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OHAMED\Desktop\"/>
    </mc:Choice>
  </mc:AlternateContent>
  <bookViews>
    <workbookView xWindow="0" yWindow="0" windowWidth="20730" windowHeight="9735"/>
  </bookViews>
  <sheets>
    <sheet name="Feuil1" sheetId="1" r:id="rId1"/>
    <sheet name="modification" sheetId="2" r:id="rId2"/>
  </sheets>
  <calcPr calcId="152511"/>
</workbook>
</file>

<file path=xl/calcChain.xml><?xml version="1.0" encoding="utf-8"?>
<calcChain xmlns="http://schemas.openxmlformats.org/spreadsheetml/2006/main">
  <c r="AB45" i="2" l="1"/>
  <c r="AB46" i="2"/>
  <c r="E44" i="1"/>
  <c r="F44" i="1"/>
  <c r="E40" i="1"/>
  <c r="F40" i="1"/>
  <c r="E41" i="1"/>
  <c r="F41" i="1"/>
  <c r="E42" i="1"/>
  <c r="F42" i="1"/>
  <c r="E32" i="1"/>
  <c r="F32" i="1"/>
  <c r="E33" i="1"/>
  <c r="F33" i="1"/>
  <c r="E34" i="1"/>
  <c r="F34" i="1"/>
  <c r="E35" i="1"/>
  <c r="F35" i="1"/>
  <c r="E36" i="1"/>
  <c r="F36" i="1"/>
  <c r="E37" i="1"/>
  <c r="F37" i="1"/>
  <c r="E38" i="1"/>
  <c r="F38" i="1"/>
  <c r="E26" i="1"/>
  <c r="F26" i="1"/>
  <c r="E27" i="1"/>
  <c r="F27" i="1"/>
  <c r="E28" i="1"/>
  <c r="F28" i="1"/>
  <c r="E29" i="1"/>
  <c r="F29" i="1"/>
  <c r="E30" i="1"/>
  <c r="F30" i="1"/>
  <c r="E19" i="1"/>
  <c r="F19" i="1"/>
  <c r="E20" i="1"/>
  <c r="F20" i="1"/>
  <c r="E21" i="1"/>
  <c r="F21" i="1"/>
  <c r="E22" i="1"/>
  <c r="F22" i="1"/>
  <c r="E23" i="1"/>
  <c r="F23" i="1"/>
  <c r="E24" i="1"/>
  <c r="F24" i="1"/>
  <c r="E14" i="1"/>
  <c r="F14" i="1"/>
  <c r="E15" i="1"/>
  <c r="F15" i="1"/>
  <c r="E16" i="1"/>
  <c r="F16" i="1"/>
  <c r="E17" i="1"/>
  <c r="F17" i="1"/>
  <c r="E6" i="1"/>
  <c r="F6" i="1"/>
  <c r="E7" i="1"/>
  <c r="G7" i="1" s="1"/>
  <c r="F7" i="1"/>
  <c r="E8" i="1"/>
  <c r="F8" i="1"/>
  <c r="E9" i="1"/>
  <c r="F9" i="1"/>
  <c r="E10" i="1"/>
  <c r="F10" i="1"/>
  <c r="E11" i="1"/>
  <c r="F11" i="1"/>
  <c r="E12" i="1"/>
  <c r="F12" i="1"/>
  <c r="G6" i="1"/>
  <c r="AC8" i="2"/>
  <c r="AC9" i="2"/>
  <c r="AC10" i="2"/>
  <c r="AC11" i="2"/>
  <c r="AC12" i="2"/>
  <c r="AC13" i="2"/>
  <c r="AC14" i="2"/>
  <c r="AC15" i="2"/>
  <c r="AC16" i="2"/>
  <c r="AC17" i="2"/>
  <c r="AC18" i="2"/>
  <c r="AC19" i="2"/>
  <c r="AC20" i="2"/>
  <c r="AC21" i="2"/>
  <c r="AC22" i="2"/>
  <c r="AC23" i="2"/>
  <c r="AC24" i="2"/>
  <c r="AC25" i="2"/>
  <c r="AC26" i="2"/>
  <c r="AC27" i="2"/>
  <c r="AC28" i="2"/>
  <c r="AC29" i="2"/>
  <c r="AC30" i="2"/>
  <c r="AC31" i="2"/>
  <c r="AC32" i="2"/>
  <c r="AC33" i="2"/>
  <c r="AC34" i="2"/>
  <c r="AC35" i="2"/>
  <c r="AC36" i="2"/>
  <c r="AC37" i="2"/>
  <c r="AC38" i="2"/>
  <c r="AC39" i="2"/>
  <c r="AC40" i="2"/>
  <c r="AC41" i="2"/>
  <c r="AC42" i="2"/>
  <c r="AC43" i="2"/>
  <c r="AC44" i="2"/>
  <c r="AC45" i="2"/>
  <c r="AC46" i="2"/>
  <c r="AC7" i="2"/>
  <c r="AB8" i="2"/>
  <c r="AB9" i="2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35" i="2"/>
  <c r="AB36" i="2"/>
  <c r="AB37" i="2"/>
  <c r="AB38" i="2"/>
  <c r="AB39" i="2"/>
  <c r="AB40" i="2"/>
  <c r="AB41" i="2"/>
  <c r="AB42" i="2"/>
  <c r="AB43" i="2"/>
  <c r="AB44" i="2"/>
  <c r="AB7" i="2"/>
  <c r="H32" i="2"/>
  <c r="I32" i="2"/>
  <c r="D44" i="2"/>
  <c r="E19" i="2"/>
  <c r="P46" i="2"/>
  <c r="Q46" i="2"/>
  <c r="R46" i="2"/>
  <c r="S46" i="2"/>
  <c r="T46" i="2"/>
  <c r="U46" i="2"/>
  <c r="V46" i="2"/>
  <c r="W46" i="2"/>
  <c r="X46" i="2"/>
  <c r="Y46" i="2"/>
  <c r="Z46" i="2"/>
  <c r="AA46" i="2"/>
  <c r="P44" i="2"/>
  <c r="Q44" i="2"/>
  <c r="R44" i="2"/>
  <c r="S44" i="2"/>
  <c r="T44" i="2"/>
  <c r="U44" i="2"/>
  <c r="V44" i="2"/>
  <c r="W44" i="2"/>
  <c r="X44" i="2"/>
  <c r="Y44" i="2"/>
  <c r="Z44" i="2"/>
  <c r="AA44" i="2"/>
  <c r="P40" i="2"/>
  <c r="Q40" i="2"/>
  <c r="R40" i="2"/>
  <c r="S40" i="2"/>
  <c r="T40" i="2"/>
  <c r="U40" i="2"/>
  <c r="V40" i="2"/>
  <c r="W40" i="2"/>
  <c r="X40" i="2"/>
  <c r="Y40" i="2"/>
  <c r="Z40" i="2"/>
  <c r="AA40" i="2"/>
  <c r="P32" i="2"/>
  <c r="Q32" i="2"/>
  <c r="R32" i="2"/>
  <c r="S32" i="2"/>
  <c r="T32" i="2"/>
  <c r="U32" i="2"/>
  <c r="V32" i="2"/>
  <c r="W32" i="2"/>
  <c r="X32" i="2"/>
  <c r="Y32" i="2"/>
  <c r="Z32" i="2"/>
  <c r="AA32" i="2"/>
  <c r="P26" i="2"/>
  <c r="Q26" i="2"/>
  <c r="R26" i="2"/>
  <c r="S26" i="2"/>
  <c r="T26" i="2"/>
  <c r="U26" i="2"/>
  <c r="V26" i="2"/>
  <c r="W26" i="2"/>
  <c r="X26" i="2"/>
  <c r="Y26" i="2"/>
  <c r="Z26" i="2"/>
  <c r="AA26" i="2"/>
  <c r="P19" i="2"/>
  <c r="Q19" i="2"/>
  <c r="R19" i="2"/>
  <c r="S19" i="2"/>
  <c r="T19" i="2"/>
  <c r="U19" i="2"/>
  <c r="V19" i="2"/>
  <c r="W19" i="2"/>
  <c r="X19" i="2"/>
  <c r="Y19" i="2"/>
  <c r="Z19" i="2"/>
  <c r="AA19" i="2"/>
  <c r="P14" i="2"/>
  <c r="Q14" i="2"/>
  <c r="R14" i="2"/>
  <c r="S14" i="2"/>
  <c r="T14" i="2"/>
  <c r="U14" i="2"/>
  <c r="V14" i="2"/>
  <c r="W14" i="2"/>
  <c r="X14" i="2"/>
  <c r="Y14" i="2"/>
  <c r="Z14" i="2"/>
  <c r="AA14" i="2"/>
  <c r="E46" i="2"/>
  <c r="F46" i="2"/>
  <c r="G46" i="2"/>
  <c r="H46" i="2"/>
  <c r="I46" i="2"/>
  <c r="J46" i="2"/>
  <c r="K46" i="2"/>
  <c r="L46" i="2"/>
  <c r="M46" i="2"/>
  <c r="N46" i="2"/>
  <c r="O46" i="2"/>
  <c r="D46" i="2"/>
  <c r="E44" i="2"/>
  <c r="F44" i="2"/>
  <c r="G44" i="2"/>
  <c r="H44" i="2"/>
  <c r="I44" i="2"/>
  <c r="J44" i="2"/>
  <c r="K44" i="2"/>
  <c r="L44" i="2"/>
  <c r="M44" i="2"/>
  <c r="N44" i="2"/>
  <c r="O44" i="2"/>
  <c r="E40" i="2"/>
  <c r="F40" i="2"/>
  <c r="G40" i="2"/>
  <c r="H40" i="2"/>
  <c r="I40" i="2"/>
  <c r="J40" i="2"/>
  <c r="K40" i="2"/>
  <c r="L40" i="2"/>
  <c r="M40" i="2"/>
  <c r="N40" i="2"/>
  <c r="O40" i="2"/>
  <c r="D40" i="2"/>
  <c r="E32" i="2"/>
  <c r="F32" i="2"/>
  <c r="G32" i="2"/>
  <c r="J32" i="2"/>
  <c r="K32" i="2"/>
  <c r="L32" i="2"/>
  <c r="M32" i="2"/>
  <c r="N32" i="2"/>
  <c r="O32" i="2"/>
  <c r="D32" i="2"/>
  <c r="E26" i="2"/>
  <c r="F26" i="2"/>
  <c r="G26" i="2"/>
  <c r="H26" i="2"/>
  <c r="I26" i="2"/>
  <c r="J26" i="2"/>
  <c r="K26" i="2"/>
  <c r="L26" i="2"/>
  <c r="M26" i="2"/>
  <c r="N26" i="2"/>
  <c r="O26" i="2"/>
  <c r="D26" i="2"/>
  <c r="F19" i="2"/>
  <c r="G19" i="2"/>
  <c r="H19" i="2"/>
  <c r="I19" i="2"/>
  <c r="J19" i="2"/>
  <c r="K19" i="2"/>
  <c r="L19" i="2"/>
  <c r="M19" i="2"/>
  <c r="N19" i="2"/>
  <c r="O19" i="2"/>
  <c r="D19" i="2"/>
  <c r="E14" i="2"/>
  <c r="F14" i="2"/>
  <c r="G14" i="2"/>
  <c r="H14" i="2"/>
  <c r="I14" i="2"/>
  <c r="J14" i="2"/>
  <c r="K14" i="2"/>
  <c r="L14" i="2"/>
  <c r="M14" i="2"/>
  <c r="N14" i="2"/>
  <c r="O14" i="2"/>
  <c r="D14" i="2"/>
  <c r="L7" i="1" l="1"/>
  <c r="L8" i="1"/>
  <c r="L9" i="1"/>
  <c r="L10" i="1"/>
  <c r="L11" i="1"/>
  <c r="L12" i="1"/>
  <c r="L14" i="1"/>
  <c r="L15" i="1"/>
  <c r="L16" i="1"/>
  <c r="L17" i="1"/>
  <c r="L19" i="1"/>
  <c r="L20" i="1"/>
  <c r="L21" i="1"/>
  <c r="L22" i="1"/>
  <c r="L23" i="1"/>
  <c r="L24" i="1"/>
  <c r="L26" i="1"/>
  <c r="L27" i="1"/>
  <c r="L28" i="1"/>
  <c r="L29" i="1"/>
  <c r="L30" i="1"/>
  <c r="L32" i="1"/>
  <c r="L33" i="1"/>
  <c r="L34" i="1"/>
  <c r="L35" i="1"/>
  <c r="L36" i="1"/>
  <c r="L37" i="1"/>
  <c r="L38" i="1"/>
  <c r="L40" i="1"/>
  <c r="L41" i="1"/>
  <c r="L42" i="1"/>
  <c r="L44" i="1"/>
  <c r="L6" i="1"/>
  <c r="J39" i="1"/>
  <c r="G44" i="1" l="1"/>
  <c r="G41" i="1"/>
  <c r="G42" i="1"/>
  <c r="G40" i="1"/>
  <c r="G33" i="1"/>
  <c r="G34" i="1"/>
  <c r="G35" i="1"/>
  <c r="G36" i="1"/>
  <c r="G37" i="1"/>
  <c r="G38" i="1"/>
  <c r="G32" i="1"/>
  <c r="G27" i="1"/>
  <c r="G28" i="1"/>
  <c r="G29" i="1"/>
  <c r="G30" i="1"/>
  <c r="G26" i="1"/>
  <c r="G20" i="1"/>
  <c r="G21" i="1"/>
  <c r="G22" i="1"/>
  <c r="G23" i="1"/>
  <c r="G24" i="1"/>
  <c r="G19" i="1"/>
  <c r="G15" i="1"/>
  <c r="G16" i="1"/>
  <c r="G17" i="1"/>
  <c r="G14" i="1"/>
  <c r="G8" i="1"/>
  <c r="G9" i="1"/>
  <c r="G10" i="1"/>
  <c r="G11" i="1"/>
  <c r="G12" i="1"/>
  <c r="E45" i="1"/>
  <c r="F45" i="1"/>
  <c r="H45" i="1"/>
  <c r="I45" i="1"/>
  <c r="J45" i="1"/>
  <c r="K45" i="1"/>
  <c r="D45" i="1"/>
  <c r="E43" i="1"/>
  <c r="F43" i="1"/>
  <c r="H43" i="1"/>
  <c r="I43" i="1"/>
  <c r="J43" i="1"/>
  <c r="K43" i="1"/>
  <c r="D43" i="1"/>
  <c r="E39" i="1"/>
  <c r="F39" i="1"/>
  <c r="H39" i="1"/>
  <c r="I39" i="1"/>
  <c r="K39" i="1"/>
  <c r="D39" i="1"/>
  <c r="E31" i="1"/>
  <c r="F31" i="1"/>
  <c r="H31" i="1"/>
  <c r="I31" i="1"/>
  <c r="J31" i="1"/>
  <c r="K31" i="1"/>
  <c r="L31" i="1" s="1"/>
  <c r="D31" i="1"/>
  <c r="E25" i="1"/>
  <c r="F25" i="1"/>
  <c r="H25" i="1"/>
  <c r="I25" i="1"/>
  <c r="J25" i="1"/>
  <c r="K25" i="1"/>
  <c r="D25" i="1"/>
  <c r="E18" i="1"/>
  <c r="F18" i="1"/>
  <c r="H18" i="1"/>
  <c r="I18" i="1"/>
  <c r="J18" i="1"/>
  <c r="K18" i="1"/>
  <c r="L18" i="1" s="1"/>
  <c r="D18" i="1"/>
  <c r="H13" i="1"/>
  <c r="I13" i="1"/>
  <c r="J13" i="1"/>
  <c r="K13" i="1"/>
  <c r="E13" i="1"/>
  <c r="F13" i="1"/>
  <c r="D13" i="1"/>
  <c r="L43" i="1" l="1"/>
  <c r="L39" i="1"/>
  <c r="L45" i="1"/>
  <c r="L25" i="1"/>
  <c r="L13" i="1"/>
  <c r="G13" i="1"/>
  <c r="G45" i="1"/>
  <c r="G43" i="1"/>
  <c r="G39" i="1"/>
  <c r="G31" i="1"/>
  <c r="G25" i="1"/>
  <c r="G18" i="1"/>
</calcChain>
</file>

<file path=xl/sharedStrings.xml><?xml version="1.0" encoding="utf-8"?>
<sst xmlns="http://schemas.openxmlformats.org/spreadsheetml/2006/main" count="147" uniqueCount="76">
  <si>
    <t>art</t>
  </si>
  <si>
    <t>chap</t>
  </si>
  <si>
    <t>intitulé</t>
  </si>
  <si>
    <t>1er trimesre</t>
  </si>
  <si>
    <t>2e trimesre</t>
  </si>
  <si>
    <t>3e trimesre</t>
  </si>
  <si>
    <t>4e trimesre</t>
  </si>
  <si>
    <t>montant exécuté</t>
  </si>
  <si>
    <t>total</t>
  </si>
  <si>
    <t>observation</t>
  </si>
  <si>
    <t>34-01</t>
  </si>
  <si>
    <t>frais spéciaux du Ministre</t>
  </si>
  <si>
    <t>frais de mission</t>
  </si>
  <si>
    <t>frais d'étude, consult, experts et avocats</t>
  </si>
  <si>
    <t>frais de réception</t>
  </si>
  <si>
    <t>frais de prise en charge des experts</t>
  </si>
  <si>
    <t>frais de traitement et prestations informatiques</t>
  </si>
  <si>
    <t>frais de nourriture de la garde rapprochée</t>
  </si>
  <si>
    <t>34-02</t>
  </si>
  <si>
    <t xml:space="preserve">Acquisition du matériel et mobilier de bureau </t>
  </si>
  <si>
    <t>Entretien du matériel et mobilier de bureau</t>
  </si>
  <si>
    <t xml:space="preserve">Acqui, maté informatique et audio visuel </t>
  </si>
  <si>
    <t xml:space="preserve">Entretien matériel informatique et audio visuel </t>
  </si>
  <si>
    <t>34-03</t>
  </si>
  <si>
    <t>34-04</t>
  </si>
  <si>
    <t>34-90</t>
  </si>
  <si>
    <t>35-01</t>
  </si>
  <si>
    <t>37-01</t>
  </si>
  <si>
    <t>u</t>
  </si>
  <si>
    <t xml:space="preserve">Conférence et Séminaire </t>
  </si>
  <si>
    <t xml:space="preserve">Papetrie et fourniture de bureau </t>
  </si>
  <si>
    <t xml:space="preserve">Frais d'impression et confect, d'imprimé divers </t>
  </si>
  <si>
    <t>Produits pharmaceutique</t>
  </si>
  <si>
    <t xml:space="preserve">Produits d'entretien ménager </t>
  </si>
  <si>
    <t>Acquisition film et produit photographiques</t>
  </si>
  <si>
    <t>Acquisition produit de fax, téléx…</t>
  </si>
  <si>
    <t xml:space="preserve">Abonn, divers publications, annonce insertion </t>
  </si>
  <si>
    <t xml:space="preserve">Eau, gaz, électricité, chauffage et combustibles </t>
  </si>
  <si>
    <t xml:space="preserve">Redevances des postes &amp; télécommunications </t>
  </si>
  <si>
    <t>Droits et taxes (frais de douane et transit)</t>
  </si>
  <si>
    <t xml:space="preserve">Frais de location </t>
  </si>
  <si>
    <t xml:space="preserve">aquisition vehicules </t>
  </si>
  <si>
    <t xml:space="preserve">aquisition de pneus </t>
  </si>
  <si>
    <t xml:space="preserve">entretien et reparation aquisition pieces detachees </t>
  </si>
  <si>
    <t>achat de carburants et lubrifiants</t>
  </si>
  <si>
    <t xml:space="preserve">frais d'mmatriculation des vehicules </t>
  </si>
  <si>
    <t>aquisition de vignettes de vehicules</t>
  </si>
  <si>
    <t>frais,contrle,techn,vehicules</t>
  </si>
  <si>
    <t xml:space="preserve">Entretien des Immeubles </t>
  </si>
  <si>
    <t xml:space="preserve">Entretien des ascenceurs </t>
  </si>
  <si>
    <t>Entretien des espaces verts</t>
  </si>
  <si>
    <t>Total du chapitre 34-01</t>
  </si>
  <si>
    <t>Total du chapitre 34-02</t>
  </si>
  <si>
    <t>Total du chapitre 34-03</t>
  </si>
  <si>
    <t>Total du chapitre 34-04</t>
  </si>
  <si>
    <t>Total du chapitre 34-90</t>
  </si>
  <si>
    <t>Total du chapitre 35-01</t>
  </si>
  <si>
    <t>Total du chapitre 37-01</t>
  </si>
  <si>
    <t>(+)</t>
  </si>
  <si>
    <t>(-)</t>
  </si>
  <si>
    <t>Modifications</t>
  </si>
  <si>
    <t>Crédit délégué</t>
  </si>
  <si>
    <t>Crédit révisé</t>
  </si>
  <si>
    <t>34-3</t>
  </si>
  <si>
    <t>janvier</t>
  </si>
  <si>
    <t>février</t>
  </si>
  <si>
    <t>mars</t>
  </si>
  <si>
    <t>avril</t>
  </si>
  <si>
    <t>mai</t>
  </si>
  <si>
    <t>juin</t>
  </si>
  <si>
    <t>juillet</t>
  </si>
  <si>
    <t>aout</t>
  </si>
  <si>
    <t>septembre</t>
  </si>
  <si>
    <t>octobre</t>
  </si>
  <si>
    <t>novembre</t>
  </si>
  <si>
    <t>décembre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</si>
</sst>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/>
      <top style="medium">
        <color rgb="FFFF0000"/>
      </top>
      <bottom style="thin">
        <color indexed="64"/>
      </bottom>
      <diagonal/>
    </border>
    <border>
      <left/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/>
      <diagonal/>
    </border>
    <border>
      <left/>
      <right/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medium">
        <color indexed="64"/>
      </bottom>
      <diagonal/>
    </border>
    <border>
      <left style="medium">
        <color rgb="FFFF0000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rgb="FFFF0000"/>
      </right>
      <top style="medium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/>
      <bottom/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/>
      <bottom style="medium">
        <color indexed="64"/>
      </bottom>
      <diagonal/>
    </border>
    <border>
      <left style="medium">
        <color rgb="FFFF0000"/>
      </left>
      <right style="thin">
        <color indexed="64"/>
      </right>
      <top/>
      <bottom style="medium">
        <color rgb="FFFF0000"/>
      </bottom>
      <diagonal/>
    </border>
    <border>
      <left style="thin">
        <color indexed="64"/>
      </left>
      <right/>
      <top style="medium">
        <color indexed="64"/>
      </top>
      <bottom style="medium">
        <color rgb="FFFF0000"/>
      </bottom>
      <diagonal/>
    </border>
    <border>
      <left/>
      <right style="thin">
        <color indexed="64"/>
      </right>
      <top style="medium">
        <color indexed="64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/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/>
      <bottom style="medium">
        <color rgb="FFFF0000"/>
      </bottom>
      <diagonal/>
    </border>
    <border>
      <left style="medium">
        <color rgb="FFFF0000"/>
      </left>
      <right style="thin">
        <color indexed="64"/>
      </right>
      <top style="medium">
        <color rgb="FFFF0000"/>
      </top>
      <bottom/>
      <diagonal/>
    </border>
    <border>
      <left/>
      <right style="thin">
        <color indexed="64"/>
      </right>
      <top/>
      <bottom style="medium">
        <color rgb="FFFF0000"/>
      </bottom>
      <diagonal/>
    </border>
    <border>
      <left style="thick">
        <color rgb="FF92D050"/>
      </left>
      <right style="thin">
        <color indexed="64"/>
      </right>
      <top style="medium">
        <color rgb="FFFF0000"/>
      </top>
      <bottom/>
      <diagonal/>
    </border>
    <border>
      <left style="thin">
        <color indexed="64"/>
      </left>
      <right style="thick">
        <color rgb="FF92D050"/>
      </right>
      <top style="medium">
        <color rgb="FFFF0000"/>
      </top>
      <bottom style="thin">
        <color indexed="64"/>
      </bottom>
      <diagonal/>
    </border>
    <border>
      <left style="thick">
        <color rgb="FF92D050"/>
      </left>
      <right style="thin">
        <color indexed="64"/>
      </right>
      <top/>
      <bottom/>
      <diagonal/>
    </border>
    <border>
      <left style="thin">
        <color indexed="64"/>
      </left>
      <right style="thick">
        <color rgb="FF92D050"/>
      </right>
      <top style="thin">
        <color indexed="64"/>
      </top>
      <bottom style="thin">
        <color indexed="64"/>
      </bottom>
      <diagonal/>
    </border>
    <border>
      <left style="thick">
        <color rgb="FF92D050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rgb="FF92D05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rgb="FF92D050"/>
      </right>
      <top/>
      <bottom/>
      <diagonal/>
    </border>
    <border>
      <left style="thick">
        <color rgb="FF92D050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rgb="FF92D050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92D050"/>
      </right>
      <top style="thin">
        <color indexed="64"/>
      </top>
      <bottom style="thick">
        <color rgb="FF92D050"/>
      </bottom>
      <diagonal/>
    </border>
    <border>
      <left style="thick">
        <color rgb="FF92D050"/>
      </left>
      <right style="thin">
        <color indexed="64"/>
      </right>
      <top/>
      <bottom style="medium">
        <color rgb="FFFF0000"/>
      </bottom>
      <diagonal/>
    </border>
    <border>
      <left style="thin">
        <color indexed="64"/>
      </left>
      <right style="thick">
        <color rgb="FF92D050"/>
      </right>
      <top/>
      <bottom style="medium">
        <color rgb="FFFF0000"/>
      </bottom>
      <diagonal/>
    </border>
    <border>
      <left style="thin">
        <color indexed="64"/>
      </left>
      <right style="thick">
        <color rgb="FF92D050"/>
      </right>
      <top/>
      <bottom style="medium">
        <color indexed="64"/>
      </bottom>
      <diagonal/>
    </border>
    <border>
      <left style="thin">
        <color indexed="64"/>
      </left>
      <right style="thick">
        <color rgb="FF92D050"/>
      </right>
      <top style="medium">
        <color indexed="64"/>
      </top>
      <bottom/>
      <diagonal/>
    </border>
    <border>
      <left style="thick">
        <color rgb="FF92D050"/>
      </left>
      <right style="thin">
        <color indexed="64"/>
      </right>
      <top style="medium">
        <color indexed="64"/>
      </top>
      <bottom style="thick">
        <color rgb="FF92D050"/>
      </bottom>
      <diagonal/>
    </border>
    <border>
      <left style="thin">
        <color indexed="64"/>
      </left>
      <right/>
      <top style="medium">
        <color indexed="64"/>
      </top>
      <bottom style="thick">
        <color rgb="FF92D050"/>
      </bottom>
      <diagonal/>
    </border>
    <border>
      <left/>
      <right style="thin">
        <color indexed="64"/>
      </right>
      <top style="medium">
        <color indexed="64"/>
      </top>
      <bottom style="thick">
        <color rgb="FF92D05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rgb="FF92D050"/>
      </bottom>
      <diagonal/>
    </border>
  </borders>
  <cellStyleXfs count="1">
    <xf numFmtId="0" fontId="0" fillId="0" borderId="0"/>
  </cellStyleXfs>
  <cellXfs count="14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49" fontId="1" fillId="0" borderId="4" xfId="0" applyNumberFormat="1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4" xfId="0" applyFont="1" applyBorder="1" applyAlignment="1">
      <alignment horizontal="center" vertical="center"/>
    </xf>
    <xf numFmtId="0" fontId="0" fillId="0" borderId="4" xfId="0" applyFont="1" applyBorder="1" applyAlignment="1">
      <alignment horizontal="left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left" vertical="center"/>
    </xf>
    <xf numFmtId="0" fontId="0" fillId="0" borderId="5" xfId="0" applyFont="1" applyBorder="1" applyAlignment="1">
      <alignment horizontal="center" vertical="center"/>
    </xf>
    <xf numFmtId="0" fontId="0" fillId="0" borderId="5" xfId="0" applyFont="1" applyBorder="1" applyAlignment="1">
      <alignment horizontal="left" vertical="center"/>
    </xf>
    <xf numFmtId="0" fontId="2" fillId="0" borderId="3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2" fillId="0" borderId="4" xfId="0" applyFont="1" applyFill="1" applyBorder="1" applyAlignment="1">
      <alignment wrapText="1"/>
    </xf>
    <xf numFmtId="0" fontId="2" fillId="0" borderId="1" xfId="0" applyFont="1" applyFill="1" applyBorder="1" applyAlignment="1">
      <alignment horizontal="left" wrapText="1"/>
    </xf>
    <xf numFmtId="0" fontId="2" fillId="0" borderId="4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4" fontId="0" fillId="0" borderId="3" xfId="0" applyNumberFormat="1" applyFont="1" applyBorder="1" applyAlignment="1">
      <alignment horizontal="right" vertical="center"/>
    </xf>
    <xf numFmtId="4" fontId="0" fillId="0" borderId="1" xfId="0" applyNumberFormat="1" applyFont="1" applyBorder="1" applyAlignment="1">
      <alignment horizontal="right" vertical="center"/>
    </xf>
    <xf numFmtId="4" fontId="0" fillId="0" borderId="4" xfId="0" applyNumberFormat="1" applyFont="1" applyBorder="1" applyAlignment="1">
      <alignment horizontal="right" vertical="center"/>
    </xf>
    <xf numFmtId="4" fontId="0" fillId="0" borderId="8" xfId="0" applyNumberFormat="1" applyFont="1" applyBorder="1" applyAlignment="1">
      <alignment horizontal="right" vertical="center"/>
    </xf>
    <xf numFmtId="4" fontId="0" fillId="0" borderId="9" xfId="0" applyNumberFormat="1" applyFont="1" applyBorder="1" applyAlignment="1">
      <alignment horizontal="right" vertical="center"/>
    </xf>
    <xf numFmtId="4" fontId="0" fillId="0" borderId="10" xfId="0" applyNumberFormat="1" applyFont="1" applyBorder="1" applyAlignment="1">
      <alignment horizontal="right" vertical="center"/>
    </xf>
    <xf numFmtId="4" fontId="0" fillId="0" borderId="5" xfId="0" applyNumberFormat="1" applyFont="1" applyBorder="1" applyAlignment="1">
      <alignment horizontal="right" vertical="center"/>
    </xf>
    <xf numFmtId="0" fontId="1" fillId="2" borderId="6" xfId="0" applyFont="1" applyFill="1" applyBorder="1" applyAlignment="1">
      <alignment horizontal="center" vertical="center"/>
    </xf>
    <xf numFmtId="4" fontId="1" fillId="2" borderId="12" xfId="0" applyNumberFormat="1" applyFont="1" applyFill="1" applyBorder="1" applyAlignment="1">
      <alignment horizontal="right" vertical="center"/>
    </xf>
    <xf numFmtId="4" fontId="1" fillId="2" borderId="3" xfId="0" applyNumberFormat="1" applyFont="1" applyFill="1" applyBorder="1" applyAlignment="1">
      <alignment horizontal="right" vertical="center"/>
    </xf>
    <xf numFmtId="4" fontId="1" fillId="2" borderId="13" xfId="0" applyNumberFormat="1" applyFont="1" applyFill="1" applyBorder="1" applyAlignment="1">
      <alignment horizontal="right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7" xfId="0" applyBorder="1"/>
    <xf numFmtId="0" fontId="0" fillId="0" borderId="11" xfId="0" applyFont="1" applyBorder="1" applyAlignment="1">
      <alignment horizontal="left" vertical="center"/>
    </xf>
    <xf numFmtId="0" fontId="0" fillId="0" borderId="17" xfId="0" applyFont="1" applyBorder="1" applyAlignment="1">
      <alignment horizontal="left" vertical="center"/>
    </xf>
    <xf numFmtId="0" fontId="0" fillId="0" borderId="17" xfId="0" applyFont="1" applyBorder="1" applyAlignment="1">
      <alignment horizontal="center" vertical="center"/>
    </xf>
    <xf numFmtId="0" fontId="0" fillId="0" borderId="18" xfId="0" applyFont="1" applyBorder="1" applyAlignment="1">
      <alignment horizontal="left" vertical="center"/>
    </xf>
    <xf numFmtId="0" fontId="0" fillId="0" borderId="20" xfId="0" applyFont="1" applyBorder="1" applyAlignment="1">
      <alignment horizontal="left" vertical="center"/>
    </xf>
    <xf numFmtId="0" fontId="2" fillId="0" borderId="11" xfId="0" applyFont="1" applyFill="1" applyBorder="1" applyAlignment="1">
      <alignment wrapText="1"/>
    </xf>
    <xf numFmtId="0" fontId="2" fillId="0" borderId="17" xfId="0" applyFont="1" applyFill="1" applyBorder="1" applyAlignment="1">
      <alignment wrapText="1"/>
    </xf>
    <xf numFmtId="0" fontId="2" fillId="0" borderId="18" xfId="0" applyFont="1" applyFill="1" applyBorder="1" applyAlignment="1">
      <alignment wrapText="1"/>
    </xf>
    <xf numFmtId="0" fontId="2" fillId="0" borderId="17" xfId="0" applyFont="1" applyFill="1" applyBorder="1" applyAlignment="1">
      <alignment horizontal="left" wrapText="1"/>
    </xf>
    <xf numFmtId="0" fontId="2" fillId="0" borderId="18" xfId="0" applyFont="1" applyBorder="1" applyAlignment="1">
      <alignment wrapText="1"/>
    </xf>
    <xf numFmtId="0" fontId="2" fillId="0" borderId="11" xfId="0" applyFont="1" applyBorder="1" applyAlignment="1">
      <alignment horizontal="left" wrapText="1"/>
    </xf>
    <xf numFmtId="0" fontId="2" fillId="0" borderId="17" xfId="0" applyFont="1" applyBorder="1" applyAlignment="1">
      <alignment horizontal="left" wrapText="1"/>
    </xf>
    <xf numFmtId="0" fontId="2" fillId="0" borderId="18" xfId="0" applyFont="1" applyBorder="1" applyAlignment="1">
      <alignment horizontal="left" wrapText="1"/>
    </xf>
    <xf numFmtId="0" fontId="6" fillId="2" borderId="21" xfId="0" applyFont="1" applyFill="1" applyBorder="1" applyAlignment="1">
      <alignment horizontal="left" wrapText="1"/>
    </xf>
    <xf numFmtId="0" fontId="0" fillId="0" borderId="22" xfId="0" applyFont="1" applyBorder="1" applyAlignment="1">
      <alignment horizontal="left" vertical="center"/>
    </xf>
    <xf numFmtId="4" fontId="0" fillId="0" borderId="25" xfId="0" applyNumberFormat="1" applyBorder="1"/>
    <xf numFmtId="4" fontId="0" fillId="0" borderId="26" xfId="0" applyNumberFormat="1" applyBorder="1"/>
    <xf numFmtId="4" fontId="0" fillId="0" borderId="27" xfId="0" applyNumberFormat="1" applyBorder="1"/>
    <xf numFmtId="4" fontId="0" fillId="0" borderId="28" xfId="0" applyNumberFormat="1" applyBorder="1"/>
    <xf numFmtId="4" fontId="0" fillId="2" borderId="29" xfId="0" applyNumberFormat="1" applyFill="1" applyBorder="1"/>
    <xf numFmtId="4" fontId="0" fillId="2" borderId="30" xfId="0" applyNumberFormat="1" applyFill="1" applyBorder="1"/>
    <xf numFmtId="4" fontId="0" fillId="0" borderId="31" xfId="0" applyNumberFormat="1" applyBorder="1"/>
    <xf numFmtId="4" fontId="0" fillId="0" borderId="32" xfId="0" applyNumberFormat="1" applyBorder="1"/>
    <xf numFmtId="4" fontId="0" fillId="0" borderId="33" xfId="0" applyNumberFormat="1" applyBorder="1"/>
    <xf numFmtId="4" fontId="0" fillId="0" borderId="34" xfId="0" applyNumberFormat="1" applyBorder="1"/>
    <xf numFmtId="49" fontId="0" fillId="0" borderId="25" xfId="0" applyNumberFormat="1" applyBorder="1" applyAlignment="1">
      <alignment horizontal="center"/>
    </xf>
    <xf numFmtId="49" fontId="0" fillId="0" borderId="26" xfId="0" applyNumberFormat="1" applyBorder="1" applyAlignment="1">
      <alignment horizontal="center"/>
    </xf>
    <xf numFmtId="4" fontId="0" fillId="2" borderId="35" xfId="0" applyNumberFormat="1" applyFill="1" applyBorder="1"/>
    <xf numFmtId="4" fontId="0" fillId="2" borderId="25" xfId="0" applyNumberFormat="1" applyFill="1" applyBorder="1"/>
    <xf numFmtId="4" fontId="0" fillId="2" borderId="26" xfId="0" applyNumberFormat="1" applyFill="1" applyBorder="1"/>
    <xf numFmtId="0" fontId="0" fillId="0" borderId="36" xfId="0" applyBorder="1" applyAlignment="1"/>
    <xf numFmtId="0" fontId="0" fillId="0" borderId="37" xfId="0" applyBorder="1" applyAlignment="1"/>
    <xf numFmtId="0" fontId="1" fillId="0" borderId="4" xfId="0" applyFont="1" applyBorder="1" applyAlignment="1">
      <alignment horizontal="center" vertical="center"/>
    </xf>
    <xf numFmtId="4" fontId="0" fillId="3" borderId="3" xfId="0" applyNumberFormat="1" applyFont="1" applyFill="1" applyBorder="1" applyAlignment="1">
      <alignment horizontal="right" vertical="center"/>
    </xf>
    <xf numFmtId="4" fontId="0" fillId="3" borderId="1" xfId="0" applyNumberFormat="1" applyFont="1" applyFill="1" applyBorder="1" applyAlignment="1">
      <alignment horizontal="right" vertical="center"/>
    </xf>
    <xf numFmtId="4" fontId="0" fillId="3" borderId="4" xfId="0" applyNumberFormat="1" applyFont="1" applyFill="1" applyBorder="1" applyAlignment="1">
      <alignment horizontal="right" vertical="center"/>
    </xf>
    <xf numFmtId="4" fontId="0" fillId="3" borderId="5" xfId="0" applyNumberFormat="1" applyFont="1" applyFill="1" applyBorder="1" applyAlignment="1">
      <alignment horizontal="right" vertical="center"/>
    </xf>
    <xf numFmtId="0" fontId="5" fillId="2" borderId="14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6" xfId="0" applyBorder="1" applyAlignment="1">
      <alignment horizontal="center"/>
    </xf>
    <xf numFmtId="0" fontId="6" fillId="2" borderId="19" xfId="0" applyFont="1" applyFill="1" applyBorder="1" applyAlignment="1">
      <alignment horizontal="center" wrapText="1"/>
    </xf>
    <xf numFmtId="0" fontId="1" fillId="2" borderId="19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/>
    </xf>
    <xf numFmtId="0" fontId="0" fillId="0" borderId="48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0" fillId="0" borderId="50" xfId="0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0" fillId="0" borderId="46" xfId="0" applyFont="1" applyBorder="1" applyAlignment="1">
      <alignment horizontal="center" vertical="center"/>
    </xf>
    <xf numFmtId="0" fontId="3" fillId="2" borderId="52" xfId="0" applyFont="1" applyFill="1" applyBorder="1" applyAlignment="1">
      <alignment horizontal="center" vertical="center"/>
    </xf>
    <xf numFmtId="0" fontId="5" fillId="2" borderId="53" xfId="0" applyFont="1" applyFill="1" applyBorder="1" applyAlignment="1">
      <alignment horizontal="center" vertical="center"/>
    </xf>
    <xf numFmtId="0" fontId="5" fillId="2" borderId="54" xfId="0" applyFont="1" applyFill="1" applyBorder="1" applyAlignment="1">
      <alignment horizontal="center" vertical="center"/>
    </xf>
    <xf numFmtId="4" fontId="5" fillId="2" borderId="55" xfId="0" applyNumberFormat="1" applyFont="1" applyFill="1" applyBorder="1" applyAlignment="1">
      <alignment horizontal="right" vertical="center"/>
    </xf>
    <xf numFmtId="4" fontId="5" fillId="2" borderId="56" xfId="0" applyNumberFormat="1" applyFont="1" applyFill="1" applyBorder="1" applyAlignment="1">
      <alignment horizontal="right" vertical="center"/>
    </xf>
    <xf numFmtId="0" fontId="5" fillId="2" borderId="57" xfId="0" applyFont="1" applyFill="1" applyBorder="1" applyAlignment="1">
      <alignment horizontal="center" vertical="center"/>
    </xf>
    <xf numFmtId="0" fontId="1" fillId="0" borderId="58" xfId="0" applyFont="1" applyBorder="1" applyAlignment="1">
      <alignment horizontal="center" vertical="center"/>
    </xf>
    <xf numFmtId="0" fontId="0" fillId="0" borderId="39" xfId="0" applyFont="1" applyBorder="1" applyAlignment="1">
      <alignment horizontal="center" vertical="center"/>
    </xf>
    <xf numFmtId="0" fontId="2" fillId="0" borderId="39" xfId="0" applyFont="1" applyBorder="1" applyAlignment="1">
      <alignment horizontal="left" wrapText="1"/>
    </xf>
    <xf numFmtId="4" fontId="0" fillId="0" borderId="41" xfId="0" applyNumberFormat="1" applyFont="1" applyBorder="1" applyAlignment="1">
      <alignment horizontal="right" vertical="center"/>
    </xf>
    <xf numFmtId="4" fontId="0" fillId="0" borderId="39" xfId="0" applyNumberFormat="1" applyFont="1" applyBorder="1" applyAlignment="1">
      <alignment horizontal="right" vertical="center"/>
    </xf>
    <xf numFmtId="4" fontId="0" fillId="3" borderId="39" xfId="0" applyNumberFormat="1" applyFont="1" applyFill="1" applyBorder="1" applyAlignment="1">
      <alignment horizontal="right" vertical="center"/>
    </xf>
    <xf numFmtId="0" fontId="0" fillId="0" borderId="44" xfId="0" applyFont="1" applyBorder="1" applyAlignment="1">
      <alignment horizontal="center" vertical="center"/>
    </xf>
    <xf numFmtId="0" fontId="1" fillId="2" borderId="52" xfId="0" applyFont="1" applyFill="1" applyBorder="1" applyAlignment="1">
      <alignment horizontal="center" vertical="center"/>
    </xf>
    <xf numFmtId="0" fontId="1" fillId="2" borderId="55" xfId="0" applyFont="1" applyFill="1" applyBorder="1" applyAlignment="1">
      <alignment horizontal="center" vertical="center"/>
    </xf>
    <xf numFmtId="0" fontId="6" fillId="2" borderId="55" xfId="0" applyFont="1" applyFill="1" applyBorder="1" applyAlignment="1">
      <alignment horizontal="left" wrapText="1"/>
    </xf>
    <xf numFmtId="4" fontId="1" fillId="2" borderId="59" xfId="0" applyNumberFormat="1" applyFont="1" applyFill="1" applyBorder="1" applyAlignment="1">
      <alignment horizontal="right" vertical="center"/>
    </xf>
    <xf numFmtId="4" fontId="1" fillId="2" borderId="56" xfId="0" applyNumberFormat="1" applyFont="1" applyFill="1" applyBorder="1" applyAlignment="1">
      <alignment horizontal="right" vertical="center"/>
    </xf>
    <xf numFmtId="0" fontId="1" fillId="2" borderId="57" xfId="0" applyFont="1" applyFill="1" applyBorder="1" applyAlignment="1">
      <alignment horizontal="center" vertical="center"/>
    </xf>
    <xf numFmtId="0" fontId="1" fillId="0" borderId="60" xfId="0" applyFont="1" applyBorder="1" applyAlignment="1">
      <alignment horizontal="center" vertical="center"/>
    </xf>
    <xf numFmtId="0" fontId="0" fillId="0" borderId="39" xfId="0" applyFont="1" applyBorder="1" applyAlignment="1">
      <alignment horizontal="left" vertical="center"/>
    </xf>
    <xf numFmtId="0" fontId="0" fillId="0" borderId="61" xfId="0" applyFont="1" applyBorder="1" applyAlignment="1">
      <alignment horizontal="center" vertical="center"/>
    </xf>
    <xf numFmtId="0" fontId="1" fillId="0" borderId="62" xfId="0" applyFont="1" applyBorder="1" applyAlignment="1">
      <alignment horizontal="center" vertical="center"/>
    </xf>
    <xf numFmtId="0" fontId="0" fillId="0" borderId="63" xfId="0" applyFont="1" applyBorder="1" applyAlignment="1">
      <alignment horizontal="center" vertical="center"/>
    </xf>
    <xf numFmtId="0" fontId="1" fillId="0" borderId="64" xfId="0" applyFont="1" applyBorder="1" applyAlignment="1">
      <alignment horizontal="center" vertical="center"/>
    </xf>
    <xf numFmtId="0" fontId="0" fillId="0" borderId="65" xfId="0" applyFont="1" applyBorder="1" applyAlignment="1">
      <alignment horizontal="center" vertical="center"/>
    </xf>
    <xf numFmtId="0" fontId="1" fillId="2" borderId="62" xfId="0" applyFont="1" applyFill="1" applyBorder="1" applyAlignment="1">
      <alignment horizontal="center" vertical="center"/>
    </xf>
    <xf numFmtId="0" fontId="1" fillId="2" borderId="66" xfId="0" applyFont="1" applyFill="1" applyBorder="1" applyAlignment="1">
      <alignment horizontal="center" vertical="center"/>
    </xf>
    <xf numFmtId="0" fontId="1" fillId="0" borderId="67" xfId="0" applyFont="1" applyBorder="1" applyAlignment="1">
      <alignment horizontal="center" vertical="center"/>
    </xf>
    <xf numFmtId="0" fontId="0" fillId="0" borderId="68" xfId="0" applyFont="1" applyBorder="1" applyAlignment="1">
      <alignment horizontal="center" vertical="center"/>
    </xf>
    <xf numFmtId="0" fontId="1" fillId="2" borderId="70" xfId="0" applyFont="1" applyFill="1" applyBorder="1" applyAlignment="1">
      <alignment horizontal="center" vertical="center"/>
    </xf>
    <xf numFmtId="0" fontId="6" fillId="2" borderId="53" xfId="0" applyFont="1" applyFill="1" applyBorder="1" applyAlignment="1">
      <alignment horizontal="center" wrapText="1"/>
    </xf>
    <xf numFmtId="0" fontId="6" fillId="2" borderId="54" xfId="0" applyFont="1" applyFill="1" applyBorder="1" applyAlignment="1">
      <alignment horizontal="center" wrapText="1"/>
    </xf>
    <xf numFmtId="0" fontId="1" fillId="2" borderId="71" xfId="0" applyFont="1" applyFill="1" applyBorder="1" applyAlignment="1">
      <alignment horizontal="center" vertical="center"/>
    </xf>
    <xf numFmtId="0" fontId="1" fillId="2" borderId="64" xfId="0" applyFont="1" applyFill="1" applyBorder="1" applyAlignment="1">
      <alignment horizontal="center" vertical="center"/>
    </xf>
    <xf numFmtId="0" fontId="1" fillId="2" borderId="72" xfId="0" applyFont="1" applyFill="1" applyBorder="1" applyAlignment="1">
      <alignment horizontal="center" vertical="center"/>
    </xf>
    <xf numFmtId="0" fontId="1" fillId="0" borderId="67" xfId="0" applyFont="1" applyBorder="1" applyAlignment="1">
      <alignment horizontal="center" vertical="center"/>
    </xf>
    <xf numFmtId="0" fontId="0" fillId="0" borderId="73" xfId="0" applyFont="1" applyBorder="1" applyAlignment="1">
      <alignment horizontal="center" vertical="center"/>
    </xf>
    <xf numFmtId="0" fontId="1" fillId="2" borderId="74" xfId="0" applyFont="1" applyFill="1" applyBorder="1" applyAlignment="1">
      <alignment horizontal="center" vertical="center"/>
    </xf>
    <xf numFmtId="0" fontId="1" fillId="2" borderId="75" xfId="0" applyFont="1" applyFill="1" applyBorder="1" applyAlignment="1">
      <alignment horizontal="center" vertical="center"/>
    </xf>
    <xf numFmtId="0" fontId="1" fillId="2" borderId="76" xfId="0" applyFont="1" applyFill="1" applyBorder="1" applyAlignment="1">
      <alignment horizontal="center" vertical="center"/>
    </xf>
    <xf numFmtId="4" fontId="1" fillId="2" borderId="77" xfId="0" applyNumberFormat="1" applyFont="1" applyFill="1" applyBorder="1" applyAlignment="1">
      <alignment horizontal="right" vertical="center"/>
    </xf>
    <xf numFmtId="0" fontId="1" fillId="2" borderId="6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trlProps/ctrlProp1.xml><?xml version="1.0" encoding="utf-8"?>
<formControlPr xmlns="http://schemas.microsoft.com/office/spreadsheetml/2009/9/main" objectType="Button" lockText="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52918</xdr:colOff>
      <xdr:row>12</xdr:row>
      <xdr:rowOff>169335</xdr:rowOff>
    </xdr:from>
    <xdr:to>
      <xdr:col>13</xdr:col>
      <xdr:colOff>412918</xdr:colOff>
      <xdr:row>12</xdr:row>
      <xdr:rowOff>169335</xdr:rowOff>
    </xdr:to>
    <xdr:cxnSp macro="">
      <xdr:nvCxnSpPr>
        <xdr:cNvPr id="3" name="Connecteur droit avec flèche 2"/>
        <xdr:cNvCxnSpPr/>
      </xdr:nvCxnSpPr>
      <xdr:spPr>
        <a:xfrm flipH="1" flipV="1">
          <a:off x="13070418" y="2328335"/>
          <a:ext cx="360000" cy="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57151</xdr:colOff>
      <xdr:row>3</xdr:row>
      <xdr:rowOff>35986</xdr:rowOff>
    </xdr:from>
    <xdr:to>
      <xdr:col>13</xdr:col>
      <xdr:colOff>417151</xdr:colOff>
      <xdr:row>3</xdr:row>
      <xdr:rowOff>35986</xdr:rowOff>
    </xdr:to>
    <xdr:cxnSp macro="">
      <xdr:nvCxnSpPr>
        <xdr:cNvPr id="5" name="Connecteur droit avec flèche 4"/>
        <xdr:cNvCxnSpPr/>
      </xdr:nvCxnSpPr>
      <xdr:spPr>
        <a:xfrm flipH="1" flipV="1">
          <a:off x="13074651" y="459319"/>
          <a:ext cx="360000" cy="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35984</xdr:colOff>
      <xdr:row>38</xdr:row>
      <xdr:rowOff>152401</xdr:rowOff>
    </xdr:from>
    <xdr:to>
      <xdr:col>13</xdr:col>
      <xdr:colOff>395984</xdr:colOff>
      <xdr:row>38</xdr:row>
      <xdr:rowOff>152401</xdr:rowOff>
    </xdr:to>
    <xdr:cxnSp macro="">
      <xdr:nvCxnSpPr>
        <xdr:cNvPr id="6" name="Connecteur droit avec flèche 5"/>
        <xdr:cNvCxnSpPr/>
      </xdr:nvCxnSpPr>
      <xdr:spPr>
        <a:xfrm flipH="1" flipV="1">
          <a:off x="13053484" y="7349068"/>
          <a:ext cx="360000" cy="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40218</xdr:colOff>
      <xdr:row>31</xdr:row>
      <xdr:rowOff>50802</xdr:rowOff>
    </xdr:from>
    <xdr:to>
      <xdr:col>13</xdr:col>
      <xdr:colOff>400218</xdr:colOff>
      <xdr:row>31</xdr:row>
      <xdr:rowOff>50802</xdr:rowOff>
    </xdr:to>
    <xdr:cxnSp macro="">
      <xdr:nvCxnSpPr>
        <xdr:cNvPr id="7" name="Connecteur droit avec flèche 6"/>
        <xdr:cNvCxnSpPr/>
      </xdr:nvCxnSpPr>
      <xdr:spPr>
        <a:xfrm flipH="1" flipV="1">
          <a:off x="13057718" y="5903385"/>
          <a:ext cx="360000" cy="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412750</xdr:colOff>
      <xdr:row>31</xdr:row>
      <xdr:rowOff>52917</xdr:rowOff>
    </xdr:from>
    <xdr:to>
      <xdr:col>13</xdr:col>
      <xdr:colOff>412750</xdr:colOff>
      <xdr:row>38</xdr:row>
      <xdr:rowOff>158750</xdr:rowOff>
    </xdr:to>
    <xdr:cxnSp macro="">
      <xdr:nvCxnSpPr>
        <xdr:cNvPr id="9" name="Connecteur droit 8"/>
        <xdr:cNvCxnSpPr/>
      </xdr:nvCxnSpPr>
      <xdr:spPr>
        <a:xfrm>
          <a:off x="13430250" y="5905500"/>
          <a:ext cx="0" cy="1449917"/>
        </a:xfrm>
        <a:prstGeom prst="lin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4234</xdr:colOff>
      <xdr:row>3</xdr:row>
      <xdr:rowOff>46567</xdr:rowOff>
    </xdr:from>
    <xdr:to>
      <xdr:col>14</xdr:col>
      <xdr:colOff>4234</xdr:colOff>
      <xdr:row>12</xdr:row>
      <xdr:rowOff>179917</xdr:rowOff>
    </xdr:to>
    <xdr:cxnSp macro="">
      <xdr:nvCxnSpPr>
        <xdr:cNvPr id="10" name="Connecteur droit 9"/>
        <xdr:cNvCxnSpPr/>
      </xdr:nvCxnSpPr>
      <xdr:spPr>
        <a:xfrm>
          <a:off x="13445067" y="469900"/>
          <a:ext cx="0" cy="1869017"/>
        </a:xfrm>
        <a:prstGeom prst="lin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9525</xdr:colOff>
          <xdr:row>9</xdr:row>
          <xdr:rowOff>0</xdr:rowOff>
        </xdr:from>
        <xdr:to>
          <xdr:col>18</xdr:col>
          <xdr:colOff>190500</xdr:colOff>
          <xdr:row>10</xdr:row>
          <xdr:rowOff>9525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fr-CH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Bouton 1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9525</xdr:colOff>
          <xdr:row>25</xdr:row>
          <xdr:rowOff>9525</xdr:rowOff>
        </xdr:from>
        <xdr:to>
          <xdr:col>18</xdr:col>
          <xdr:colOff>455083</xdr:colOff>
          <xdr:row>26</xdr:row>
          <xdr:rowOff>127000</xdr:rowOff>
        </xdr:to>
        <xdr:sp macro="" textlink="">
          <xdr:nvSpPr>
            <xdr:cNvPr id="1026" name="CommandButton1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15</xdr:col>
      <xdr:colOff>10583</xdr:colOff>
      <xdr:row>9</xdr:row>
      <xdr:rowOff>137583</xdr:rowOff>
    </xdr:from>
    <xdr:to>
      <xdr:col>16</xdr:col>
      <xdr:colOff>677333</xdr:colOff>
      <xdr:row>9</xdr:row>
      <xdr:rowOff>148166</xdr:rowOff>
    </xdr:to>
    <xdr:cxnSp macro="">
      <xdr:nvCxnSpPr>
        <xdr:cNvPr id="14" name="Connecteur droit 13"/>
        <xdr:cNvCxnSpPr/>
      </xdr:nvCxnSpPr>
      <xdr:spPr>
        <a:xfrm flipH="1">
          <a:off x="14224000" y="1714500"/>
          <a:ext cx="1439333" cy="10583"/>
        </a:xfrm>
        <a:prstGeom prst="lin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10585</xdr:colOff>
      <xdr:row>8</xdr:row>
      <xdr:rowOff>21166</xdr:rowOff>
    </xdr:from>
    <xdr:to>
      <xdr:col>15</xdr:col>
      <xdr:colOff>10583</xdr:colOff>
      <xdr:row>8</xdr:row>
      <xdr:rowOff>21166</xdr:rowOff>
    </xdr:to>
    <xdr:cxnSp macro="">
      <xdr:nvCxnSpPr>
        <xdr:cNvPr id="17" name="Connecteur droit 16"/>
        <xdr:cNvCxnSpPr/>
      </xdr:nvCxnSpPr>
      <xdr:spPr>
        <a:xfrm flipH="1">
          <a:off x="13451418" y="1407583"/>
          <a:ext cx="772582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406402</xdr:colOff>
      <xdr:row>34</xdr:row>
      <xdr:rowOff>184150</xdr:rowOff>
    </xdr:from>
    <xdr:to>
      <xdr:col>14</xdr:col>
      <xdr:colOff>755651</xdr:colOff>
      <xdr:row>34</xdr:row>
      <xdr:rowOff>184150</xdr:rowOff>
    </xdr:to>
    <xdr:cxnSp macro="">
      <xdr:nvCxnSpPr>
        <xdr:cNvPr id="20" name="Connecteur droit 19"/>
        <xdr:cNvCxnSpPr/>
      </xdr:nvCxnSpPr>
      <xdr:spPr>
        <a:xfrm flipH="1">
          <a:off x="13423902" y="6608233"/>
          <a:ext cx="772582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751417</xdr:colOff>
      <xdr:row>8</xdr:row>
      <xdr:rowOff>42334</xdr:rowOff>
    </xdr:from>
    <xdr:to>
      <xdr:col>14</xdr:col>
      <xdr:colOff>751417</xdr:colOff>
      <xdr:row>35</xdr:row>
      <xdr:rowOff>10584</xdr:rowOff>
    </xdr:to>
    <xdr:cxnSp macro="">
      <xdr:nvCxnSpPr>
        <xdr:cNvPr id="21" name="Connecteur droit 20"/>
        <xdr:cNvCxnSpPr/>
      </xdr:nvCxnSpPr>
      <xdr:spPr>
        <a:xfrm flipV="1">
          <a:off x="14192250" y="1428751"/>
          <a:ext cx="0" cy="5196416"/>
        </a:xfrm>
        <a:prstGeom prst="lin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586317</xdr:colOff>
      <xdr:row>26</xdr:row>
      <xdr:rowOff>21166</xdr:rowOff>
    </xdr:from>
    <xdr:to>
      <xdr:col>15</xdr:col>
      <xdr:colOff>592666</xdr:colOff>
      <xdr:row>42</xdr:row>
      <xdr:rowOff>46568</xdr:rowOff>
    </xdr:to>
    <xdr:cxnSp macro="">
      <xdr:nvCxnSpPr>
        <xdr:cNvPr id="24" name="Connecteur droit 23"/>
        <xdr:cNvCxnSpPr/>
      </xdr:nvCxnSpPr>
      <xdr:spPr>
        <a:xfrm flipV="1">
          <a:off x="14799734" y="4900083"/>
          <a:ext cx="6349" cy="3126318"/>
        </a:xfrm>
        <a:prstGeom prst="line">
          <a:avLst/>
        </a:prstGeom>
        <a:ln>
          <a:solidFill>
            <a:srgbClr val="92D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44451</xdr:colOff>
      <xdr:row>30</xdr:row>
      <xdr:rowOff>107952</xdr:rowOff>
    </xdr:from>
    <xdr:to>
      <xdr:col>13</xdr:col>
      <xdr:colOff>404451</xdr:colOff>
      <xdr:row>30</xdr:row>
      <xdr:rowOff>107952</xdr:rowOff>
    </xdr:to>
    <xdr:cxnSp macro="">
      <xdr:nvCxnSpPr>
        <xdr:cNvPr id="25" name="Connecteur droit avec flèche 24"/>
        <xdr:cNvCxnSpPr/>
      </xdr:nvCxnSpPr>
      <xdr:spPr>
        <a:xfrm flipH="1" flipV="1">
          <a:off x="13061951" y="5759452"/>
          <a:ext cx="360000" cy="0"/>
        </a:xfrm>
        <a:prstGeom prst="straightConnector1">
          <a:avLst/>
        </a:prstGeom>
        <a:ln>
          <a:solidFill>
            <a:srgbClr val="92D05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27517</xdr:colOff>
      <xdr:row>13</xdr:row>
      <xdr:rowOff>112186</xdr:rowOff>
    </xdr:from>
    <xdr:to>
      <xdr:col>13</xdr:col>
      <xdr:colOff>387517</xdr:colOff>
      <xdr:row>13</xdr:row>
      <xdr:rowOff>112186</xdr:rowOff>
    </xdr:to>
    <xdr:cxnSp macro="">
      <xdr:nvCxnSpPr>
        <xdr:cNvPr id="26" name="Connecteur droit avec flèche 25"/>
        <xdr:cNvCxnSpPr/>
      </xdr:nvCxnSpPr>
      <xdr:spPr>
        <a:xfrm flipH="1" flipV="1">
          <a:off x="13045017" y="2472269"/>
          <a:ext cx="360000" cy="0"/>
        </a:xfrm>
        <a:prstGeom prst="straightConnector1">
          <a:avLst/>
        </a:prstGeom>
        <a:ln>
          <a:solidFill>
            <a:srgbClr val="92D05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412750</xdr:colOff>
      <xdr:row>13</xdr:row>
      <xdr:rowOff>127000</xdr:rowOff>
    </xdr:from>
    <xdr:to>
      <xdr:col>14</xdr:col>
      <xdr:colOff>0</xdr:colOff>
      <xdr:row>30</xdr:row>
      <xdr:rowOff>74083</xdr:rowOff>
    </xdr:to>
    <xdr:cxnSp macro="">
      <xdr:nvCxnSpPr>
        <xdr:cNvPr id="27" name="Connecteur droit 26"/>
        <xdr:cNvCxnSpPr/>
      </xdr:nvCxnSpPr>
      <xdr:spPr>
        <a:xfrm flipH="1" flipV="1">
          <a:off x="13430250" y="2487083"/>
          <a:ext cx="10583" cy="3238500"/>
        </a:xfrm>
        <a:prstGeom prst="line">
          <a:avLst/>
        </a:prstGeom>
        <a:ln>
          <a:solidFill>
            <a:srgbClr val="92D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48684</xdr:colOff>
      <xdr:row>44</xdr:row>
      <xdr:rowOff>154519</xdr:rowOff>
    </xdr:from>
    <xdr:to>
      <xdr:col>13</xdr:col>
      <xdr:colOff>408684</xdr:colOff>
      <xdr:row>44</xdr:row>
      <xdr:rowOff>154519</xdr:rowOff>
    </xdr:to>
    <xdr:cxnSp macro="">
      <xdr:nvCxnSpPr>
        <xdr:cNvPr id="30" name="Connecteur droit avec flèche 29"/>
        <xdr:cNvCxnSpPr/>
      </xdr:nvCxnSpPr>
      <xdr:spPr>
        <a:xfrm flipH="1" flipV="1">
          <a:off x="13066184" y="8536519"/>
          <a:ext cx="360000" cy="0"/>
        </a:xfrm>
        <a:prstGeom prst="straightConnector1">
          <a:avLst/>
        </a:prstGeom>
        <a:ln>
          <a:solidFill>
            <a:srgbClr val="92D05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42334</xdr:colOff>
      <xdr:row>39</xdr:row>
      <xdr:rowOff>63502</xdr:rowOff>
    </xdr:from>
    <xdr:to>
      <xdr:col>13</xdr:col>
      <xdr:colOff>402334</xdr:colOff>
      <xdr:row>39</xdr:row>
      <xdr:rowOff>63502</xdr:rowOff>
    </xdr:to>
    <xdr:cxnSp macro="">
      <xdr:nvCxnSpPr>
        <xdr:cNvPr id="31" name="Connecteur droit avec flèche 30"/>
        <xdr:cNvCxnSpPr/>
      </xdr:nvCxnSpPr>
      <xdr:spPr>
        <a:xfrm flipH="1" flipV="1">
          <a:off x="13059834" y="7461252"/>
          <a:ext cx="360000" cy="0"/>
        </a:xfrm>
        <a:prstGeom prst="straightConnector1">
          <a:avLst/>
        </a:prstGeom>
        <a:ln>
          <a:solidFill>
            <a:srgbClr val="92D05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10584</xdr:colOff>
      <xdr:row>39</xdr:row>
      <xdr:rowOff>74083</xdr:rowOff>
    </xdr:from>
    <xdr:to>
      <xdr:col>14</xdr:col>
      <xdr:colOff>10584</xdr:colOff>
      <xdr:row>44</xdr:row>
      <xdr:rowOff>179918</xdr:rowOff>
    </xdr:to>
    <xdr:cxnSp macro="">
      <xdr:nvCxnSpPr>
        <xdr:cNvPr id="32" name="Connecteur droit 31"/>
        <xdr:cNvCxnSpPr/>
      </xdr:nvCxnSpPr>
      <xdr:spPr>
        <a:xfrm flipV="1">
          <a:off x="13451417" y="7471833"/>
          <a:ext cx="0" cy="1090085"/>
        </a:xfrm>
        <a:prstGeom prst="line">
          <a:avLst/>
        </a:prstGeom>
        <a:ln>
          <a:solidFill>
            <a:srgbClr val="92D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412751</xdr:colOff>
      <xdr:row>25</xdr:row>
      <xdr:rowOff>179917</xdr:rowOff>
    </xdr:from>
    <xdr:to>
      <xdr:col>16</xdr:col>
      <xdr:colOff>751417</xdr:colOff>
      <xdr:row>26</xdr:row>
      <xdr:rowOff>10583</xdr:rowOff>
    </xdr:to>
    <xdr:cxnSp macro="">
      <xdr:nvCxnSpPr>
        <xdr:cNvPr id="36" name="Connecteur droit 35"/>
        <xdr:cNvCxnSpPr/>
      </xdr:nvCxnSpPr>
      <xdr:spPr>
        <a:xfrm flipH="1" flipV="1">
          <a:off x="13430251" y="4868334"/>
          <a:ext cx="2307166" cy="21166"/>
        </a:xfrm>
        <a:prstGeom prst="line">
          <a:avLst/>
        </a:prstGeom>
        <a:ln>
          <a:solidFill>
            <a:srgbClr val="92D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10585</xdr:colOff>
      <xdr:row>42</xdr:row>
      <xdr:rowOff>10584</xdr:rowOff>
    </xdr:from>
    <xdr:to>
      <xdr:col>15</xdr:col>
      <xdr:colOff>592666</xdr:colOff>
      <xdr:row>42</xdr:row>
      <xdr:rowOff>21167</xdr:rowOff>
    </xdr:to>
    <xdr:cxnSp macro="">
      <xdr:nvCxnSpPr>
        <xdr:cNvPr id="40" name="Connecteur droit 39"/>
        <xdr:cNvCxnSpPr/>
      </xdr:nvCxnSpPr>
      <xdr:spPr>
        <a:xfrm flipH="1" flipV="1">
          <a:off x="13451418" y="7990417"/>
          <a:ext cx="1354665" cy="10583"/>
        </a:xfrm>
        <a:prstGeom prst="line">
          <a:avLst/>
        </a:prstGeom>
        <a:ln>
          <a:solidFill>
            <a:srgbClr val="92D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1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1"/>
  <dimension ref="A1:M46"/>
  <sheetViews>
    <sheetView tabSelected="1" topLeftCell="A4" zoomScale="90" zoomScaleNormal="90" workbookViewId="0">
      <selection activeCell="R35" sqref="R35"/>
    </sheetView>
  </sheetViews>
  <sheetFormatPr baseColWidth="10" defaultColWidth="11.5703125" defaultRowHeight="15" x14ac:dyDescent="0.25"/>
  <cols>
    <col min="1" max="1" width="7.28515625" style="1" customWidth="1"/>
    <col min="2" max="2" width="5" style="1" customWidth="1"/>
    <col min="3" max="3" width="43.28515625" style="2" customWidth="1"/>
    <col min="4" max="4" width="14.140625" style="1" customWidth="1"/>
    <col min="5" max="5" width="13.28515625" style="1" customWidth="1"/>
    <col min="6" max="7" width="13.7109375" style="1" customWidth="1"/>
    <col min="8" max="8" width="13" style="1" customWidth="1"/>
    <col min="9" max="11" width="13.5703125" style="1" customWidth="1"/>
    <col min="12" max="12" width="14.85546875" style="1" customWidth="1"/>
    <col min="13" max="13" width="15.85546875" style="1" customWidth="1"/>
    <col min="14" max="14" width="6.28515625" style="1" customWidth="1"/>
    <col min="15" max="16384" width="11.5703125" style="1"/>
  </cols>
  <sheetData>
    <row r="1" spans="1:13" ht="8.25" customHeight="1" x14ac:dyDescent="0.25"/>
    <row r="2" spans="1:13" ht="13.5" customHeight="1" x14ac:dyDescent="0.25"/>
    <row r="3" spans="1:13" ht="12" customHeight="1" thickBot="1" x14ac:dyDescent="0.3"/>
    <row r="4" spans="1:13" x14ac:dyDescent="0.25">
      <c r="A4" s="89" t="s">
        <v>1</v>
      </c>
      <c r="B4" s="90" t="s">
        <v>0</v>
      </c>
      <c r="C4" s="90" t="s">
        <v>2</v>
      </c>
      <c r="D4" s="90" t="s">
        <v>61</v>
      </c>
      <c r="E4" s="91" t="s">
        <v>60</v>
      </c>
      <c r="F4" s="92"/>
      <c r="G4" s="93" t="s">
        <v>62</v>
      </c>
      <c r="H4" s="91" t="s">
        <v>7</v>
      </c>
      <c r="I4" s="94"/>
      <c r="J4" s="94"/>
      <c r="K4" s="92"/>
      <c r="L4" s="90" t="s">
        <v>8</v>
      </c>
      <c r="M4" s="95" t="s">
        <v>9</v>
      </c>
    </row>
    <row r="5" spans="1:13" ht="15.75" thickBot="1" x14ac:dyDescent="0.3">
      <c r="A5" s="96"/>
      <c r="B5" s="79"/>
      <c r="C5" s="79"/>
      <c r="D5" s="79"/>
      <c r="E5" s="5" t="s">
        <v>58</v>
      </c>
      <c r="F5" s="5" t="s">
        <v>59</v>
      </c>
      <c r="G5" s="80"/>
      <c r="H5" s="69" t="s">
        <v>3</v>
      </c>
      <c r="I5" s="69" t="s">
        <v>4</v>
      </c>
      <c r="J5" s="69" t="s">
        <v>5</v>
      </c>
      <c r="K5" s="69" t="s">
        <v>6</v>
      </c>
      <c r="L5" s="79"/>
      <c r="M5" s="97"/>
    </row>
    <row r="6" spans="1:13" x14ac:dyDescent="0.25">
      <c r="A6" s="98" t="s">
        <v>10</v>
      </c>
      <c r="B6" s="6">
        <v>1</v>
      </c>
      <c r="C6" s="7" t="s">
        <v>11</v>
      </c>
      <c r="D6" s="23">
        <v>25000</v>
      </c>
      <c r="E6" s="23">
        <f>modification!AB7</f>
        <v>0</v>
      </c>
      <c r="F6" s="23">
        <f>modification!AC7</f>
        <v>0</v>
      </c>
      <c r="G6" s="23">
        <f>SUM(D6+E6-F6)</f>
        <v>25000</v>
      </c>
      <c r="H6" s="23">
        <v>0</v>
      </c>
      <c r="I6" s="70">
        <v>0</v>
      </c>
      <c r="J6" s="70">
        <v>0</v>
      </c>
      <c r="K6" s="23">
        <v>25000</v>
      </c>
      <c r="L6" s="23">
        <f>SUM(H6+I6+J6+K6)</f>
        <v>25000</v>
      </c>
      <c r="M6" s="99"/>
    </row>
    <row r="7" spans="1:13" x14ac:dyDescent="0.25">
      <c r="A7" s="100"/>
      <c r="B7" s="8">
        <v>2</v>
      </c>
      <c r="C7" s="9" t="s">
        <v>12</v>
      </c>
      <c r="D7" s="24">
        <v>12300000</v>
      </c>
      <c r="E7" s="24">
        <f>modification!AB8</f>
        <v>5592000</v>
      </c>
      <c r="F7" s="24">
        <f>modification!AC8</f>
        <v>55000</v>
      </c>
      <c r="G7" s="24">
        <f>SUM(D7+E7-F7)</f>
        <v>17837000</v>
      </c>
      <c r="H7" s="24">
        <v>2071955</v>
      </c>
      <c r="I7" s="71">
        <v>4694100.4800000004</v>
      </c>
      <c r="J7" s="71">
        <v>1969693.14</v>
      </c>
      <c r="K7" s="24">
        <v>0</v>
      </c>
      <c r="L7" s="24">
        <f t="shared" ref="L7:L45" si="0">SUM(H7+I7+J7+K7)</f>
        <v>8735748.620000001</v>
      </c>
      <c r="M7" s="101"/>
    </row>
    <row r="8" spans="1:13" x14ac:dyDescent="0.25">
      <c r="A8" s="100"/>
      <c r="B8" s="8">
        <v>3</v>
      </c>
      <c r="C8" s="9" t="s">
        <v>13</v>
      </c>
      <c r="D8" s="24">
        <v>6370000</v>
      </c>
      <c r="E8" s="24">
        <f>modification!AB9</f>
        <v>0</v>
      </c>
      <c r="F8" s="24">
        <f>modification!AC9</f>
        <v>6333550</v>
      </c>
      <c r="G8" s="24">
        <f t="shared" ref="G8:G12" si="1">SUM(D8+E8-F8)</f>
        <v>36450</v>
      </c>
      <c r="H8" s="24">
        <v>0</v>
      </c>
      <c r="I8" s="71">
        <v>420000</v>
      </c>
      <c r="J8" s="71">
        <v>0</v>
      </c>
      <c r="K8" s="24">
        <v>0</v>
      </c>
      <c r="L8" s="24">
        <f t="shared" si="0"/>
        <v>420000</v>
      </c>
      <c r="M8" s="101"/>
    </row>
    <row r="9" spans="1:13" x14ac:dyDescent="0.25">
      <c r="A9" s="100"/>
      <c r="B9" s="8">
        <v>4</v>
      </c>
      <c r="C9" s="9" t="s">
        <v>14</v>
      </c>
      <c r="D9" s="24">
        <v>7873500</v>
      </c>
      <c r="E9" s="24">
        <f>modification!AB10</f>
        <v>545350</v>
      </c>
      <c r="F9" s="24">
        <f>modification!AC10</f>
        <v>2919000</v>
      </c>
      <c r="G9" s="24">
        <f t="shared" si="1"/>
        <v>5499850</v>
      </c>
      <c r="H9" s="24">
        <v>307430</v>
      </c>
      <c r="I9" s="71">
        <v>1114600.8</v>
      </c>
      <c r="J9" s="71">
        <v>785444.6</v>
      </c>
      <c r="K9" s="24">
        <v>0</v>
      </c>
      <c r="L9" s="24">
        <f t="shared" si="0"/>
        <v>2207475.4</v>
      </c>
      <c r="M9" s="101"/>
    </row>
    <row r="10" spans="1:13" x14ac:dyDescent="0.25">
      <c r="A10" s="100"/>
      <c r="B10" s="8">
        <v>5</v>
      </c>
      <c r="C10" s="9" t="s">
        <v>15</v>
      </c>
      <c r="D10" s="24">
        <v>125500</v>
      </c>
      <c r="E10" s="24">
        <f>modification!AB11</f>
        <v>0</v>
      </c>
      <c r="F10" s="24">
        <f>modification!AC11</f>
        <v>535000</v>
      </c>
      <c r="G10" s="24">
        <f t="shared" si="1"/>
        <v>-409500</v>
      </c>
      <c r="H10" s="24">
        <v>0</v>
      </c>
      <c r="I10" s="71">
        <v>0</v>
      </c>
      <c r="J10" s="71">
        <v>0</v>
      </c>
      <c r="K10" s="24">
        <v>0</v>
      </c>
      <c r="L10" s="24">
        <f t="shared" si="0"/>
        <v>0</v>
      </c>
      <c r="M10" s="101"/>
    </row>
    <row r="11" spans="1:13" x14ac:dyDescent="0.25">
      <c r="A11" s="100"/>
      <c r="B11" s="8">
        <v>6</v>
      </c>
      <c r="C11" s="8" t="s">
        <v>16</v>
      </c>
      <c r="D11" s="24">
        <v>2958000</v>
      </c>
      <c r="E11" s="24">
        <f>modification!AB12</f>
        <v>3488000</v>
      </c>
      <c r="F11" s="24">
        <f>modification!AC12</f>
        <v>0</v>
      </c>
      <c r="G11" s="24">
        <f t="shared" si="1"/>
        <v>6446000</v>
      </c>
      <c r="H11" s="24">
        <v>0</v>
      </c>
      <c r="I11" s="71">
        <v>80325</v>
      </c>
      <c r="J11" s="71">
        <v>75386.5</v>
      </c>
      <c r="K11" s="24">
        <v>0</v>
      </c>
      <c r="L11" s="24">
        <f t="shared" si="0"/>
        <v>155711.5</v>
      </c>
      <c r="M11" s="101"/>
    </row>
    <row r="12" spans="1:13" ht="15.75" thickBot="1" x14ac:dyDescent="0.3">
      <c r="A12" s="102"/>
      <c r="B12" s="10">
        <v>7</v>
      </c>
      <c r="C12" s="11" t="s">
        <v>17</v>
      </c>
      <c r="D12" s="25">
        <v>348000</v>
      </c>
      <c r="E12" s="25">
        <f>modification!AB13</f>
        <v>217200</v>
      </c>
      <c r="F12" s="25">
        <f>modification!AC13</f>
        <v>0</v>
      </c>
      <c r="G12" s="25">
        <f t="shared" si="1"/>
        <v>565200</v>
      </c>
      <c r="H12" s="25">
        <v>0</v>
      </c>
      <c r="I12" s="72">
        <v>124200</v>
      </c>
      <c r="J12" s="72">
        <v>126000</v>
      </c>
      <c r="K12" s="25">
        <v>0</v>
      </c>
      <c r="L12" s="25">
        <f t="shared" si="0"/>
        <v>250200</v>
      </c>
      <c r="M12" s="103"/>
    </row>
    <row r="13" spans="1:13" ht="15.75" thickBot="1" x14ac:dyDescent="0.3">
      <c r="A13" s="104"/>
      <c r="B13" s="105" t="s">
        <v>51</v>
      </c>
      <c r="C13" s="106"/>
      <c r="D13" s="107">
        <f>SUM(D6:D12)</f>
        <v>30000000</v>
      </c>
      <c r="E13" s="107">
        <f t="shared" ref="E13:F13" si="2">SUM(E6:E12)</f>
        <v>9842550</v>
      </c>
      <c r="F13" s="107">
        <f t="shared" si="2"/>
        <v>9842550</v>
      </c>
      <c r="G13" s="107">
        <f>SUM(G6:G12)</f>
        <v>30000000</v>
      </c>
      <c r="H13" s="107">
        <f t="shared" ref="H13" si="3">SUM(H6:H12)</f>
        <v>2379385</v>
      </c>
      <c r="I13" s="107">
        <f t="shared" ref="I13:J13" si="4">SUM(I6:I12)</f>
        <v>6433226.2800000003</v>
      </c>
      <c r="J13" s="107">
        <f t="shared" si="4"/>
        <v>2956524.2399999998</v>
      </c>
      <c r="K13" s="107">
        <f t="shared" ref="K13" si="5">SUM(K6:K12)</f>
        <v>25000</v>
      </c>
      <c r="L13" s="108">
        <f t="shared" si="0"/>
        <v>11794135.520000001</v>
      </c>
      <c r="M13" s="109"/>
    </row>
    <row r="14" spans="1:13" x14ac:dyDescent="0.25">
      <c r="A14" s="123" t="s">
        <v>18</v>
      </c>
      <c r="B14" s="111">
        <v>1</v>
      </c>
      <c r="C14" s="124" t="s">
        <v>19</v>
      </c>
      <c r="D14" s="114">
        <v>1001000</v>
      </c>
      <c r="E14" s="114">
        <f>modification!AB15</f>
        <v>21000</v>
      </c>
      <c r="F14" s="114">
        <f>modification!AC15</f>
        <v>0</v>
      </c>
      <c r="G14" s="114">
        <f>SUM(D14+E14-F14)</f>
        <v>1022000</v>
      </c>
      <c r="H14" s="114">
        <v>0</v>
      </c>
      <c r="I14" s="115">
        <v>0</v>
      </c>
      <c r="J14" s="115">
        <v>97000</v>
      </c>
      <c r="K14" s="114">
        <v>0</v>
      </c>
      <c r="L14" s="114">
        <f t="shared" si="0"/>
        <v>97000</v>
      </c>
      <c r="M14" s="125"/>
    </row>
    <row r="15" spans="1:13" x14ac:dyDescent="0.25">
      <c r="A15" s="126"/>
      <c r="B15" s="8">
        <v>2</v>
      </c>
      <c r="C15" s="9" t="s">
        <v>20</v>
      </c>
      <c r="D15" s="24">
        <v>199800</v>
      </c>
      <c r="E15" s="24">
        <f>modification!AB16</f>
        <v>381832</v>
      </c>
      <c r="F15" s="24">
        <f>modification!AC16</f>
        <v>0</v>
      </c>
      <c r="G15" s="24">
        <f t="shared" ref="G15:G17" si="6">SUM(D15+E15-F15)</f>
        <v>581632</v>
      </c>
      <c r="H15" s="24">
        <v>0</v>
      </c>
      <c r="I15" s="71">
        <v>325227</v>
      </c>
      <c r="J15" s="71">
        <v>325227</v>
      </c>
      <c r="K15" s="24">
        <v>0</v>
      </c>
      <c r="L15" s="24">
        <f t="shared" si="0"/>
        <v>650454</v>
      </c>
      <c r="M15" s="127"/>
    </row>
    <row r="16" spans="1:13" x14ac:dyDescent="0.25">
      <c r="A16" s="126"/>
      <c r="B16" s="8">
        <v>3</v>
      </c>
      <c r="C16" s="9" t="s">
        <v>21</v>
      </c>
      <c r="D16" s="24">
        <v>599400</v>
      </c>
      <c r="E16" s="24">
        <f>modification!AB17</f>
        <v>162265.5</v>
      </c>
      <c r="F16" s="24">
        <f>modification!AC17</f>
        <v>0</v>
      </c>
      <c r="G16" s="24">
        <f t="shared" si="6"/>
        <v>761665.5</v>
      </c>
      <c r="H16" s="24">
        <v>0</v>
      </c>
      <c r="I16" s="71">
        <v>1284010</v>
      </c>
      <c r="J16" s="71">
        <v>1574727</v>
      </c>
      <c r="K16" s="24">
        <v>0</v>
      </c>
      <c r="L16" s="24">
        <f t="shared" si="0"/>
        <v>2858737</v>
      </c>
      <c r="M16" s="127"/>
    </row>
    <row r="17" spans="1:13" ht="15.75" thickBot="1" x14ac:dyDescent="0.3">
      <c r="A17" s="128"/>
      <c r="B17" s="12">
        <v>4</v>
      </c>
      <c r="C17" s="13" t="s">
        <v>22</v>
      </c>
      <c r="D17" s="25">
        <v>199800</v>
      </c>
      <c r="E17" s="25">
        <f>modification!AB18</f>
        <v>0</v>
      </c>
      <c r="F17" s="25">
        <f>modification!AC18</f>
        <v>565097.5</v>
      </c>
      <c r="G17" s="25">
        <f t="shared" si="6"/>
        <v>-365297.5</v>
      </c>
      <c r="H17" s="25">
        <v>0</v>
      </c>
      <c r="I17" s="72">
        <v>0</v>
      </c>
      <c r="J17" s="72">
        <v>0</v>
      </c>
      <c r="K17" s="25">
        <v>0</v>
      </c>
      <c r="L17" s="25">
        <f t="shared" si="0"/>
        <v>0</v>
      </c>
      <c r="M17" s="129"/>
    </row>
    <row r="18" spans="1:13" ht="15.75" thickBot="1" x14ac:dyDescent="0.3">
      <c r="A18" s="130"/>
      <c r="B18" s="77" t="s">
        <v>52</v>
      </c>
      <c r="C18" s="78"/>
      <c r="D18" s="31">
        <f>SUM(D14:D17)</f>
        <v>2000000</v>
      </c>
      <c r="E18" s="31">
        <f t="shared" ref="E18:K18" si="7">SUM(E14:E17)</f>
        <v>565097.5</v>
      </c>
      <c r="F18" s="31">
        <f t="shared" si="7"/>
        <v>565097.5</v>
      </c>
      <c r="G18" s="31">
        <f t="shared" si="7"/>
        <v>2000000</v>
      </c>
      <c r="H18" s="31">
        <f t="shared" si="7"/>
        <v>0</v>
      </c>
      <c r="I18" s="31">
        <f t="shared" si="7"/>
        <v>1609237</v>
      </c>
      <c r="J18" s="31">
        <f t="shared" si="7"/>
        <v>1996954</v>
      </c>
      <c r="K18" s="31">
        <f t="shared" si="7"/>
        <v>0</v>
      </c>
      <c r="L18" s="32">
        <f t="shared" si="0"/>
        <v>3606191</v>
      </c>
      <c r="M18" s="131"/>
    </row>
    <row r="19" spans="1:13" x14ac:dyDescent="0.2">
      <c r="A19" s="132" t="s">
        <v>23</v>
      </c>
      <c r="B19" s="6">
        <v>1</v>
      </c>
      <c r="C19" s="16" t="s">
        <v>30</v>
      </c>
      <c r="D19" s="26">
        <v>3625000</v>
      </c>
      <c r="E19" s="26">
        <f>modification!AB20</f>
        <v>0</v>
      </c>
      <c r="F19" s="26">
        <f>modification!AC20</f>
        <v>666200</v>
      </c>
      <c r="G19" s="23">
        <f>SUM(D19+E19-F19)</f>
        <v>2958800</v>
      </c>
      <c r="H19" s="23">
        <v>0</v>
      </c>
      <c r="I19" s="70">
        <v>0</v>
      </c>
      <c r="J19" s="70">
        <v>1809560</v>
      </c>
      <c r="K19" s="23">
        <v>0</v>
      </c>
      <c r="L19" s="23">
        <f t="shared" si="0"/>
        <v>1809560</v>
      </c>
      <c r="M19" s="133"/>
    </row>
    <row r="20" spans="1:13" x14ac:dyDescent="0.2">
      <c r="A20" s="126"/>
      <c r="B20" s="8">
        <v>2</v>
      </c>
      <c r="C20" s="17" t="s">
        <v>31</v>
      </c>
      <c r="D20" s="27">
        <v>1491000</v>
      </c>
      <c r="E20" s="27">
        <f>modification!AB21</f>
        <v>137200</v>
      </c>
      <c r="F20" s="27">
        <f>modification!AC21</f>
        <v>98000</v>
      </c>
      <c r="G20" s="24">
        <f t="shared" ref="G20:G24" si="8">SUM(D20+E20-F20)</f>
        <v>1530200</v>
      </c>
      <c r="H20" s="24">
        <v>0</v>
      </c>
      <c r="I20" s="71">
        <v>468630.5</v>
      </c>
      <c r="J20" s="71">
        <v>320710</v>
      </c>
      <c r="K20" s="24">
        <v>0</v>
      </c>
      <c r="L20" s="24">
        <f t="shared" si="0"/>
        <v>789340.5</v>
      </c>
      <c r="M20" s="127"/>
    </row>
    <row r="21" spans="1:13" x14ac:dyDescent="0.2">
      <c r="A21" s="126"/>
      <c r="B21" s="8">
        <v>3</v>
      </c>
      <c r="C21" s="17" t="s">
        <v>32</v>
      </c>
      <c r="D21" s="27">
        <v>72200</v>
      </c>
      <c r="E21" s="27">
        <f>modification!AB22</f>
        <v>0</v>
      </c>
      <c r="F21" s="27">
        <f>modification!AC22</f>
        <v>0</v>
      </c>
      <c r="G21" s="24">
        <f t="shared" si="8"/>
        <v>72200</v>
      </c>
      <c r="H21" s="24">
        <v>0</v>
      </c>
      <c r="I21" s="71">
        <v>0</v>
      </c>
      <c r="J21" s="71">
        <v>0</v>
      </c>
      <c r="K21" s="24">
        <v>0</v>
      </c>
      <c r="L21" s="24">
        <f t="shared" si="0"/>
        <v>0</v>
      </c>
      <c r="M21" s="127"/>
    </row>
    <row r="22" spans="1:13" x14ac:dyDescent="0.2">
      <c r="A22" s="126"/>
      <c r="B22" s="8">
        <v>4</v>
      </c>
      <c r="C22" s="17" t="s">
        <v>33</v>
      </c>
      <c r="D22" s="27">
        <v>539800</v>
      </c>
      <c r="E22" s="27">
        <f>modification!AB23</f>
        <v>118000</v>
      </c>
      <c r="F22" s="27">
        <f>modification!AC23</f>
        <v>0</v>
      </c>
      <c r="G22" s="24">
        <f t="shared" si="8"/>
        <v>657800</v>
      </c>
      <c r="H22" s="24">
        <v>0</v>
      </c>
      <c r="I22" s="71">
        <v>0</v>
      </c>
      <c r="J22" s="71">
        <v>397150</v>
      </c>
      <c r="K22" s="24">
        <v>0</v>
      </c>
      <c r="L22" s="24">
        <f t="shared" si="0"/>
        <v>397150</v>
      </c>
      <c r="M22" s="127"/>
    </row>
    <row r="23" spans="1:13" x14ac:dyDescent="0.2">
      <c r="A23" s="126"/>
      <c r="B23" s="8">
        <v>5</v>
      </c>
      <c r="C23" s="17" t="s">
        <v>34</v>
      </c>
      <c r="D23" s="27">
        <v>1885000</v>
      </c>
      <c r="E23" s="27">
        <f>modification!AB24</f>
        <v>895943</v>
      </c>
      <c r="F23" s="27">
        <f>modification!AC24</f>
        <v>0</v>
      </c>
      <c r="G23" s="24">
        <f t="shared" si="8"/>
        <v>2780943</v>
      </c>
      <c r="H23" s="24">
        <v>96027.05</v>
      </c>
      <c r="I23" s="71">
        <v>623532.35</v>
      </c>
      <c r="J23" s="71">
        <v>191424.32</v>
      </c>
      <c r="K23" s="24">
        <v>0</v>
      </c>
      <c r="L23" s="24">
        <f t="shared" si="0"/>
        <v>910983.72</v>
      </c>
      <c r="M23" s="127"/>
    </row>
    <row r="24" spans="1:13" ht="15.75" thickBot="1" x14ac:dyDescent="0.25">
      <c r="A24" s="128"/>
      <c r="B24" s="10">
        <v>6</v>
      </c>
      <c r="C24" s="18" t="s">
        <v>35</v>
      </c>
      <c r="D24" s="28">
        <v>387000</v>
      </c>
      <c r="E24" s="28">
        <f>modification!AB25</f>
        <v>0</v>
      </c>
      <c r="F24" s="28">
        <f>modification!AC25</f>
        <v>386943</v>
      </c>
      <c r="G24" s="25">
        <f t="shared" si="8"/>
        <v>57</v>
      </c>
      <c r="H24" s="25">
        <v>0</v>
      </c>
      <c r="I24" s="72">
        <v>0</v>
      </c>
      <c r="J24" s="72">
        <v>0</v>
      </c>
      <c r="K24" s="25">
        <v>0</v>
      </c>
      <c r="L24" s="25">
        <f t="shared" si="0"/>
        <v>0</v>
      </c>
      <c r="M24" s="129"/>
    </row>
    <row r="25" spans="1:13" ht="15.75" thickBot="1" x14ac:dyDescent="0.25">
      <c r="A25" s="130"/>
      <c r="B25" s="75" t="s">
        <v>53</v>
      </c>
      <c r="C25" s="76"/>
      <c r="D25" s="31">
        <f>SUM(D19:D24)</f>
        <v>8000000</v>
      </c>
      <c r="E25" s="31">
        <f t="shared" ref="E25:K25" si="9">SUM(E19:E24)</f>
        <v>1151143</v>
      </c>
      <c r="F25" s="31">
        <f t="shared" si="9"/>
        <v>1151143</v>
      </c>
      <c r="G25" s="31">
        <f t="shared" si="9"/>
        <v>8000000</v>
      </c>
      <c r="H25" s="31">
        <f t="shared" si="9"/>
        <v>96027.05</v>
      </c>
      <c r="I25" s="31">
        <f t="shared" si="9"/>
        <v>1092162.8500000001</v>
      </c>
      <c r="J25" s="31">
        <f t="shared" si="9"/>
        <v>2718844.32</v>
      </c>
      <c r="K25" s="31">
        <f t="shared" si="9"/>
        <v>0</v>
      </c>
      <c r="L25" s="32">
        <f t="shared" si="0"/>
        <v>3907034.2199999997</v>
      </c>
      <c r="M25" s="131"/>
    </row>
    <row r="26" spans="1:13" x14ac:dyDescent="0.2">
      <c r="A26" s="132" t="s">
        <v>24</v>
      </c>
      <c r="B26" s="6">
        <v>1</v>
      </c>
      <c r="C26" s="16" t="s">
        <v>36</v>
      </c>
      <c r="D26" s="26">
        <v>6862000</v>
      </c>
      <c r="E26" s="26">
        <f>modification!AB27</f>
        <v>0</v>
      </c>
      <c r="F26" s="26">
        <f>modification!AC27</f>
        <v>9000000</v>
      </c>
      <c r="G26" s="23">
        <f>SUM(D26+E26-F26)</f>
        <v>-2138000</v>
      </c>
      <c r="H26" s="23">
        <v>0</v>
      </c>
      <c r="I26" s="70">
        <v>6755608.5700000003</v>
      </c>
      <c r="J26" s="70">
        <v>11336292.01</v>
      </c>
      <c r="K26" s="23">
        <v>0</v>
      </c>
      <c r="L26" s="23">
        <f t="shared" si="0"/>
        <v>18091900.579999998</v>
      </c>
      <c r="M26" s="133"/>
    </row>
    <row r="27" spans="1:13" x14ac:dyDescent="0.2">
      <c r="A27" s="126"/>
      <c r="B27" s="8">
        <v>2</v>
      </c>
      <c r="C27" s="17" t="s">
        <v>37</v>
      </c>
      <c r="D27" s="27">
        <v>7686000</v>
      </c>
      <c r="E27" s="27">
        <f>modification!AB28</f>
        <v>3000000</v>
      </c>
      <c r="F27" s="27">
        <f>modification!AC28</f>
        <v>3530000</v>
      </c>
      <c r="G27" s="24">
        <f t="shared" ref="G27:G30" si="10">SUM(D27+E27-F27)</f>
        <v>7156000</v>
      </c>
      <c r="H27" s="24">
        <v>0</v>
      </c>
      <c r="I27" s="71">
        <v>2924523.53</v>
      </c>
      <c r="J27" s="71">
        <v>5572299.1600000001</v>
      </c>
      <c r="K27" s="24">
        <v>0</v>
      </c>
      <c r="L27" s="24">
        <f t="shared" si="0"/>
        <v>8496822.6899999995</v>
      </c>
      <c r="M27" s="127"/>
    </row>
    <row r="28" spans="1:13" x14ac:dyDescent="0.2">
      <c r="A28" s="126"/>
      <c r="B28" s="8">
        <v>3</v>
      </c>
      <c r="C28" s="19" t="s">
        <v>38</v>
      </c>
      <c r="D28" s="27">
        <v>16820000</v>
      </c>
      <c r="E28" s="27">
        <f>modification!AB29</f>
        <v>9530000</v>
      </c>
      <c r="F28" s="27">
        <f>modification!AC29</f>
        <v>0</v>
      </c>
      <c r="G28" s="24">
        <f t="shared" si="10"/>
        <v>26350000</v>
      </c>
      <c r="H28" s="24">
        <v>0</v>
      </c>
      <c r="I28" s="71">
        <v>3022951.46</v>
      </c>
      <c r="J28" s="71">
        <v>13185063</v>
      </c>
      <c r="K28" s="24">
        <v>0</v>
      </c>
      <c r="L28" s="24">
        <f t="shared" si="0"/>
        <v>16208014.460000001</v>
      </c>
      <c r="M28" s="127"/>
    </row>
    <row r="29" spans="1:13" x14ac:dyDescent="0.2">
      <c r="A29" s="126"/>
      <c r="B29" s="8">
        <v>4</v>
      </c>
      <c r="C29" s="19" t="s">
        <v>39</v>
      </c>
      <c r="D29" s="27">
        <v>32000</v>
      </c>
      <c r="E29" s="27">
        <f>modification!AB30</f>
        <v>0</v>
      </c>
      <c r="F29" s="27">
        <f>modification!AC30</f>
        <v>0</v>
      </c>
      <c r="G29" s="24">
        <f t="shared" si="10"/>
        <v>32000</v>
      </c>
      <c r="H29" s="24">
        <v>0</v>
      </c>
      <c r="I29" s="71">
        <v>0</v>
      </c>
      <c r="J29" s="71">
        <v>0</v>
      </c>
      <c r="K29" s="24">
        <v>0</v>
      </c>
      <c r="L29" s="24">
        <f t="shared" si="0"/>
        <v>0</v>
      </c>
      <c r="M29" s="127"/>
    </row>
    <row r="30" spans="1:13" ht="15.75" thickBot="1" x14ac:dyDescent="0.25">
      <c r="A30" s="128"/>
      <c r="B30" s="10">
        <v>5</v>
      </c>
      <c r="C30" s="20" t="s">
        <v>40</v>
      </c>
      <c r="D30" s="28">
        <v>600000</v>
      </c>
      <c r="E30" s="28">
        <f>modification!AB31</f>
        <v>0</v>
      </c>
      <c r="F30" s="28">
        <f>modification!AC31</f>
        <v>0</v>
      </c>
      <c r="G30" s="25">
        <f t="shared" si="10"/>
        <v>600000</v>
      </c>
      <c r="H30" s="25">
        <v>0</v>
      </c>
      <c r="I30" s="72">
        <v>0</v>
      </c>
      <c r="J30" s="72">
        <v>0</v>
      </c>
      <c r="K30" s="25">
        <v>0</v>
      </c>
      <c r="L30" s="25">
        <f t="shared" si="0"/>
        <v>0</v>
      </c>
      <c r="M30" s="129"/>
    </row>
    <row r="31" spans="1:13" ht="15.75" thickBot="1" x14ac:dyDescent="0.25">
      <c r="A31" s="134"/>
      <c r="B31" s="135" t="s">
        <v>54</v>
      </c>
      <c r="C31" s="136"/>
      <c r="D31" s="120">
        <f>SUM(D26:D30)</f>
        <v>32000000</v>
      </c>
      <c r="E31" s="120">
        <f t="shared" ref="E31:K31" si="11">SUM(E26:E30)</f>
        <v>12530000</v>
      </c>
      <c r="F31" s="120">
        <f t="shared" si="11"/>
        <v>12530000</v>
      </c>
      <c r="G31" s="120">
        <f t="shared" si="11"/>
        <v>32000000</v>
      </c>
      <c r="H31" s="120">
        <f t="shared" si="11"/>
        <v>0</v>
      </c>
      <c r="I31" s="120">
        <f t="shared" si="11"/>
        <v>12703083.559999999</v>
      </c>
      <c r="J31" s="120">
        <f t="shared" si="11"/>
        <v>30093654.170000002</v>
      </c>
      <c r="K31" s="120">
        <f t="shared" si="11"/>
        <v>0</v>
      </c>
      <c r="L31" s="121">
        <f t="shared" si="0"/>
        <v>42796737.730000004</v>
      </c>
      <c r="M31" s="137"/>
    </row>
    <row r="32" spans="1:13" x14ac:dyDescent="0.2">
      <c r="A32" s="110" t="s">
        <v>25</v>
      </c>
      <c r="B32" s="111">
        <v>1</v>
      </c>
      <c r="C32" s="112" t="s">
        <v>41</v>
      </c>
      <c r="D32" s="113">
        <v>0</v>
      </c>
      <c r="E32" s="113">
        <f>modification!AB33</f>
        <v>0</v>
      </c>
      <c r="F32" s="113">
        <f>modification!AC33</f>
        <v>0</v>
      </c>
      <c r="G32" s="114">
        <f>SUM(D32+E32-F32)</f>
        <v>0</v>
      </c>
      <c r="H32" s="114">
        <v>0</v>
      </c>
      <c r="I32" s="115">
        <v>0</v>
      </c>
      <c r="J32" s="115">
        <v>0</v>
      </c>
      <c r="K32" s="114">
        <v>0</v>
      </c>
      <c r="L32" s="114">
        <f t="shared" si="0"/>
        <v>0</v>
      </c>
      <c r="M32" s="116"/>
    </row>
    <row r="33" spans="1:13" x14ac:dyDescent="0.2">
      <c r="A33" s="100"/>
      <c r="B33" s="8">
        <v>2</v>
      </c>
      <c r="C33" s="21" t="s">
        <v>42</v>
      </c>
      <c r="D33" s="27">
        <v>278000</v>
      </c>
      <c r="E33" s="27">
        <f>modification!AB34</f>
        <v>0</v>
      </c>
      <c r="F33" s="27">
        <f>modification!AC34</f>
        <v>5600</v>
      </c>
      <c r="G33" s="24">
        <f t="shared" ref="G33:G38" si="12">SUM(D33+E33-F33)</f>
        <v>272400</v>
      </c>
      <c r="H33" s="24">
        <v>0</v>
      </c>
      <c r="I33" s="71">
        <v>0</v>
      </c>
      <c r="J33" s="71">
        <v>0</v>
      </c>
      <c r="K33" s="24">
        <v>0</v>
      </c>
      <c r="L33" s="24">
        <f t="shared" si="0"/>
        <v>0</v>
      </c>
      <c r="M33" s="101"/>
    </row>
    <row r="34" spans="1:13" x14ac:dyDescent="0.2">
      <c r="A34" s="100"/>
      <c r="B34" s="8">
        <v>3</v>
      </c>
      <c r="C34" s="21" t="s">
        <v>43</v>
      </c>
      <c r="D34" s="27">
        <v>2244000</v>
      </c>
      <c r="E34" s="27">
        <f>modification!AB35</f>
        <v>0</v>
      </c>
      <c r="F34" s="27">
        <f>modification!AC35</f>
        <v>130760</v>
      </c>
      <c r="G34" s="24">
        <f t="shared" si="12"/>
        <v>2113240</v>
      </c>
      <c r="H34" s="24">
        <v>0</v>
      </c>
      <c r="I34" s="71">
        <v>881479</v>
      </c>
      <c r="J34" s="71">
        <v>319000</v>
      </c>
      <c r="K34" s="24">
        <v>0</v>
      </c>
      <c r="L34" s="24">
        <f t="shared" si="0"/>
        <v>1200479</v>
      </c>
      <c r="M34" s="101"/>
    </row>
    <row r="35" spans="1:13" x14ac:dyDescent="0.2">
      <c r="A35" s="100"/>
      <c r="B35" s="8">
        <v>4</v>
      </c>
      <c r="C35" s="21" t="s">
        <v>44</v>
      </c>
      <c r="D35" s="27">
        <v>2244000</v>
      </c>
      <c r="E35" s="27">
        <f>modification!AB36</f>
        <v>491760</v>
      </c>
      <c r="F35" s="27">
        <f>modification!AC36</f>
        <v>0</v>
      </c>
      <c r="G35" s="24">
        <f t="shared" si="12"/>
        <v>2735760</v>
      </c>
      <c r="H35" s="24">
        <v>1715053.02</v>
      </c>
      <c r="I35" s="71">
        <v>0</v>
      </c>
      <c r="J35" s="71">
        <v>506429.82</v>
      </c>
      <c r="K35" s="24">
        <v>0</v>
      </c>
      <c r="L35" s="24">
        <f t="shared" si="0"/>
        <v>2221482.84</v>
      </c>
      <c r="M35" s="101"/>
    </row>
    <row r="36" spans="1:13" x14ac:dyDescent="0.2">
      <c r="A36" s="100"/>
      <c r="B36" s="8">
        <v>5</v>
      </c>
      <c r="C36" s="21" t="s">
        <v>45</v>
      </c>
      <c r="D36" s="27">
        <v>10200</v>
      </c>
      <c r="E36" s="27">
        <f>modification!AB37</f>
        <v>0</v>
      </c>
      <c r="F36" s="27">
        <f>modification!AC37</f>
        <v>20400</v>
      </c>
      <c r="G36" s="24">
        <f t="shared" si="12"/>
        <v>-10200</v>
      </c>
      <c r="H36" s="24">
        <v>0</v>
      </c>
      <c r="I36" s="71">
        <v>0</v>
      </c>
      <c r="J36" s="71">
        <v>0</v>
      </c>
      <c r="K36" s="24">
        <v>0</v>
      </c>
      <c r="L36" s="24">
        <f t="shared" si="0"/>
        <v>0</v>
      </c>
      <c r="M36" s="101"/>
    </row>
    <row r="37" spans="1:13" x14ac:dyDescent="0.2">
      <c r="A37" s="100"/>
      <c r="B37" s="8">
        <v>6</v>
      </c>
      <c r="C37" s="21" t="s">
        <v>46</v>
      </c>
      <c r="D37" s="27">
        <v>192000</v>
      </c>
      <c r="E37" s="27">
        <f>modification!AB38</f>
        <v>0</v>
      </c>
      <c r="F37" s="27">
        <f>modification!AC38</f>
        <v>305000</v>
      </c>
      <c r="G37" s="24">
        <f t="shared" si="12"/>
        <v>-113000</v>
      </c>
      <c r="H37" s="24">
        <v>0</v>
      </c>
      <c r="I37" s="71">
        <v>39500</v>
      </c>
      <c r="J37" s="71">
        <v>0</v>
      </c>
      <c r="K37" s="24">
        <v>0</v>
      </c>
      <c r="L37" s="24">
        <f t="shared" si="0"/>
        <v>39500</v>
      </c>
      <c r="M37" s="101"/>
    </row>
    <row r="38" spans="1:13" ht="15.75" thickBot="1" x14ac:dyDescent="0.25">
      <c r="A38" s="102"/>
      <c r="B38" s="10">
        <v>7</v>
      </c>
      <c r="C38" s="22" t="s">
        <v>47</v>
      </c>
      <c r="D38" s="28">
        <v>31800</v>
      </c>
      <c r="E38" s="28">
        <f>modification!AB39</f>
        <v>0</v>
      </c>
      <c r="F38" s="28">
        <f>modification!AC39</f>
        <v>0</v>
      </c>
      <c r="G38" s="25">
        <f t="shared" si="12"/>
        <v>31800</v>
      </c>
      <c r="H38" s="25">
        <v>0</v>
      </c>
      <c r="I38" s="72">
        <v>18159.330000000002</v>
      </c>
      <c r="J38" s="72">
        <v>193202</v>
      </c>
      <c r="K38" s="25">
        <v>0</v>
      </c>
      <c r="L38" s="25">
        <f t="shared" si="0"/>
        <v>211361.33000000002</v>
      </c>
      <c r="M38" s="103"/>
    </row>
    <row r="39" spans="1:13" ht="15.75" thickBot="1" x14ac:dyDescent="0.25">
      <c r="A39" s="117"/>
      <c r="B39" s="118"/>
      <c r="C39" s="119" t="s">
        <v>55</v>
      </c>
      <c r="D39" s="120">
        <f>SUM(D32:D38)</f>
        <v>5000000</v>
      </c>
      <c r="E39" s="120">
        <f t="shared" ref="E39:K39" si="13">SUM(E32:E38)</f>
        <v>491760</v>
      </c>
      <c r="F39" s="120">
        <f t="shared" si="13"/>
        <v>461760</v>
      </c>
      <c r="G39" s="120">
        <f t="shared" si="13"/>
        <v>5030000</v>
      </c>
      <c r="H39" s="120">
        <f t="shared" si="13"/>
        <v>1715053.02</v>
      </c>
      <c r="I39" s="120">
        <f t="shared" si="13"/>
        <v>939138.33</v>
      </c>
      <c r="J39" s="120">
        <f>SUM(J32:J38)</f>
        <v>1018631.8200000001</v>
      </c>
      <c r="K39" s="120">
        <f t="shared" si="13"/>
        <v>0</v>
      </c>
      <c r="L39" s="121">
        <f t="shared" si="0"/>
        <v>3672823.17</v>
      </c>
      <c r="M39" s="122"/>
    </row>
    <row r="40" spans="1:13" x14ac:dyDescent="0.2">
      <c r="A40" s="123" t="s">
        <v>26</v>
      </c>
      <c r="B40" s="111">
        <v>1</v>
      </c>
      <c r="C40" s="112" t="s">
        <v>48</v>
      </c>
      <c r="D40" s="113">
        <v>8436000</v>
      </c>
      <c r="E40" s="113">
        <f>modification!AB41</f>
        <v>3149537.69</v>
      </c>
      <c r="F40" s="113">
        <f>modification!AC41</f>
        <v>0</v>
      </c>
      <c r="G40" s="114">
        <f>SUM(D40+E40-F40)</f>
        <v>11585537.689999999</v>
      </c>
      <c r="H40" s="114">
        <v>0</v>
      </c>
      <c r="I40" s="115">
        <v>3472686.75</v>
      </c>
      <c r="J40" s="115">
        <v>20937107.629999999</v>
      </c>
      <c r="K40" s="114">
        <v>0</v>
      </c>
      <c r="L40" s="114">
        <f t="shared" si="0"/>
        <v>24409794.379999999</v>
      </c>
      <c r="M40" s="125"/>
    </row>
    <row r="41" spans="1:13" x14ac:dyDescent="0.2">
      <c r="A41" s="126"/>
      <c r="B41" s="8">
        <v>2</v>
      </c>
      <c r="C41" s="21" t="s">
        <v>49</v>
      </c>
      <c r="D41" s="27">
        <v>3044000</v>
      </c>
      <c r="E41" s="27">
        <f>modification!AB42</f>
        <v>0</v>
      </c>
      <c r="F41" s="27">
        <f>modification!AC42</f>
        <v>3149537.69</v>
      </c>
      <c r="G41" s="24">
        <f t="shared" ref="G41:G42" si="14">SUM(D41+E41-F41)</f>
        <v>-105537.68999999994</v>
      </c>
      <c r="H41" s="24">
        <v>0</v>
      </c>
      <c r="I41" s="71">
        <v>0</v>
      </c>
      <c r="J41" s="71">
        <v>0</v>
      </c>
      <c r="K41" s="24">
        <v>0</v>
      </c>
      <c r="L41" s="24">
        <f t="shared" si="0"/>
        <v>0</v>
      </c>
      <c r="M41" s="127"/>
    </row>
    <row r="42" spans="1:13" ht="15.75" thickBot="1" x14ac:dyDescent="0.25">
      <c r="A42" s="128"/>
      <c r="B42" s="10">
        <v>3</v>
      </c>
      <c r="C42" s="22" t="s">
        <v>50</v>
      </c>
      <c r="D42" s="28">
        <v>1520000</v>
      </c>
      <c r="E42" s="28">
        <f>modification!AB43</f>
        <v>0</v>
      </c>
      <c r="F42" s="28">
        <f>modification!AC43</f>
        <v>0</v>
      </c>
      <c r="G42" s="25">
        <f t="shared" si="14"/>
        <v>1520000</v>
      </c>
      <c r="H42" s="25">
        <v>0</v>
      </c>
      <c r="I42" s="72">
        <v>625000</v>
      </c>
      <c r="J42" s="72">
        <v>2625000</v>
      </c>
      <c r="K42" s="25">
        <v>0</v>
      </c>
      <c r="L42" s="25">
        <f t="shared" si="0"/>
        <v>3250000</v>
      </c>
      <c r="M42" s="129"/>
    </row>
    <row r="43" spans="1:13" ht="15.75" thickBot="1" x14ac:dyDescent="0.25">
      <c r="A43" s="138"/>
      <c r="B43" s="75" t="s">
        <v>56</v>
      </c>
      <c r="C43" s="76"/>
      <c r="D43" s="33">
        <f>SUM(D40:D42)</f>
        <v>13000000</v>
      </c>
      <c r="E43" s="33">
        <f t="shared" ref="E43:K43" si="15">SUM(E40:E42)</f>
        <v>3149537.69</v>
      </c>
      <c r="F43" s="33">
        <f t="shared" si="15"/>
        <v>3149537.69</v>
      </c>
      <c r="G43" s="33">
        <f t="shared" si="15"/>
        <v>13000000</v>
      </c>
      <c r="H43" s="33">
        <f t="shared" si="15"/>
        <v>0</v>
      </c>
      <c r="I43" s="33">
        <f t="shared" si="15"/>
        <v>4097686.75</v>
      </c>
      <c r="J43" s="33">
        <f t="shared" si="15"/>
        <v>23562107.629999999</v>
      </c>
      <c r="K43" s="33">
        <f t="shared" si="15"/>
        <v>0</v>
      </c>
      <c r="L43" s="32">
        <f t="shared" si="0"/>
        <v>27659794.379999999</v>
      </c>
      <c r="M43" s="139"/>
    </row>
    <row r="44" spans="1:13" ht="15.75" thickBot="1" x14ac:dyDescent="0.3">
      <c r="A44" s="140" t="s">
        <v>27</v>
      </c>
      <c r="B44" s="14" t="s">
        <v>28</v>
      </c>
      <c r="C44" s="15" t="s">
        <v>29</v>
      </c>
      <c r="D44" s="29">
        <v>5000000</v>
      </c>
      <c r="E44" s="29">
        <f>modification!AB45</f>
        <v>0</v>
      </c>
      <c r="F44" s="29">
        <f>modification!AC45</f>
        <v>0</v>
      </c>
      <c r="G44" s="29">
        <f>SUM(D44+E44-F44)</f>
        <v>5000000</v>
      </c>
      <c r="H44" s="29">
        <v>0</v>
      </c>
      <c r="I44" s="73">
        <v>337960</v>
      </c>
      <c r="J44" s="73">
        <v>882800</v>
      </c>
      <c r="K44" s="29">
        <v>0</v>
      </c>
      <c r="L44" s="29">
        <f t="shared" si="0"/>
        <v>1220760</v>
      </c>
      <c r="M44" s="141"/>
    </row>
    <row r="45" spans="1:13" ht="15.75" thickBot="1" x14ac:dyDescent="0.3">
      <c r="A45" s="142"/>
      <c r="B45" s="143" t="s">
        <v>57</v>
      </c>
      <c r="C45" s="144"/>
      <c r="D45" s="145">
        <f>D44</f>
        <v>5000000</v>
      </c>
      <c r="E45" s="145">
        <f t="shared" ref="E45:K45" si="16">E44</f>
        <v>0</v>
      </c>
      <c r="F45" s="145">
        <f t="shared" si="16"/>
        <v>0</v>
      </c>
      <c r="G45" s="145">
        <f>SUM(D45+E45-F45)</f>
        <v>5000000</v>
      </c>
      <c r="H45" s="145">
        <f t="shared" si="16"/>
        <v>0</v>
      </c>
      <c r="I45" s="145">
        <f t="shared" si="16"/>
        <v>337960</v>
      </c>
      <c r="J45" s="145">
        <f t="shared" si="16"/>
        <v>882800</v>
      </c>
      <c r="K45" s="145">
        <f t="shared" si="16"/>
        <v>0</v>
      </c>
      <c r="L45" s="145">
        <f t="shared" si="0"/>
        <v>1220760</v>
      </c>
      <c r="M45" s="146"/>
    </row>
    <row r="46" spans="1:13" ht="15.75" thickTop="1" x14ac:dyDescent="0.25">
      <c r="A46" s="3"/>
      <c r="B46" s="3"/>
      <c r="C46" s="4"/>
      <c r="D46" s="3"/>
      <c r="E46" s="3"/>
      <c r="F46" s="3"/>
      <c r="G46" s="3"/>
      <c r="H46" s="3"/>
      <c r="I46" s="3"/>
      <c r="J46" s="3"/>
      <c r="K46" s="3"/>
      <c r="L46" s="3"/>
      <c r="M46" s="3"/>
    </row>
  </sheetData>
  <mergeCells count="21">
    <mergeCell ref="A14:A17"/>
    <mergeCell ref="A19:A24"/>
    <mergeCell ref="A26:A30"/>
    <mergeCell ref="A32:A38"/>
    <mergeCell ref="A40:A42"/>
    <mergeCell ref="M4:M5"/>
    <mergeCell ref="A6:A12"/>
    <mergeCell ref="H4:K4"/>
    <mergeCell ref="A4:A5"/>
    <mergeCell ref="B4:B5"/>
    <mergeCell ref="C4:C5"/>
    <mergeCell ref="D4:D5"/>
    <mergeCell ref="L4:L5"/>
    <mergeCell ref="G4:G5"/>
    <mergeCell ref="E4:F4"/>
    <mergeCell ref="B13:C13"/>
    <mergeCell ref="B43:C43"/>
    <mergeCell ref="B45:C45"/>
    <mergeCell ref="B31:C31"/>
    <mergeCell ref="B25:C25"/>
    <mergeCell ref="B18:C18"/>
  </mergeCells>
  <printOptions horizontalCentered="1" verticalCentered="1"/>
  <pageMargins left="0" right="0" top="0.74803149606299213" bottom="0.74803149606299213" header="0.31496062992125984" footer="0.31496062992125984"/>
  <pageSetup paperSize="9" scale="70" orientation="landscape" r:id="rId1"/>
  <ignoredErrors>
    <ignoredError sqref="G13 G18 G25 G31 G39 G43 G45" formula="1"/>
  </ignoredErrors>
  <drawing r:id="rId2"/>
  <legacyDrawing r:id="rId3"/>
  <controls>
    <mc:AlternateContent xmlns:mc="http://schemas.openxmlformats.org/markup-compatibility/2006">
      <mc:Choice Requires="x14">
        <control shapeId="1026" r:id="rId4" name="CommandButton1">
          <controlPr defaultSize="0" autoLine="0" autoPict="0" r:id="rId5">
            <anchor moveWithCells="1">
              <from>
                <xdr:col>17</xdr:col>
                <xdr:colOff>9525</xdr:colOff>
                <xdr:row>25</xdr:row>
                <xdr:rowOff>9525</xdr:rowOff>
              </from>
              <to>
                <xdr:col>18</xdr:col>
                <xdr:colOff>457200</xdr:colOff>
                <xdr:row>26</xdr:row>
                <xdr:rowOff>123825</xdr:rowOff>
              </to>
            </anchor>
          </controlPr>
        </control>
      </mc:Choice>
      <mc:Fallback>
        <control shapeId="1026" r:id="rId4" name="CommandButton1"/>
      </mc:Fallback>
    </mc:AlternateContent>
    <mc:AlternateContent xmlns:mc="http://schemas.openxmlformats.org/markup-compatibility/2006">
      <mc:Choice Requires="x14">
        <control shapeId="1025" r:id="rId6" name="Button 1">
          <controlPr defaultSize="0" print="0" autoFill="0" autoPict="0">
            <anchor moveWithCells="1" sizeWithCells="1">
              <from>
                <xdr:col>17</xdr:col>
                <xdr:colOff>9525</xdr:colOff>
                <xdr:row>9</xdr:row>
                <xdr:rowOff>0</xdr:rowOff>
              </from>
              <to>
                <xdr:col>18</xdr:col>
                <xdr:colOff>190500</xdr:colOff>
                <xdr:row>10</xdr:row>
                <xdr:rowOff>9525</xdr:rowOff>
              </to>
            </anchor>
          </controlPr>
        </control>
      </mc:Choice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C46"/>
  <sheetViews>
    <sheetView topLeftCell="K1" workbookViewId="0">
      <selection activeCell="AB45" sqref="AB45"/>
    </sheetView>
  </sheetViews>
  <sheetFormatPr baseColWidth="10" defaultRowHeight="15" x14ac:dyDescent="0.25"/>
  <cols>
    <col min="1" max="1" width="6.28515625" customWidth="1"/>
    <col min="2" max="2" width="7.140625" customWidth="1"/>
    <col min="3" max="3" width="43.7109375" customWidth="1"/>
    <col min="24" max="24" width="12.42578125" bestFit="1" customWidth="1"/>
    <col min="28" max="28" width="12.5703125" customWidth="1"/>
    <col min="29" max="29" width="13.85546875" customWidth="1"/>
  </cols>
  <sheetData>
    <row r="4" spans="1:29" ht="15.75" thickBot="1" x14ac:dyDescent="0.3"/>
    <row r="5" spans="1:29" ht="15.75" thickBot="1" x14ac:dyDescent="0.3">
      <c r="D5" s="81" t="s">
        <v>64</v>
      </c>
      <c r="E5" s="82"/>
      <c r="F5" s="81" t="s">
        <v>65</v>
      </c>
      <c r="G5" s="82"/>
      <c r="H5" s="81" t="s">
        <v>66</v>
      </c>
      <c r="I5" s="82"/>
      <c r="J5" s="81" t="s">
        <v>67</v>
      </c>
      <c r="K5" s="82"/>
      <c r="L5" s="81" t="s">
        <v>68</v>
      </c>
      <c r="M5" s="82"/>
      <c r="N5" s="81" t="s">
        <v>69</v>
      </c>
      <c r="O5" s="82"/>
      <c r="P5" s="81" t="s">
        <v>70</v>
      </c>
      <c r="Q5" s="82"/>
      <c r="R5" s="81" t="s">
        <v>71</v>
      </c>
      <c r="S5" s="82"/>
      <c r="T5" s="81" t="s">
        <v>72</v>
      </c>
      <c r="U5" s="82"/>
      <c r="V5" s="81" t="s">
        <v>73</v>
      </c>
      <c r="W5" s="82"/>
      <c r="X5" s="81" t="s">
        <v>74</v>
      </c>
      <c r="Y5" s="82"/>
      <c r="Z5" s="81" t="s">
        <v>75</v>
      </c>
      <c r="AA5" s="82"/>
      <c r="AB5" s="81"/>
      <c r="AC5" s="82"/>
    </row>
    <row r="6" spans="1:29" ht="15.75" thickBot="1" x14ac:dyDescent="0.3">
      <c r="A6" s="34"/>
      <c r="B6" s="34"/>
      <c r="C6" s="36"/>
      <c r="D6" s="62" t="s">
        <v>58</v>
      </c>
      <c r="E6" s="63" t="s">
        <v>59</v>
      </c>
      <c r="F6" s="67" t="s">
        <v>65</v>
      </c>
      <c r="G6" s="68"/>
      <c r="H6" s="67" t="s">
        <v>66</v>
      </c>
      <c r="I6" s="68"/>
      <c r="J6" s="62" t="s">
        <v>58</v>
      </c>
      <c r="K6" s="63" t="s">
        <v>59</v>
      </c>
      <c r="L6" s="62" t="s">
        <v>58</v>
      </c>
      <c r="M6" s="63" t="s">
        <v>59</v>
      </c>
      <c r="N6" s="62" t="s">
        <v>58</v>
      </c>
      <c r="O6" s="63" t="s">
        <v>59</v>
      </c>
      <c r="P6" s="62" t="s">
        <v>58</v>
      </c>
      <c r="Q6" s="63" t="s">
        <v>59</v>
      </c>
      <c r="R6" s="62" t="s">
        <v>58</v>
      </c>
      <c r="S6" s="63" t="s">
        <v>59</v>
      </c>
      <c r="T6" s="62" t="s">
        <v>58</v>
      </c>
      <c r="U6" s="63" t="s">
        <v>59</v>
      </c>
      <c r="V6" s="62" t="s">
        <v>58</v>
      </c>
      <c r="W6" s="63" t="s">
        <v>59</v>
      </c>
      <c r="X6" s="62" t="s">
        <v>58</v>
      </c>
      <c r="Y6" s="63" t="s">
        <v>59</v>
      </c>
      <c r="Z6" s="62" t="s">
        <v>58</v>
      </c>
      <c r="AA6" s="63" t="s">
        <v>59</v>
      </c>
      <c r="AB6" s="62" t="s">
        <v>58</v>
      </c>
      <c r="AC6" s="63" t="s">
        <v>59</v>
      </c>
    </row>
    <row r="7" spans="1:29" ht="15.75" customHeight="1" x14ac:dyDescent="0.25">
      <c r="A7" s="83" t="s">
        <v>10</v>
      </c>
      <c r="B7" s="6">
        <v>1</v>
      </c>
      <c r="C7" s="37" t="s">
        <v>11</v>
      </c>
      <c r="D7" s="52">
        <v>0</v>
      </c>
      <c r="E7" s="53">
        <v>0</v>
      </c>
      <c r="F7" s="52">
        <v>0</v>
      </c>
      <c r="G7" s="53">
        <v>0</v>
      </c>
      <c r="H7" s="52">
        <v>0</v>
      </c>
      <c r="I7" s="53">
        <v>0</v>
      </c>
      <c r="J7" s="52">
        <v>0</v>
      </c>
      <c r="K7" s="53">
        <v>0</v>
      </c>
      <c r="L7" s="52">
        <v>0</v>
      </c>
      <c r="M7" s="53">
        <v>0</v>
      </c>
      <c r="N7" s="52">
        <v>0</v>
      </c>
      <c r="O7" s="53">
        <v>0</v>
      </c>
      <c r="P7" s="52">
        <v>0</v>
      </c>
      <c r="Q7" s="53">
        <v>0</v>
      </c>
      <c r="R7" s="52">
        <v>0</v>
      </c>
      <c r="S7" s="53">
        <v>0</v>
      </c>
      <c r="T7" s="52">
        <v>0</v>
      </c>
      <c r="U7" s="53">
        <v>0</v>
      </c>
      <c r="V7" s="52">
        <v>0</v>
      </c>
      <c r="W7" s="53">
        <v>0</v>
      </c>
      <c r="X7" s="52">
        <v>0</v>
      </c>
      <c r="Y7" s="53">
        <v>0</v>
      </c>
      <c r="Z7" s="52">
        <v>0</v>
      </c>
      <c r="AA7" s="53">
        <v>0</v>
      </c>
      <c r="AB7" s="52">
        <f>SUM(D7+F7+H7+J7+L7+N7+P7+R7+T7+V7+X7+Z7)</f>
        <v>0</v>
      </c>
      <c r="AC7" s="53">
        <f>SUM(E7+G7+I7+K7+M7+O7+Q7+S7+U7+W7+Y7+AA7)</f>
        <v>0</v>
      </c>
    </row>
    <row r="8" spans="1:29" x14ac:dyDescent="0.25">
      <c r="A8" s="84"/>
      <c r="B8" s="8">
        <v>2</v>
      </c>
      <c r="C8" s="38" t="s">
        <v>12</v>
      </c>
      <c r="D8" s="52">
        <v>66000</v>
      </c>
      <c r="E8" s="53">
        <v>0</v>
      </c>
      <c r="F8" s="52">
        <v>66000</v>
      </c>
      <c r="G8" s="53">
        <v>0</v>
      </c>
      <c r="H8" s="52">
        <v>66000</v>
      </c>
      <c r="I8" s="53">
        <v>0</v>
      </c>
      <c r="J8" s="52">
        <v>66000</v>
      </c>
      <c r="K8" s="53">
        <v>0</v>
      </c>
      <c r="L8" s="52">
        <v>66000</v>
      </c>
      <c r="M8" s="53">
        <v>0</v>
      </c>
      <c r="N8" s="52">
        <v>66000</v>
      </c>
      <c r="O8" s="53">
        <v>0</v>
      </c>
      <c r="P8" s="52">
        <v>66000</v>
      </c>
      <c r="Q8" s="53">
        <v>0</v>
      </c>
      <c r="R8" s="52">
        <v>66000</v>
      </c>
      <c r="S8" s="53">
        <v>0</v>
      </c>
      <c r="T8" s="52">
        <v>66000</v>
      </c>
      <c r="U8" s="53">
        <v>0</v>
      </c>
      <c r="V8" s="52">
        <v>66000</v>
      </c>
      <c r="W8" s="53">
        <v>55000</v>
      </c>
      <c r="X8" s="52">
        <v>1505000</v>
      </c>
      <c r="Y8" s="53">
        <v>0</v>
      </c>
      <c r="Z8" s="52">
        <v>3427000</v>
      </c>
      <c r="AA8" s="53">
        <v>0</v>
      </c>
      <c r="AB8" s="52">
        <f t="shared" ref="AB8:AB46" si="0">SUM(D8+F8+H8+J8+L8+N8+P8+R8+T8+V8+X8+Z8)</f>
        <v>5592000</v>
      </c>
      <c r="AC8" s="53">
        <f t="shared" ref="AC8:AC46" si="1">SUM(E8+G8+I8+K8+M8+O8+Q8+S8+U8+W8+Y8+AA8)</f>
        <v>55000</v>
      </c>
    </row>
    <row r="9" spans="1:29" x14ac:dyDescent="0.25">
      <c r="A9" s="84"/>
      <c r="B9" s="8">
        <v>3</v>
      </c>
      <c r="C9" s="38" t="s">
        <v>13</v>
      </c>
      <c r="D9" s="52">
        <v>0</v>
      </c>
      <c r="E9" s="53">
        <v>25000</v>
      </c>
      <c r="F9" s="52">
        <v>0</v>
      </c>
      <c r="G9" s="53">
        <v>25000</v>
      </c>
      <c r="H9" s="52">
        <v>0</v>
      </c>
      <c r="I9" s="53">
        <v>25000</v>
      </c>
      <c r="J9" s="52">
        <v>0</v>
      </c>
      <c r="K9" s="53">
        <v>25000</v>
      </c>
      <c r="L9" s="52">
        <v>0</v>
      </c>
      <c r="M9" s="53">
        <v>25000</v>
      </c>
      <c r="N9" s="52">
        <v>0</v>
      </c>
      <c r="O9" s="53">
        <v>25000</v>
      </c>
      <c r="P9" s="52">
        <v>0</v>
      </c>
      <c r="Q9" s="53">
        <v>25000</v>
      </c>
      <c r="R9" s="52">
        <v>0</v>
      </c>
      <c r="S9" s="53">
        <v>25000</v>
      </c>
      <c r="T9" s="52">
        <v>0</v>
      </c>
      <c r="U9" s="53">
        <v>25000</v>
      </c>
      <c r="V9" s="52">
        <v>0</v>
      </c>
      <c r="W9" s="53">
        <v>0</v>
      </c>
      <c r="X9" s="52">
        <v>0</v>
      </c>
      <c r="Y9" s="53">
        <v>1799000</v>
      </c>
      <c r="Z9" s="52">
        <v>0</v>
      </c>
      <c r="AA9" s="53">
        <v>4309550</v>
      </c>
      <c r="AB9" s="52">
        <f t="shared" si="0"/>
        <v>0</v>
      </c>
      <c r="AC9" s="53">
        <f t="shared" si="1"/>
        <v>6333550</v>
      </c>
    </row>
    <row r="10" spans="1:29" x14ac:dyDescent="0.25">
      <c r="A10" s="84"/>
      <c r="B10" s="8">
        <v>4</v>
      </c>
      <c r="C10" s="38" t="s">
        <v>14</v>
      </c>
      <c r="D10" s="52">
        <v>0</v>
      </c>
      <c r="E10" s="53">
        <v>0</v>
      </c>
      <c r="F10" s="52">
        <v>0</v>
      </c>
      <c r="G10" s="53">
        <v>0</v>
      </c>
      <c r="H10" s="52">
        <v>0</v>
      </c>
      <c r="I10" s="53">
        <v>0</v>
      </c>
      <c r="J10" s="52">
        <v>0</v>
      </c>
      <c r="K10" s="53">
        <v>0</v>
      </c>
      <c r="L10" s="52">
        <v>0</v>
      </c>
      <c r="M10" s="53">
        <v>0</v>
      </c>
      <c r="N10" s="52">
        <v>0</v>
      </c>
      <c r="O10" s="53">
        <v>0</v>
      </c>
      <c r="P10" s="52">
        <v>0</v>
      </c>
      <c r="Q10" s="53">
        <v>0</v>
      </c>
      <c r="R10" s="52">
        <v>0</v>
      </c>
      <c r="S10" s="53">
        <v>0</v>
      </c>
      <c r="T10" s="52">
        <v>0</v>
      </c>
      <c r="U10" s="53">
        <v>0</v>
      </c>
      <c r="V10" s="52">
        <v>0</v>
      </c>
      <c r="W10" s="53">
        <v>41000</v>
      </c>
      <c r="X10" s="52">
        <v>0</v>
      </c>
      <c r="Y10" s="53">
        <v>1439000</v>
      </c>
      <c r="Z10" s="52">
        <v>545350</v>
      </c>
      <c r="AA10" s="53">
        <v>1439000</v>
      </c>
      <c r="AB10" s="52">
        <f t="shared" si="0"/>
        <v>545350</v>
      </c>
      <c r="AC10" s="53">
        <f t="shared" si="1"/>
        <v>2919000</v>
      </c>
    </row>
    <row r="11" spans="1:29" x14ac:dyDescent="0.25">
      <c r="A11" s="84"/>
      <c r="B11" s="8">
        <v>5</v>
      </c>
      <c r="C11" s="38" t="s">
        <v>15</v>
      </c>
      <c r="D11" s="52">
        <v>0</v>
      </c>
      <c r="E11" s="53">
        <v>41000</v>
      </c>
      <c r="F11" s="52">
        <v>0</v>
      </c>
      <c r="G11" s="53">
        <v>41000</v>
      </c>
      <c r="H11" s="52">
        <v>0</v>
      </c>
      <c r="I11" s="53">
        <v>41000</v>
      </c>
      <c r="J11" s="52">
        <v>0</v>
      </c>
      <c r="K11" s="53">
        <v>41000</v>
      </c>
      <c r="L11" s="52">
        <v>0</v>
      </c>
      <c r="M11" s="53">
        <v>41000</v>
      </c>
      <c r="N11" s="52">
        <v>0</v>
      </c>
      <c r="O11" s="53">
        <v>41000</v>
      </c>
      <c r="P11" s="52">
        <v>0</v>
      </c>
      <c r="Q11" s="53">
        <v>41000</v>
      </c>
      <c r="R11" s="52">
        <v>0</v>
      </c>
      <c r="S11" s="53">
        <v>41000</v>
      </c>
      <c r="T11" s="52">
        <v>0</v>
      </c>
      <c r="U11" s="53">
        <v>41000</v>
      </c>
      <c r="V11" s="52">
        <v>0</v>
      </c>
      <c r="W11" s="53">
        <v>0</v>
      </c>
      <c r="X11" s="52">
        <v>0</v>
      </c>
      <c r="Y11" s="53">
        <v>41000</v>
      </c>
      <c r="Z11" s="52">
        <v>0</v>
      </c>
      <c r="AA11" s="53">
        <v>125000</v>
      </c>
      <c r="AB11" s="52">
        <f t="shared" si="0"/>
        <v>0</v>
      </c>
      <c r="AC11" s="53">
        <f t="shared" si="1"/>
        <v>535000</v>
      </c>
    </row>
    <row r="12" spans="1:29" x14ac:dyDescent="0.25">
      <c r="A12" s="84"/>
      <c r="B12" s="8">
        <v>6</v>
      </c>
      <c r="C12" s="39" t="s">
        <v>16</v>
      </c>
      <c r="D12" s="52">
        <v>0</v>
      </c>
      <c r="E12" s="53">
        <v>0</v>
      </c>
      <c r="F12" s="52">
        <v>0</v>
      </c>
      <c r="G12" s="53">
        <v>0</v>
      </c>
      <c r="H12" s="52">
        <v>0</v>
      </c>
      <c r="I12" s="53">
        <v>0</v>
      </c>
      <c r="J12" s="52">
        <v>0</v>
      </c>
      <c r="K12" s="53">
        <v>0</v>
      </c>
      <c r="L12" s="52">
        <v>0</v>
      </c>
      <c r="M12" s="53">
        <v>0</v>
      </c>
      <c r="N12" s="52">
        <v>0</v>
      </c>
      <c r="O12" s="53">
        <v>0</v>
      </c>
      <c r="P12" s="52">
        <v>0</v>
      </c>
      <c r="Q12" s="53">
        <v>0</v>
      </c>
      <c r="R12" s="52">
        <v>0</v>
      </c>
      <c r="S12" s="53">
        <v>0</v>
      </c>
      <c r="T12" s="52">
        <v>0</v>
      </c>
      <c r="U12" s="53">
        <v>0</v>
      </c>
      <c r="V12" s="52">
        <v>0</v>
      </c>
      <c r="W12" s="53">
        <v>0</v>
      </c>
      <c r="X12" s="52">
        <v>1744000</v>
      </c>
      <c r="Y12" s="53">
        <v>0</v>
      </c>
      <c r="Z12" s="52">
        <v>1744000</v>
      </c>
      <c r="AA12" s="53">
        <v>0</v>
      </c>
      <c r="AB12" s="52">
        <f t="shared" si="0"/>
        <v>3488000</v>
      </c>
      <c r="AC12" s="53">
        <f t="shared" si="1"/>
        <v>0</v>
      </c>
    </row>
    <row r="13" spans="1:29" ht="15.75" thickBot="1" x14ac:dyDescent="0.3">
      <c r="A13" s="85"/>
      <c r="B13" s="10">
        <v>7</v>
      </c>
      <c r="C13" s="40" t="s">
        <v>17</v>
      </c>
      <c r="D13" s="54">
        <v>0</v>
      </c>
      <c r="E13" s="55">
        <v>0</v>
      </c>
      <c r="F13" s="54">
        <v>0</v>
      </c>
      <c r="G13" s="55">
        <v>0</v>
      </c>
      <c r="H13" s="54">
        <v>0</v>
      </c>
      <c r="I13" s="55">
        <v>0</v>
      </c>
      <c r="J13" s="54">
        <v>0</v>
      </c>
      <c r="K13" s="55">
        <v>0</v>
      </c>
      <c r="L13" s="54">
        <v>0</v>
      </c>
      <c r="M13" s="55">
        <v>0</v>
      </c>
      <c r="N13" s="54">
        <v>0</v>
      </c>
      <c r="O13" s="55">
        <v>0</v>
      </c>
      <c r="P13" s="54">
        <v>0</v>
      </c>
      <c r="Q13" s="55">
        <v>0</v>
      </c>
      <c r="R13" s="54">
        <v>0</v>
      </c>
      <c r="S13" s="55">
        <v>0</v>
      </c>
      <c r="T13" s="54">
        <v>0</v>
      </c>
      <c r="U13" s="55">
        <v>0</v>
      </c>
      <c r="V13" s="54">
        <v>30000</v>
      </c>
      <c r="W13" s="55">
        <v>0</v>
      </c>
      <c r="X13" s="54">
        <v>30000</v>
      </c>
      <c r="Y13" s="55">
        <v>0</v>
      </c>
      <c r="Z13" s="54">
        <v>157200</v>
      </c>
      <c r="AA13" s="55">
        <v>0</v>
      </c>
      <c r="AB13" s="52">
        <f t="shared" si="0"/>
        <v>217200</v>
      </c>
      <c r="AC13" s="53">
        <f t="shared" si="1"/>
        <v>0</v>
      </c>
    </row>
    <row r="14" spans="1:29" ht="15.75" thickBot="1" x14ac:dyDescent="0.3">
      <c r="A14" s="34"/>
      <c r="B14" s="74" t="s">
        <v>51</v>
      </c>
      <c r="C14" s="88"/>
      <c r="D14" s="56">
        <f>SUM(D7:D13)</f>
        <v>66000</v>
      </c>
      <c r="E14" s="57">
        <f t="shared" ref="E14:O14" si="2">SUM(E7:E13)</f>
        <v>66000</v>
      </c>
      <c r="F14" s="56">
        <f t="shared" si="2"/>
        <v>66000</v>
      </c>
      <c r="G14" s="57">
        <f t="shared" si="2"/>
        <v>66000</v>
      </c>
      <c r="H14" s="56">
        <f t="shared" si="2"/>
        <v>66000</v>
      </c>
      <c r="I14" s="57">
        <f t="shared" si="2"/>
        <v>66000</v>
      </c>
      <c r="J14" s="56">
        <f t="shared" si="2"/>
        <v>66000</v>
      </c>
      <c r="K14" s="57">
        <f t="shared" si="2"/>
        <v>66000</v>
      </c>
      <c r="L14" s="56">
        <f t="shared" si="2"/>
        <v>66000</v>
      </c>
      <c r="M14" s="57">
        <f t="shared" si="2"/>
        <v>66000</v>
      </c>
      <c r="N14" s="56">
        <f t="shared" si="2"/>
        <v>66000</v>
      </c>
      <c r="O14" s="57">
        <f t="shared" si="2"/>
        <v>66000</v>
      </c>
      <c r="P14" s="56">
        <f t="shared" ref="P14" si="3">SUM(P7:P13)</f>
        <v>66000</v>
      </c>
      <c r="Q14" s="57">
        <f t="shared" ref="Q14" si="4">SUM(Q7:Q13)</f>
        <v>66000</v>
      </c>
      <c r="R14" s="56">
        <f t="shared" ref="R14" si="5">SUM(R7:R13)</f>
        <v>66000</v>
      </c>
      <c r="S14" s="57">
        <f t="shared" ref="S14" si="6">SUM(S7:S13)</f>
        <v>66000</v>
      </c>
      <c r="T14" s="56">
        <f t="shared" ref="T14" si="7">SUM(T7:T13)</f>
        <v>66000</v>
      </c>
      <c r="U14" s="57">
        <f t="shared" ref="U14" si="8">SUM(U7:U13)</f>
        <v>66000</v>
      </c>
      <c r="V14" s="56">
        <f t="shared" ref="V14" si="9">SUM(V7:V13)</f>
        <v>96000</v>
      </c>
      <c r="W14" s="57">
        <f t="shared" ref="W14" si="10">SUM(W7:W13)</f>
        <v>96000</v>
      </c>
      <c r="X14" s="56">
        <f t="shared" ref="X14" si="11">SUM(X7:X13)</f>
        <v>3279000</v>
      </c>
      <c r="Y14" s="57">
        <f t="shared" ref="Y14" si="12">SUM(Y7:Y13)</f>
        <v>3279000</v>
      </c>
      <c r="Z14" s="56">
        <f t="shared" ref="Z14" si="13">SUM(Z7:Z13)</f>
        <v>5873550</v>
      </c>
      <c r="AA14" s="57">
        <f t="shared" ref="AA14" si="14">SUM(AA7:AA13)</f>
        <v>5873550</v>
      </c>
      <c r="AB14" s="65">
        <f t="shared" si="0"/>
        <v>9842550</v>
      </c>
      <c r="AC14" s="66">
        <f t="shared" si="1"/>
        <v>9842550</v>
      </c>
    </row>
    <row r="15" spans="1:29" x14ac:dyDescent="0.25">
      <c r="A15" s="83" t="s">
        <v>18</v>
      </c>
      <c r="B15" s="6">
        <v>1</v>
      </c>
      <c r="C15" s="37" t="s">
        <v>19</v>
      </c>
      <c r="D15" s="58">
        <v>0</v>
      </c>
      <c r="E15" s="59">
        <v>0</v>
      </c>
      <c r="F15" s="58">
        <v>0</v>
      </c>
      <c r="G15" s="59">
        <v>0</v>
      </c>
      <c r="H15" s="58">
        <v>0</v>
      </c>
      <c r="I15" s="59">
        <v>0</v>
      </c>
      <c r="J15" s="58">
        <v>0</v>
      </c>
      <c r="K15" s="59">
        <v>0</v>
      </c>
      <c r="L15" s="58">
        <v>0</v>
      </c>
      <c r="M15" s="59">
        <v>0</v>
      </c>
      <c r="N15" s="58">
        <v>0</v>
      </c>
      <c r="O15" s="59">
        <v>0</v>
      </c>
      <c r="P15" s="58">
        <v>0</v>
      </c>
      <c r="Q15" s="59">
        <v>0</v>
      </c>
      <c r="R15" s="58">
        <v>0</v>
      </c>
      <c r="S15" s="59">
        <v>0</v>
      </c>
      <c r="T15" s="58">
        <v>0</v>
      </c>
      <c r="U15" s="59">
        <v>0</v>
      </c>
      <c r="V15" s="58">
        <v>0</v>
      </c>
      <c r="W15" s="59">
        <v>0</v>
      </c>
      <c r="X15" s="58">
        <v>0</v>
      </c>
      <c r="Y15" s="59">
        <v>0</v>
      </c>
      <c r="Z15" s="58">
        <v>21000</v>
      </c>
      <c r="AA15" s="59">
        <v>0</v>
      </c>
      <c r="AB15" s="52">
        <f t="shared" si="0"/>
        <v>21000</v>
      </c>
      <c r="AC15" s="53">
        <f t="shared" si="1"/>
        <v>0</v>
      </c>
    </row>
    <row r="16" spans="1:29" x14ac:dyDescent="0.25">
      <c r="A16" s="84"/>
      <c r="B16" s="8">
        <v>2</v>
      </c>
      <c r="C16" s="38" t="s">
        <v>20</v>
      </c>
      <c r="D16" s="52">
        <v>0</v>
      </c>
      <c r="E16" s="53">
        <v>0</v>
      </c>
      <c r="F16" s="52">
        <v>0</v>
      </c>
      <c r="G16" s="53">
        <v>0</v>
      </c>
      <c r="H16" s="52">
        <v>0</v>
      </c>
      <c r="I16" s="53">
        <v>0</v>
      </c>
      <c r="J16" s="52">
        <v>0</v>
      </c>
      <c r="K16" s="53">
        <v>0</v>
      </c>
      <c r="L16" s="52">
        <v>0</v>
      </c>
      <c r="M16" s="53">
        <v>0</v>
      </c>
      <c r="N16" s="52">
        <v>0</v>
      </c>
      <c r="O16" s="53">
        <v>0</v>
      </c>
      <c r="P16" s="52">
        <v>0</v>
      </c>
      <c r="Q16" s="53">
        <v>0</v>
      </c>
      <c r="R16" s="52">
        <v>0</v>
      </c>
      <c r="S16" s="53">
        <v>0</v>
      </c>
      <c r="T16" s="52">
        <v>12991</v>
      </c>
      <c r="U16" s="53">
        <v>0</v>
      </c>
      <c r="V16" s="52">
        <v>122947</v>
      </c>
      <c r="W16" s="53">
        <v>0</v>
      </c>
      <c r="X16" s="52">
        <v>122947</v>
      </c>
      <c r="Y16" s="53">
        <v>0</v>
      </c>
      <c r="Z16" s="52">
        <v>122947</v>
      </c>
      <c r="AA16" s="53">
        <v>0</v>
      </c>
      <c r="AB16" s="52">
        <f t="shared" si="0"/>
        <v>381832</v>
      </c>
      <c r="AC16" s="53">
        <f t="shared" si="1"/>
        <v>0</v>
      </c>
    </row>
    <row r="17" spans="1:29" x14ac:dyDescent="0.25">
      <c r="A17" s="84"/>
      <c r="B17" s="8">
        <v>3</v>
      </c>
      <c r="C17" s="38" t="s">
        <v>21</v>
      </c>
      <c r="D17" s="52">
        <v>0</v>
      </c>
      <c r="E17" s="53">
        <v>0</v>
      </c>
      <c r="F17" s="52">
        <v>0</v>
      </c>
      <c r="G17" s="53">
        <v>0</v>
      </c>
      <c r="H17" s="52">
        <v>0</v>
      </c>
      <c r="I17" s="53">
        <v>0</v>
      </c>
      <c r="J17" s="52">
        <v>0</v>
      </c>
      <c r="K17" s="53">
        <v>0</v>
      </c>
      <c r="L17" s="52">
        <v>0</v>
      </c>
      <c r="M17" s="53">
        <v>0</v>
      </c>
      <c r="N17" s="52">
        <v>0</v>
      </c>
      <c r="O17" s="53">
        <v>0</v>
      </c>
      <c r="P17" s="52">
        <v>0</v>
      </c>
      <c r="Q17" s="53">
        <v>0</v>
      </c>
      <c r="R17" s="52">
        <v>0</v>
      </c>
      <c r="S17" s="53">
        <v>0</v>
      </c>
      <c r="T17" s="52">
        <v>0</v>
      </c>
      <c r="U17" s="53">
        <v>0</v>
      </c>
      <c r="V17" s="52">
        <v>54088.5</v>
      </c>
      <c r="W17" s="53">
        <v>0</v>
      </c>
      <c r="X17" s="52">
        <v>54088.5</v>
      </c>
      <c r="Y17" s="53">
        <v>0</v>
      </c>
      <c r="Z17" s="52">
        <v>54088.5</v>
      </c>
      <c r="AA17" s="53">
        <v>0</v>
      </c>
      <c r="AB17" s="52">
        <f t="shared" si="0"/>
        <v>162265.5</v>
      </c>
      <c r="AC17" s="53">
        <f t="shared" si="1"/>
        <v>0</v>
      </c>
    </row>
    <row r="18" spans="1:29" ht="15.75" thickBot="1" x14ac:dyDescent="0.3">
      <c r="A18" s="85"/>
      <c r="B18" s="12">
        <v>4</v>
      </c>
      <c r="C18" s="41" t="s">
        <v>22</v>
      </c>
      <c r="D18" s="54">
        <v>0</v>
      </c>
      <c r="E18" s="55">
        <v>0</v>
      </c>
      <c r="F18" s="54">
        <v>0</v>
      </c>
      <c r="G18" s="55">
        <v>0</v>
      </c>
      <c r="H18" s="54">
        <v>0</v>
      </c>
      <c r="I18" s="55">
        <v>0</v>
      </c>
      <c r="J18" s="54">
        <v>0</v>
      </c>
      <c r="K18" s="55">
        <v>0</v>
      </c>
      <c r="L18" s="54">
        <v>0</v>
      </c>
      <c r="M18" s="55">
        <v>0</v>
      </c>
      <c r="N18" s="54">
        <v>0</v>
      </c>
      <c r="O18" s="55">
        <v>0</v>
      </c>
      <c r="P18" s="54">
        <v>0</v>
      </c>
      <c r="Q18" s="55">
        <v>0</v>
      </c>
      <c r="R18" s="54">
        <v>0</v>
      </c>
      <c r="S18" s="55">
        <v>0</v>
      </c>
      <c r="T18" s="54">
        <v>0</v>
      </c>
      <c r="U18" s="55">
        <v>12991</v>
      </c>
      <c r="V18" s="54">
        <v>0</v>
      </c>
      <c r="W18" s="55">
        <v>177035.5</v>
      </c>
      <c r="X18" s="54">
        <v>0</v>
      </c>
      <c r="Y18" s="55">
        <v>177035.5</v>
      </c>
      <c r="Z18" s="54">
        <v>0</v>
      </c>
      <c r="AA18" s="55">
        <v>198035.5</v>
      </c>
      <c r="AB18" s="52">
        <f t="shared" si="0"/>
        <v>0</v>
      </c>
      <c r="AC18" s="53">
        <f t="shared" si="1"/>
        <v>565097.5</v>
      </c>
    </row>
    <row r="19" spans="1:29" ht="15.75" thickBot="1" x14ac:dyDescent="0.3">
      <c r="A19" s="34"/>
      <c r="B19" s="77" t="s">
        <v>52</v>
      </c>
      <c r="C19" s="87"/>
      <c r="D19" s="56">
        <f>SUM(D15:D18)</f>
        <v>0</v>
      </c>
      <c r="E19" s="57">
        <f t="shared" ref="E19:O19" si="15">SUM(E15:E18)</f>
        <v>0</v>
      </c>
      <c r="F19" s="56">
        <f t="shared" si="15"/>
        <v>0</v>
      </c>
      <c r="G19" s="57">
        <f t="shared" si="15"/>
        <v>0</v>
      </c>
      <c r="H19" s="56">
        <f t="shared" si="15"/>
        <v>0</v>
      </c>
      <c r="I19" s="57">
        <f t="shared" si="15"/>
        <v>0</v>
      </c>
      <c r="J19" s="56">
        <f t="shared" si="15"/>
        <v>0</v>
      </c>
      <c r="K19" s="57">
        <f t="shared" si="15"/>
        <v>0</v>
      </c>
      <c r="L19" s="56">
        <f t="shared" si="15"/>
        <v>0</v>
      </c>
      <c r="M19" s="57">
        <f t="shared" si="15"/>
        <v>0</v>
      </c>
      <c r="N19" s="56">
        <f t="shared" si="15"/>
        <v>0</v>
      </c>
      <c r="O19" s="57">
        <f t="shared" si="15"/>
        <v>0</v>
      </c>
      <c r="P19" s="56">
        <f t="shared" ref="P19" si="16">SUM(P15:P18)</f>
        <v>0</v>
      </c>
      <c r="Q19" s="57">
        <f t="shared" ref="Q19" si="17">SUM(Q15:Q18)</f>
        <v>0</v>
      </c>
      <c r="R19" s="56">
        <f t="shared" ref="R19" si="18">SUM(R15:R18)</f>
        <v>0</v>
      </c>
      <c r="S19" s="57">
        <f t="shared" ref="S19" si="19">SUM(S15:S18)</f>
        <v>0</v>
      </c>
      <c r="T19" s="56">
        <f t="shared" ref="T19" si="20">SUM(T15:T18)</f>
        <v>12991</v>
      </c>
      <c r="U19" s="57">
        <f t="shared" ref="U19" si="21">SUM(U15:U18)</f>
        <v>12991</v>
      </c>
      <c r="V19" s="56">
        <f t="shared" ref="V19" si="22">SUM(V15:V18)</f>
        <v>177035.5</v>
      </c>
      <c r="W19" s="57">
        <f t="shared" ref="W19" si="23">SUM(W15:W18)</f>
        <v>177035.5</v>
      </c>
      <c r="X19" s="56">
        <f t="shared" ref="X19" si="24">SUM(X15:X18)</f>
        <v>177035.5</v>
      </c>
      <c r="Y19" s="57">
        <f t="shared" ref="Y19" si="25">SUM(Y15:Y18)</f>
        <v>177035.5</v>
      </c>
      <c r="Z19" s="64">
        <f t="shared" ref="Z19" si="26">SUM(Z15:Z18)</f>
        <v>198035.5</v>
      </c>
      <c r="AA19" s="56">
        <f t="shared" ref="AA19" si="27">SUM(AA15:AA18)</f>
        <v>198035.5</v>
      </c>
      <c r="AB19" s="65">
        <f t="shared" si="0"/>
        <v>565097.5</v>
      </c>
      <c r="AC19" s="66">
        <f t="shared" si="1"/>
        <v>565097.5</v>
      </c>
    </row>
    <row r="20" spans="1:29" x14ac:dyDescent="0.25">
      <c r="A20" s="83" t="s">
        <v>63</v>
      </c>
      <c r="B20" s="6">
        <v>1</v>
      </c>
      <c r="C20" s="42" t="s">
        <v>30</v>
      </c>
      <c r="D20" s="58">
        <v>0</v>
      </c>
      <c r="E20" s="59">
        <v>0</v>
      </c>
      <c r="F20" s="58">
        <v>0</v>
      </c>
      <c r="G20" s="59">
        <v>0</v>
      </c>
      <c r="H20" s="58">
        <v>0</v>
      </c>
      <c r="I20" s="59">
        <v>0</v>
      </c>
      <c r="J20" s="58">
        <v>0</v>
      </c>
      <c r="K20" s="59">
        <v>0</v>
      </c>
      <c r="L20" s="58">
        <v>0</v>
      </c>
      <c r="M20" s="59">
        <v>0</v>
      </c>
      <c r="N20" s="58">
        <v>0</v>
      </c>
      <c r="O20" s="59">
        <v>0</v>
      </c>
      <c r="P20" s="58">
        <v>0</v>
      </c>
      <c r="Q20" s="59">
        <v>0</v>
      </c>
      <c r="R20" s="58">
        <v>0</v>
      </c>
      <c r="S20" s="59">
        <v>0</v>
      </c>
      <c r="T20" s="58">
        <v>0</v>
      </c>
      <c r="U20" s="59">
        <v>0</v>
      </c>
      <c r="V20" s="58">
        <v>0</v>
      </c>
      <c r="W20" s="59">
        <v>0</v>
      </c>
      <c r="X20" s="58">
        <v>0</v>
      </c>
      <c r="Y20" s="59">
        <v>0</v>
      </c>
      <c r="Z20" s="58">
        <v>0</v>
      </c>
      <c r="AA20" s="59">
        <v>666200</v>
      </c>
      <c r="AB20" s="52">
        <f t="shared" si="0"/>
        <v>0</v>
      </c>
      <c r="AC20" s="53">
        <f t="shared" si="1"/>
        <v>666200</v>
      </c>
    </row>
    <row r="21" spans="1:29" x14ac:dyDescent="0.25">
      <c r="A21" s="84"/>
      <c r="B21" s="8">
        <v>2</v>
      </c>
      <c r="C21" s="43" t="s">
        <v>31</v>
      </c>
      <c r="D21" s="52">
        <v>0</v>
      </c>
      <c r="E21" s="53">
        <v>0</v>
      </c>
      <c r="F21" s="52">
        <v>0</v>
      </c>
      <c r="G21" s="53">
        <v>0</v>
      </c>
      <c r="H21" s="52">
        <v>0</v>
      </c>
      <c r="I21" s="53">
        <v>0</v>
      </c>
      <c r="J21" s="52">
        <v>0</v>
      </c>
      <c r="K21" s="53">
        <v>0</v>
      </c>
      <c r="L21" s="52">
        <v>0</v>
      </c>
      <c r="M21" s="53">
        <v>0</v>
      </c>
      <c r="N21" s="52">
        <v>0</v>
      </c>
      <c r="O21" s="53">
        <v>0</v>
      </c>
      <c r="P21" s="52">
        <v>0</v>
      </c>
      <c r="Q21" s="53">
        <v>0</v>
      </c>
      <c r="R21" s="52">
        <v>0</v>
      </c>
      <c r="S21" s="53">
        <v>0</v>
      </c>
      <c r="T21" s="52">
        <v>0</v>
      </c>
      <c r="U21" s="53">
        <v>0</v>
      </c>
      <c r="V21" s="52">
        <v>0</v>
      </c>
      <c r="W21" s="53">
        <v>0</v>
      </c>
      <c r="X21" s="52">
        <v>0</v>
      </c>
      <c r="Y21" s="53">
        <v>0</v>
      </c>
      <c r="Z21" s="52">
        <v>137200</v>
      </c>
      <c r="AA21" s="53">
        <v>98000</v>
      </c>
      <c r="AB21" s="52">
        <f t="shared" si="0"/>
        <v>137200</v>
      </c>
      <c r="AC21" s="53">
        <f t="shared" si="1"/>
        <v>98000</v>
      </c>
    </row>
    <row r="22" spans="1:29" x14ac:dyDescent="0.25">
      <c r="A22" s="84"/>
      <c r="B22" s="8">
        <v>3</v>
      </c>
      <c r="C22" s="43" t="s">
        <v>32</v>
      </c>
      <c r="D22" s="52">
        <v>0</v>
      </c>
      <c r="E22" s="53">
        <v>0</v>
      </c>
      <c r="F22" s="52">
        <v>0</v>
      </c>
      <c r="G22" s="53">
        <v>0</v>
      </c>
      <c r="H22" s="52">
        <v>0</v>
      </c>
      <c r="I22" s="53">
        <v>0</v>
      </c>
      <c r="J22" s="52">
        <v>0</v>
      </c>
      <c r="K22" s="53">
        <v>0</v>
      </c>
      <c r="L22" s="52">
        <v>0</v>
      </c>
      <c r="M22" s="53">
        <v>0</v>
      </c>
      <c r="N22" s="52">
        <v>0</v>
      </c>
      <c r="O22" s="53">
        <v>0</v>
      </c>
      <c r="P22" s="52">
        <v>0</v>
      </c>
      <c r="Q22" s="53">
        <v>0</v>
      </c>
      <c r="R22" s="52">
        <v>0</v>
      </c>
      <c r="S22" s="53">
        <v>0</v>
      </c>
      <c r="T22" s="52">
        <v>0</v>
      </c>
      <c r="U22" s="53">
        <v>0</v>
      </c>
      <c r="V22" s="52">
        <v>0</v>
      </c>
      <c r="W22" s="53">
        <v>0</v>
      </c>
      <c r="X22" s="52">
        <v>0</v>
      </c>
      <c r="Y22" s="53">
        <v>0</v>
      </c>
      <c r="Z22" s="52">
        <v>0</v>
      </c>
      <c r="AA22" s="53">
        <v>0</v>
      </c>
      <c r="AB22" s="52">
        <f t="shared" si="0"/>
        <v>0</v>
      </c>
      <c r="AC22" s="53">
        <f t="shared" si="1"/>
        <v>0</v>
      </c>
    </row>
    <row r="23" spans="1:29" x14ac:dyDescent="0.25">
      <c r="A23" s="84"/>
      <c r="B23" s="8">
        <v>4</v>
      </c>
      <c r="C23" s="43" t="s">
        <v>33</v>
      </c>
      <c r="D23" s="52">
        <v>0</v>
      </c>
      <c r="E23" s="53">
        <v>0</v>
      </c>
      <c r="F23" s="52">
        <v>0</v>
      </c>
      <c r="G23" s="53">
        <v>0</v>
      </c>
      <c r="H23" s="52">
        <v>0</v>
      </c>
      <c r="I23" s="53">
        <v>0</v>
      </c>
      <c r="J23" s="52">
        <v>0</v>
      </c>
      <c r="K23" s="53">
        <v>0</v>
      </c>
      <c r="L23" s="52">
        <v>0</v>
      </c>
      <c r="M23" s="53">
        <v>0</v>
      </c>
      <c r="N23" s="52">
        <v>0</v>
      </c>
      <c r="O23" s="53">
        <v>0</v>
      </c>
      <c r="P23" s="52">
        <v>0</v>
      </c>
      <c r="Q23" s="53">
        <v>0</v>
      </c>
      <c r="R23" s="52">
        <v>0</v>
      </c>
      <c r="S23" s="53">
        <v>0</v>
      </c>
      <c r="T23" s="52">
        <v>0</v>
      </c>
      <c r="U23" s="53">
        <v>0</v>
      </c>
      <c r="V23" s="52">
        <v>0</v>
      </c>
      <c r="W23" s="53">
        <v>0</v>
      </c>
      <c r="X23" s="52">
        <v>0</v>
      </c>
      <c r="Y23" s="53">
        <v>0</v>
      </c>
      <c r="Z23" s="52">
        <v>118000</v>
      </c>
      <c r="AA23" s="53">
        <v>0</v>
      </c>
      <c r="AB23" s="52">
        <f t="shared" si="0"/>
        <v>118000</v>
      </c>
      <c r="AC23" s="53">
        <f t="shared" si="1"/>
        <v>0</v>
      </c>
    </row>
    <row r="24" spans="1:29" x14ac:dyDescent="0.25">
      <c r="A24" s="84"/>
      <c r="B24" s="8">
        <v>5</v>
      </c>
      <c r="C24" s="43" t="s">
        <v>34</v>
      </c>
      <c r="D24" s="52">
        <v>0</v>
      </c>
      <c r="E24" s="53">
        <v>0</v>
      </c>
      <c r="F24" s="52">
        <v>0</v>
      </c>
      <c r="G24" s="53">
        <v>0</v>
      </c>
      <c r="H24" s="52">
        <v>0</v>
      </c>
      <c r="I24" s="53">
        <v>0</v>
      </c>
      <c r="J24" s="52">
        <v>0</v>
      </c>
      <c r="K24" s="53">
        <v>0</v>
      </c>
      <c r="L24" s="52">
        <v>0</v>
      </c>
      <c r="M24" s="53">
        <v>0</v>
      </c>
      <c r="N24" s="52">
        <v>0</v>
      </c>
      <c r="O24" s="53">
        <v>0</v>
      </c>
      <c r="P24" s="52">
        <v>0</v>
      </c>
      <c r="Q24" s="53">
        <v>0</v>
      </c>
      <c r="R24" s="52">
        <v>0</v>
      </c>
      <c r="S24" s="53">
        <v>0</v>
      </c>
      <c r="T24" s="52">
        <v>0</v>
      </c>
      <c r="U24" s="53">
        <v>0</v>
      </c>
      <c r="V24" s="52">
        <v>0</v>
      </c>
      <c r="W24" s="53">
        <v>0</v>
      </c>
      <c r="X24" s="52">
        <v>0</v>
      </c>
      <c r="Y24" s="53">
        <v>0</v>
      </c>
      <c r="Z24" s="52">
        <v>895943</v>
      </c>
      <c r="AA24" s="53">
        <v>0</v>
      </c>
      <c r="AB24" s="52">
        <f t="shared" si="0"/>
        <v>895943</v>
      </c>
      <c r="AC24" s="53">
        <f t="shared" si="1"/>
        <v>0</v>
      </c>
    </row>
    <row r="25" spans="1:29" ht="15.75" thickBot="1" x14ac:dyDescent="0.3">
      <c r="A25" s="85"/>
      <c r="B25" s="10">
        <v>6</v>
      </c>
      <c r="C25" s="44" t="s">
        <v>35</v>
      </c>
      <c r="D25" s="54">
        <v>0</v>
      </c>
      <c r="E25" s="55">
        <v>0</v>
      </c>
      <c r="F25" s="54">
        <v>0</v>
      </c>
      <c r="G25" s="55">
        <v>0</v>
      </c>
      <c r="H25" s="54">
        <v>0</v>
      </c>
      <c r="I25" s="55">
        <v>0</v>
      </c>
      <c r="J25" s="54">
        <v>0</v>
      </c>
      <c r="K25" s="55">
        <v>0</v>
      </c>
      <c r="L25" s="54">
        <v>0</v>
      </c>
      <c r="M25" s="55">
        <v>0</v>
      </c>
      <c r="N25" s="54">
        <v>0</v>
      </c>
      <c r="O25" s="55">
        <v>0</v>
      </c>
      <c r="P25" s="54">
        <v>0</v>
      </c>
      <c r="Q25" s="55">
        <v>0</v>
      </c>
      <c r="R25" s="54">
        <v>0</v>
      </c>
      <c r="S25" s="55">
        <v>0</v>
      </c>
      <c r="T25" s="54">
        <v>0</v>
      </c>
      <c r="U25" s="55">
        <v>0</v>
      </c>
      <c r="V25" s="54">
        <v>0</v>
      </c>
      <c r="W25" s="55">
        <v>0</v>
      </c>
      <c r="X25" s="54">
        <v>0</v>
      </c>
      <c r="Y25" s="55">
        <v>0</v>
      </c>
      <c r="Z25" s="54">
        <v>0</v>
      </c>
      <c r="AA25" s="55">
        <v>386943</v>
      </c>
      <c r="AB25" s="52">
        <f t="shared" si="0"/>
        <v>0</v>
      </c>
      <c r="AC25" s="53">
        <f t="shared" si="1"/>
        <v>386943</v>
      </c>
    </row>
    <row r="26" spans="1:29" ht="15.75" customHeight="1" thickBot="1" x14ac:dyDescent="0.3">
      <c r="A26" s="34"/>
      <c r="B26" s="75" t="s">
        <v>53</v>
      </c>
      <c r="C26" s="86"/>
      <c r="D26" s="56">
        <f>SUM(D20:D25)</f>
        <v>0</v>
      </c>
      <c r="E26" s="57">
        <f t="shared" ref="E26:O26" si="28">SUM(E20:E25)</f>
        <v>0</v>
      </c>
      <c r="F26" s="56">
        <f t="shared" si="28"/>
        <v>0</v>
      </c>
      <c r="G26" s="57">
        <f t="shared" si="28"/>
        <v>0</v>
      </c>
      <c r="H26" s="56">
        <f t="shared" si="28"/>
        <v>0</v>
      </c>
      <c r="I26" s="57">
        <f t="shared" si="28"/>
        <v>0</v>
      </c>
      <c r="J26" s="56">
        <f t="shared" si="28"/>
        <v>0</v>
      </c>
      <c r="K26" s="57">
        <f t="shared" si="28"/>
        <v>0</v>
      </c>
      <c r="L26" s="56">
        <f t="shared" si="28"/>
        <v>0</v>
      </c>
      <c r="M26" s="57">
        <f t="shared" si="28"/>
        <v>0</v>
      </c>
      <c r="N26" s="56">
        <f t="shared" si="28"/>
        <v>0</v>
      </c>
      <c r="O26" s="57">
        <f t="shared" si="28"/>
        <v>0</v>
      </c>
      <c r="P26" s="56">
        <f t="shared" ref="P26" si="29">SUM(P20:P25)</f>
        <v>0</v>
      </c>
      <c r="Q26" s="57">
        <f t="shared" ref="Q26" si="30">SUM(Q20:Q25)</f>
        <v>0</v>
      </c>
      <c r="R26" s="56">
        <f t="shared" ref="R26" si="31">SUM(R20:R25)</f>
        <v>0</v>
      </c>
      <c r="S26" s="57">
        <f t="shared" ref="S26" si="32">SUM(S20:S25)</f>
        <v>0</v>
      </c>
      <c r="T26" s="56">
        <f t="shared" ref="T26" si="33">SUM(T20:T25)</f>
        <v>0</v>
      </c>
      <c r="U26" s="57">
        <f t="shared" ref="U26" si="34">SUM(U20:U25)</f>
        <v>0</v>
      </c>
      <c r="V26" s="56">
        <f t="shared" ref="V26" si="35">SUM(V20:V25)</f>
        <v>0</v>
      </c>
      <c r="W26" s="57">
        <f t="shared" ref="W26" si="36">SUM(W20:W25)</f>
        <v>0</v>
      </c>
      <c r="X26" s="56">
        <f t="shared" ref="X26" si="37">SUM(X20:X25)</f>
        <v>0</v>
      </c>
      <c r="Y26" s="57">
        <f t="shared" ref="Y26" si="38">SUM(Y20:Y25)</f>
        <v>0</v>
      </c>
      <c r="Z26" s="56">
        <f t="shared" ref="Z26" si="39">SUM(Z20:Z25)</f>
        <v>1151143</v>
      </c>
      <c r="AA26" s="57">
        <f t="shared" ref="AA26" si="40">SUM(AA20:AA25)</f>
        <v>1151143</v>
      </c>
      <c r="AB26" s="65">
        <f t="shared" si="0"/>
        <v>1151143</v>
      </c>
      <c r="AC26" s="66">
        <f t="shared" si="1"/>
        <v>1151143</v>
      </c>
    </row>
    <row r="27" spans="1:29" ht="19.5" customHeight="1" x14ac:dyDescent="0.25">
      <c r="A27" s="83" t="s">
        <v>24</v>
      </c>
      <c r="B27" s="6">
        <v>1</v>
      </c>
      <c r="C27" s="42" t="s">
        <v>36</v>
      </c>
      <c r="D27" s="58">
        <v>0</v>
      </c>
      <c r="E27" s="59">
        <v>750000</v>
      </c>
      <c r="F27" s="58">
        <v>0</v>
      </c>
      <c r="G27" s="59">
        <v>750000</v>
      </c>
      <c r="H27" s="58">
        <v>0</v>
      </c>
      <c r="I27" s="59">
        <v>750000</v>
      </c>
      <c r="J27" s="58">
        <v>0</v>
      </c>
      <c r="K27" s="59">
        <v>750000</v>
      </c>
      <c r="L27" s="58">
        <v>0</v>
      </c>
      <c r="M27" s="59">
        <v>750000</v>
      </c>
      <c r="N27" s="58">
        <v>0</v>
      </c>
      <c r="O27" s="59">
        <v>750000</v>
      </c>
      <c r="P27" s="58">
        <v>0</v>
      </c>
      <c r="Q27" s="59">
        <v>750000</v>
      </c>
      <c r="R27" s="58">
        <v>0</v>
      </c>
      <c r="S27" s="59">
        <v>750000</v>
      </c>
      <c r="T27" s="58">
        <v>0</v>
      </c>
      <c r="U27" s="59">
        <v>750000</v>
      </c>
      <c r="V27" s="58">
        <v>0</v>
      </c>
      <c r="W27" s="59">
        <v>750000</v>
      </c>
      <c r="X27" s="58">
        <v>0</v>
      </c>
      <c r="Y27" s="59">
        <v>750000</v>
      </c>
      <c r="Z27" s="58">
        <v>0</v>
      </c>
      <c r="AA27" s="59">
        <v>750000</v>
      </c>
      <c r="AB27" s="52">
        <f t="shared" si="0"/>
        <v>0</v>
      </c>
      <c r="AC27" s="53">
        <f t="shared" si="1"/>
        <v>9000000</v>
      </c>
    </row>
    <row r="28" spans="1:29" x14ac:dyDescent="0.25">
      <c r="A28" s="84"/>
      <c r="B28" s="8">
        <v>2</v>
      </c>
      <c r="C28" s="43" t="s">
        <v>37</v>
      </c>
      <c r="D28" s="52">
        <v>250000</v>
      </c>
      <c r="E28" s="53">
        <v>0</v>
      </c>
      <c r="F28" s="52">
        <v>250000</v>
      </c>
      <c r="G28" s="53">
        <v>0</v>
      </c>
      <c r="H28" s="52">
        <v>250000</v>
      </c>
      <c r="I28" s="53">
        <v>0</v>
      </c>
      <c r="J28" s="52">
        <v>250000</v>
      </c>
      <c r="K28" s="53">
        <v>0</v>
      </c>
      <c r="L28" s="52">
        <v>250000</v>
      </c>
      <c r="M28" s="53">
        <v>0</v>
      </c>
      <c r="N28" s="52">
        <v>250000</v>
      </c>
      <c r="O28" s="53">
        <v>0</v>
      </c>
      <c r="P28" s="52">
        <v>250000</v>
      </c>
      <c r="Q28" s="53">
        <v>0</v>
      </c>
      <c r="R28" s="52">
        <v>250000</v>
      </c>
      <c r="S28" s="53">
        <v>0</v>
      </c>
      <c r="T28" s="52">
        <v>250000</v>
      </c>
      <c r="U28" s="53">
        <v>0</v>
      </c>
      <c r="V28" s="52">
        <v>250000</v>
      </c>
      <c r="W28" s="53">
        <v>0</v>
      </c>
      <c r="X28" s="52">
        <v>250000</v>
      </c>
      <c r="Y28" s="53">
        <v>0</v>
      </c>
      <c r="Z28" s="52">
        <v>250000</v>
      </c>
      <c r="AA28" s="53">
        <v>3530000</v>
      </c>
      <c r="AB28" s="52">
        <f t="shared" si="0"/>
        <v>3000000</v>
      </c>
      <c r="AC28" s="53">
        <f t="shared" si="1"/>
        <v>3530000</v>
      </c>
    </row>
    <row r="29" spans="1:29" x14ac:dyDescent="0.25">
      <c r="A29" s="84"/>
      <c r="B29" s="8">
        <v>3</v>
      </c>
      <c r="C29" s="45" t="s">
        <v>38</v>
      </c>
      <c r="D29" s="52">
        <v>500000</v>
      </c>
      <c r="E29" s="53">
        <v>0</v>
      </c>
      <c r="F29" s="52">
        <v>500000</v>
      </c>
      <c r="G29" s="53">
        <v>0</v>
      </c>
      <c r="H29" s="52">
        <v>500000</v>
      </c>
      <c r="I29" s="53">
        <v>0</v>
      </c>
      <c r="J29" s="52">
        <v>500000</v>
      </c>
      <c r="K29" s="53">
        <v>0</v>
      </c>
      <c r="L29" s="52">
        <v>500000</v>
      </c>
      <c r="M29" s="53">
        <v>0</v>
      </c>
      <c r="N29" s="52">
        <v>500000</v>
      </c>
      <c r="O29" s="53">
        <v>0</v>
      </c>
      <c r="P29" s="52">
        <v>500000</v>
      </c>
      <c r="Q29" s="53">
        <v>0</v>
      </c>
      <c r="R29" s="52">
        <v>500000</v>
      </c>
      <c r="S29" s="53">
        <v>0</v>
      </c>
      <c r="T29" s="52">
        <v>500000</v>
      </c>
      <c r="U29" s="53">
        <v>0</v>
      </c>
      <c r="V29" s="52">
        <v>500000</v>
      </c>
      <c r="W29" s="53">
        <v>0</v>
      </c>
      <c r="X29" s="52">
        <v>500000</v>
      </c>
      <c r="Y29" s="53">
        <v>0</v>
      </c>
      <c r="Z29" s="52">
        <v>4030000</v>
      </c>
      <c r="AA29" s="53">
        <v>0</v>
      </c>
      <c r="AB29" s="52">
        <f t="shared" si="0"/>
        <v>9530000</v>
      </c>
      <c r="AC29" s="53">
        <f t="shared" si="1"/>
        <v>0</v>
      </c>
    </row>
    <row r="30" spans="1:29" x14ac:dyDescent="0.25">
      <c r="A30" s="84"/>
      <c r="B30" s="8">
        <v>4</v>
      </c>
      <c r="C30" s="45" t="s">
        <v>39</v>
      </c>
      <c r="D30" s="52">
        <v>0</v>
      </c>
      <c r="E30" s="53">
        <v>0</v>
      </c>
      <c r="F30" s="52">
        <v>0</v>
      </c>
      <c r="G30" s="53">
        <v>0</v>
      </c>
      <c r="H30" s="52">
        <v>0</v>
      </c>
      <c r="I30" s="53">
        <v>0</v>
      </c>
      <c r="J30" s="52">
        <v>0</v>
      </c>
      <c r="K30" s="53">
        <v>0</v>
      </c>
      <c r="L30" s="52">
        <v>0</v>
      </c>
      <c r="M30" s="53">
        <v>0</v>
      </c>
      <c r="N30" s="52">
        <v>0</v>
      </c>
      <c r="O30" s="53">
        <v>0</v>
      </c>
      <c r="P30" s="52">
        <v>0</v>
      </c>
      <c r="Q30" s="53">
        <v>0</v>
      </c>
      <c r="R30" s="52">
        <v>0</v>
      </c>
      <c r="S30" s="53">
        <v>0</v>
      </c>
      <c r="T30" s="52">
        <v>0</v>
      </c>
      <c r="U30" s="53">
        <v>0</v>
      </c>
      <c r="V30" s="52">
        <v>0</v>
      </c>
      <c r="W30" s="53">
        <v>0</v>
      </c>
      <c r="X30" s="52">
        <v>0</v>
      </c>
      <c r="Y30" s="53">
        <v>0</v>
      </c>
      <c r="Z30" s="52">
        <v>0</v>
      </c>
      <c r="AA30" s="53">
        <v>0</v>
      </c>
      <c r="AB30" s="52">
        <f t="shared" si="0"/>
        <v>0</v>
      </c>
      <c r="AC30" s="53">
        <f t="shared" si="1"/>
        <v>0</v>
      </c>
    </row>
    <row r="31" spans="1:29" ht="15.75" thickBot="1" x14ac:dyDescent="0.3">
      <c r="A31" s="85"/>
      <c r="B31" s="10">
        <v>5</v>
      </c>
      <c r="C31" s="46" t="s">
        <v>40</v>
      </c>
      <c r="D31" s="54">
        <v>0</v>
      </c>
      <c r="E31" s="55">
        <v>0</v>
      </c>
      <c r="F31" s="54">
        <v>0</v>
      </c>
      <c r="G31" s="55">
        <v>0</v>
      </c>
      <c r="H31" s="54">
        <v>0</v>
      </c>
      <c r="I31" s="55">
        <v>0</v>
      </c>
      <c r="J31" s="54">
        <v>0</v>
      </c>
      <c r="K31" s="55">
        <v>0</v>
      </c>
      <c r="L31" s="54">
        <v>0</v>
      </c>
      <c r="M31" s="55">
        <v>0</v>
      </c>
      <c r="N31" s="54">
        <v>0</v>
      </c>
      <c r="O31" s="55">
        <v>0</v>
      </c>
      <c r="P31" s="54">
        <v>0</v>
      </c>
      <c r="Q31" s="55">
        <v>0</v>
      </c>
      <c r="R31" s="54">
        <v>0</v>
      </c>
      <c r="S31" s="55">
        <v>0</v>
      </c>
      <c r="T31" s="54">
        <v>0</v>
      </c>
      <c r="U31" s="55">
        <v>0</v>
      </c>
      <c r="V31" s="54">
        <v>0</v>
      </c>
      <c r="W31" s="55">
        <v>0</v>
      </c>
      <c r="X31" s="54">
        <v>0</v>
      </c>
      <c r="Y31" s="55">
        <v>0</v>
      </c>
      <c r="Z31" s="54">
        <v>0</v>
      </c>
      <c r="AA31" s="55">
        <v>0</v>
      </c>
      <c r="AB31" s="52">
        <f t="shared" si="0"/>
        <v>0</v>
      </c>
      <c r="AC31" s="53">
        <f t="shared" si="1"/>
        <v>0</v>
      </c>
    </row>
    <row r="32" spans="1:29" ht="15.75" customHeight="1" thickBot="1" x14ac:dyDescent="0.3">
      <c r="A32" s="34"/>
      <c r="B32" s="75" t="s">
        <v>54</v>
      </c>
      <c r="C32" s="86"/>
      <c r="D32" s="56">
        <f>SUM(D27:D31)</f>
        <v>750000</v>
      </c>
      <c r="E32" s="57">
        <f t="shared" ref="E32:O32" si="41">SUM(E27:E31)</f>
        <v>750000</v>
      </c>
      <c r="F32" s="56">
        <f t="shared" si="41"/>
        <v>750000</v>
      </c>
      <c r="G32" s="57">
        <f t="shared" si="41"/>
        <v>750000</v>
      </c>
      <c r="H32" s="56">
        <f t="shared" si="41"/>
        <v>750000</v>
      </c>
      <c r="I32" s="57">
        <f t="shared" si="41"/>
        <v>750000</v>
      </c>
      <c r="J32" s="56">
        <f t="shared" si="41"/>
        <v>750000</v>
      </c>
      <c r="K32" s="57">
        <f t="shared" si="41"/>
        <v>750000</v>
      </c>
      <c r="L32" s="56">
        <f t="shared" si="41"/>
        <v>750000</v>
      </c>
      <c r="M32" s="57">
        <f t="shared" si="41"/>
        <v>750000</v>
      </c>
      <c r="N32" s="56">
        <f t="shared" si="41"/>
        <v>750000</v>
      </c>
      <c r="O32" s="57">
        <f t="shared" si="41"/>
        <v>750000</v>
      </c>
      <c r="P32" s="56">
        <f t="shared" ref="P32" si="42">SUM(P27:P31)</f>
        <v>750000</v>
      </c>
      <c r="Q32" s="57">
        <f t="shared" ref="Q32" si="43">SUM(Q27:Q31)</f>
        <v>750000</v>
      </c>
      <c r="R32" s="56">
        <f t="shared" ref="R32" si="44">SUM(R27:R31)</f>
        <v>750000</v>
      </c>
      <c r="S32" s="57">
        <f t="shared" ref="S32" si="45">SUM(S27:S31)</f>
        <v>750000</v>
      </c>
      <c r="T32" s="56">
        <f t="shared" ref="T32" si="46">SUM(T27:T31)</f>
        <v>750000</v>
      </c>
      <c r="U32" s="57">
        <f t="shared" ref="U32" si="47">SUM(U27:U31)</f>
        <v>750000</v>
      </c>
      <c r="V32" s="56">
        <f t="shared" ref="V32" si="48">SUM(V27:V31)</f>
        <v>750000</v>
      </c>
      <c r="W32" s="57">
        <f t="shared" ref="W32" si="49">SUM(W27:W31)</f>
        <v>750000</v>
      </c>
      <c r="X32" s="56">
        <f t="shared" ref="X32" si="50">SUM(X27:X31)</f>
        <v>750000</v>
      </c>
      <c r="Y32" s="57">
        <f t="shared" ref="Y32" si="51">SUM(Y27:Y31)</f>
        <v>750000</v>
      </c>
      <c r="Z32" s="56">
        <f t="shared" ref="Z32" si="52">SUM(Z27:Z31)</f>
        <v>4280000</v>
      </c>
      <c r="AA32" s="57">
        <f t="shared" ref="AA32" si="53">SUM(AA27:AA31)</f>
        <v>4280000</v>
      </c>
      <c r="AB32" s="65">
        <f t="shared" si="0"/>
        <v>12530000</v>
      </c>
      <c r="AC32" s="66">
        <f t="shared" si="1"/>
        <v>12530000</v>
      </c>
    </row>
    <row r="33" spans="1:29" x14ac:dyDescent="0.25">
      <c r="A33" s="83" t="s">
        <v>25</v>
      </c>
      <c r="B33" s="6">
        <v>1</v>
      </c>
      <c r="C33" s="47" t="s">
        <v>41</v>
      </c>
      <c r="D33" s="58">
        <v>0</v>
      </c>
      <c r="E33" s="59">
        <v>0</v>
      </c>
      <c r="F33" s="58">
        <v>0</v>
      </c>
      <c r="G33" s="59">
        <v>0</v>
      </c>
      <c r="H33" s="58">
        <v>0</v>
      </c>
      <c r="I33" s="59">
        <v>0</v>
      </c>
      <c r="J33" s="58">
        <v>0</v>
      </c>
      <c r="K33" s="59">
        <v>0</v>
      </c>
      <c r="L33" s="58">
        <v>0</v>
      </c>
      <c r="M33" s="59">
        <v>0</v>
      </c>
      <c r="N33" s="58">
        <v>0</v>
      </c>
      <c r="O33" s="59">
        <v>0</v>
      </c>
      <c r="P33" s="58">
        <v>0</v>
      </c>
      <c r="Q33" s="59">
        <v>0</v>
      </c>
      <c r="R33" s="58">
        <v>0</v>
      </c>
      <c r="S33" s="59">
        <v>0</v>
      </c>
      <c r="T33" s="58">
        <v>0</v>
      </c>
      <c r="U33" s="59">
        <v>0</v>
      </c>
      <c r="V33" s="58">
        <v>0</v>
      </c>
      <c r="W33" s="59">
        <v>0</v>
      </c>
      <c r="X33" s="58">
        <v>0</v>
      </c>
      <c r="Y33" s="59">
        <v>0</v>
      </c>
      <c r="Z33" s="58">
        <v>0</v>
      </c>
      <c r="AA33" s="59">
        <v>0</v>
      </c>
      <c r="AB33" s="52">
        <f t="shared" si="0"/>
        <v>0</v>
      </c>
      <c r="AC33" s="53">
        <f t="shared" si="1"/>
        <v>0</v>
      </c>
    </row>
    <row r="34" spans="1:29" x14ac:dyDescent="0.25">
      <c r="A34" s="84"/>
      <c r="B34" s="8">
        <v>2</v>
      </c>
      <c r="C34" s="48" t="s">
        <v>42</v>
      </c>
      <c r="D34" s="52">
        <v>0</v>
      </c>
      <c r="E34" s="53">
        <v>0</v>
      </c>
      <c r="F34" s="52">
        <v>0</v>
      </c>
      <c r="G34" s="53">
        <v>0</v>
      </c>
      <c r="H34" s="52">
        <v>0</v>
      </c>
      <c r="I34" s="53">
        <v>0</v>
      </c>
      <c r="J34" s="52">
        <v>0</v>
      </c>
      <c r="K34" s="53">
        <v>0</v>
      </c>
      <c r="L34" s="52">
        <v>0</v>
      </c>
      <c r="M34" s="53">
        <v>0</v>
      </c>
      <c r="N34" s="52">
        <v>0</v>
      </c>
      <c r="O34" s="53">
        <v>0</v>
      </c>
      <c r="P34" s="52">
        <v>0</v>
      </c>
      <c r="Q34" s="53">
        <v>0</v>
      </c>
      <c r="R34" s="52">
        <v>0</v>
      </c>
      <c r="S34" s="53">
        <v>0</v>
      </c>
      <c r="T34" s="52">
        <v>0</v>
      </c>
      <c r="U34" s="53">
        <v>0</v>
      </c>
      <c r="V34" s="52">
        <v>0</v>
      </c>
      <c r="W34" s="53">
        <v>0</v>
      </c>
      <c r="X34" s="52">
        <v>0</v>
      </c>
      <c r="Y34" s="53">
        <v>0</v>
      </c>
      <c r="Z34" s="52">
        <v>0</v>
      </c>
      <c r="AA34" s="53">
        <v>5600</v>
      </c>
      <c r="AB34" s="52">
        <f t="shared" si="0"/>
        <v>0</v>
      </c>
      <c r="AC34" s="53">
        <f t="shared" si="1"/>
        <v>5600</v>
      </c>
    </row>
    <row r="35" spans="1:29" x14ac:dyDescent="0.25">
      <c r="A35" s="84"/>
      <c r="B35" s="8">
        <v>3</v>
      </c>
      <c r="C35" s="48" t="s">
        <v>43</v>
      </c>
      <c r="D35" s="52">
        <v>0</v>
      </c>
      <c r="E35" s="53">
        <v>0</v>
      </c>
      <c r="F35" s="52">
        <v>0</v>
      </c>
      <c r="G35" s="53">
        <v>0</v>
      </c>
      <c r="H35" s="52">
        <v>0</v>
      </c>
      <c r="I35" s="53">
        <v>0</v>
      </c>
      <c r="J35" s="52">
        <v>0</v>
      </c>
      <c r="K35" s="53">
        <v>0</v>
      </c>
      <c r="L35" s="52">
        <v>0</v>
      </c>
      <c r="M35" s="53">
        <v>0</v>
      </c>
      <c r="N35" s="52">
        <v>0</v>
      </c>
      <c r="O35" s="53">
        <v>0</v>
      </c>
      <c r="P35" s="52">
        <v>0</v>
      </c>
      <c r="Q35" s="53">
        <v>0</v>
      </c>
      <c r="R35" s="52">
        <v>0</v>
      </c>
      <c r="S35" s="53">
        <v>0</v>
      </c>
      <c r="T35" s="52">
        <v>0</v>
      </c>
      <c r="U35" s="53">
        <v>0</v>
      </c>
      <c r="V35" s="52">
        <v>0</v>
      </c>
      <c r="W35" s="53">
        <v>0</v>
      </c>
      <c r="X35" s="52">
        <v>0</v>
      </c>
      <c r="Y35" s="53">
        <v>0</v>
      </c>
      <c r="Z35" s="52">
        <v>0</v>
      </c>
      <c r="AA35" s="53">
        <v>130760</v>
      </c>
      <c r="AB35" s="52">
        <f t="shared" si="0"/>
        <v>0</v>
      </c>
      <c r="AC35" s="53">
        <f t="shared" si="1"/>
        <v>130760</v>
      </c>
    </row>
    <row r="36" spans="1:29" x14ac:dyDescent="0.25">
      <c r="A36" s="84"/>
      <c r="B36" s="8">
        <v>4</v>
      </c>
      <c r="C36" s="48" t="s">
        <v>44</v>
      </c>
      <c r="D36" s="52">
        <v>0</v>
      </c>
      <c r="E36" s="53">
        <v>0</v>
      </c>
      <c r="F36" s="52">
        <v>0</v>
      </c>
      <c r="G36" s="53">
        <v>0</v>
      </c>
      <c r="H36" s="52">
        <v>0</v>
      </c>
      <c r="I36" s="53">
        <v>0</v>
      </c>
      <c r="J36" s="52">
        <v>0</v>
      </c>
      <c r="K36" s="53">
        <v>0</v>
      </c>
      <c r="L36" s="52">
        <v>0</v>
      </c>
      <c r="M36" s="53">
        <v>0</v>
      </c>
      <c r="N36" s="52">
        <v>0</v>
      </c>
      <c r="O36" s="53">
        <v>0</v>
      </c>
      <c r="P36" s="52">
        <v>0</v>
      </c>
      <c r="Q36" s="53">
        <v>0</v>
      </c>
      <c r="R36" s="52">
        <v>0</v>
      </c>
      <c r="S36" s="53">
        <v>0</v>
      </c>
      <c r="T36" s="52">
        <v>0</v>
      </c>
      <c r="U36" s="53">
        <v>0</v>
      </c>
      <c r="V36" s="52">
        <v>0</v>
      </c>
      <c r="W36" s="53">
        <v>0</v>
      </c>
      <c r="X36" s="52">
        <v>192700</v>
      </c>
      <c r="Y36" s="53">
        <v>0</v>
      </c>
      <c r="Z36" s="52">
        <v>299060</v>
      </c>
      <c r="AA36" s="53">
        <v>0</v>
      </c>
      <c r="AB36" s="52">
        <f t="shared" si="0"/>
        <v>491760</v>
      </c>
      <c r="AC36" s="53">
        <f t="shared" si="1"/>
        <v>0</v>
      </c>
    </row>
    <row r="37" spans="1:29" x14ac:dyDescent="0.25">
      <c r="A37" s="84"/>
      <c r="B37" s="8">
        <v>5</v>
      </c>
      <c r="C37" s="48" t="s">
        <v>45</v>
      </c>
      <c r="D37" s="52">
        <v>0</v>
      </c>
      <c r="E37" s="53">
        <v>0</v>
      </c>
      <c r="F37" s="52">
        <v>0</v>
      </c>
      <c r="G37" s="53">
        <v>0</v>
      </c>
      <c r="H37" s="52">
        <v>0</v>
      </c>
      <c r="I37" s="53">
        <v>0</v>
      </c>
      <c r="J37" s="52">
        <v>0</v>
      </c>
      <c r="K37" s="53">
        <v>0</v>
      </c>
      <c r="L37" s="52">
        <v>0</v>
      </c>
      <c r="M37" s="53">
        <v>0</v>
      </c>
      <c r="N37" s="52">
        <v>0</v>
      </c>
      <c r="O37" s="53">
        <v>0</v>
      </c>
      <c r="P37" s="52">
        <v>0</v>
      </c>
      <c r="Q37" s="53">
        <v>0</v>
      </c>
      <c r="R37" s="52">
        <v>0</v>
      </c>
      <c r="S37" s="53">
        <v>0</v>
      </c>
      <c r="T37" s="52">
        <v>0</v>
      </c>
      <c r="U37" s="53">
        <v>0</v>
      </c>
      <c r="V37" s="52">
        <v>0</v>
      </c>
      <c r="W37" s="53">
        <v>0</v>
      </c>
      <c r="X37" s="52">
        <v>0</v>
      </c>
      <c r="Y37" s="53">
        <v>10200</v>
      </c>
      <c r="Z37" s="52">
        <v>0</v>
      </c>
      <c r="AA37" s="53">
        <v>10200</v>
      </c>
      <c r="AB37" s="52">
        <f t="shared" si="0"/>
        <v>0</v>
      </c>
      <c r="AC37" s="53">
        <f t="shared" si="1"/>
        <v>20400</v>
      </c>
    </row>
    <row r="38" spans="1:29" x14ac:dyDescent="0.25">
      <c r="A38" s="84"/>
      <c r="B38" s="8">
        <v>6</v>
      </c>
      <c r="C38" s="48" t="s">
        <v>46</v>
      </c>
      <c r="D38" s="52">
        <v>0</v>
      </c>
      <c r="E38" s="53">
        <v>0</v>
      </c>
      <c r="F38" s="52">
        <v>0</v>
      </c>
      <c r="G38" s="53">
        <v>0</v>
      </c>
      <c r="H38" s="52">
        <v>0</v>
      </c>
      <c r="I38" s="53">
        <v>0</v>
      </c>
      <c r="J38" s="52">
        <v>0</v>
      </c>
      <c r="K38" s="53">
        <v>0</v>
      </c>
      <c r="L38" s="52">
        <v>0</v>
      </c>
      <c r="M38" s="53">
        <v>0</v>
      </c>
      <c r="N38" s="52">
        <v>0</v>
      </c>
      <c r="O38" s="53">
        <v>0</v>
      </c>
      <c r="P38" s="52">
        <v>0</v>
      </c>
      <c r="Q38" s="53">
        <v>0</v>
      </c>
      <c r="R38" s="52">
        <v>0</v>
      </c>
      <c r="S38" s="53">
        <v>0</v>
      </c>
      <c r="T38" s="52">
        <v>0</v>
      </c>
      <c r="U38" s="53">
        <v>0</v>
      </c>
      <c r="V38" s="52">
        <v>0</v>
      </c>
      <c r="W38" s="53">
        <v>0</v>
      </c>
      <c r="X38" s="52">
        <v>0</v>
      </c>
      <c r="Y38" s="53">
        <v>152500</v>
      </c>
      <c r="Z38" s="52">
        <v>0</v>
      </c>
      <c r="AA38" s="53">
        <v>152500</v>
      </c>
      <c r="AB38" s="52">
        <f t="shared" si="0"/>
        <v>0</v>
      </c>
      <c r="AC38" s="53">
        <f t="shared" si="1"/>
        <v>305000</v>
      </c>
    </row>
    <row r="39" spans="1:29" ht="15.75" thickBot="1" x14ac:dyDescent="0.3">
      <c r="A39" s="85"/>
      <c r="B39" s="10">
        <v>7</v>
      </c>
      <c r="C39" s="49" t="s">
        <v>47</v>
      </c>
      <c r="D39" s="54">
        <v>0</v>
      </c>
      <c r="E39" s="55">
        <v>0</v>
      </c>
      <c r="F39" s="54">
        <v>0</v>
      </c>
      <c r="G39" s="55">
        <v>0</v>
      </c>
      <c r="H39" s="54">
        <v>0</v>
      </c>
      <c r="I39" s="55">
        <v>0</v>
      </c>
      <c r="J39" s="54">
        <v>0</v>
      </c>
      <c r="K39" s="55">
        <v>0</v>
      </c>
      <c r="L39" s="54">
        <v>0</v>
      </c>
      <c r="M39" s="55">
        <v>0</v>
      </c>
      <c r="N39" s="54">
        <v>0</v>
      </c>
      <c r="O39" s="55">
        <v>0</v>
      </c>
      <c r="P39" s="54">
        <v>0</v>
      </c>
      <c r="Q39" s="55">
        <v>0</v>
      </c>
      <c r="R39" s="54">
        <v>0</v>
      </c>
      <c r="S39" s="55">
        <v>0</v>
      </c>
      <c r="T39" s="54">
        <v>0</v>
      </c>
      <c r="U39" s="55">
        <v>0</v>
      </c>
      <c r="V39" s="54">
        <v>0</v>
      </c>
      <c r="W39" s="55">
        <v>0</v>
      </c>
      <c r="X39" s="54">
        <v>0</v>
      </c>
      <c r="Y39" s="55">
        <v>0</v>
      </c>
      <c r="Z39" s="54">
        <v>0</v>
      </c>
      <c r="AA39" s="55">
        <v>0</v>
      </c>
      <c r="AB39" s="52">
        <f t="shared" si="0"/>
        <v>0</v>
      </c>
      <c r="AC39" s="53">
        <f t="shared" si="1"/>
        <v>0</v>
      </c>
    </row>
    <row r="40" spans="1:29" ht="15.75" thickBot="1" x14ac:dyDescent="0.3">
      <c r="A40" s="34"/>
      <c r="B40" s="30"/>
      <c r="C40" s="50" t="s">
        <v>55</v>
      </c>
      <c r="D40" s="56">
        <f>SUM(D33:D39)</f>
        <v>0</v>
      </c>
      <c r="E40" s="57">
        <f t="shared" ref="E40:O40" si="54">SUM(E33:E39)</f>
        <v>0</v>
      </c>
      <c r="F40" s="56">
        <f t="shared" si="54"/>
        <v>0</v>
      </c>
      <c r="G40" s="57">
        <f t="shared" si="54"/>
        <v>0</v>
      </c>
      <c r="H40" s="56">
        <f t="shared" si="54"/>
        <v>0</v>
      </c>
      <c r="I40" s="57">
        <f t="shared" si="54"/>
        <v>0</v>
      </c>
      <c r="J40" s="56">
        <f t="shared" si="54"/>
        <v>0</v>
      </c>
      <c r="K40" s="57">
        <f t="shared" si="54"/>
        <v>0</v>
      </c>
      <c r="L40" s="56">
        <f t="shared" si="54"/>
        <v>0</v>
      </c>
      <c r="M40" s="57">
        <f t="shared" si="54"/>
        <v>0</v>
      </c>
      <c r="N40" s="56">
        <f t="shared" si="54"/>
        <v>0</v>
      </c>
      <c r="O40" s="57">
        <f t="shared" si="54"/>
        <v>0</v>
      </c>
      <c r="P40" s="56">
        <f t="shared" ref="P40" si="55">SUM(P33:P39)</f>
        <v>0</v>
      </c>
      <c r="Q40" s="57">
        <f t="shared" ref="Q40" si="56">SUM(Q33:Q39)</f>
        <v>0</v>
      </c>
      <c r="R40" s="56">
        <f t="shared" ref="R40" si="57">SUM(R33:R39)</f>
        <v>0</v>
      </c>
      <c r="S40" s="57">
        <f t="shared" ref="S40" si="58">SUM(S33:S39)</f>
        <v>0</v>
      </c>
      <c r="T40" s="56">
        <f t="shared" ref="T40" si="59">SUM(T33:T39)</f>
        <v>0</v>
      </c>
      <c r="U40" s="57">
        <f t="shared" ref="U40" si="60">SUM(U33:U39)</f>
        <v>0</v>
      </c>
      <c r="V40" s="56">
        <f t="shared" ref="V40" si="61">SUM(V33:V39)</f>
        <v>0</v>
      </c>
      <c r="W40" s="57">
        <f t="shared" ref="W40" si="62">SUM(W33:W39)</f>
        <v>0</v>
      </c>
      <c r="X40" s="56">
        <f t="shared" ref="X40" si="63">SUM(X33:X39)</f>
        <v>192700</v>
      </c>
      <c r="Y40" s="57">
        <f t="shared" ref="Y40" si="64">SUM(Y33:Y39)</f>
        <v>162700</v>
      </c>
      <c r="Z40" s="56">
        <f t="shared" ref="Z40" si="65">SUM(Z33:Z39)</f>
        <v>299060</v>
      </c>
      <c r="AA40" s="57">
        <f t="shared" ref="AA40" si="66">SUM(AA33:AA39)</f>
        <v>299060</v>
      </c>
      <c r="AB40" s="65">
        <f t="shared" si="0"/>
        <v>491760</v>
      </c>
      <c r="AC40" s="66">
        <f t="shared" si="1"/>
        <v>461760</v>
      </c>
    </row>
    <row r="41" spans="1:29" x14ac:dyDescent="0.25">
      <c r="A41" s="83" t="s">
        <v>26</v>
      </c>
      <c r="B41" s="6">
        <v>1</v>
      </c>
      <c r="C41" s="47" t="s">
        <v>48</v>
      </c>
      <c r="D41" s="58">
        <v>0</v>
      </c>
      <c r="E41" s="59">
        <v>0</v>
      </c>
      <c r="F41" s="58">
        <v>0</v>
      </c>
      <c r="G41" s="59">
        <v>0</v>
      </c>
      <c r="H41" s="58">
        <v>0</v>
      </c>
      <c r="I41" s="59">
        <v>0</v>
      </c>
      <c r="J41" s="58">
        <v>0</v>
      </c>
      <c r="K41" s="59">
        <v>0</v>
      </c>
      <c r="L41" s="58">
        <v>0</v>
      </c>
      <c r="M41" s="59">
        <v>0</v>
      </c>
      <c r="N41" s="58">
        <v>0</v>
      </c>
      <c r="O41" s="59">
        <v>0</v>
      </c>
      <c r="P41" s="58">
        <v>0</v>
      </c>
      <c r="Q41" s="59">
        <v>0</v>
      </c>
      <c r="R41" s="58">
        <v>0</v>
      </c>
      <c r="S41" s="59">
        <v>0</v>
      </c>
      <c r="T41" s="58">
        <v>0</v>
      </c>
      <c r="U41" s="59">
        <v>0</v>
      </c>
      <c r="V41" s="58">
        <v>934179.23</v>
      </c>
      <c r="W41" s="59">
        <v>0</v>
      </c>
      <c r="X41" s="58">
        <v>934179.23</v>
      </c>
      <c r="Y41" s="59">
        <v>0</v>
      </c>
      <c r="Z41" s="58">
        <v>1281179.23</v>
      </c>
      <c r="AA41" s="59">
        <v>0</v>
      </c>
      <c r="AB41" s="52">
        <f t="shared" si="0"/>
        <v>3149537.69</v>
      </c>
      <c r="AC41" s="53">
        <f t="shared" si="1"/>
        <v>0</v>
      </c>
    </row>
    <row r="42" spans="1:29" x14ac:dyDescent="0.25">
      <c r="A42" s="84"/>
      <c r="B42" s="8">
        <v>2</v>
      </c>
      <c r="C42" s="48" t="s">
        <v>49</v>
      </c>
      <c r="D42" s="52">
        <v>0</v>
      </c>
      <c r="E42" s="53">
        <v>0</v>
      </c>
      <c r="F42" s="52">
        <v>0</v>
      </c>
      <c r="G42" s="53">
        <v>0</v>
      </c>
      <c r="H42" s="52">
        <v>0</v>
      </c>
      <c r="I42" s="53">
        <v>0</v>
      </c>
      <c r="J42" s="52">
        <v>0</v>
      </c>
      <c r="K42" s="53">
        <v>0</v>
      </c>
      <c r="L42" s="52">
        <v>0</v>
      </c>
      <c r="M42" s="53">
        <v>0</v>
      </c>
      <c r="N42" s="52">
        <v>0</v>
      </c>
      <c r="O42" s="53">
        <v>0</v>
      </c>
      <c r="P42" s="52">
        <v>0</v>
      </c>
      <c r="Q42" s="53">
        <v>0</v>
      </c>
      <c r="R42" s="52">
        <v>0</v>
      </c>
      <c r="S42" s="53">
        <v>0</v>
      </c>
      <c r="T42" s="52">
        <v>0</v>
      </c>
      <c r="U42" s="53">
        <v>0</v>
      </c>
      <c r="V42" s="52">
        <v>0</v>
      </c>
      <c r="W42" s="53">
        <v>934179.23</v>
      </c>
      <c r="X42" s="52">
        <v>0</v>
      </c>
      <c r="Y42" s="53">
        <v>934179.23</v>
      </c>
      <c r="Z42" s="52">
        <v>0</v>
      </c>
      <c r="AA42" s="53">
        <v>1281179.23</v>
      </c>
      <c r="AB42" s="52">
        <f t="shared" si="0"/>
        <v>0</v>
      </c>
      <c r="AC42" s="53">
        <f t="shared" si="1"/>
        <v>3149537.69</v>
      </c>
    </row>
    <row r="43" spans="1:29" ht="15.75" thickBot="1" x14ac:dyDescent="0.3">
      <c r="A43" s="85"/>
      <c r="B43" s="10">
        <v>3</v>
      </c>
      <c r="C43" s="49" t="s">
        <v>50</v>
      </c>
      <c r="D43" s="54">
        <v>0</v>
      </c>
      <c r="E43" s="55">
        <v>0</v>
      </c>
      <c r="F43" s="54">
        <v>0</v>
      </c>
      <c r="G43" s="55">
        <v>0</v>
      </c>
      <c r="H43" s="54">
        <v>0</v>
      </c>
      <c r="I43" s="55">
        <v>0</v>
      </c>
      <c r="J43" s="54">
        <v>0</v>
      </c>
      <c r="K43" s="55">
        <v>0</v>
      </c>
      <c r="L43" s="54">
        <v>0</v>
      </c>
      <c r="M43" s="55">
        <v>0</v>
      </c>
      <c r="N43" s="54">
        <v>0</v>
      </c>
      <c r="O43" s="55">
        <v>0</v>
      </c>
      <c r="P43" s="54">
        <v>0</v>
      </c>
      <c r="Q43" s="55">
        <v>0</v>
      </c>
      <c r="R43" s="54">
        <v>0</v>
      </c>
      <c r="S43" s="55">
        <v>0</v>
      </c>
      <c r="T43" s="54">
        <v>0</v>
      </c>
      <c r="U43" s="55">
        <v>0</v>
      </c>
      <c r="V43" s="54">
        <v>0</v>
      </c>
      <c r="W43" s="55">
        <v>0</v>
      </c>
      <c r="X43" s="54">
        <v>0</v>
      </c>
      <c r="Y43" s="55">
        <v>0</v>
      </c>
      <c r="Z43" s="54">
        <v>0</v>
      </c>
      <c r="AA43" s="55">
        <v>0</v>
      </c>
      <c r="AB43" s="52">
        <f t="shared" si="0"/>
        <v>0</v>
      </c>
      <c r="AC43" s="53">
        <f t="shared" si="1"/>
        <v>0</v>
      </c>
    </row>
    <row r="44" spans="1:29" ht="15.75" thickBot="1" x14ac:dyDescent="0.3">
      <c r="A44" s="34"/>
      <c r="B44" s="75" t="s">
        <v>56</v>
      </c>
      <c r="C44" s="86"/>
      <c r="D44" s="56">
        <f>SUM(D41:D43)</f>
        <v>0</v>
      </c>
      <c r="E44" s="57">
        <f t="shared" ref="E44:O44" si="67">SUM(E41:E43)</f>
        <v>0</v>
      </c>
      <c r="F44" s="56">
        <f t="shared" si="67"/>
        <v>0</v>
      </c>
      <c r="G44" s="57">
        <f t="shared" si="67"/>
        <v>0</v>
      </c>
      <c r="H44" s="56">
        <f t="shared" si="67"/>
        <v>0</v>
      </c>
      <c r="I44" s="57">
        <f t="shared" si="67"/>
        <v>0</v>
      </c>
      <c r="J44" s="56">
        <f t="shared" si="67"/>
        <v>0</v>
      </c>
      <c r="K44" s="57">
        <f t="shared" si="67"/>
        <v>0</v>
      </c>
      <c r="L44" s="56">
        <f t="shared" si="67"/>
        <v>0</v>
      </c>
      <c r="M44" s="57">
        <f t="shared" si="67"/>
        <v>0</v>
      </c>
      <c r="N44" s="56">
        <f t="shared" si="67"/>
        <v>0</v>
      </c>
      <c r="O44" s="57">
        <f t="shared" si="67"/>
        <v>0</v>
      </c>
      <c r="P44" s="56">
        <f t="shared" ref="P44" si="68">SUM(P41:P43)</f>
        <v>0</v>
      </c>
      <c r="Q44" s="57">
        <f t="shared" ref="Q44" si="69">SUM(Q41:Q43)</f>
        <v>0</v>
      </c>
      <c r="R44" s="56">
        <f t="shared" ref="R44" si="70">SUM(R41:R43)</f>
        <v>0</v>
      </c>
      <c r="S44" s="57">
        <f t="shared" ref="S44" si="71">SUM(S41:S43)</f>
        <v>0</v>
      </c>
      <c r="T44" s="56">
        <f t="shared" ref="T44" si="72">SUM(T41:T43)</f>
        <v>0</v>
      </c>
      <c r="U44" s="57">
        <f t="shared" ref="U44" si="73">SUM(U41:U43)</f>
        <v>0</v>
      </c>
      <c r="V44" s="56">
        <f t="shared" ref="V44" si="74">SUM(V41:V43)</f>
        <v>934179.23</v>
      </c>
      <c r="W44" s="57">
        <f t="shared" ref="W44" si="75">SUM(W41:W43)</f>
        <v>934179.23</v>
      </c>
      <c r="X44" s="56">
        <f t="shared" ref="X44" si="76">SUM(X41:X43)</f>
        <v>934179.23</v>
      </c>
      <c r="Y44" s="57">
        <f t="shared" ref="Y44" si="77">SUM(Y41:Y43)</f>
        <v>934179.23</v>
      </c>
      <c r="Z44" s="56">
        <f t="shared" ref="Z44" si="78">SUM(Z41:Z43)</f>
        <v>1281179.23</v>
      </c>
      <c r="AA44" s="57">
        <f t="shared" ref="AA44" si="79">SUM(AA41:AA43)</f>
        <v>1281179.23</v>
      </c>
      <c r="AB44" s="65">
        <f t="shared" si="0"/>
        <v>3149537.69</v>
      </c>
      <c r="AC44" s="66">
        <f t="shared" si="1"/>
        <v>3149537.69</v>
      </c>
    </row>
    <row r="45" spans="1:29" ht="15.75" thickBot="1" x14ac:dyDescent="0.3">
      <c r="A45" s="35" t="s">
        <v>27</v>
      </c>
      <c r="B45" s="14" t="s">
        <v>28</v>
      </c>
      <c r="C45" s="51" t="s">
        <v>29</v>
      </c>
      <c r="D45" s="60">
        <v>0</v>
      </c>
      <c r="E45" s="61">
        <v>0</v>
      </c>
      <c r="F45" s="60">
        <v>0</v>
      </c>
      <c r="G45" s="61">
        <v>0</v>
      </c>
      <c r="H45" s="60">
        <v>0</v>
      </c>
      <c r="I45" s="61">
        <v>0</v>
      </c>
      <c r="J45" s="60">
        <v>0</v>
      </c>
      <c r="K45" s="61">
        <v>0</v>
      </c>
      <c r="L45" s="60">
        <v>0</v>
      </c>
      <c r="M45" s="61">
        <v>0</v>
      </c>
      <c r="N45" s="60">
        <v>0</v>
      </c>
      <c r="O45" s="61">
        <v>0</v>
      </c>
      <c r="P45" s="60">
        <v>0</v>
      </c>
      <c r="Q45" s="61">
        <v>0</v>
      </c>
      <c r="R45" s="60">
        <v>0</v>
      </c>
      <c r="S45" s="61">
        <v>0</v>
      </c>
      <c r="T45" s="60">
        <v>0</v>
      </c>
      <c r="U45" s="61">
        <v>0</v>
      </c>
      <c r="V45" s="60">
        <v>0</v>
      </c>
      <c r="W45" s="61">
        <v>0</v>
      </c>
      <c r="X45" s="60">
        <v>0</v>
      </c>
      <c r="Y45" s="61">
        <v>0</v>
      </c>
      <c r="Z45" s="60">
        <v>0</v>
      </c>
      <c r="AA45" s="61">
        <v>0</v>
      </c>
      <c r="AB45" s="65">
        <f t="shared" si="0"/>
        <v>0</v>
      </c>
      <c r="AC45" s="53">
        <f t="shared" si="1"/>
        <v>0</v>
      </c>
    </row>
    <row r="46" spans="1:29" ht="15.75" thickBot="1" x14ac:dyDescent="0.3">
      <c r="A46" s="34"/>
      <c r="B46" s="77" t="s">
        <v>57</v>
      </c>
      <c r="C46" s="87"/>
      <c r="D46" s="56">
        <f>D45</f>
        <v>0</v>
      </c>
      <c r="E46" s="57">
        <f t="shared" ref="E46:O46" si="80">E45</f>
        <v>0</v>
      </c>
      <c r="F46" s="56">
        <f t="shared" si="80"/>
        <v>0</v>
      </c>
      <c r="G46" s="57">
        <f t="shared" si="80"/>
        <v>0</v>
      </c>
      <c r="H46" s="56">
        <f t="shared" si="80"/>
        <v>0</v>
      </c>
      <c r="I46" s="57">
        <f t="shared" si="80"/>
        <v>0</v>
      </c>
      <c r="J46" s="56">
        <f t="shared" si="80"/>
        <v>0</v>
      </c>
      <c r="K46" s="57">
        <f t="shared" si="80"/>
        <v>0</v>
      </c>
      <c r="L46" s="56">
        <f t="shared" si="80"/>
        <v>0</v>
      </c>
      <c r="M46" s="57">
        <f t="shared" si="80"/>
        <v>0</v>
      </c>
      <c r="N46" s="56">
        <f t="shared" si="80"/>
        <v>0</v>
      </c>
      <c r="O46" s="57">
        <f t="shared" si="80"/>
        <v>0</v>
      </c>
      <c r="P46" s="56">
        <f t="shared" ref="P46" si="81">P45</f>
        <v>0</v>
      </c>
      <c r="Q46" s="57">
        <f t="shared" ref="Q46" si="82">Q45</f>
        <v>0</v>
      </c>
      <c r="R46" s="56">
        <f t="shared" ref="R46" si="83">R45</f>
        <v>0</v>
      </c>
      <c r="S46" s="57">
        <f t="shared" ref="S46" si="84">S45</f>
        <v>0</v>
      </c>
      <c r="T46" s="56">
        <f t="shared" ref="T46" si="85">T45</f>
        <v>0</v>
      </c>
      <c r="U46" s="57">
        <f t="shared" ref="U46" si="86">U45</f>
        <v>0</v>
      </c>
      <c r="V46" s="56">
        <f t="shared" ref="V46" si="87">V45</f>
        <v>0</v>
      </c>
      <c r="W46" s="57">
        <f t="shared" ref="W46" si="88">W45</f>
        <v>0</v>
      </c>
      <c r="X46" s="56">
        <f t="shared" ref="X46" si="89">X45</f>
        <v>0</v>
      </c>
      <c r="Y46" s="57">
        <f t="shared" ref="Y46" si="90">Y45</f>
        <v>0</v>
      </c>
      <c r="Z46" s="56">
        <f t="shared" ref="Z46" si="91">Z45</f>
        <v>0</v>
      </c>
      <c r="AA46" s="57">
        <f t="shared" ref="AA46" si="92">AA45</f>
        <v>0</v>
      </c>
      <c r="AB46" s="65">
        <f t="shared" si="0"/>
        <v>0</v>
      </c>
      <c r="AC46" s="66">
        <f t="shared" si="1"/>
        <v>0</v>
      </c>
    </row>
  </sheetData>
  <mergeCells count="25">
    <mergeCell ref="B44:C44"/>
    <mergeCell ref="B46:C46"/>
    <mergeCell ref="A33:A39"/>
    <mergeCell ref="A41:A43"/>
    <mergeCell ref="B14:C14"/>
    <mergeCell ref="B19:C19"/>
    <mergeCell ref="B26:C26"/>
    <mergeCell ref="B32:C32"/>
    <mergeCell ref="N5:O5"/>
    <mergeCell ref="A7:A13"/>
    <mergeCell ref="A15:A18"/>
    <mergeCell ref="A20:A25"/>
    <mergeCell ref="A27:A31"/>
    <mergeCell ref="D5:E5"/>
    <mergeCell ref="F5:G5"/>
    <mergeCell ref="H5:I5"/>
    <mergeCell ref="J5:K5"/>
    <mergeCell ref="L5:M5"/>
    <mergeCell ref="AB5:AC5"/>
    <mergeCell ref="P5:Q5"/>
    <mergeCell ref="R5:S5"/>
    <mergeCell ref="T5:U5"/>
    <mergeCell ref="V5:W5"/>
    <mergeCell ref="X5:Y5"/>
    <mergeCell ref="Z5:AA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modification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Abdallah</dc:creator>
  <cp:lastModifiedBy>MOHAMED</cp:lastModifiedBy>
  <cp:lastPrinted>2018-02-13T10:24:12Z</cp:lastPrinted>
  <dcterms:created xsi:type="dcterms:W3CDTF">2018-02-11T08:41:12Z</dcterms:created>
  <dcterms:modified xsi:type="dcterms:W3CDTF">2018-02-17T17:04:27Z</dcterms:modified>
</cp:coreProperties>
</file>