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510" tabRatio="944"/>
  </bookViews>
  <sheets>
    <sheet name="Sheet1" sheetId="8" r:id="rId1"/>
  </sheets>
  <calcPr calcId="162913" iterate="1" iterateCount="500"/>
</workbook>
</file>

<file path=xl/calcChain.xml><?xml version="1.0" encoding="utf-8"?>
<calcChain xmlns="http://schemas.openxmlformats.org/spreadsheetml/2006/main">
  <c r="Q11" i="8" l="1" a="1"/>
  <c r="Q11" i="8" s="1"/>
  <c r="Q12" i="8" a="1"/>
  <c r="Q12" i="8"/>
  <c r="Q10" i="8" a="1"/>
  <c r="Q10" i="8" s="1"/>
  <c r="H4" i="8" l="1"/>
  <c r="I2" i="8"/>
  <c r="H3" i="8" l="1"/>
  <c r="O2" i="8" a="1"/>
  <c r="O2" i="8" s="1"/>
  <c r="O18" i="8" a="1"/>
  <c r="O18" i="8" s="1"/>
  <c r="P6" i="8" a="1"/>
  <c r="P6" i="8" s="1"/>
  <c r="O6" i="8" a="1"/>
  <c r="O6" i="8" s="1"/>
  <c r="P2" i="8" a="1"/>
  <c r="P2" i="8" s="1"/>
  <c r="P18" i="8" a="1"/>
  <c r="P18" i="8" s="1"/>
  <c r="I4" i="8"/>
  <c r="O20" i="8" a="1"/>
  <c r="O20" i="8" s="1"/>
  <c r="P8" i="8" a="1"/>
  <c r="P8" i="8" s="1"/>
  <c r="O8" i="8" a="1"/>
  <c r="O8" i="8" s="1"/>
  <c r="P4" i="8" a="1"/>
  <c r="P4" i="8" s="1"/>
  <c r="O4" i="8" a="1"/>
  <c r="O4" i="8" s="1"/>
  <c r="P20" i="8" a="1"/>
  <c r="P20" i="8" s="1"/>
  <c r="J2" i="8"/>
  <c r="J4" i="8"/>
  <c r="H5" i="8"/>
  <c r="O5" i="8" l="1" a="1"/>
  <c r="O5" i="8" s="1"/>
  <c r="I5" i="8"/>
  <c r="Q13" i="8" s="1" a="1"/>
  <c r="Q13" i="8" s="1"/>
  <c r="J3" i="8"/>
  <c r="O19" i="8" a="1"/>
  <c r="O19" i="8" s="1"/>
  <c r="P7" i="8" a="1"/>
  <c r="P7" i="8" s="1"/>
  <c r="O7" i="8" a="1"/>
  <c r="O7" i="8" s="1"/>
  <c r="P3" i="8" a="1"/>
  <c r="P3" i="8" s="1"/>
  <c r="O3" i="8" a="1"/>
  <c r="O3" i="8" s="1"/>
  <c r="P19" i="8" a="1"/>
  <c r="P19" i="8" s="1"/>
  <c r="J5" i="8"/>
  <c r="P21" i="8" l="1" a="1"/>
  <c r="P21" i="8" s="1"/>
  <c r="P5" i="8" a="1"/>
  <c r="P5" i="8" s="1"/>
  <c r="O9" i="8" a="1"/>
  <c r="O9" i="8" s="1"/>
  <c r="P9" i="8" a="1"/>
  <c r="P9" i="8" s="1"/>
  <c r="O21" i="8" a="1"/>
  <c r="O21" i="8" s="1"/>
  <c r="J6" i="8"/>
</calcChain>
</file>

<file path=xl/sharedStrings.xml><?xml version="1.0" encoding="utf-8"?>
<sst xmlns="http://schemas.openxmlformats.org/spreadsheetml/2006/main" count="179" uniqueCount="49">
  <si>
    <t>Range -1</t>
  </si>
  <si>
    <t>Range -2</t>
  </si>
  <si>
    <t>No of Cars</t>
  </si>
  <si>
    <t>Sedan</t>
  </si>
  <si>
    <t>Body Type</t>
  </si>
  <si>
    <t>Vehicle Make</t>
  </si>
  <si>
    <t>Vehicle Value Band</t>
  </si>
  <si>
    <t>Agency</t>
  </si>
  <si>
    <t>Sedan &amp; Jeeps - 4x4</t>
  </si>
  <si>
    <t>American</t>
  </si>
  <si>
    <t>a.) Up to and including 50k</t>
  </si>
  <si>
    <t>b.) Above 50k up to and including 150k</t>
  </si>
  <si>
    <t>c.) Above 150k up to and including 300k</t>
  </si>
  <si>
    <t>d.) Above 300k</t>
  </si>
  <si>
    <t>Japanese</t>
  </si>
  <si>
    <t>Korean &amp; Indian &amp; Chinese &amp; Australian</t>
  </si>
  <si>
    <t>European &amp; Exotics</t>
  </si>
  <si>
    <t>Pick-Up</t>
  </si>
  <si>
    <t>All Vehicle Makes</t>
  </si>
  <si>
    <t>Total</t>
  </si>
  <si>
    <t>Jeep</t>
  </si>
  <si>
    <t>Body Typa</t>
  </si>
  <si>
    <t>Sum Insured</t>
  </si>
  <si>
    <t>Truck</t>
  </si>
  <si>
    <t>Non - Agency</t>
  </si>
  <si>
    <t>GMC</t>
  </si>
  <si>
    <t>JAC</t>
  </si>
  <si>
    <t>JAPAN</t>
  </si>
  <si>
    <t>KOREA</t>
  </si>
  <si>
    <t>UNITED STATES OF AMERICA</t>
  </si>
  <si>
    <t>GERMANY</t>
  </si>
  <si>
    <t>CHINA</t>
  </si>
  <si>
    <t>Agency / Non - Agency</t>
  </si>
  <si>
    <t>Pickup</t>
  </si>
  <si>
    <t>VAN</t>
  </si>
  <si>
    <t>Vehicle make</t>
  </si>
  <si>
    <t>Vehicle nationality</t>
  </si>
  <si>
    <t>Exceas</t>
  </si>
  <si>
    <t>="Sedan";"Jeeps"</t>
  </si>
  <si>
    <t>ISUZU</t>
  </si>
  <si>
    <t>HYUNDAI</t>
  </si>
  <si>
    <t>TOYOTA</t>
  </si>
  <si>
    <t>AUDI</t>
  </si>
  <si>
    <t>CHEVROLET</t>
  </si>
  <si>
    <t>FORD</t>
  </si>
  <si>
    <t>NISSAN</t>
  </si>
  <si>
    <t>KIA</t>
  </si>
  <si>
    <t>LEXUS</t>
  </si>
  <si>
    <t>CADILLAC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</si>
</sst>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_-;\-* #,##0_-;_-* &quot;-&quot;??_-;_-@_-"/>
    <numFmt numFmtId="166" formatCode="0;;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3" fontId="4" fillId="0" borderId="0" xfId="0" applyNumberFormat="1" applyFont="1" applyAlignment="1">
      <alignment vertical="top"/>
    </xf>
    <xf numFmtId="0" fontId="2" fillId="4" borderId="2" xfId="0" applyFont="1" applyFill="1" applyBorder="1" applyAlignment="1" applyProtection="1">
      <alignment vertical="center" wrapText="1"/>
    </xf>
    <xf numFmtId="0" fontId="2" fillId="4" borderId="3" xfId="0" applyFont="1" applyFill="1" applyBorder="1" applyAlignment="1" applyProtection="1">
      <alignment vertical="center"/>
    </xf>
    <xf numFmtId="0" fontId="5" fillId="5" borderId="3" xfId="0" applyFont="1" applyFill="1" applyBorder="1" applyAlignment="1" applyProtection="1">
      <alignment vertical="center"/>
    </xf>
    <xf numFmtId="165" fontId="5" fillId="6" borderId="4" xfId="1" applyNumberFormat="1" applyFont="1" applyFill="1" applyBorder="1" applyAlignment="1" applyProtection="1">
      <alignment horizontal="left" vertical="center"/>
      <protection locked="0"/>
    </xf>
    <xf numFmtId="164" fontId="3" fillId="7" borderId="1" xfId="1" applyFont="1" applyFill="1" applyBorder="1"/>
    <xf numFmtId="164" fontId="3" fillId="7" borderId="7" xfId="1" applyFont="1" applyFill="1" applyBorder="1"/>
    <xf numFmtId="164" fontId="3" fillId="7" borderId="5" xfId="1" applyFont="1" applyFill="1" applyBorder="1"/>
    <xf numFmtId="164" fontId="3" fillId="7" borderId="6" xfId="1" applyFont="1" applyFill="1" applyBorder="1"/>
    <xf numFmtId="164" fontId="7" fillId="2" borderId="5" xfId="1" applyFont="1" applyFill="1" applyBorder="1" applyAlignment="1">
      <alignment horizontal="center" vertical="center"/>
    </xf>
    <xf numFmtId="164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6" fontId="0" fillId="2" borderId="1" xfId="0" applyNumberFormat="1" applyFill="1" applyBorder="1" applyAlignment="1" applyProtection="1">
      <alignment horizontal="center"/>
      <protection hidden="1"/>
    </xf>
    <xf numFmtId="0" fontId="0" fillId="0" borderId="11" xfId="0" applyBorder="1"/>
    <xf numFmtId="0" fontId="2" fillId="4" borderId="3" xfId="0" applyFont="1" applyFill="1" applyBorder="1" applyAlignment="1" applyProtection="1">
      <alignment horizontal="center" vertical="center" wrapText="1"/>
    </xf>
    <xf numFmtId="0" fontId="0" fillId="0" borderId="8" xfId="0" applyFill="1" applyBorder="1"/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2" fillId="4" borderId="3" xfId="0" quotePrefix="1" applyFont="1" applyFill="1" applyBorder="1" applyAlignment="1" applyProtection="1">
      <alignment vertical="center"/>
    </xf>
    <xf numFmtId="0" fontId="0" fillId="0" borderId="0" xfId="0" quotePrefix="1"/>
    <xf numFmtId="164" fontId="0" fillId="0" borderId="0" xfId="1" applyFont="1"/>
    <xf numFmtId="164" fontId="0" fillId="0" borderId="0" xfId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8" borderId="0" xfId="0" applyFill="1"/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="70" zoomScaleNormal="70" workbookViewId="0">
      <selection activeCell="C15" sqref="C15"/>
    </sheetView>
  </sheetViews>
  <sheetFormatPr baseColWidth="10" defaultColWidth="9.140625" defaultRowHeight="15" x14ac:dyDescent="0.25"/>
  <cols>
    <col min="1" max="1" width="11.7109375" bestFit="1" customWidth="1"/>
    <col min="2" max="2" width="9.42578125" bestFit="1" customWidth="1"/>
    <col min="3" max="3" width="12" bestFit="1" customWidth="1"/>
    <col min="4" max="4" width="19.42578125" bestFit="1" customWidth="1"/>
    <col min="5" max="5" width="15.42578125" bestFit="1" customWidth="1"/>
    <col min="6" max="6" width="15.42578125" customWidth="1"/>
    <col min="8" max="9" width="12" bestFit="1" customWidth="1"/>
    <col min="10" max="10" width="11.28515625" bestFit="1" customWidth="1"/>
    <col min="12" max="12" width="27.28515625" customWidth="1"/>
    <col min="13" max="13" width="10.140625" customWidth="1"/>
    <col min="14" max="14" width="36.28515625" bestFit="1" customWidth="1"/>
    <col min="15" max="15" width="7.42578125" bestFit="1" customWidth="1"/>
    <col min="16" max="16" width="12.42578125" bestFit="1" customWidth="1"/>
  </cols>
  <sheetData>
    <row r="1" spans="1:17" ht="30.75" thickBot="1" x14ac:dyDescent="0.3">
      <c r="A1" s="14" t="s">
        <v>35</v>
      </c>
      <c r="B1" s="14" t="s">
        <v>21</v>
      </c>
      <c r="C1" s="14" t="s">
        <v>22</v>
      </c>
      <c r="D1" s="14" t="s">
        <v>32</v>
      </c>
      <c r="E1" s="14" t="s">
        <v>36</v>
      </c>
      <c r="F1" s="16" t="s">
        <v>37</v>
      </c>
      <c r="H1" s="10" t="s">
        <v>0</v>
      </c>
      <c r="I1" s="11" t="s">
        <v>1</v>
      </c>
      <c r="J1" s="12" t="s">
        <v>2</v>
      </c>
      <c r="L1" s="2" t="s">
        <v>4</v>
      </c>
      <c r="M1" s="2" t="s">
        <v>5</v>
      </c>
      <c r="N1" s="2" t="s">
        <v>6</v>
      </c>
      <c r="O1" s="15" t="s">
        <v>7</v>
      </c>
      <c r="P1" s="15" t="s">
        <v>24</v>
      </c>
    </row>
    <row r="2" spans="1:17" ht="15.75" thickBot="1" x14ac:dyDescent="0.3">
      <c r="A2" t="s">
        <v>39</v>
      </c>
      <c r="B2" t="s">
        <v>33</v>
      </c>
      <c r="C2" s="21">
        <v>30000</v>
      </c>
      <c r="D2" t="s">
        <v>24</v>
      </c>
      <c r="E2" t="s">
        <v>27</v>
      </c>
      <c r="F2">
        <v>500</v>
      </c>
      <c r="H2" s="6">
        <v>0</v>
      </c>
      <c r="I2" s="7">
        <f>H2+50000</f>
        <v>50000</v>
      </c>
      <c r="J2" s="13">
        <f>COUNTIFS($C:$C,"&gt;"&amp;H2,$C:$C,"&lt;"&amp;I2+1)</f>
        <v>13</v>
      </c>
      <c r="K2" s="20"/>
      <c r="L2" s="19" t="s">
        <v>38</v>
      </c>
      <c r="M2" s="3" t="s">
        <v>9</v>
      </c>
      <c r="N2" s="4" t="s">
        <v>10</v>
      </c>
      <c r="O2" s="5">
        <f t="array" ref="O2">MAX(IF("Agency"=$D:$D,IF({"sedan","Jeep"}=$B:$B,IF("UNITED STATES OF AMERICA"=$E:$E,IF(($C:$C&gt;H2)*($C:$C&lt;=I2),$F:$F)))))</f>
        <v>0</v>
      </c>
      <c r="P2" s="5">
        <f t="array" ref="P2">MAX(IF("Non - Agency"=$D:$D,IF({"sedan","Jeep"}=$B:$B,IF("UNITED STATES OF AMERICA"=$E:$E,IF(($C:$C&gt;H2)*($C:$C&lt;=I2),$F:$F)))))</f>
        <v>350</v>
      </c>
    </row>
    <row r="3" spans="1:17" ht="15.75" thickBot="1" x14ac:dyDescent="0.3">
      <c r="A3" t="s">
        <v>39</v>
      </c>
      <c r="B3" t="s">
        <v>33</v>
      </c>
      <c r="C3" s="21">
        <v>30000</v>
      </c>
      <c r="D3" t="s">
        <v>24</v>
      </c>
      <c r="E3" t="s">
        <v>27</v>
      </c>
      <c r="F3">
        <v>500</v>
      </c>
      <c r="H3" s="8">
        <f>I2</f>
        <v>50000</v>
      </c>
      <c r="I3" s="9">
        <v>150000</v>
      </c>
      <c r="J3" s="13">
        <f t="shared" ref="J3:J5" si="0">COUNTIFS($C:$C,"&gt;"&amp;H3,$C:$C,"&lt;"&amp;I3+1)</f>
        <v>11</v>
      </c>
      <c r="L3" s="3" t="s">
        <v>8</v>
      </c>
      <c r="M3" s="3" t="s">
        <v>9</v>
      </c>
      <c r="N3" s="4" t="s">
        <v>11</v>
      </c>
      <c r="O3" s="5">
        <f t="array" ref="O3">MAX(IF("Agency"=$D:$D,IF({"sedan","Jeep"}=$B:$B,IF("UNITED STATES OF AMERICA"=$E:$E,IF(($C:$C&gt;H3)*($C:$C&lt;=I3),$F:$F)))))</f>
        <v>1500</v>
      </c>
      <c r="P3" s="5">
        <f t="array" ref="P3">MAX(IF("Non - Agency"=$D:$D,IF({"sedan","Jeep"}=$B:$B,IF("UNITED STATES OF AMERICA"=$E:$E,IF(($C:$C&gt;H3)*($C:$C&lt;=I3),$F:$F)))))</f>
        <v>350</v>
      </c>
    </row>
    <row r="4" spans="1:17" ht="15.75" thickBot="1" x14ac:dyDescent="0.3">
      <c r="A4" t="s">
        <v>40</v>
      </c>
      <c r="B4" t="s">
        <v>3</v>
      </c>
      <c r="C4" s="21">
        <v>20000</v>
      </c>
      <c r="D4" t="s">
        <v>24</v>
      </c>
      <c r="E4" t="s">
        <v>28</v>
      </c>
      <c r="F4">
        <v>500</v>
      </c>
      <c r="H4" s="6">
        <f t="shared" ref="H4" si="1">I3</f>
        <v>150000</v>
      </c>
      <c r="I4" s="7">
        <f>H4+150000</f>
        <v>300000</v>
      </c>
      <c r="J4" s="13">
        <f t="shared" si="0"/>
        <v>2</v>
      </c>
      <c r="L4" s="3" t="s">
        <v>8</v>
      </c>
      <c r="M4" s="3" t="s">
        <v>9</v>
      </c>
      <c r="N4" s="4" t="s">
        <v>12</v>
      </c>
      <c r="O4" s="5">
        <f t="array" ref="O4">MAX(IF("Agency"=$D:$D,IF({"sedan","Jeep"}=$B:$B,IF("UNITED STATES OF AMERICA"=$E:$E,IF(($C:$C&gt;H4)*($C:$C&lt;=I4),$F:$F)))))</f>
        <v>0</v>
      </c>
      <c r="P4" s="5">
        <f t="array" ref="P4">MAX(IF("Non - Agency"=$D:$D,IF({"sedan","Jeep"}=$B:$B,IF("UNITED STATES OF AMERICA"=$E:$E,IF(($C:$C&gt;H4)*($C:$C&lt;=I4),$F:$F)))))</f>
        <v>0</v>
      </c>
    </row>
    <row r="5" spans="1:17" ht="15.75" thickBot="1" x14ac:dyDescent="0.3">
      <c r="A5" t="s">
        <v>41</v>
      </c>
      <c r="B5" t="s">
        <v>3</v>
      </c>
      <c r="C5" s="21">
        <v>30000</v>
      </c>
      <c r="D5" t="s">
        <v>24</v>
      </c>
      <c r="E5" t="s">
        <v>27</v>
      </c>
      <c r="F5">
        <v>500</v>
      </c>
      <c r="H5" s="6">
        <f>I4</f>
        <v>300000</v>
      </c>
      <c r="I5" s="7" t="str">
        <f>IF(IF(MAX($C:$C)&gt;H5,"-",)=0,"N/A",(MAX($C:$C)))</f>
        <v>N/A</v>
      </c>
      <c r="J5" s="13">
        <f t="shared" si="0"/>
        <v>0</v>
      </c>
      <c r="L5" s="3" t="s">
        <v>8</v>
      </c>
      <c r="M5" s="3" t="s">
        <v>9</v>
      </c>
      <c r="N5" s="4" t="s">
        <v>13</v>
      </c>
      <c r="O5" s="5">
        <f t="array" ref="O5">MAX(IF("Agency"=$D:$D,IF({"sedan","Jeep"}=$B:$B,IF("UNITED STATES OF AMERICA"=$E:$E,IF(($C:$C&gt;H5)*($C:$C&lt;=I5),$F:$F)))))</f>
        <v>0</v>
      </c>
      <c r="P5" s="5">
        <f t="array" ref="P5">MAX(IF("Non - Agency"=$D:$D,IF({"sedan","Jeep"}=$B:$B,IF("UNITED STATES OF AMERICA"=$E:$E,IF(($C:$C&gt;H5)*($C:$C&lt;=I5),$F:$F)))))</f>
        <v>0</v>
      </c>
    </row>
    <row r="6" spans="1:17" ht="16.5" thickBot="1" x14ac:dyDescent="0.3">
      <c r="A6" t="s">
        <v>25</v>
      </c>
      <c r="B6" t="s">
        <v>34</v>
      </c>
      <c r="C6" s="21">
        <v>220000</v>
      </c>
      <c r="D6" t="s">
        <v>7</v>
      </c>
      <c r="E6" t="s">
        <v>29</v>
      </c>
      <c r="F6">
        <v>1500</v>
      </c>
      <c r="H6" s="26" t="s">
        <v>19</v>
      </c>
      <c r="I6" s="27"/>
      <c r="J6" s="13">
        <f>SUM(J2:J5)</f>
        <v>26</v>
      </c>
      <c r="L6" s="3" t="s">
        <v>8</v>
      </c>
      <c r="M6" s="3" t="s">
        <v>14</v>
      </c>
      <c r="N6" s="4" t="s">
        <v>10</v>
      </c>
      <c r="O6" s="5">
        <f t="array" ref="O6">MAX(IF("Agency"=$D:$D,IF({"sedan","Jeep"}=$B:$B,IF("Japan"=$E:$E,IF(($C:$C&gt;H2)*($C:$C&lt;=I2),$F:$F)))))</f>
        <v>0</v>
      </c>
      <c r="P6" s="5">
        <f t="array" ref="P6">MAX(IF("non - Agency"=$D:$D,IF({"sedan","Jeep"}=$B:$B,IF("Japan"=$E:$E,IF(($C:$C&gt;H2)*($C:$C&lt;=I2),$F:$F)))))</f>
        <v>500</v>
      </c>
    </row>
    <row r="7" spans="1:17" x14ac:dyDescent="0.25">
      <c r="A7" t="s">
        <v>42</v>
      </c>
      <c r="B7" t="s">
        <v>3</v>
      </c>
      <c r="C7" s="21">
        <v>100000</v>
      </c>
      <c r="D7" t="s">
        <v>24</v>
      </c>
      <c r="E7" t="s">
        <v>30</v>
      </c>
      <c r="F7">
        <v>500</v>
      </c>
      <c r="L7" s="3" t="s">
        <v>8</v>
      </c>
      <c r="M7" s="3" t="s">
        <v>14</v>
      </c>
      <c r="N7" s="4" t="s">
        <v>11</v>
      </c>
      <c r="O7" s="5">
        <f t="array" ref="O7">MAX(IF("Agency"=$D:$D,IF({"sedan","Jeep"}=$B:$B,IF("Japan"=$E:$E,IF(($C:$C&gt;H3)*($C:$C&lt;=I3),$F:$F)))))</f>
        <v>0</v>
      </c>
      <c r="P7" s="5">
        <f t="array" ref="P7">MAX(IF("non - Agency"=$D:$D,IF({"sedan","Jeep"}=$B:$B,IF("Japan"=$E:$E,IF(($C:$C&gt;H3)*($C:$C&lt;=I3),$F:$F)))))</f>
        <v>350</v>
      </c>
    </row>
    <row r="8" spans="1:17" x14ac:dyDescent="0.25">
      <c r="A8" t="s">
        <v>41</v>
      </c>
      <c r="B8" t="s">
        <v>20</v>
      </c>
      <c r="C8" s="21">
        <v>30000</v>
      </c>
      <c r="D8" t="s">
        <v>24</v>
      </c>
      <c r="E8" t="s">
        <v>27</v>
      </c>
      <c r="F8">
        <v>500</v>
      </c>
      <c r="L8" s="3" t="s">
        <v>8</v>
      </c>
      <c r="M8" s="3" t="s">
        <v>14</v>
      </c>
      <c r="N8" s="4" t="s">
        <v>12</v>
      </c>
      <c r="O8" s="5">
        <f t="array" ref="O8">MAX(IF("Agency"=$D:$D,IF({"sedan","Jeep"}=$B:$B,IF("Japan"=$E:$E,IF(($C:$C&gt;H4)*($C:$C&lt;=I4),$F:$F)))))</f>
        <v>0</v>
      </c>
      <c r="P8" s="5">
        <f t="array" ref="P8">MAX(IF("non - Agency"=$D:$D,IF({"sedan","Jeep"}=$B:$B,IF("Japan"=$E:$E,IF(($C:$C&gt;H4)*($C:$C&lt;=I4),$F:$F)))))</f>
        <v>0</v>
      </c>
    </row>
    <row r="9" spans="1:17" x14ac:dyDescent="0.25">
      <c r="A9" t="s">
        <v>41</v>
      </c>
      <c r="B9" t="s">
        <v>3</v>
      </c>
      <c r="C9" s="21">
        <v>20000</v>
      </c>
      <c r="D9" t="s">
        <v>24</v>
      </c>
      <c r="E9" t="s">
        <v>27</v>
      </c>
      <c r="F9">
        <v>500</v>
      </c>
      <c r="L9" s="3" t="s">
        <v>8</v>
      </c>
      <c r="M9" s="3" t="s">
        <v>14</v>
      </c>
      <c r="N9" s="4" t="s">
        <v>13</v>
      </c>
      <c r="O9" s="5">
        <f t="array" ref="O9">MAX(IF("Agency"=$D:$D,IF({"sedan","Jeep"}=$B:$B,IF("Japan"=$E:$E,IF(($C:$C&gt;H5)*($C:$C&lt;=I5),$F:$F)))))</f>
        <v>0</v>
      </c>
      <c r="P9" s="5">
        <f t="array" ref="P9">MAX(IF("non - Agency"=$D:$D,IF({"sedan","Jeep"}=$B:$B,IF("Japan"=$E:$E,IF(($C:$C&gt;H5)*($C:$C&lt;=I5),$F:$F)))))</f>
        <v>0</v>
      </c>
    </row>
    <row r="10" spans="1:17" x14ac:dyDescent="0.25">
      <c r="A10" s="17" t="s">
        <v>39</v>
      </c>
      <c r="B10" s="17" t="s">
        <v>33</v>
      </c>
      <c r="C10" s="22">
        <v>28000</v>
      </c>
      <c r="D10" t="s">
        <v>24</v>
      </c>
      <c r="E10" t="s">
        <v>27</v>
      </c>
      <c r="F10" s="17">
        <v>500</v>
      </c>
      <c r="G10" s="17"/>
      <c r="H10" s="17"/>
      <c r="I10" s="17"/>
      <c r="J10" s="17"/>
      <c r="K10" s="18"/>
      <c r="L10" s="3" t="s">
        <v>8</v>
      </c>
      <c r="M10" s="3" t="s">
        <v>15</v>
      </c>
      <c r="N10" s="4" t="s">
        <v>10</v>
      </c>
      <c r="O10" s="5"/>
      <c r="P10" s="5"/>
      <c r="Q10" s="25">
        <f t="array" ref="Q10">MAX(IF("Non - Agency"=$D$2:$D$1000,IF(TRANSPOSE({"Sedan";"Jeep";"";""})=$B$2:$B$1000,IF(TRANSPOSE({"KOREA";"INDIA";"CHINA";"Australain"})=$E$2:$E$1000,IF(($C$2:$C$1000&gt;H2)*($C$2:$C$1000&lt;=I2),$F$2:$F$1000)))))</f>
        <v>500</v>
      </c>
    </row>
    <row r="11" spans="1:17" x14ac:dyDescent="0.25">
      <c r="A11" t="s">
        <v>26</v>
      </c>
      <c r="B11" t="s">
        <v>23</v>
      </c>
      <c r="C11" s="1">
        <v>54400</v>
      </c>
      <c r="D11" s="1" t="s">
        <v>24</v>
      </c>
      <c r="E11" t="s">
        <v>31</v>
      </c>
      <c r="F11" s="1">
        <v>1000</v>
      </c>
      <c r="H11" s="17"/>
      <c r="I11" s="17"/>
      <c r="J11" s="17"/>
      <c r="K11" s="18"/>
      <c r="L11" s="3" t="s">
        <v>8</v>
      </c>
      <c r="M11" s="3" t="s">
        <v>15</v>
      </c>
      <c r="N11" s="4" t="s">
        <v>11</v>
      </c>
      <c r="O11" s="5"/>
      <c r="P11" s="5"/>
      <c r="Q11" s="25">
        <f t="array" ref="Q11">MAX(IF("Non - Agency"=$D$2:$D$1000,IF(TRANSPOSE({"Sedan";"Jeep";"";""})=$B$2:$B$1000,IF(TRANSPOSE({"KOREA";"INDIA";"CHINA";"Australain"})=$E$2:$E$1000,IF(($C$2:$C$1000&gt;H3)*($C$2:$C$1000&lt;=I3),$F$2:$F$1000)))))</f>
        <v>0</v>
      </c>
    </row>
    <row r="12" spans="1:17" x14ac:dyDescent="0.25">
      <c r="A12" t="s">
        <v>40</v>
      </c>
      <c r="B12" t="s">
        <v>3</v>
      </c>
      <c r="C12" s="1">
        <v>19040</v>
      </c>
      <c r="D12" s="1" t="s">
        <v>24</v>
      </c>
      <c r="E12" t="s">
        <v>28</v>
      </c>
      <c r="F12" s="1">
        <v>350</v>
      </c>
      <c r="H12" s="17"/>
      <c r="I12" s="17"/>
      <c r="J12" s="17"/>
      <c r="K12" s="18"/>
      <c r="L12" s="3" t="s">
        <v>8</v>
      </c>
      <c r="M12" s="3" t="s">
        <v>15</v>
      </c>
      <c r="N12" s="4" t="s">
        <v>12</v>
      </c>
      <c r="O12" s="5"/>
      <c r="P12" s="5"/>
      <c r="Q12" s="25">
        <f t="array" ref="Q12">MAX(IF("Non - Agency"=$D$2:$D$1000,IF(TRANSPOSE({"Sedan";"Jeep";"";""})=$B$2:$B$1000,IF(TRANSPOSE({"KOREA";"INDIA";"CHINA";"Australain"})=$E$2:$E$1000,IF(($C$2:$C$1000&gt;H4)*($C$2:$C$1000&lt;=I4),$F$2:$F$1000)))))</f>
        <v>350</v>
      </c>
    </row>
    <row r="13" spans="1:17" x14ac:dyDescent="0.25">
      <c r="A13" t="s">
        <v>40</v>
      </c>
      <c r="B13" t="s">
        <v>3</v>
      </c>
      <c r="C13" s="1">
        <v>250000</v>
      </c>
      <c r="D13" s="1" t="s">
        <v>24</v>
      </c>
      <c r="E13" t="s">
        <v>28</v>
      </c>
      <c r="F13" s="1">
        <v>350</v>
      </c>
      <c r="H13" s="17"/>
      <c r="I13" s="17"/>
      <c r="J13" s="17"/>
      <c r="K13" s="18"/>
      <c r="L13" s="3" t="s">
        <v>8</v>
      </c>
      <c r="M13" s="3" t="s">
        <v>15</v>
      </c>
      <c r="N13" s="4" t="s">
        <v>13</v>
      </c>
      <c r="O13" s="5"/>
      <c r="P13" s="5"/>
      <c r="Q13" s="25">
        <f t="array" ref="Q13">MAX(IF("Non - Agency"=$D$2:$D$1000,IF(TRANSPOSE({"Sedan";"Jeep";"";""})=$B$2:$B$1000,IF(TRANSPOSE({"KOREA";"INDIA";"CHINA";"Australain"})=$E$2:$E$1000,IF(($C$2:$C$1000&gt;H5)*($C$2:$C$1000&lt;=I5),$F$2:$F$1000)))))</f>
        <v>0</v>
      </c>
    </row>
    <row r="14" spans="1:17" x14ac:dyDescent="0.25">
      <c r="A14" t="s">
        <v>25</v>
      </c>
      <c r="B14" t="s">
        <v>20</v>
      </c>
      <c r="C14" s="1">
        <v>93700</v>
      </c>
      <c r="D14" s="1" t="s">
        <v>24</v>
      </c>
      <c r="E14" t="s">
        <v>29</v>
      </c>
      <c r="F14" s="1">
        <v>350</v>
      </c>
      <c r="H14" s="17"/>
      <c r="I14" s="17"/>
      <c r="J14" s="17"/>
      <c r="K14" s="18"/>
      <c r="L14" s="3" t="s">
        <v>8</v>
      </c>
      <c r="M14" s="3" t="s">
        <v>16</v>
      </c>
      <c r="N14" s="4" t="s">
        <v>10</v>
      </c>
      <c r="O14" s="5"/>
      <c r="P14" s="5"/>
    </row>
    <row r="15" spans="1:17" x14ac:dyDescent="0.25">
      <c r="A15" t="s">
        <v>39</v>
      </c>
      <c r="B15" t="s">
        <v>33</v>
      </c>
      <c r="C15" s="1">
        <v>65000</v>
      </c>
      <c r="D15" s="1" t="s">
        <v>24</v>
      </c>
      <c r="E15" t="s">
        <v>27</v>
      </c>
      <c r="F15" s="1">
        <v>500</v>
      </c>
      <c r="H15" s="17"/>
      <c r="I15" s="17"/>
      <c r="J15" s="17"/>
      <c r="K15" s="18"/>
      <c r="L15" s="3" t="s">
        <v>8</v>
      </c>
      <c r="M15" s="3" t="s">
        <v>16</v>
      </c>
      <c r="N15" s="4" t="s">
        <v>11</v>
      </c>
      <c r="O15" s="5"/>
      <c r="P15" s="5"/>
    </row>
    <row r="16" spans="1:17" x14ac:dyDescent="0.25">
      <c r="A16" t="s">
        <v>39</v>
      </c>
      <c r="B16" t="s">
        <v>33</v>
      </c>
      <c r="C16" s="1">
        <v>55400</v>
      </c>
      <c r="D16" s="1" t="s">
        <v>24</v>
      </c>
      <c r="E16" t="s">
        <v>27</v>
      </c>
      <c r="F16" s="1">
        <v>500</v>
      </c>
      <c r="H16" s="17"/>
      <c r="I16" s="17"/>
      <c r="J16" s="17"/>
      <c r="K16" s="18"/>
      <c r="L16" s="3" t="s">
        <v>8</v>
      </c>
      <c r="M16" s="3" t="s">
        <v>16</v>
      </c>
      <c r="N16" s="4" t="s">
        <v>12</v>
      </c>
      <c r="O16" s="5"/>
      <c r="P16" s="5"/>
    </row>
    <row r="17" spans="1:16" x14ac:dyDescent="0.25">
      <c r="A17" t="s">
        <v>43</v>
      </c>
      <c r="B17" t="s">
        <v>20</v>
      </c>
      <c r="C17" s="1">
        <v>138000</v>
      </c>
      <c r="D17" s="1" t="s">
        <v>7</v>
      </c>
      <c r="E17" t="s">
        <v>29</v>
      </c>
      <c r="F17" s="1">
        <v>1500</v>
      </c>
      <c r="H17" s="17"/>
      <c r="I17" s="17"/>
      <c r="J17" s="17"/>
      <c r="K17" s="18"/>
      <c r="L17" s="3" t="s">
        <v>8</v>
      </c>
      <c r="M17" s="3" t="s">
        <v>16</v>
      </c>
      <c r="N17" s="4" t="s">
        <v>13</v>
      </c>
      <c r="O17" s="5"/>
      <c r="P17" s="5"/>
    </row>
    <row r="18" spans="1:16" x14ac:dyDescent="0.25">
      <c r="A18" t="s">
        <v>40</v>
      </c>
      <c r="B18" t="s">
        <v>34</v>
      </c>
      <c r="C18" s="1">
        <v>66000</v>
      </c>
      <c r="D18" s="1" t="s">
        <v>24</v>
      </c>
      <c r="E18" t="s">
        <v>28</v>
      </c>
      <c r="F18" s="1">
        <v>500</v>
      </c>
      <c r="L18" s="3" t="s">
        <v>17</v>
      </c>
      <c r="M18" s="3" t="s">
        <v>18</v>
      </c>
      <c r="N18" s="4" t="s">
        <v>10</v>
      </c>
      <c r="O18" s="5">
        <f t="array" ref="O18">MAX(IF("agency"=$D:$D,IF("Pickup"=$B:$B,IF(($C:$C&gt;H2)*($C:$C&lt;=I2),$F:$F))))</f>
        <v>0</v>
      </c>
      <c r="P18" s="5">
        <f t="array" ref="P18">MAX(IF("Non - agency"=$D:$D,IF("Pickup"=$B:$B,IF(($C:$C&gt;H2)*($C:$C&lt;=I2),$F:$F))))</f>
        <v>500</v>
      </c>
    </row>
    <row r="19" spans="1:16" x14ac:dyDescent="0.25">
      <c r="A19" t="s">
        <v>44</v>
      </c>
      <c r="B19" t="s">
        <v>3</v>
      </c>
      <c r="C19" s="1">
        <v>30000</v>
      </c>
      <c r="D19" s="1" t="s">
        <v>24</v>
      </c>
      <c r="E19" t="s">
        <v>29</v>
      </c>
      <c r="F19" s="1">
        <v>350</v>
      </c>
      <c r="L19" s="3" t="s">
        <v>17</v>
      </c>
      <c r="M19" s="3" t="s">
        <v>18</v>
      </c>
      <c r="N19" s="4" t="s">
        <v>11</v>
      </c>
      <c r="O19" s="5">
        <f t="array" ref="O19">MAX(IF("agency"=$D:$D,IF("Pickup"=$B:$B,IF(($C:$C&gt;H3)*($C:$C&lt;=I3),$F:$F))))</f>
        <v>0</v>
      </c>
      <c r="P19" s="5">
        <f t="array" ref="P19">MAX(IF("Non - agency"=$D:$D,IF("Pickup"=$B:$B,IF(($C:$C&gt;H3)*($C:$C&lt;=I3),$F:$F))))</f>
        <v>500</v>
      </c>
    </row>
    <row r="20" spans="1:16" x14ac:dyDescent="0.25">
      <c r="A20" t="s">
        <v>40</v>
      </c>
      <c r="B20" t="s">
        <v>3</v>
      </c>
      <c r="C20" s="1">
        <v>37500</v>
      </c>
      <c r="D20" s="1" t="s">
        <v>24</v>
      </c>
      <c r="E20" t="s">
        <v>28</v>
      </c>
      <c r="F20" s="1">
        <v>350</v>
      </c>
      <c r="L20" s="3" t="s">
        <v>17</v>
      </c>
      <c r="M20" s="3" t="s">
        <v>18</v>
      </c>
      <c r="N20" s="4" t="s">
        <v>12</v>
      </c>
      <c r="O20" s="5">
        <f t="array" ref="O20">MAX(IF("agency"=$D:$D,IF("Pickup"=$B:$B,IF(($C:$C&gt;H4)*($C:$C&lt;=I4),$F:$F))))</f>
        <v>0</v>
      </c>
      <c r="P20" s="5">
        <f t="array" ref="P20">MAX(IF("Non - agency"=$D:$D,IF("Pickup"=$B:$B,IF(($C:$C&gt;H4)*($C:$C&lt;=I4),$F:$F))))</f>
        <v>0</v>
      </c>
    </row>
    <row r="21" spans="1:16" x14ac:dyDescent="0.25">
      <c r="A21" t="s">
        <v>45</v>
      </c>
      <c r="B21" t="s">
        <v>33</v>
      </c>
      <c r="C21" s="1">
        <v>55400</v>
      </c>
      <c r="D21" s="1" t="s">
        <v>24</v>
      </c>
      <c r="E21" t="s">
        <v>27</v>
      </c>
      <c r="F21" s="1">
        <v>500</v>
      </c>
      <c r="L21" s="3" t="s">
        <v>17</v>
      </c>
      <c r="M21" s="3" t="s">
        <v>18</v>
      </c>
      <c r="N21" s="4" t="s">
        <v>13</v>
      </c>
      <c r="O21" s="5">
        <f t="array" ref="O21">MAX(IF("agency"=$D:$D,IF("Pickup"=$B:$B,IF(($C:$C&gt;H5)*($C:$C&lt;=I5),$F:$F))))</f>
        <v>0</v>
      </c>
      <c r="P21" s="5">
        <f t="array" ref="P21">MAX(IF("Non - agency"=$D:$D,IF("Pickup"=$B:$B,IF(($C:$C&gt;H5)*($C:$C&lt;=I5),$F:$F))))</f>
        <v>0</v>
      </c>
    </row>
    <row r="22" spans="1:16" x14ac:dyDescent="0.25">
      <c r="A22" t="s">
        <v>45</v>
      </c>
      <c r="B22" t="s">
        <v>33</v>
      </c>
      <c r="C22" s="1">
        <v>55400</v>
      </c>
      <c r="D22" s="1" t="s">
        <v>24</v>
      </c>
      <c r="E22" t="s">
        <v>27</v>
      </c>
      <c r="F22" s="1">
        <v>500</v>
      </c>
    </row>
    <row r="23" spans="1:16" ht="15" customHeight="1" x14ac:dyDescent="0.25">
      <c r="A23" t="s">
        <v>46</v>
      </c>
      <c r="B23" t="s">
        <v>3</v>
      </c>
      <c r="C23" s="1">
        <v>37000</v>
      </c>
      <c r="D23" s="1" t="s">
        <v>24</v>
      </c>
      <c r="E23" t="s">
        <v>28</v>
      </c>
      <c r="F23" s="1">
        <v>350</v>
      </c>
      <c r="G23" s="23"/>
      <c r="H23" s="23"/>
      <c r="I23" s="23"/>
      <c r="J23" s="23"/>
      <c r="K23" s="24"/>
    </row>
    <row r="24" spans="1:16" x14ac:dyDescent="0.25">
      <c r="A24" t="s">
        <v>47</v>
      </c>
      <c r="B24" t="s">
        <v>3</v>
      </c>
      <c r="C24" s="1">
        <v>60000</v>
      </c>
      <c r="D24" s="1" t="s">
        <v>24</v>
      </c>
      <c r="E24" t="s">
        <v>27</v>
      </c>
      <c r="F24" s="1">
        <v>350</v>
      </c>
      <c r="G24" s="23"/>
      <c r="H24" s="23"/>
      <c r="I24" s="23"/>
      <c r="J24" s="23"/>
      <c r="K24" s="24"/>
    </row>
    <row r="25" spans="1:16" x14ac:dyDescent="0.25">
      <c r="A25" t="s">
        <v>48</v>
      </c>
      <c r="B25" t="s">
        <v>3</v>
      </c>
      <c r="C25" s="1">
        <v>62000</v>
      </c>
      <c r="D25" s="1" t="s">
        <v>24</v>
      </c>
      <c r="E25" t="s">
        <v>29</v>
      </c>
      <c r="F25" s="1">
        <v>350</v>
      </c>
      <c r="G25" s="23"/>
      <c r="H25" s="23"/>
      <c r="I25" s="23"/>
      <c r="J25" s="23"/>
      <c r="K25" s="24"/>
    </row>
    <row r="26" spans="1:16" x14ac:dyDescent="0.25">
      <c r="A26" t="s">
        <v>41</v>
      </c>
      <c r="B26" t="s">
        <v>3</v>
      </c>
      <c r="C26" s="1">
        <v>35350</v>
      </c>
      <c r="D26" s="1" t="s">
        <v>24</v>
      </c>
      <c r="E26" t="s">
        <v>27</v>
      </c>
      <c r="F26" s="1">
        <v>350</v>
      </c>
      <c r="G26" s="23"/>
      <c r="H26" s="23"/>
      <c r="I26" s="23"/>
      <c r="J26" s="23"/>
      <c r="K26" s="24"/>
    </row>
    <row r="27" spans="1:16" x14ac:dyDescent="0.25">
      <c r="A27" t="s">
        <v>40</v>
      </c>
      <c r="B27" t="s">
        <v>3</v>
      </c>
      <c r="C27" s="1">
        <v>20000</v>
      </c>
      <c r="D27" s="1" t="s">
        <v>24</v>
      </c>
      <c r="E27" t="s">
        <v>28</v>
      </c>
      <c r="F27" s="1">
        <v>350</v>
      </c>
      <c r="G27" s="23"/>
      <c r="H27" s="23"/>
      <c r="I27" s="23"/>
      <c r="J27" s="23"/>
      <c r="K27" s="24"/>
    </row>
  </sheetData>
  <mergeCells count="1">
    <mergeCell ref="H6:I6"/>
  </mergeCells>
  <dataValidations disablePrompts="1" count="1">
    <dataValidation type="decimal" operator="greaterThanOrEqual" allowBlank="1" showInputMessage="1" showErrorMessage="1" sqref="O2:P21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2018-02-24T11:13:56Z</dcterms:modified>
</cp:coreProperties>
</file>