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0" windowHeight="9050" tabRatio="598"/>
  </bookViews>
  <sheets>
    <sheet name="1" sheetId="5" r:id="rId1"/>
  </sheets>
  <definedNames>
    <definedName name="my_tabO">'1'!$O$5:$O$8</definedName>
    <definedName name="my_tabP">'1'!$P$5:$P$8</definedName>
    <definedName name="my_tabQ">'1'!$Q$5:$Q$8</definedName>
    <definedName name="my_tabR">'1'!$R$5:$R$8</definedName>
    <definedName name="_xlnm.Print_Area" localSheetId="0">'1'!$A$2:$L$6</definedName>
    <definedName name="table_1">'1'!$O$5:$R$8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" i="5" l="1"/>
  <c r="P6" i="5"/>
  <c r="N21" i="5" l="1"/>
  <c r="N22" i="5" s="1"/>
  <c r="P8" i="5" l="1"/>
  <c r="R8" i="5" s="1"/>
  <c r="P7" i="5"/>
  <c r="Q7" i="5" s="1"/>
  <c r="R6" i="5" l="1"/>
  <c r="Q6" i="5"/>
  <c r="Q8" i="5"/>
  <c r="R7" i="5"/>
  <c r="K6" i="5"/>
  <c r="J6" i="5"/>
  <c r="O21" i="5" s="1"/>
  <c r="P29" i="5" s="1"/>
  <c r="I6" i="5"/>
  <c r="O22" i="5" s="1"/>
  <c r="Q29" i="5" s="1"/>
  <c r="L6" i="5" l="1"/>
  <c r="O20" i="5"/>
  <c r="O23" i="5" s="1"/>
  <c r="Q30" i="5"/>
  <c r="Q31" i="5" s="1"/>
  <c r="P30" i="5"/>
  <c r="P31" i="5" s="1"/>
  <c r="N12" i="5"/>
  <c r="N10" i="5"/>
  <c r="N11" i="5"/>
  <c r="O29" i="5" l="1"/>
  <c r="O30" i="5" s="1"/>
  <c r="O31" i="5" l="1"/>
</calcChain>
</file>

<file path=xl/sharedStrings.xml><?xml version="1.0" encoding="utf-8"?>
<sst xmlns="http://schemas.openxmlformats.org/spreadsheetml/2006/main" count="34" uniqueCount="34">
  <si>
    <t>نهاية الخدمة المستحقة</t>
  </si>
  <si>
    <t>تاريخ بدء حساب نهاية الخدمة</t>
  </si>
  <si>
    <t>تاريخ نهاية حساب نهاية الخدمة</t>
  </si>
  <si>
    <t>مدة الخدمة المستحقة</t>
  </si>
  <si>
    <t>قيمة نهاية الخدمة</t>
  </si>
  <si>
    <t>يوم</t>
  </si>
  <si>
    <t>شهر</t>
  </si>
  <si>
    <t>سنة</t>
  </si>
  <si>
    <t>استقالة</t>
  </si>
  <si>
    <t>اجمالى الراتب الشهرى</t>
  </si>
  <si>
    <t>مكافأة السنوات</t>
  </si>
  <si>
    <t>مكافأة الشهور</t>
  </si>
  <si>
    <t>مكافأة الأيام</t>
  </si>
  <si>
    <t>معدل مكافآة الشهور</t>
  </si>
  <si>
    <t>معدل مكافأة الايام</t>
  </si>
  <si>
    <t>أجمالى المستحق</t>
  </si>
  <si>
    <t>الايام</t>
  </si>
  <si>
    <t>الشهور</t>
  </si>
  <si>
    <t>السنوات</t>
  </si>
  <si>
    <t>البيان</t>
  </si>
  <si>
    <t>معدل مكافآة السنتين</t>
  </si>
  <si>
    <t>برجاء عمل المعادلة وفقا لما يلى وفى الخانة</t>
  </si>
  <si>
    <t>L 6</t>
  </si>
  <si>
    <t>المعادلات المطلوب تجميعها (1)</t>
  </si>
  <si>
    <t>المعادلات المطلوب تجميعها (2)</t>
  </si>
  <si>
    <t>يرجى ملاحظة الفورميلات التى قمت انا بعملها (1) و (2)</t>
  </si>
  <si>
    <t>مع خالص الشكر والتحية</t>
  </si>
  <si>
    <t>النتيجة الصحيحة</t>
  </si>
  <si>
    <t>my_tabO</t>
  </si>
  <si>
    <t>my_tabP</t>
  </si>
  <si>
    <t>my_tabQ</t>
  </si>
  <si>
    <t>my_tabR</t>
  </si>
  <si>
    <t xml:space="preserve">هذا الصحيح ومطلوب تجميعة فى معادلة فى الخانة </t>
  </si>
  <si>
    <t xml:space="preserve">المكافأة عن مدة الخدمة تحسب على أساس أجر نصف شهر عن كل سنة من السنوات الخمس الأولى ، وأجر شهر عن كل سنة من السنوات التالية بواقع الثلث عن السنتين الاولى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</si>
</sst>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ر_._س_._‏_-;\-* #,##0.00\ _ر_._س_._‏_-;_-* &quot;-&quot;??\ _ر_._س_._‏_-;_-@_-"/>
    <numFmt numFmtId="165" formatCode="[$-1010000]yyyy/mm/dd;@"/>
    <numFmt numFmtId="166" formatCode="_-* #,##0.000\ _ر_._س_._‏_-;\-* #,##0.000\ _ر_._س_._‏_-;_-* &quot;-&quot;???\ _ر_._س_._‏_-;_-@_-"/>
  </numFmts>
  <fonts count="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2"/>
      <color rgb="FF353C41"/>
      <name val="Tahoma"/>
      <family val="2"/>
    </font>
    <font>
      <sz val="16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1" fontId="0" fillId="0" borderId="5" xfId="0" applyNumberForma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164" fontId="2" fillId="0" borderId="22" xfId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/>
    <xf numFmtId="1" fontId="0" fillId="0" borderId="23" xfId="0" applyNumberFormat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6" borderId="22" xfId="0" applyFill="1" applyBorder="1"/>
    <xf numFmtId="0" fontId="0" fillId="0" borderId="11" xfId="0" applyBorder="1"/>
    <xf numFmtId="164" fontId="0" fillId="0" borderId="11" xfId="0" applyNumberFormat="1" applyBorder="1"/>
    <xf numFmtId="164" fontId="0" fillId="0" borderId="11" xfId="0" applyNumberFormat="1" applyBorder="1" applyAlignment="1">
      <alignment horizontal="center"/>
    </xf>
    <xf numFmtId="166" fontId="0" fillId="0" borderId="11" xfId="0" applyNumberFormat="1" applyBorder="1"/>
    <xf numFmtId="164" fontId="0" fillId="7" borderId="24" xfId="0" applyNumberFormat="1" applyFill="1" applyBorder="1"/>
    <xf numFmtId="0" fontId="0" fillId="7" borderId="11" xfId="0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164" fontId="0" fillId="7" borderId="11" xfId="0" applyNumberForma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6" fontId="0" fillId="9" borderId="11" xfId="0" applyNumberFormat="1" applyFill="1" applyBorder="1" applyAlignment="1">
      <alignment horizontal="center"/>
    </xf>
    <xf numFmtId="0" fontId="8" fillId="0" borderId="0" xfId="0" applyFont="1"/>
    <xf numFmtId="0" fontId="6" fillId="8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7" borderId="24" xfId="0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7" borderId="2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0" fillId="0" borderId="17" xfId="0" applyNumberFormat="1" applyBorder="1" applyAlignment="1">
      <alignment horizontal="center" readingOrder="2"/>
    </xf>
    <xf numFmtId="165" fontId="0" fillId="0" borderId="16" xfId="0" applyNumberFormat="1" applyBorder="1" applyAlignment="1">
      <alignment horizontal="center" readingOrder="2"/>
    </xf>
    <xf numFmtId="165" fontId="0" fillId="0" borderId="13" xfId="0" applyNumberFormat="1" applyBorder="1" applyAlignment="1">
      <alignment horizontal="center" readingOrder="2"/>
    </xf>
    <xf numFmtId="165" fontId="0" fillId="0" borderId="12" xfId="0" applyNumberFormat="1" applyBorder="1" applyAlignment="1">
      <alignment horizontal="center" readingOrder="2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793750</xdr:colOff>
      <xdr:row>19</xdr:row>
      <xdr:rowOff>0</xdr:rowOff>
    </xdr:from>
    <xdr:to>
      <xdr:col>9</xdr:col>
      <xdr:colOff>266700</xdr:colOff>
      <xdr:row>20</xdr:row>
      <xdr:rowOff>177800</xdr:rowOff>
    </xdr:to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983114400" y="2184400"/>
          <a:ext cx="2438400" cy="45085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 b="1">
              <a:solidFill>
                <a:srgbClr val="FF0000"/>
              </a:solidFill>
            </a:rPr>
            <a:t>لم</a:t>
          </a:r>
          <a:r>
            <a:rPr lang="ar-LB" sz="1100" b="1" baseline="0">
              <a:solidFill>
                <a:srgbClr val="FF0000"/>
              </a:solidFill>
            </a:rPr>
            <a:t> افهم لماذا هنا قمت بالقسمة على 6</a:t>
          </a:r>
        </a:p>
        <a:p>
          <a:pPr algn="r" rtl="1"/>
          <a:r>
            <a:rPr lang="ar-LB" sz="1100" b="1" baseline="0">
              <a:solidFill>
                <a:srgbClr val="FF0000"/>
              </a:solidFill>
            </a:rPr>
            <a:t>(قسمة 3 ثم قسمة 2)  </a:t>
          </a:r>
          <a:r>
            <a:rPr lang="en-GB" sz="1100" b="1" baseline="0">
              <a:solidFill>
                <a:srgbClr val="FF0000"/>
              </a:solidFill>
            </a:rPr>
            <a:t>L2/3/2</a:t>
          </a:r>
          <a:endParaRPr lang="en-GB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209550</xdr:colOff>
      <xdr:row>19</xdr:row>
      <xdr:rowOff>82550</xdr:rowOff>
    </xdr:from>
    <xdr:to>
      <xdr:col>13</xdr:col>
      <xdr:colOff>19050</xdr:colOff>
      <xdr:row>19</xdr:row>
      <xdr:rowOff>120650</xdr:rowOff>
    </xdr:to>
    <xdr:cxnSp macro="">
      <xdr:nvCxnSpPr>
        <xdr:cNvPr id="5" name="Straight Arrow Connector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9981279250" y="2266950"/>
          <a:ext cx="1892300" cy="381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1496</xdr:col>
      <xdr:colOff>182880</xdr:colOff>
      <xdr:row>18</xdr:row>
      <xdr:rowOff>264160</xdr:rowOff>
    </xdr:from>
    <xdr:to>
      <xdr:col>1499</xdr:col>
      <xdr:colOff>251460</xdr:colOff>
      <xdr:row>19</xdr:row>
      <xdr:rowOff>27940</xdr:rowOff>
    </xdr:to>
    <xdr:cxnSp macro="">
      <xdr:nvCxnSpPr>
        <xdr:cNvPr id="4" name="Straight Arrow Connector 3">
          <a:extLst>
            <a:ext uri="{FF2B5EF4-FFF2-40B4-BE49-F238E27FC236}">
              <a16:creationId xmlns="" xmlns:a16="http://schemas.microsoft.com/office/drawing/2014/main" id="{F2DA611A-5A1F-4858-935D-8AB38CA77544}"/>
            </a:ext>
          </a:extLst>
        </xdr:cNvPr>
        <xdr:cNvCxnSpPr/>
      </xdr:nvCxnSpPr>
      <xdr:spPr>
        <a:xfrm flipH="1">
          <a:off x="9981034140" y="2184400"/>
          <a:ext cx="2080260" cy="381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rightToLeft="1" tabSelected="1" topLeftCell="D1" workbookViewId="0">
      <selection activeCell="O1" sqref="O1"/>
    </sheetView>
  </sheetViews>
  <sheetFormatPr defaultRowHeight="21.65" customHeight="1"/>
  <cols>
    <col min="1" max="1" width="6.90625" customWidth="1"/>
    <col min="2" max="2" width="19.1796875" bestFit="1" customWidth="1"/>
    <col min="3" max="3" width="19.7265625" bestFit="1" customWidth="1"/>
    <col min="4" max="4" width="11.453125" customWidth="1"/>
    <col min="5" max="6" width="6" customWidth="1"/>
    <col min="7" max="7" width="7.26953125" customWidth="1"/>
    <col min="8" max="8" width="4.7265625" customWidth="1"/>
    <col min="9" max="9" width="7" customWidth="1"/>
    <col min="10" max="10" width="8.08984375" customWidth="1"/>
    <col min="11" max="11" width="7" customWidth="1"/>
    <col min="12" max="12" width="14.08984375" bestFit="1" customWidth="1"/>
    <col min="13" max="13" width="0.6328125" customWidth="1"/>
    <col min="14" max="14" width="14.90625" customWidth="1"/>
    <col min="15" max="15" width="15.1796875" customWidth="1"/>
    <col min="16" max="16" width="14.36328125" bestFit="1" customWidth="1"/>
    <col min="17" max="17" width="12.453125" customWidth="1"/>
  </cols>
  <sheetData>
    <row r="1" spans="1:18" ht="21.65" customHeight="1" thickBot="1"/>
    <row r="2" spans="1:18" ht="21.65" customHeight="1" thickBot="1">
      <c r="A2" s="37"/>
      <c r="B2" s="38"/>
      <c r="C2" s="38"/>
      <c r="D2" s="38"/>
      <c r="E2" s="38"/>
      <c r="F2" s="38"/>
      <c r="G2" s="38"/>
      <c r="H2" s="38"/>
      <c r="I2" s="39"/>
      <c r="J2" s="33" t="s">
        <v>9</v>
      </c>
      <c r="K2" s="34"/>
      <c r="L2" s="3">
        <v>100</v>
      </c>
    </row>
    <row r="3" spans="1:18" ht="21.65" customHeight="1" thickBo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6"/>
      <c r="O3" s="8" t="s">
        <v>28</v>
      </c>
      <c r="P3" s="8" t="s">
        <v>29</v>
      </c>
      <c r="Q3" s="8" t="s">
        <v>30</v>
      </c>
      <c r="R3" s="8" t="s">
        <v>31</v>
      </c>
    </row>
    <row r="4" spans="1:18" ht="21.65" customHeight="1">
      <c r="A4" s="40" t="s">
        <v>0</v>
      </c>
      <c r="B4" s="41"/>
      <c r="C4" s="42"/>
      <c r="D4" s="46" t="s">
        <v>1</v>
      </c>
      <c r="E4" s="47"/>
      <c r="F4" s="47" t="s">
        <v>2</v>
      </c>
      <c r="G4" s="47"/>
      <c r="H4" s="47"/>
      <c r="I4" s="50" t="s">
        <v>3</v>
      </c>
      <c r="J4" s="50"/>
      <c r="K4" s="50"/>
      <c r="L4" s="51" t="s">
        <v>4</v>
      </c>
    </row>
    <row r="5" spans="1:18" ht="21.65" customHeight="1" thickBot="1">
      <c r="A5" s="43"/>
      <c r="B5" s="44"/>
      <c r="C5" s="45"/>
      <c r="D5" s="48"/>
      <c r="E5" s="49"/>
      <c r="F5" s="49"/>
      <c r="G5" s="49"/>
      <c r="H5" s="49"/>
      <c r="I5" s="2" t="s">
        <v>5</v>
      </c>
      <c r="J5" s="2" t="s">
        <v>6</v>
      </c>
      <c r="K5" s="2" t="s">
        <v>7</v>
      </c>
      <c r="L5" s="52"/>
      <c r="O5" s="8">
        <v>0</v>
      </c>
      <c r="P5" s="8">
        <v>0</v>
      </c>
      <c r="Q5" s="8">
        <v>0</v>
      </c>
      <c r="R5" s="8">
        <v>0</v>
      </c>
    </row>
    <row r="6" spans="1:18" ht="21.65" customHeight="1" thickBot="1">
      <c r="A6" s="5" t="s">
        <v>8</v>
      </c>
      <c r="B6" s="4"/>
      <c r="C6" s="4"/>
      <c r="D6" s="29">
        <v>36526</v>
      </c>
      <c r="E6" s="30"/>
      <c r="F6" s="31">
        <v>37318</v>
      </c>
      <c r="G6" s="29"/>
      <c r="H6" s="32"/>
      <c r="I6" s="1">
        <f>DATEDIF(D6,F6,"MD")</f>
        <v>2</v>
      </c>
      <c r="J6" s="1">
        <f>DATEDIF(D6,F6,"YM")</f>
        <v>2</v>
      </c>
      <c r="K6" s="7">
        <f>DATEDIF(D6,F6,"Y")</f>
        <v>2</v>
      </c>
      <c r="L6" s="3">
        <f>IF($K$6&lt;2,0,$L$2/6*($K$6+$J$6/12+$I$6/360))</f>
        <v>36.203703703703702</v>
      </c>
      <c r="O6" s="8">
        <v>2</v>
      </c>
      <c r="P6" s="8">
        <f>ROUND($L$2/3,2)</f>
        <v>33.33</v>
      </c>
      <c r="Q6" s="8">
        <f>ROUND($P$6/12,2)</f>
        <v>2.78</v>
      </c>
      <c r="R6" s="8">
        <f>ROUND($P$6/360,2)</f>
        <v>0.09</v>
      </c>
    </row>
    <row r="7" spans="1:18" ht="21.65" customHeight="1" thickTop="1">
      <c r="O7" s="8">
        <v>5</v>
      </c>
      <c r="P7" s="8">
        <f>ROUND($L$2*2/3,2)</f>
        <v>66.67</v>
      </c>
      <c r="Q7" s="8">
        <f>ROUND($P$7/12,2)</f>
        <v>5.56</v>
      </c>
      <c r="R7" s="8">
        <f>ROUND($P$7/360,2)</f>
        <v>0.19</v>
      </c>
    </row>
    <row r="8" spans="1:18" ht="21.65" hidden="1" customHeight="1">
      <c r="O8" s="8">
        <v>10</v>
      </c>
      <c r="P8" s="8">
        <f>L2</f>
        <v>100</v>
      </c>
      <c r="Q8" s="8">
        <f>ROUND($P$8/12,2)</f>
        <v>8.33</v>
      </c>
      <c r="R8" s="8">
        <f>ROUND($P$8/360,2)</f>
        <v>0.28000000000000003</v>
      </c>
    </row>
    <row r="9" spans="1:18" ht="21.65" hidden="1" customHeight="1" thickBot="1"/>
    <row r="10" spans="1:18" ht="21.65" hidden="1" customHeight="1" thickBot="1">
      <c r="L10" s="9" t="s">
        <v>10</v>
      </c>
      <c r="N10" s="9">
        <f>CEILING(INDEX($P$5:$P$8,MATCH($K$6,$O$5:$O$8))*$K$6,0.5)</f>
        <v>67</v>
      </c>
    </row>
    <row r="11" spans="1:18" ht="21.65" hidden="1" customHeight="1" thickBot="1">
      <c r="L11" s="9" t="s">
        <v>11</v>
      </c>
      <c r="N11" s="9">
        <f>CEILING(INDEX($Q$5:$Q$8,MATCH($K$6,$O$5:$O$8))*$J$6,0.5)</f>
        <v>6</v>
      </c>
    </row>
    <row r="12" spans="1:18" ht="21.65" hidden="1" customHeight="1" thickBot="1">
      <c r="L12" s="9" t="s">
        <v>12</v>
      </c>
      <c r="N12" s="9">
        <f>CEILING(INDEX($R$5:$R$8,MATCH($K$6,$O$5:$O$8))*$I$6,0.5)</f>
        <v>0.5</v>
      </c>
    </row>
    <row r="13" spans="1:18" ht="21.65" hidden="1" customHeight="1"/>
    <row r="14" spans="1:18" ht="21.65" hidden="1" customHeight="1"/>
    <row r="15" spans="1:18" ht="21.65" hidden="1" customHeight="1">
      <c r="L15" s="6"/>
    </row>
    <row r="16" spans="1:18" ht="21.65" hidden="1" customHeight="1"/>
    <row r="17" spans="5:20" ht="21.65" hidden="1" customHeight="1"/>
    <row r="18" spans="5:20" ht="21.65" hidden="1" customHeight="1"/>
    <row r="19" spans="5:20" ht="21.65" customHeight="1">
      <c r="L19" s="26" t="s">
        <v>23</v>
      </c>
      <c r="M19" s="26"/>
      <c r="N19" s="26"/>
      <c r="O19" s="26"/>
      <c r="Q19" s="25" t="s">
        <v>32</v>
      </c>
      <c r="R19" s="25"/>
      <c r="S19" s="25"/>
      <c r="T19" s="25"/>
    </row>
    <row r="20" spans="5:20" ht="21.65" customHeight="1">
      <c r="L20" s="10" t="s">
        <v>20</v>
      </c>
      <c r="M20" s="10"/>
      <c r="N20" s="20">
        <f>L2/3/2</f>
        <v>16.666666666666668</v>
      </c>
      <c r="O20" s="11">
        <f>K6*N20</f>
        <v>33.333333333333336</v>
      </c>
      <c r="Q20" s="25"/>
      <c r="R20" s="25"/>
      <c r="S20" s="25"/>
      <c r="T20" s="25"/>
    </row>
    <row r="21" spans="5:20" ht="21.65" customHeight="1">
      <c r="L21" s="10" t="s">
        <v>13</v>
      </c>
      <c r="M21" s="10"/>
      <c r="N21" s="12">
        <f>N20/12</f>
        <v>1.3888888888888891</v>
      </c>
      <c r="O21" s="11">
        <f>J6*N21</f>
        <v>2.7777777777777781</v>
      </c>
      <c r="Q21" s="25"/>
      <c r="R21" s="25"/>
      <c r="S21" s="25"/>
      <c r="T21" s="25"/>
    </row>
    <row r="22" spans="5:20" ht="21.65" customHeight="1">
      <c r="L22" s="10" t="s">
        <v>14</v>
      </c>
      <c r="M22" s="10"/>
      <c r="N22" s="13">
        <f>N21/30</f>
        <v>4.6296296296296301E-2</v>
      </c>
      <c r="O22" s="11">
        <f>I6*N22</f>
        <v>9.2592592592592601E-2</v>
      </c>
      <c r="Q22" s="25"/>
      <c r="R22" s="25"/>
      <c r="S22" s="25"/>
      <c r="T22" s="25"/>
    </row>
    <row r="23" spans="5:20" ht="21.65" customHeight="1" thickBot="1">
      <c r="L23" s="24" t="s">
        <v>15</v>
      </c>
      <c r="M23" s="24"/>
      <c r="N23" s="24"/>
      <c r="O23" s="14">
        <f>SUM(O20:O22)</f>
        <v>36.203703703703709</v>
      </c>
      <c r="P23" s="19" t="s">
        <v>27</v>
      </c>
      <c r="Q23" s="25"/>
      <c r="R23" s="25"/>
      <c r="S23" s="25"/>
      <c r="T23" s="25"/>
    </row>
    <row r="24" spans="5:20" ht="21.65" customHeight="1" thickTop="1">
      <c r="E24" s="21" t="s">
        <v>33</v>
      </c>
    </row>
    <row r="26" spans="5:20" ht="21.65" customHeight="1">
      <c r="F26" s="28" t="s">
        <v>25</v>
      </c>
      <c r="G26" s="28"/>
      <c r="H26" s="28"/>
      <c r="I26" s="28"/>
      <c r="J26" s="28"/>
      <c r="K26" s="28"/>
      <c r="L26" s="28"/>
      <c r="N26" s="27" t="s">
        <v>24</v>
      </c>
      <c r="O26" s="27"/>
      <c r="P26" s="27"/>
      <c r="Q26" s="27"/>
    </row>
    <row r="27" spans="5:20" ht="21.65" customHeight="1">
      <c r="F27" s="28"/>
      <c r="G27" s="28"/>
      <c r="H27" s="28"/>
      <c r="I27" s="28"/>
      <c r="J27" s="28"/>
      <c r="K27" s="28"/>
      <c r="L27" s="28"/>
      <c r="N27" s="18" t="s">
        <v>19</v>
      </c>
      <c r="O27" s="18" t="s">
        <v>16</v>
      </c>
      <c r="P27" s="18" t="s">
        <v>17</v>
      </c>
      <c r="Q27" s="18" t="s">
        <v>18</v>
      </c>
    </row>
    <row r="28" spans="5:20" ht="21.65" customHeight="1">
      <c r="F28" s="28"/>
      <c r="G28" s="28"/>
      <c r="H28" s="28"/>
      <c r="I28" s="28"/>
      <c r="J28" s="28"/>
      <c r="K28" s="28"/>
      <c r="L28" s="28"/>
      <c r="N28" s="15">
        <v>0</v>
      </c>
      <c r="O28" s="15">
        <v>0</v>
      </c>
      <c r="P28" s="15">
        <v>0</v>
      </c>
      <c r="Q28" s="15">
        <v>0</v>
      </c>
    </row>
    <row r="29" spans="5:20" ht="21.65" customHeight="1">
      <c r="F29" s="28"/>
      <c r="G29" s="28"/>
      <c r="H29" s="28"/>
      <c r="I29" s="28"/>
      <c r="J29" s="28"/>
      <c r="K29" s="28"/>
      <c r="L29" s="28"/>
      <c r="N29" s="8">
        <v>2</v>
      </c>
      <c r="O29" s="16">
        <f>O20</f>
        <v>33.333333333333336</v>
      </c>
      <c r="P29" s="16">
        <f>O21</f>
        <v>2.7777777777777781</v>
      </c>
      <c r="Q29" s="16">
        <f>O22</f>
        <v>9.2592592592592601E-2</v>
      </c>
    </row>
    <row r="30" spans="5:20" ht="21.65" customHeight="1">
      <c r="F30" s="28"/>
      <c r="G30" s="28"/>
      <c r="H30" s="28"/>
      <c r="I30" s="28"/>
      <c r="J30" s="28"/>
      <c r="K30" s="28"/>
      <c r="L30" s="28"/>
      <c r="N30" s="15">
        <v>5</v>
      </c>
      <c r="O30" s="17">
        <f>O29*2</f>
        <v>66.666666666666671</v>
      </c>
      <c r="P30" s="17">
        <f t="shared" ref="P30:Q30" si="0">P29*2</f>
        <v>5.5555555555555562</v>
      </c>
      <c r="Q30" s="17">
        <f t="shared" si="0"/>
        <v>0.1851851851851852</v>
      </c>
    </row>
    <row r="31" spans="5:20" ht="21.65" customHeight="1">
      <c r="F31" s="28"/>
      <c r="G31" s="28"/>
      <c r="H31" s="28"/>
      <c r="I31" s="28"/>
      <c r="J31" s="28"/>
      <c r="K31" s="28"/>
      <c r="L31" s="28"/>
      <c r="N31" s="8">
        <v>10</v>
      </c>
      <c r="O31" s="16">
        <f>O29+O30</f>
        <v>100</v>
      </c>
      <c r="P31" s="16">
        <f>P29+P30</f>
        <v>8.3333333333333339</v>
      </c>
      <c r="Q31" s="16">
        <f>Q29+Q30</f>
        <v>0.27777777777777779</v>
      </c>
    </row>
    <row r="32" spans="5:20" ht="21.65" customHeight="1">
      <c r="F32" s="28"/>
      <c r="G32" s="28"/>
      <c r="H32" s="28"/>
      <c r="I32" s="28"/>
      <c r="J32" s="28"/>
      <c r="K32" s="28"/>
      <c r="L32" s="28"/>
    </row>
    <row r="33" spans="6:17" ht="21.65" customHeight="1">
      <c r="F33" s="22" t="s">
        <v>21</v>
      </c>
      <c r="G33" s="22"/>
      <c r="H33" s="22"/>
      <c r="I33" s="22"/>
      <c r="J33" s="22"/>
      <c r="K33" s="22"/>
      <c r="L33" s="22"/>
      <c r="M33" s="22"/>
      <c r="N33" s="22"/>
      <c r="O33" s="22"/>
      <c r="P33" s="23" t="s">
        <v>22</v>
      </c>
      <c r="Q33" s="23"/>
    </row>
    <row r="35" spans="6:17" ht="21.65" customHeight="1">
      <c r="F35" s="22" t="s">
        <v>26</v>
      </c>
      <c r="G35" s="22"/>
      <c r="H35" s="22"/>
      <c r="I35" s="22"/>
      <c r="J35" s="22"/>
      <c r="K35" s="22"/>
      <c r="L35" s="22"/>
      <c r="M35" s="22"/>
      <c r="N35" s="22"/>
      <c r="O35" s="22"/>
    </row>
  </sheetData>
  <mergeCells count="18">
    <mergeCell ref="D6:E6"/>
    <mergeCell ref="F6:H6"/>
    <mergeCell ref="J2:K2"/>
    <mergeCell ref="A3:L3"/>
    <mergeCell ref="A2:I2"/>
    <mergeCell ref="A4:C5"/>
    <mergeCell ref="D4:E5"/>
    <mergeCell ref="F4:H5"/>
    <mergeCell ref="I4:K4"/>
    <mergeCell ref="L4:L5"/>
    <mergeCell ref="F33:O33"/>
    <mergeCell ref="P33:Q33"/>
    <mergeCell ref="F35:O35"/>
    <mergeCell ref="L23:N23"/>
    <mergeCell ref="Q19:T23"/>
    <mergeCell ref="L19:O19"/>
    <mergeCell ref="N26:Q26"/>
    <mergeCell ref="F26:L32"/>
  </mergeCells>
  <printOptions horizontalCentered="1"/>
  <pageMargins left="0.59055118110236227" right="0.59055118110236227" top="0" bottom="0" header="0" footer="0"/>
  <pageSetup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1</vt:lpstr>
      <vt:lpstr>my_tabO</vt:lpstr>
      <vt:lpstr>my_tabP</vt:lpstr>
      <vt:lpstr>my_tabQ</vt:lpstr>
      <vt:lpstr>my_tabR</vt:lpstr>
      <vt:lpstr>'1'!Print_Area</vt:lpstr>
      <vt:lpstr>table_1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Khafagi</dc:creator>
  <cp:lastModifiedBy>Salim Hasbaya</cp:lastModifiedBy>
  <cp:lastPrinted>2018-03-07T09:41:28Z</cp:lastPrinted>
  <dcterms:created xsi:type="dcterms:W3CDTF">2017-12-20T10:16:48Z</dcterms:created>
  <dcterms:modified xsi:type="dcterms:W3CDTF">2018-03-12T17:46:50Z</dcterms:modified>
</cp:coreProperties>
</file>