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BA594C42-1B31-4BC0-A2FE-EE21D5A0851E}" xr6:coauthVersionLast="28" xr6:coauthVersionMax="28" xr10:uidLastSave="{00000000-0000-0000-0000-000000000000}"/>
  <bookViews>
    <workbookView xWindow="0" yWindow="84" windowWidth="22980" windowHeight="9528" xr2:uid="{00000000-000D-0000-FFFF-FFFF00000000}"/>
  </bookViews>
  <sheets>
    <sheet name="1" sheetId="6" r:id="rId1"/>
    <sheet name="ورقة3" sheetId="3" state="hidden" r:id="rId2"/>
    <sheet name="ورقة4" sheetId="4" state="hidden" r:id="rId3"/>
    <sheet name="ورقة5" sheetId="5" state="hidden" r:id="rId4"/>
  </sheets>
  <calcPr calcId="171027"/>
</workbook>
</file>

<file path=xl/calcChain.xml><?xml version="1.0" encoding="utf-8"?>
<calcChain xmlns="http://schemas.openxmlformats.org/spreadsheetml/2006/main">
  <c r="G6" i="6" l="1"/>
  <c r="E6" i="6"/>
  <c r="F6" i="6" l="1"/>
  <c r="H6" i="6" s="1"/>
  <c r="H19" i="5" l="1"/>
  <c r="H23" i="5" s="1"/>
  <c r="H11" i="5"/>
  <c r="G11" i="5"/>
  <c r="D20" i="5" s="1"/>
  <c r="F11" i="5"/>
  <c r="H10" i="5"/>
  <c r="G10" i="5"/>
  <c r="F10" i="5"/>
  <c r="D19" i="5" s="1"/>
  <c r="H19" i="4"/>
  <c r="H23" i="4" s="1"/>
  <c r="H11" i="4"/>
  <c r="G11" i="4"/>
  <c r="H13" i="4" s="1"/>
  <c r="F11" i="4"/>
  <c r="D21" i="4" s="1"/>
  <c r="H10" i="4"/>
  <c r="G10" i="4"/>
  <c r="F10" i="4"/>
  <c r="F13" i="4" s="1"/>
  <c r="H19" i="3"/>
  <c r="H23" i="3" s="1"/>
  <c r="H11" i="3"/>
  <c r="G11" i="3"/>
  <c r="F11" i="3"/>
  <c r="D21" i="3" s="1"/>
  <c r="H10" i="3"/>
  <c r="G10" i="3"/>
  <c r="F10" i="3"/>
  <c r="F13" i="3" l="1"/>
  <c r="H13" i="3"/>
  <c r="D21" i="5"/>
  <c r="D23" i="5" s="1"/>
  <c r="D24" i="5" s="1"/>
  <c r="F13" i="5"/>
  <c r="H13" i="5"/>
  <c r="D20" i="4"/>
  <c r="D19" i="4"/>
  <c r="D23" i="4" s="1"/>
  <c r="D24" i="4" s="1"/>
  <c r="D20" i="3"/>
  <c r="D19" i="3"/>
  <c r="D23" i="3" l="1"/>
  <c r="D2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2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3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4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sharedStrings.xml><?xml version="1.0" encoding="utf-8"?>
<sst xmlns="http://schemas.openxmlformats.org/spreadsheetml/2006/main" count="150" uniqueCount="54">
  <si>
    <t>تاريخ العودة من الاجازة</t>
  </si>
  <si>
    <t>مدة الخدمة</t>
  </si>
  <si>
    <t>سنة</t>
  </si>
  <si>
    <t>شهر</t>
  </si>
  <si>
    <t>يوم</t>
  </si>
  <si>
    <t>الراتب الاساسي</t>
  </si>
  <si>
    <t>عدد ايام العمل</t>
  </si>
  <si>
    <t>عدد ايام الاجازة</t>
  </si>
  <si>
    <t>البيان</t>
  </si>
  <si>
    <t>المبلغ المستحق</t>
  </si>
  <si>
    <t>الاستقطاعات</t>
  </si>
  <si>
    <t>الاستحقاقات</t>
  </si>
  <si>
    <t>المبلغ المستقطع</t>
  </si>
  <si>
    <t>اجمالي المبلغ المستحق</t>
  </si>
  <si>
    <t>اجمالي المبلغ المستقطع</t>
  </si>
  <si>
    <t>صافي المستحق</t>
  </si>
  <si>
    <t>ــ راتب الشهر الحالي</t>
  </si>
  <si>
    <t>ــ مكافأة نهاية الخدمة</t>
  </si>
  <si>
    <t>ــ راتب الاجازة المستحقة</t>
  </si>
  <si>
    <t>ــ اخرى</t>
  </si>
  <si>
    <t>ــ سلف مستحقة</t>
  </si>
  <si>
    <t>ــ تذكرة السفر</t>
  </si>
  <si>
    <t>المحاسب</t>
  </si>
  <si>
    <t>الادارة المالية</t>
  </si>
  <si>
    <t>المدير العام</t>
  </si>
  <si>
    <t>...........</t>
  </si>
  <si>
    <t>................</t>
  </si>
  <si>
    <t>...............</t>
  </si>
  <si>
    <t>اقرار</t>
  </si>
  <si>
    <t xml:space="preserve">أقر أنا الموقع أدنـاه وأنا بكامل الأوصاف المعتبرة شرعا وبمحض اختياري بأنني قد استلمت كامل مستحقاتي النظامية والتي بلغت مبلغا ً وقدره(             ) ...................................................وباستلامي لمستحقاتي أكون قد برأت ذمة المؤسسة إبراء ً تاما ً من أي حقوق أو مطالبات ولا يحق لي في الحاضر او المستقبل أن أتقدم لأي جهة حكومية أو غيرهـا نظير مدة خدمتي الموضحة أعلاه وعلى ذلك جرى التوقيع.                                                                                                                                            
</t>
  </si>
  <si>
    <t>القسم</t>
  </si>
  <si>
    <t xml:space="preserve">مسمى الوظيفة </t>
  </si>
  <si>
    <t xml:space="preserve">اسم الموظف </t>
  </si>
  <si>
    <t xml:space="preserve">تاريخ التعيين </t>
  </si>
  <si>
    <t xml:space="preserve">تاريخ انهاء العمل </t>
  </si>
  <si>
    <t>فترة الاجازة</t>
  </si>
  <si>
    <t>اسم الموظف : .....................................................         التوقيع : ........................................................................</t>
  </si>
  <si>
    <t>تصفية مستحقات موظف</t>
  </si>
  <si>
    <t>توقيع شئون الموظفين :......................................................</t>
  </si>
  <si>
    <t>محمد زبير احمد شيخ امام</t>
  </si>
  <si>
    <t>فني شبكات</t>
  </si>
  <si>
    <t>التقنية المفيدة</t>
  </si>
  <si>
    <t>الراتب</t>
  </si>
  <si>
    <t>تاريخ بدء حساب نهاية الخدمة</t>
  </si>
  <si>
    <t>تاريخ نهاية حساب نهاية الخدمة</t>
  </si>
  <si>
    <t>من 5 الى 10 سنوات</t>
  </si>
  <si>
    <t xml:space="preserve">مع مراعاة اجزاء السنة سواء اشهر اوايام </t>
  </si>
  <si>
    <t>لو 6 سنوات</t>
  </si>
  <si>
    <t>لو 6 سنوات وخمس اشهر وخمسة ايام</t>
  </si>
  <si>
    <t>الناتج</t>
  </si>
  <si>
    <t>لو 10 سنوات</t>
  </si>
  <si>
    <t xml:space="preserve">لو 10 سنوات وستة اشهر وخمسة عشر يوما </t>
  </si>
  <si>
    <t>وهذا للمساعدة على التأكد من ان الفورميلا المطلوبة صحيحة ام لا</t>
  </si>
  <si>
    <t>يرجى التكرم بالاحتفاظ بالخانات والفورميلات الموجودة ويكون التصحيح على H6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</si>
</sst>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left" readingOrder="2"/>
    </xf>
    <xf numFmtId="0" fontId="0" fillId="0" borderId="0" xfId="0" applyAlignment="1">
      <alignment horizontal="right" readingOrder="2"/>
    </xf>
    <xf numFmtId="0" fontId="0" fillId="2" borderId="11" xfId="0" applyFill="1" applyBorder="1" applyAlignment="1">
      <alignment readingOrder="2"/>
    </xf>
    <xf numFmtId="0" fontId="0" fillId="2" borderId="11" xfId="0" applyFill="1" applyBorder="1" applyAlignment="1">
      <alignment horizontal="center" readingOrder="2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 readingOrder="2"/>
    </xf>
    <xf numFmtId="0" fontId="0" fillId="2" borderId="18" xfId="0" applyFill="1" applyBorder="1" applyAlignment="1">
      <alignment horizontal="center" readingOrder="2"/>
    </xf>
    <xf numFmtId="0" fontId="0" fillId="2" borderId="10" xfId="0" applyFill="1" applyBorder="1" applyAlignment="1">
      <alignment horizontal="center" readingOrder="2"/>
    </xf>
    <xf numFmtId="0" fontId="0" fillId="2" borderId="11" xfId="0" applyFill="1" applyBorder="1" applyAlignment="1">
      <alignment horizontal="center" vertical="center" readingOrder="2"/>
    </xf>
    <xf numFmtId="0" fontId="0" fillId="2" borderId="12" xfId="0" applyFill="1" applyBorder="1" applyAlignment="1">
      <alignment vertical="center" readingOrder="2"/>
    </xf>
    <xf numFmtId="0" fontId="0" fillId="2" borderId="14" xfId="0" applyFill="1" applyBorder="1" applyAlignment="1">
      <alignment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164" fontId="4" fillId="0" borderId="18" xfId="0" applyNumberFormat="1" applyFont="1" applyBorder="1" applyAlignment="1">
      <alignment vertical="center" readingOrder="2"/>
    </xf>
    <xf numFmtId="0" fontId="4" fillId="0" borderId="14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readingOrder="2"/>
    </xf>
    <xf numFmtId="0" fontId="7" fillId="0" borderId="34" xfId="0" applyFont="1" applyBorder="1" applyAlignment="1">
      <alignment horizontal="center" readingOrder="2"/>
    </xf>
    <xf numFmtId="0" fontId="7" fillId="0" borderId="19" xfId="0" applyFont="1" applyBorder="1" applyAlignment="1">
      <alignment horizontal="center" readingOrder="2"/>
    </xf>
    <xf numFmtId="0" fontId="7" fillId="0" borderId="24" xfId="0" applyFont="1" applyBorder="1" applyAlignment="1">
      <alignment horizontal="center" readingOrder="2"/>
    </xf>
    <xf numFmtId="0" fontId="7" fillId="2" borderId="14" xfId="0" applyFont="1" applyFill="1" applyBorder="1" applyAlignment="1">
      <alignment horizontal="center" readingOrder="2"/>
    </xf>
    <xf numFmtId="0" fontId="8" fillId="0" borderId="34" xfId="0" applyFont="1" applyBorder="1" applyAlignment="1">
      <alignment horizontal="center" readingOrder="2"/>
    </xf>
    <xf numFmtId="0" fontId="8" fillId="0" borderId="19" xfId="0" applyFont="1" applyBorder="1" applyAlignment="1">
      <alignment horizontal="center" readingOrder="2"/>
    </xf>
    <xf numFmtId="0" fontId="8" fillId="0" borderId="24" xfId="0" applyFont="1" applyBorder="1" applyAlignment="1">
      <alignment horizontal="center" readingOrder="2"/>
    </xf>
    <xf numFmtId="0" fontId="8" fillId="2" borderId="14" xfId="0" applyFont="1" applyFill="1" applyBorder="1" applyAlignment="1">
      <alignment horizontal="center" readingOrder="2"/>
    </xf>
    <xf numFmtId="0" fontId="2" fillId="0" borderId="14" xfId="0" applyFont="1" applyBorder="1" applyAlignment="1">
      <alignment horizontal="center" readingOrder="2"/>
    </xf>
    <xf numFmtId="0" fontId="0" fillId="2" borderId="34" xfId="0" applyFill="1" applyBorder="1" applyAlignment="1">
      <alignment horizontal="center" readingOrder="2"/>
    </xf>
    <xf numFmtId="0" fontId="0" fillId="3" borderId="37" xfId="0" applyFill="1" applyBorder="1" applyAlignment="1">
      <alignment horizontal="center" vertical="center" readingOrder="2"/>
    </xf>
    <xf numFmtId="0" fontId="7" fillId="3" borderId="38" xfId="0" applyFont="1" applyFill="1" applyBorder="1" applyAlignment="1">
      <alignment horizontal="center" readingOrder="2"/>
    </xf>
    <xf numFmtId="0" fontId="0" fillId="2" borderId="36" xfId="0" applyFill="1" applyBorder="1" applyAlignment="1">
      <alignment horizontal="center" readingOrder="2"/>
    </xf>
    <xf numFmtId="0" fontId="7" fillId="4" borderId="19" xfId="0" applyFont="1" applyFill="1" applyBorder="1" applyAlignment="1">
      <alignment horizontal="center" readingOrder="2"/>
    </xf>
    <xf numFmtId="0" fontId="4" fillId="0" borderId="0" xfId="0" applyFont="1"/>
    <xf numFmtId="164" fontId="0" fillId="0" borderId="39" xfId="0" applyNumberFormat="1" applyBorder="1" applyAlignment="1">
      <alignment horizontal="center" readingOrder="2"/>
    </xf>
    <xf numFmtId="164" fontId="0" fillId="0" borderId="41" xfId="0" applyNumberFormat="1" applyBorder="1" applyAlignment="1">
      <alignment horizontal="center" readingOrder="2"/>
    </xf>
    <xf numFmtId="164" fontId="0" fillId="0" borderId="40" xfId="0" applyNumberFormat="1" applyBorder="1" applyAlignment="1">
      <alignment horizontal="center" readingOrder="2"/>
    </xf>
    <xf numFmtId="0" fontId="0" fillId="0" borderId="37" xfId="0" applyBorder="1" applyAlignment="1">
      <alignment horizontal="center" readingOrder="2"/>
    </xf>
    <xf numFmtId="0" fontId="0" fillId="0" borderId="42" xfId="0" applyBorder="1" applyAlignment="1">
      <alignment horizontal="center" readingOrder="2"/>
    </xf>
    <xf numFmtId="0" fontId="4" fillId="5" borderId="0" xfId="0" applyFont="1" applyFill="1" applyAlignment="1">
      <alignment horizontal="center"/>
    </xf>
    <xf numFmtId="0" fontId="0" fillId="0" borderId="5" xfId="0" applyBorder="1" applyAlignment="1">
      <alignment horizontal="right" readingOrder="2"/>
    </xf>
    <xf numFmtId="0" fontId="0" fillId="0" borderId="6" xfId="0" applyBorder="1" applyAlignment="1">
      <alignment horizontal="right" readingOrder="2"/>
    </xf>
    <xf numFmtId="0" fontId="0" fillId="0" borderId="4" xfId="0" applyBorder="1" applyAlignment="1">
      <alignment horizontal="center" readingOrder="2"/>
    </xf>
    <xf numFmtId="0" fontId="0" fillId="2" borderId="35" xfId="0" applyFill="1" applyBorder="1" applyAlignment="1">
      <alignment horizontal="center" vertical="center" textRotation="90" readingOrder="2"/>
    </xf>
    <xf numFmtId="0" fontId="0" fillId="2" borderId="23" xfId="0" applyFill="1" applyBorder="1" applyAlignment="1">
      <alignment horizontal="center" vertical="center" textRotation="90" readingOrder="2"/>
    </xf>
    <xf numFmtId="0" fontId="0" fillId="2" borderId="25" xfId="0" applyFill="1" applyBorder="1" applyAlignment="1">
      <alignment horizontal="center" vertical="center" textRotation="90" readingOrder="2"/>
    </xf>
    <xf numFmtId="0" fontId="0" fillId="0" borderId="7" xfId="0" applyBorder="1" applyAlignment="1">
      <alignment horizontal="right" readingOrder="2"/>
    </xf>
    <xf numFmtId="0" fontId="0" fillId="0" borderId="8" xfId="0" applyBorder="1" applyAlignment="1">
      <alignment horizontal="right" readingOrder="2"/>
    </xf>
    <xf numFmtId="0" fontId="0" fillId="0" borderId="2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1" xfId="0" applyBorder="1" applyAlignment="1">
      <alignment horizontal="center" readingOrder="2"/>
    </xf>
    <xf numFmtId="0" fontId="2" fillId="0" borderId="14" xfId="0" applyFont="1" applyBorder="1" applyAlignment="1">
      <alignment horizontal="center" vertical="center" readingOrder="2"/>
    </xf>
    <xf numFmtId="0" fontId="0" fillId="0" borderId="27" xfId="0" applyBorder="1" applyAlignment="1">
      <alignment horizontal="center" wrapText="1" readingOrder="2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0" fontId="0" fillId="0" borderId="31" xfId="0" applyBorder="1" applyAlignment="1">
      <alignment horizontal="center" readingOrder="2"/>
    </xf>
    <xf numFmtId="0" fontId="0" fillId="0" borderId="32" xfId="0" applyBorder="1" applyAlignment="1">
      <alignment horizontal="center" readingOrder="2"/>
    </xf>
    <xf numFmtId="0" fontId="0" fillId="0" borderId="26" xfId="0" applyBorder="1" applyAlignment="1">
      <alignment horizontal="center" readingOrder="2"/>
    </xf>
    <xf numFmtId="0" fontId="0" fillId="0" borderId="33" xfId="0" applyBorder="1" applyAlignment="1">
      <alignment horizont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2" borderId="20" xfId="0" applyFill="1" applyBorder="1" applyAlignment="1">
      <alignment horizontal="center" readingOrder="2"/>
    </xf>
    <xf numFmtId="0" fontId="0" fillId="2" borderId="21" xfId="0" applyFill="1" applyBorder="1" applyAlignment="1">
      <alignment horizontal="center" readingOrder="2"/>
    </xf>
    <xf numFmtId="0" fontId="1" fillId="0" borderId="11" xfId="0" applyFont="1" applyBorder="1" applyAlignment="1">
      <alignment horizontal="center" readingOrder="2"/>
    </xf>
    <xf numFmtId="0" fontId="1" fillId="0" borderId="12" xfId="0" applyFont="1" applyBorder="1" applyAlignment="1">
      <alignment horizontal="center" readingOrder="2"/>
    </xf>
    <xf numFmtId="0" fontId="1" fillId="0" borderId="15" xfId="0" applyFont="1" applyBorder="1" applyAlignment="1">
      <alignment horizontal="center" readingOrder="2"/>
    </xf>
    <xf numFmtId="0" fontId="0" fillId="0" borderId="11" xfId="0" applyBorder="1" applyAlignment="1">
      <alignment horizontal="center"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2" borderId="10" xfId="0" applyFill="1" applyBorder="1" applyAlignment="1">
      <alignment horizontal="right" vertical="center" readingOrder="2"/>
    </xf>
    <xf numFmtId="0" fontId="0" fillId="2" borderId="9" xfId="0" applyFill="1" applyBorder="1" applyAlignment="1">
      <alignment horizontal="right" vertical="center" readingOrder="2"/>
    </xf>
    <xf numFmtId="0" fontId="0" fillId="2" borderId="20" xfId="0" applyFill="1" applyBorder="1" applyAlignment="1">
      <alignment horizontal="right" vertical="center" readingOrder="2"/>
    </xf>
    <xf numFmtId="0" fontId="0" fillId="2" borderId="21" xfId="0" applyFill="1" applyBorder="1" applyAlignment="1">
      <alignment horizontal="right" vertical="center" readingOrder="2"/>
    </xf>
    <xf numFmtId="0" fontId="0" fillId="0" borderId="20" xfId="0" applyBorder="1" applyAlignment="1">
      <alignment horizontal="center" readingOrder="2"/>
    </xf>
    <xf numFmtId="0" fontId="0" fillId="0" borderId="22" xfId="0" applyBorder="1" applyAlignment="1">
      <alignment horizontal="center" readingOrder="2"/>
    </xf>
    <xf numFmtId="0" fontId="0" fillId="0" borderId="21" xfId="0" applyBorder="1" applyAlignment="1">
      <alignment horizontal="center" readingOrder="2"/>
    </xf>
    <xf numFmtId="0" fontId="0" fillId="2" borderId="14" xfId="0" applyFill="1" applyBorder="1" applyAlignment="1">
      <alignment horizontal="center" readingOrder="2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2" borderId="16" xfId="0" applyFill="1" applyBorder="1" applyAlignment="1">
      <alignment horizontal="right" vertical="center" readingOrder="2"/>
    </xf>
    <xf numFmtId="0" fontId="0" fillId="2" borderId="17" xfId="0" applyFill="1" applyBorder="1" applyAlignment="1">
      <alignment horizontal="right" vertical="center" readingOrder="2"/>
    </xf>
    <xf numFmtId="0" fontId="0" fillId="2" borderId="16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right" vertical="center" readingOrder="2"/>
    </xf>
    <xf numFmtId="0" fontId="0" fillId="2" borderId="1" xfId="0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E625-D5F8-4D36-B014-F21FD9C40E72}">
  <dimension ref="A3:H22"/>
  <sheetViews>
    <sheetView rightToLeft="1" tabSelected="1" zoomScaleNormal="100" workbookViewId="0">
      <selection activeCell="B12" sqref="B12:H12"/>
    </sheetView>
  </sheetViews>
  <sheetFormatPr defaultRowHeight="13.8" x14ac:dyDescent="0.25"/>
  <cols>
    <col min="1" max="4" width="13.296875" customWidth="1"/>
    <col min="5" max="5" width="10.09765625" bestFit="1" customWidth="1"/>
    <col min="6" max="6" width="10" customWidth="1"/>
    <col min="7" max="7" width="9.69921875" bestFit="1" customWidth="1"/>
  </cols>
  <sheetData>
    <row r="3" spans="1:8" ht="14.4" customHeight="1" thickBot="1" x14ac:dyDescent="0.3"/>
    <row r="4" spans="1:8" ht="15.6" thickBot="1" x14ac:dyDescent="0.3">
      <c r="F4" s="3"/>
      <c r="G4" s="31" t="s">
        <v>42</v>
      </c>
      <c r="H4" s="32">
        <v>1000</v>
      </c>
    </row>
    <row r="5" spans="1:8" ht="15" thickTop="1" thickBot="1" x14ac:dyDescent="0.3">
      <c r="A5" s="39" t="s">
        <v>43</v>
      </c>
      <c r="B5" s="40"/>
      <c r="C5" s="39" t="s">
        <v>44</v>
      </c>
      <c r="D5" s="40"/>
      <c r="E5" s="33" t="s">
        <v>2</v>
      </c>
      <c r="F5" s="10" t="s">
        <v>3</v>
      </c>
      <c r="G5" s="30" t="s">
        <v>4</v>
      </c>
    </row>
    <row r="6" spans="1:8" ht="15.6" thickBot="1" x14ac:dyDescent="0.3">
      <c r="A6" s="36">
        <v>35796</v>
      </c>
      <c r="B6" s="38"/>
      <c r="C6" s="36">
        <v>37621</v>
      </c>
      <c r="D6" s="37"/>
      <c r="E6" s="22">
        <f>DATEDIF(A6,C6,"Y")</f>
        <v>4</v>
      </c>
      <c r="F6" s="22">
        <f>DATEDIF(A6,C6,"YM")</f>
        <v>11</v>
      </c>
      <c r="G6" s="22">
        <f>DATEDIF(A6,C6,"MD")</f>
        <v>30</v>
      </c>
      <c r="H6" s="34">
        <f>ROUNDUP(IF($E$6&lt;5,SUM($H$4*$E$6/6,$H$4/72*$F$6,$H$4/2160*$G$6)),)</f>
        <v>834</v>
      </c>
    </row>
    <row r="7" spans="1:8" ht="14.4" thickTop="1" x14ac:dyDescent="0.25">
      <c r="A7" s="3"/>
      <c r="B7" s="3"/>
      <c r="C7" s="3"/>
      <c r="D7" s="3"/>
      <c r="E7" s="3"/>
      <c r="F7" s="3"/>
      <c r="G7" s="3"/>
    </row>
    <row r="8" spans="1:8" x14ac:dyDescent="0.25">
      <c r="A8" s="3"/>
      <c r="B8" s="3"/>
      <c r="C8" s="3"/>
      <c r="D8" s="3"/>
      <c r="E8" s="3"/>
      <c r="F8" s="3"/>
      <c r="G8" s="3"/>
    </row>
    <row r="9" spans="1:8" x14ac:dyDescent="0.25">
      <c r="A9" s="3"/>
      <c r="B9" s="3"/>
      <c r="C9" s="3"/>
      <c r="D9" s="3"/>
      <c r="E9" s="3"/>
      <c r="F9" s="3"/>
      <c r="G9" s="3"/>
    </row>
    <row r="10" spans="1:8" x14ac:dyDescent="0.25">
      <c r="A10" s="3"/>
      <c r="B10" s="3"/>
      <c r="C10" s="3"/>
      <c r="D10" s="3"/>
      <c r="E10" s="3"/>
      <c r="F10" s="3"/>
      <c r="G10" s="3"/>
    </row>
    <row r="11" spans="1:8" x14ac:dyDescent="0.25">
      <c r="A11" s="3"/>
      <c r="B11" s="3"/>
      <c r="C11" s="3"/>
      <c r="D11" s="3"/>
      <c r="E11" s="3"/>
      <c r="F11" s="3"/>
      <c r="G11" s="3"/>
    </row>
    <row r="12" spans="1:8" s="35" customFormat="1" ht="20.399999999999999" x14ac:dyDescent="0.35">
      <c r="B12" s="41" t="s">
        <v>53</v>
      </c>
      <c r="C12" s="41"/>
      <c r="D12" s="41"/>
      <c r="E12" s="41"/>
      <c r="F12" s="41"/>
      <c r="G12" s="41"/>
      <c r="H12" s="41"/>
    </row>
    <row r="14" spans="1:8" x14ac:dyDescent="0.25">
      <c r="D14" t="s">
        <v>45</v>
      </c>
      <c r="E14" t="s">
        <v>46</v>
      </c>
    </row>
    <row r="16" spans="1:8" x14ac:dyDescent="0.25">
      <c r="D16" t="s">
        <v>47</v>
      </c>
      <c r="G16" t="s">
        <v>49</v>
      </c>
      <c r="H16">
        <v>2333.33</v>
      </c>
    </row>
    <row r="17" spans="4:8" x14ac:dyDescent="0.25">
      <c r="D17" t="s">
        <v>48</v>
      </c>
      <c r="G17" t="s">
        <v>49</v>
      </c>
      <c r="H17">
        <v>2620.2399999999998</v>
      </c>
    </row>
    <row r="18" spans="4:8" x14ac:dyDescent="0.25">
      <c r="D18" t="s">
        <v>50</v>
      </c>
      <c r="G18" t="s">
        <v>49</v>
      </c>
      <c r="H18">
        <v>5000</v>
      </c>
    </row>
    <row r="19" spans="4:8" x14ac:dyDescent="0.25">
      <c r="D19" t="s">
        <v>51</v>
      </c>
      <c r="G19" t="s">
        <v>49</v>
      </c>
      <c r="H19">
        <v>8041.1</v>
      </c>
    </row>
    <row r="22" spans="4:8" x14ac:dyDescent="0.25">
      <c r="D22" t="s">
        <v>52</v>
      </c>
    </row>
  </sheetData>
  <mergeCells count="5">
    <mergeCell ref="C6:D6"/>
    <mergeCell ref="A6:B6"/>
    <mergeCell ref="A5:B5"/>
    <mergeCell ref="C5:D5"/>
    <mergeCell ref="B12:H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83" t="s">
        <v>37</v>
      </c>
      <c r="B5" s="84"/>
      <c r="C5" s="84"/>
      <c r="D5" s="84"/>
      <c r="E5" s="84"/>
      <c r="F5" s="84"/>
      <c r="G5" s="84"/>
      <c r="H5" s="85"/>
    </row>
    <row r="6" spans="1:8" ht="15" thickTop="1" thickBot="1" x14ac:dyDescent="0.3"/>
    <row r="7" spans="1:8" ht="15" thickTop="1" thickBot="1" x14ac:dyDescent="0.3">
      <c r="A7" s="7" t="s">
        <v>32</v>
      </c>
      <c r="B7" s="72" t="s">
        <v>39</v>
      </c>
      <c r="C7" s="72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58"/>
      <c r="G8" s="58"/>
      <c r="H8" s="58"/>
    </row>
    <row r="9" spans="1:8" ht="21.6" thickTop="1" thickBot="1" x14ac:dyDescent="0.3">
      <c r="A9" s="86" t="s">
        <v>33</v>
      </c>
      <c r="B9" s="87"/>
      <c r="C9" s="18">
        <v>41449</v>
      </c>
      <c r="D9" s="2"/>
      <c r="E9" s="88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90" t="s">
        <v>34</v>
      </c>
      <c r="B10" s="91"/>
      <c r="C10" s="18">
        <v>42520</v>
      </c>
      <c r="D10" s="2"/>
      <c r="E10" s="89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75" t="s">
        <v>0</v>
      </c>
      <c r="B11" s="76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77" t="s">
        <v>5</v>
      </c>
      <c r="B13" s="78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79" t="s">
        <v>38</v>
      </c>
      <c r="F15" s="80"/>
      <c r="G15" s="80"/>
      <c r="H15" s="81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82" t="s">
        <v>8</v>
      </c>
      <c r="C17" s="82"/>
      <c r="D17" s="15" t="s">
        <v>9</v>
      </c>
      <c r="E17" s="15"/>
      <c r="F17" s="82" t="s">
        <v>8</v>
      </c>
      <c r="G17" s="82"/>
      <c r="H17" s="15" t="s">
        <v>12</v>
      </c>
    </row>
    <row r="18" spans="1:13" ht="18.600000000000001" customHeight="1" thickTop="1" x14ac:dyDescent="0.3">
      <c r="A18" s="45" t="s">
        <v>11</v>
      </c>
      <c r="B18" s="48" t="s">
        <v>16</v>
      </c>
      <c r="C18" s="49"/>
      <c r="D18" s="21">
        <v>5000</v>
      </c>
      <c r="E18" s="45" t="s">
        <v>10</v>
      </c>
      <c r="F18" s="48" t="s">
        <v>20</v>
      </c>
      <c r="G18" s="49"/>
      <c r="H18" s="25">
        <v>3500</v>
      </c>
    </row>
    <row r="19" spans="1:13" ht="18.600000000000001" customHeight="1" x14ac:dyDescent="0.3">
      <c r="A19" s="46"/>
      <c r="B19" s="50" t="s">
        <v>17</v>
      </c>
      <c r="C19" s="51"/>
      <c r="D19" s="22">
        <f>ROUNDUP(IF($F$10&lt;5,SUM($C$13*$F$10/6,$C$13/72*$G$10,$C$13/2160*$H$10)),)</f>
        <v>2203</v>
      </c>
      <c r="E19" s="46"/>
      <c r="F19" s="50" t="s">
        <v>19</v>
      </c>
      <c r="G19" s="51"/>
      <c r="H19" s="26">
        <f>3150+500+265</f>
        <v>3915</v>
      </c>
    </row>
    <row r="20" spans="1:13" ht="18.600000000000001" customHeight="1" x14ac:dyDescent="0.3">
      <c r="A20" s="46"/>
      <c r="B20" s="50" t="s">
        <v>18</v>
      </c>
      <c r="C20" s="51"/>
      <c r="D20" s="22">
        <f>ROUNDUP(IF($F$11&lt;=1,SUM($C$13*$F$11,$C$13/24*$G$11,$C$13/720*$H$11)),)</f>
        <v>1475</v>
      </c>
      <c r="E20" s="46"/>
      <c r="F20" s="52"/>
      <c r="G20" s="52"/>
      <c r="H20" s="26"/>
    </row>
    <row r="21" spans="1:13" ht="18.600000000000001" customHeight="1" x14ac:dyDescent="0.3">
      <c r="A21" s="46"/>
      <c r="B21" s="50" t="s">
        <v>21</v>
      </c>
      <c r="C21" s="51"/>
      <c r="D21" s="22">
        <f>ROUNDUP(IF($F$11&lt;=1,SUM(1873*$F$11,1873/24*$G$11,1873/720*$H$11)),)</f>
        <v>614</v>
      </c>
      <c r="E21" s="46"/>
      <c r="F21" s="52"/>
      <c r="G21" s="52"/>
      <c r="H21" s="26"/>
    </row>
    <row r="22" spans="1:13" ht="18.600000000000001" customHeight="1" thickBot="1" x14ac:dyDescent="0.35">
      <c r="A22" s="47"/>
      <c r="B22" s="42" t="s">
        <v>19</v>
      </c>
      <c r="C22" s="43"/>
      <c r="D22" s="23"/>
      <c r="E22" s="47"/>
      <c r="F22" s="44"/>
      <c r="G22" s="44"/>
      <c r="H22" s="27"/>
    </row>
    <row r="23" spans="1:13" ht="18.600000000000001" customHeight="1" thickTop="1" thickBot="1" x14ac:dyDescent="0.35">
      <c r="A23" s="15"/>
      <c r="B23" s="66" t="s">
        <v>13</v>
      </c>
      <c r="C23" s="67"/>
      <c r="D23" s="24">
        <f>SUM(D18:D22)</f>
        <v>9292</v>
      </c>
      <c r="E23" s="15"/>
      <c r="F23" s="66" t="s">
        <v>14</v>
      </c>
      <c r="G23" s="67"/>
      <c r="H23" s="28">
        <f>SUM(H18:H22)</f>
        <v>7415</v>
      </c>
    </row>
    <row r="24" spans="1:13" ht="18.600000000000001" customHeight="1" thickTop="1" thickBot="1" x14ac:dyDescent="0.35">
      <c r="A24" s="68" t="s">
        <v>15</v>
      </c>
      <c r="B24" s="69"/>
      <c r="C24" s="70"/>
      <c r="D24" s="29">
        <f>D23-H23</f>
        <v>1877</v>
      </c>
      <c r="E24" s="71"/>
      <c r="F24" s="72"/>
      <c r="G24" s="72"/>
      <c r="H24" s="73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74" t="s">
        <v>23</v>
      </c>
      <c r="E26" s="74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74" t="s">
        <v>26</v>
      </c>
      <c r="E28" s="74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53" t="s">
        <v>28</v>
      </c>
      <c r="B30" s="54" t="s">
        <v>29</v>
      </c>
      <c r="C30" s="55"/>
      <c r="D30" s="55"/>
      <c r="E30" s="55"/>
      <c r="F30" s="55"/>
      <c r="G30" s="55"/>
      <c r="H30" s="56"/>
      <c r="M30" s="1"/>
    </row>
    <row r="31" spans="1:13" ht="15" thickTop="1" thickBot="1" x14ac:dyDescent="0.3">
      <c r="A31" s="53"/>
      <c r="B31" s="57"/>
      <c r="C31" s="58"/>
      <c r="D31" s="58"/>
      <c r="E31" s="58"/>
      <c r="F31" s="58"/>
      <c r="G31" s="58"/>
      <c r="H31" s="59"/>
    </row>
    <row r="32" spans="1:13" ht="15" thickTop="1" thickBot="1" x14ac:dyDescent="0.3">
      <c r="A32" s="53"/>
      <c r="B32" s="57"/>
      <c r="C32" s="58"/>
      <c r="D32" s="58"/>
      <c r="E32" s="58"/>
      <c r="F32" s="58"/>
      <c r="G32" s="58"/>
      <c r="H32" s="59"/>
    </row>
    <row r="33" spans="1:8" ht="15" customHeight="1" thickTop="1" thickBot="1" x14ac:dyDescent="0.3">
      <c r="A33" s="53"/>
      <c r="B33" s="60"/>
      <c r="C33" s="61"/>
      <c r="D33" s="61"/>
      <c r="E33" s="61"/>
      <c r="F33" s="61"/>
      <c r="G33" s="61"/>
      <c r="H33" s="62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63" t="s">
        <v>36</v>
      </c>
      <c r="B35" s="64"/>
      <c r="C35" s="64"/>
      <c r="D35" s="64"/>
      <c r="E35" s="64"/>
      <c r="F35" s="64"/>
      <c r="G35" s="64"/>
      <c r="H35" s="65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83" t="s">
        <v>37</v>
      </c>
      <c r="B5" s="84"/>
      <c r="C5" s="84"/>
      <c r="D5" s="84"/>
      <c r="E5" s="84"/>
      <c r="F5" s="84"/>
      <c r="G5" s="84"/>
      <c r="H5" s="85"/>
    </row>
    <row r="6" spans="1:8" ht="15" thickTop="1" thickBot="1" x14ac:dyDescent="0.3"/>
    <row r="7" spans="1:8" ht="15" thickTop="1" thickBot="1" x14ac:dyDescent="0.3">
      <c r="A7" s="7" t="s">
        <v>32</v>
      </c>
      <c r="B7" s="72" t="s">
        <v>39</v>
      </c>
      <c r="C7" s="72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58"/>
      <c r="G8" s="58"/>
      <c r="H8" s="58"/>
    </row>
    <row r="9" spans="1:8" ht="21.6" thickTop="1" thickBot="1" x14ac:dyDescent="0.3">
      <c r="A9" s="86" t="s">
        <v>33</v>
      </c>
      <c r="B9" s="87"/>
      <c r="C9" s="18">
        <v>41449</v>
      </c>
      <c r="D9" s="2"/>
      <c r="E9" s="88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90" t="s">
        <v>34</v>
      </c>
      <c r="B10" s="91"/>
      <c r="C10" s="18">
        <v>42520</v>
      </c>
      <c r="D10" s="2"/>
      <c r="E10" s="89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75" t="s">
        <v>0</v>
      </c>
      <c r="B11" s="76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77" t="s">
        <v>5</v>
      </c>
      <c r="B13" s="78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79" t="s">
        <v>38</v>
      </c>
      <c r="F15" s="80"/>
      <c r="G15" s="80"/>
      <c r="H15" s="81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82" t="s">
        <v>8</v>
      </c>
      <c r="C17" s="82"/>
      <c r="D17" s="15" t="s">
        <v>9</v>
      </c>
      <c r="E17" s="15"/>
      <c r="F17" s="82" t="s">
        <v>8</v>
      </c>
      <c r="G17" s="82"/>
      <c r="H17" s="15" t="s">
        <v>12</v>
      </c>
    </row>
    <row r="18" spans="1:13" ht="18.600000000000001" customHeight="1" thickTop="1" x14ac:dyDescent="0.3">
      <c r="A18" s="45" t="s">
        <v>11</v>
      </c>
      <c r="B18" s="48" t="s">
        <v>16</v>
      </c>
      <c r="C18" s="49"/>
      <c r="D18" s="21">
        <v>5000</v>
      </c>
      <c r="E18" s="45" t="s">
        <v>10</v>
      </c>
      <c r="F18" s="48" t="s">
        <v>20</v>
      </c>
      <c r="G18" s="49"/>
      <c r="H18" s="25">
        <v>3500</v>
      </c>
    </row>
    <row r="19" spans="1:13" ht="18.600000000000001" customHeight="1" x14ac:dyDescent="0.3">
      <c r="A19" s="46"/>
      <c r="B19" s="50" t="s">
        <v>17</v>
      </c>
      <c r="C19" s="51"/>
      <c r="D19" s="22">
        <f>ROUNDUP(IF($F$10&lt;5,SUM($C$13*$F$10/6,$C$13/72*$G$10,$C$13/2160*$H$10)),)</f>
        <v>2203</v>
      </c>
      <c r="E19" s="46"/>
      <c r="F19" s="50" t="s">
        <v>19</v>
      </c>
      <c r="G19" s="51"/>
      <c r="H19" s="26">
        <f>3150+500+265</f>
        <v>3915</v>
      </c>
    </row>
    <row r="20" spans="1:13" ht="18.600000000000001" customHeight="1" x14ac:dyDescent="0.3">
      <c r="A20" s="46"/>
      <c r="B20" s="50" t="s">
        <v>18</v>
      </c>
      <c r="C20" s="51"/>
      <c r="D20" s="22">
        <f>ROUNDUP(IF($F$11&lt;=1,SUM($C$13*$F$11,$C$13/24*$G$11,$C$13/720*$H$11)),)</f>
        <v>1475</v>
      </c>
      <c r="E20" s="46"/>
      <c r="F20" s="52"/>
      <c r="G20" s="52"/>
      <c r="H20" s="26"/>
    </row>
    <row r="21" spans="1:13" ht="18.600000000000001" customHeight="1" x14ac:dyDescent="0.3">
      <c r="A21" s="46"/>
      <c r="B21" s="50" t="s">
        <v>21</v>
      </c>
      <c r="C21" s="51"/>
      <c r="D21" s="22">
        <f>ROUNDUP(IF($F$11&lt;=1,SUM(1873*$F$11,1873/24*$G$11,1873/720*$H$11)),)</f>
        <v>614</v>
      </c>
      <c r="E21" s="46"/>
      <c r="F21" s="52"/>
      <c r="G21" s="52"/>
      <c r="H21" s="26"/>
    </row>
    <row r="22" spans="1:13" ht="18.600000000000001" customHeight="1" thickBot="1" x14ac:dyDescent="0.35">
      <c r="A22" s="47"/>
      <c r="B22" s="42" t="s">
        <v>19</v>
      </c>
      <c r="C22" s="43"/>
      <c r="D22" s="23"/>
      <c r="E22" s="47"/>
      <c r="F22" s="44"/>
      <c r="G22" s="44"/>
      <c r="H22" s="27"/>
    </row>
    <row r="23" spans="1:13" ht="18.600000000000001" customHeight="1" thickTop="1" thickBot="1" x14ac:dyDescent="0.35">
      <c r="A23" s="15"/>
      <c r="B23" s="66" t="s">
        <v>13</v>
      </c>
      <c r="C23" s="67"/>
      <c r="D23" s="24">
        <f>SUM(D18:D22)</f>
        <v>9292</v>
      </c>
      <c r="E23" s="15"/>
      <c r="F23" s="66" t="s">
        <v>14</v>
      </c>
      <c r="G23" s="67"/>
      <c r="H23" s="28">
        <f>SUM(H18:H22)</f>
        <v>7415</v>
      </c>
    </row>
    <row r="24" spans="1:13" ht="18.600000000000001" customHeight="1" thickTop="1" thickBot="1" x14ac:dyDescent="0.35">
      <c r="A24" s="68" t="s">
        <v>15</v>
      </c>
      <c r="B24" s="69"/>
      <c r="C24" s="70"/>
      <c r="D24" s="29">
        <f>D23-H23</f>
        <v>1877</v>
      </c>
      <c r="E24" s="71"/>
      <c r="F24" s="72"/>
      <c r="G24" s="72"/>
      <c r="H24" s="73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74" t="s">
        <v>23</v>
      </c>
      <c r="E26" s="74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74" t="s">
        <v>26</v>
      </c>
      <c r="E28" s="74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53" t="s">
        <v>28</v>
      </c>
      <c r="B30" s="54" t="s">
        <v>29</v>
      </c>
      <c r="C30" s="55"/>
      <c r="D30" s="55"/>
      <c r="E30" s="55"/>
      <c r="F30" s="55"/>
      <c r="G30" s="55"/>
      <c r="H30" s="56"/>
      <c r="M30" s="1"/>
    </row>
    <row r="31" spans="1:13" ht="15" thickTop="1" thickBot="1" x14ac:dyDescent="0.3">
      <c r="A31" s="53"/>
      <c r="B31" s="57"/>
      <c r="C31" s="58"/>
      <c r="D31" s="58"/>
      <c r="E31" s="58"/>
      <c r="F31" s="58"/>
      <c r="G31" s="58"/>
      <c r="H31" s="59"/>
    </row>
    <row r="32" spans="1:13" ht="15" thickTop="1" thickBot="1" x14ac:dyDescent="0.3">
      <c r="A32" s="53"/>
      <c r="B32" s="57"/>
      <c r="C32" s="58"/>
      <c r="D32" s="58"/>
      <c r="E32" s="58"/>
      <c r="F32" s="58"/>
      <c r="G32" s="58"/>
      <c r="H32" s="59"/>
    </row>
    <row r="33" spans="1:8" ht="15" customHeight="1" thickTop="1" thickBot="1" x14ac:dyDescent="0.3">
      <c r="A33" s="53"/>
      <c r="B33" s="60"/>
      <c r="C33" s="61"/>
      <c r="D33" s="61"/>
      <c r="E33" s="61"/>
      <c r="F33" s="61"/>
      <c r="G33" s="61"/>
      <c r="H33" s="62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63" t="s">
        <v>36</v>
      </c>
      <c r="B35" s="64"/>
      <c r="C35" s="64"/>
      <c r="D35" s="64"/>
      <c r="E35" s="64"/>
      <c r="F35" s="64"/>
      <c r="G35" s="64"/>
      <c r="H35" s="65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83" t="s">
        <v>37</v>
      </c>
      <c r="B5" s="84"/>
      <c r="C5" s="84"/>
      <c r="D5" s="84"/>
      <c r="E5" s="84"/>
      <c r="F5" s="84"/>
      <c r="G5" s="84"/>
      <c r="H5" s="85"/>
    </row>
    <row r="6" spans="1:8" ht="15" thickTop="1" thickBot="1" x14ac:dyDescent="0.3"/>
    <row r="7" spans="1:8" ht="15" thickTop="1" thickBot="1" x14ac:dyDescent="0.3">
      <c r="A7" s="7" t="s">
        <v>32</v>
      </c>
      <c r="B7" s="72" t="s">
        <v>39</v>
      </c>
      <c r="C7" s="72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58"/>
      <c r="G8" s="58"/>
      <c r="H8" s="58"/>
    </row>
    <row r="9" spans="1:8" ht="21.6" thickTop="1" thickBot="1" x14ac:dyDescent="0.3">
      <c r="A9" s="86" t="s">
        <v>33</v>
      </c>
      <c r="B9" s="87"/>
      <c r="C9" s="18">
        <v>41449</v>
      </c>
      <c r="D9" s="2"/>
      <c r="E9" s="88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90" t="s">
        <v>34</v>
      </c>
      <c r="B10" s="91"/>
      <c r="C10" s="18">
        <v>42520</v>
      </c>
      <c r="D10" s="2"/>
      <c r="E10" s="89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75" t="s">
        <v>0</v>
      </c>
      <c r="B11" s="76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77" t="s">
        <v>5</v>
      </c>
      <c r="B13" s="78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79" t="s">
        <v>38</v>
      </c>
      <c r="F15" s="80"/>
      <c r="G15" s="80"/>
      <c r="H15" s="81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82" t="s">
        <v>8</v>
      </c>
      <c r="C17" s="82"/>
      <c r="D17" s="15" t="s">
        <v>9</v>
      </c>
      <c r="E17" s="15"/>
      <c r="F17" s="82" t="s">
        <v>8</v>
      </c>
      <c r="G17" s="82"/>
      <c r="H17" s="15" t="s">
        <v>12</v>
      </c>
    </row>
    <row r="18" spans="1:13" ht="18.600000000000001" customHeight="1" thickTop="1" x14ac:dyDescent="0.3">
      <c r="A18" s="45" t="s">
        <v>11</v>
      </c>
      <c r="B18" s="48" t="s">
        <v>16</v>
      </c>
      <c r="C18" s="49"/>
      <c r="D18" s="21">
        <v>5000</v>
      </c>
      <c r="E18" s="45" t="s">
        <v>10</v>
      </c>
      <c r="F18" s="48" t="s">
        <v>20</v>
      </c>
      <c r="G18" s="49"/>
      <c r="H18" s="25">
        <v>3500</v>
      </c>
    </row>
    <row r="19" spans="1:13" ht="18.600000000000001" customHeight="1" x14ac:dyDescent="0.3">
      <c r="A19" s="46"/>
      <c r="B19" s="50" t="s">
        <v>17</v>
      </c>
      <c r="C19" s="51"/>
      <c r="D19" s="22">
        <f>ROUNDUP(IF($F$10&lt;5,SUM($C$13*$F$10/6,$C$13/72*$G$10,$C$13/2160*$H$10)),)</f>
        <v>2203</v>
      </c>
      <c r="E19" s="46"/>
      <c r="F19" s="50" t="s">
        <v>19</v>
      </c>
      <c r="G19" s="51"/>
      <c r="H19" s="26">
        <f>3150+500+265</f>
        <v>3915</v>
      </c>
    </row>
    <row r="20" spans="1:13" ht="18.600000000000001" customHeight="1" x14ac:dyDescent="0.3">
      <c r="A20" s="46"/>
      <c r="B20" s="50" t="s">
        <v>18</v>
      </c>
      <c r="C20" s="51"/>
      <c r="D20" s="22">
        <f>ROUNDUP(IF($F$11&lt;=1,SUM($C$13*$F$11,$C$13/24*$G$11,$C$13/720*$H$11)),)</f>
        <v>1475</v>
      </c>
      <c r="E20" s="46"/>
      <c r="F20" s="52"/>
      <c r="G20" s="52"/>
      <c r="H20" s="26"/>
    </row>
    <row r="21" spans="1:13" ht="18.600000000000001" customHeight="1" x14ac:dyDescent="0.3">
      <c r="A21" s="46"/>
      <c r="B21" s="50" t="s">
        <v>21</v>
      </c>
      <c r="C21" s="51"/>
      <c r="D21" s="22">
        <f>ROUNDUP(IF($F$11&lt;=1,SUM(1873*$F$11,1873/24*$G$11,1873/720*$H$11)),)</f>
        <v>614</v>
      </c>
      <c r="E21" s="46"/>
      <c r="F21" s="52"/>
      <c r="G21" s="52"/>
      <c r="H21" s="26"/>
    </row>
    <row r="22" spans="1:13" ht="18.600000000000001" customHeight="1" thickBot="1" x14ac:dyDescent="0.35">
      <c r="A22" s="47"/>
      <c r="B22" s="42" t="s">
        <v>19</v>
      </c>
      <c r="C22" s="43"/>
      <c r="D22" s="23"/>
      <c r="E22" s="47"/>
      <c r="F22" s="44"/>
      <c r="G22" s="44"/>
      <c r="H22" s="27"/>
    </row>
    <row r="23" spans="1:13" ht="18.600000000000001" customHeight="1" thickTop="1" thickBot="1" x14ac:dyDescent="0.35">
      <c r="A23" s="15"/>
      <c r="B23" s="66" t="s">
        <v>13</v>
      </c>
      <c r="C23" s="67"/>
      <c r="D23" s="24">
        <f>SUM(D18:D22)</f>
        <v>9292</v>
      </c>
      <c r="E23" s="15"/>
      <c r="F23" s="66" t="s">
        <v>14</v>
      </c>
      <c r="G23" s="67"/>
      <c r="H23" s="28">
        <f>SUM(H18:H22)</f>
        <v>7415</v>
      </c>
    </row>
    <row r="24" spans="1:13" ht="18.600000000000001" customHeight="1" thickTop="1" thickBot="1" x14ac:dyDescent="0.35">
      <c r="A24" s="68" t="s">
        <v>15</v>
      </c>
      <c r="B24" s="69"/>
      <c r="C24" s="70"/>
      <c r="D24" s="29">
        <f>D23-H23</f>
        <v>1877</v>
      </c>
      <c r="E24" s="71"/>
      <c r="F24" s="72"/>
      <c r="G24" s="72"/>
      <c r="H24" s="73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74" t="s">
        <v>23</v>
      </c>
      <c r="E26" s="74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74" t="s">
        <v>26</v>
      </c>
      <c r="E28" s="74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53" t="s">
        <v>28</v>
      </c>
      <c r="B30" s="54" t="s">
        <v>29</v>
      </c>
      <c r="C30" s="55"/>
      <c r="D30" s="55"/>
      <c r="E30" s="55"/>
      <c r="F30" s="55"/>
      <c r="G30" s="55"/>
      <c r="H30" s="56"/>
      <c r="M30" s="1"/>
    </row>
    <row r="31" spans="1:13" ht="15" thickTop="1" thickBot="1" x14ac:dyDescent="0.3">
      <c r="A31" s="53"/>
      <c r="B31" s="57"/>
      <c r="C31" s="58"/>
      <c r="D31" s="58"/>
      <c r="E31" s="58"/>
      <c r="F31" s="58"/>
      <c r="G31" s="58"/>
      <c r="H31" s="59"/>
    </row>
    <row r="32" spans="1:13" ht="15" thickTop="1" thickBot="1" x14ac:dyDescent="0.3">
      <c r="A32" s="53"/>
      <c r="B32" s="57"/>
      <c r="C32" s="58"/>
      <c r="D32" s="58"/>
      <c r="E32" s="58"/>
      <c r="F32" s="58"/>
      <c r="G32" s="58"/>
      <c r="H32" s="59"/>
    </row>
    <row r="33" spans="1:8" ht="15" customHeight="1" thickTop="1" thickBot="1" x14ac:dyDescent="0.3">
      <c r="A33" s="53"/>
      <c r="B33" s="60"/>
      <c r="C33" s="61"/>
      <c r="D33" s="61"/>
      <c r="E33" s="61"/>
      <c r="F33" s="61"/>
      <c r="G33" s="61"/>
      <c r="H33" s="62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63" t="s">
        <v>36</v>
      </c>
      <c r="B35" s="64"/>
      <c r="C35" s="64"/>
      <c r="D35" s="64"/>
      <c r="E35" s="64"/>
      <c r="F35" s="64"/>
      <c r="G35" s="64"/>
      <c r="H35" s="65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A5:H5"/>
    <mergeCell ref="B7:C7"/>
    <mergeCell ref="F8:H8"/>
    <mergeCell ref="A9:B9"/>
    <mergeCell ref="E9:E10"/>
    <mergeCell ref="A10:B10"/>
    <mergeCell ref="A11:B11"/>
    <mergeCell ref="A13:B13"/>
    <mergeCell ref="E15:H15"/>
    <mergeCell ref="B17:C17"/>
    <mergeCell ref="F17:G17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ورقة3</vt:lpstr>
      <vt:lpstr>ورقة4</vt:lpstr>
      <vt:lpstr>ورقة5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Adel Khafagi</cp:lastModifiedBy>
  <cp:lastPrinted>2016-05-25T14:33:09Z</cp:lastPrinted>
  <dcterms:created xsi:type="dcterms:W3CDTF">2016-05-25T13:03:50Z</dcterms:created>
  <dcterms:modified xsi:type="dcterms:W3CDTF">2018-03-13T07:43:53Z</dcterms:modified>
</cp:coreProperties>
</file>