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boali\Desktop\"/>
    </mc:Choice>
  </mc:AlternateContent>
  <bookViews>
    <workbookView xWindow="480" yWindow="45" windowWidth="22995" windowHeight="10035"/>
  </bookViews>
  <sheets>
    <sheet name="تحكم" sheetId="1" r:id="rId1"/>
  </sheets>
  <definedNames>
    <definedName name="_xlnm.Print_Area" localSheetId="0">تحكم!$A$1:$DN$47</definedName>
  </definedNames>
  <calcPr calcId="152511"/>
</workbook>
</file>

<file path=xl/calcChain.xml><?xml version="1.0" encoding="utf-8"?>
<calcChain xmlns="http://schemas.openxmlformats.org/spreadsheetml/2006/main">
  <c r="DP54" i="1" l="1"/>
  <c r="DK54" i="1"/>
  <c r="DF54" i="1"/>
  <c r="CZ54" i="1"/>
  <c r="CU54" i="1"/>
  <c r="CP54" i="1"/>
  <c r="CK54" i="1"/>
  <c r="CF54" i="1"/>
  <c r="CA54" i="1"/>
  <c r="BV54" i="1"/>
  <c r="BQ54" i="1"/>
  <c r="BL54" i="1"/>
  <c r="BG54" i="1"/>
  <c r="BB54" i="1"/>
  <c r="AW54" i="1"/>
  <c r="AR54" i="1"/>
  <c r="DX54" i="1" s="1"/>
  <c r="AM54" i="1"/>
  <c r="DW54" i="1" s="1"/>
  <c r="AH54" i="1"/>
  <c r="AC54" i="1"/>
  <c r="X54" i="1"/>
  <c r="DP53" i="1"/>
  <c r="DK53" i="1"/>
  <c r="DF53" i="1"/>
  <c r="CZ53" i="1"/>
  <c r="CU53" i="1"/>
  <c r="CP53" i="1"/>
  <c r="CK53" i="1"/>
  <c r="CF53" i="1"/>
  <c r="CA53" i="1"/>
  <c r="BV53" i="1"/>
  <c r="BQ53" i="1"/>
  <c r="BL53" i="1"/>
  <c r="BG53" i="1"/>
  <c r="BB53" i="1"/>
  <c r="AW53" i="1"/>
  <c r="AR53" i="1"/>
  <c r="DX53" i="1" s="1"/>
  <c r="AM53" i="1"/>
  <c r="DW53" i="1" s="1"/>
  <c r="AH53" i="1"/>
  <c r="AC53" i="1"/>
  <c r="X53" i="1"/>
  <c r="DP52" i="1"/>
  <c r="DK52" i="1"/>
  <c r="DF52" i="1"/>
  <c r="CZ52" i="1"/>
  <c r="CU52" i="1"/>
  <c r="CP52" i="1"/>
  <c r="CK52" i="1"/>
  <c r="CF52" i="1"/>
  <c r="CA52" i="1"/>
  <c r="BV52" i="1"/>
  <c r="BQ52" i="1"/>
  <c r="BL52" i="1"/>
  <c r="BG52" i="1"/>
  <c r="BB52" i="1"/>
  <c r="AW52" i="1"/>
  <c r="AR52" i="1"/>
  <c r="DX52" i="1" s="1"/>
  <c r="AM52" i="1"/>
  <c r="DW52" i="1" s="1"/>
  <c r="AH52" i="1"/>
  <c r="AC52" i="1"/>
  <c r="X52" i="1"/>
  <c r="F52" i="1"/>
  <c r="D52" i="1" s="1"/>
  <c r="DP51" i="1"/>
  <c r="DK51" i="1"/>
  <c r="DF51" i="1"/>
  <c r="CZ51" i="1"/>
  <c r="CU51" i="1"/>
  <c r="CP51" i="1"/>
  <c r="CK51" i="1"/>
  <c r="CF51" i="1"/>
  <c r="CA51" i="1"/>
  <c r="BV51" i="1"/>
  <c r="BQ51" i="1"/>
  <c r="BL51" i="1"/>
  <c r="BG51" i="1"/>
  <c r="BB51" i="1"/>
  <c r="AW51" i="1"/>
  <c r="AR51" i="1"/>
  <c r="DX51" i="1" s="1"/>
  <c r="AM51" i="1"/>
  <c r="DW51" i="1" s="1"/>
  <c r="AH51" i="1"/>
  <c r="AC51" i="1"/>
  <c r="X51" i="1"/>
  <c r="F51" i="1"/>
  <c r="D51" i="1"/>
  <c r="C51" i="1"/>
  <c r="B51" i="1"/>
  <c r="H51" i="1" s="1"/>
  <c r="DP50" i="1"/>
  <c r="DK50" i="1"/>
  <c r="DF50" i="1"/>
  <c r="CZ50" i="1"/>
  <c r="CU50" i="1"/>
  <c r="CP50" i="1"/>
  <c r="CK50" i="1"/>
  <c r="CF50" i="1"/>
  <c r="CA50" i="1"/>
  <c r="BV50" i="1"/>
  <c r="BQ50" i="1"/>
  <c r="BL50" i="1"/>
  <c r="BG50" i="1"/>
  <c r="BB50" i="1"/>
  <c r="AW50" i="1"/>
  <c r="AR50" i="1"/>
  <c r="DX50" i="1" s="1"/>
  <c r="AM50" i="1"/>
  <c r="DW50" i="1" s="1"/>
  <c r="AH50" i="1"/>
  <c r="AC50" i="1"/>
  <c r="X50" i="1"/>
  <c r="F50" i="1"/>
  <c r="DP49" i="1"/>
  <c r="DK49" i="1"/>
  <c r="DF49" i="1"/>
  <c r="CZ49" i="1"/>
  <c r="CU49" i="1"/>
  <c r="CP49" i="1"/>
  <c r="CK49" i="1"/>
  <c r="CF49" i="1"/>
  <c r="CA49" i="1"/>
  <c r="BV49" i="1"/>
  <c r="BQ49" i="1"/>
  <c r="BL49" i="1"/>
  <c r="BG49" i="1"/>
  <c r="BB49" i="1"/>
  <c r="AW49" i="1"/>
  <c r="AR49" i="1"/>
  <c r="DX49" i="1" s="1"/>
  <c r="AM49" i="1"/>
  <c r="DW49" i="1" s="1"/>
  <c r="AH49" i="1"/>
  <c r="AC49" i="1"/>
  <c r="X49" i="1"/>
  <c r="F49" i="1"/>
  <c r="D49" i="1"/>
  <c r="C49" i="1"/>
  <c r="B49" i="1"/>
  <c r="H49" i="1" s="1"/>
  <c r="DP48" i="1"/>
  <c r="DK48" i="1"/>
  <c r="DF48" i="1"/>
  <c r="CZ48" i="1"/>
  <c r="CU48" i="1"/>
  <c r="CP48" i="1"/>
  <c r="CK48" i="1"/>
  <c r="CF48" i="1"/>
  <c r="CA48" i="1"/>
  <c r="BV48" i="1"/>
  <c r="BQ48" i="1"/>
  <c r="BL48" i="1"/>
  <c r="BG48" i="1"/>
  <c r="BB48" i="1"/>
  <c r="AW48" i="1"/>
  <c r="AR48" i="1"/>
  <c r="DX48" i="1" s="1"/>
  <c r="AM48" i="1"/>
  <c r="DW48" i="1" s="1"/>
  <c r="AH48" i="1"/>
  <c r="AC48" i="1"/>
  <c r="X48" i="1"/>
  <c r="F48" i="1"/>
  <c r="D48" i="1" s="1"/>
  <c r="DP47" i="1"/>
  <c r="DK47" i="1"/>
  <c r="DF47" i="1"/>
  <c r="CZ47" i="1"/>
  <c r="CU47" i="1"/>
  <c r="CP47" i="1"/>
  <c r="CK47" i="1"/>
  <c r="CF47" i="1"/>
  <c r="CA47" i="1"/>
  <c r="BV47" i="1"/>
  <c r="BQ47" i="1"/>
  <c r="BL47" i="1"/>
  <c r="BG47" i="1"/>
  <c r="BB47" i="1"/>
  <c r="AW47" i="1"/>
  <c r="AR47" i="1"/>
  <c r="DX47" i="1" s="1"/>
  <c r="AM47" i="1"/>
  <c r="DW47" i="1" s="1"/>
  <c r="AH47" i="1"/>
  <c r="AC47" i="1"/>
  <c r="X47" i="1"/>
  <c r="F47" i="1"/>
  <c r="D47" i="1"/>
  <c r="C47" i="1"/>
  <c r="B47" i="1"/>
  <c r="H47" i="1" s="1"/>
  <c r="DP46" i="1"/>
  <c r="DK46" i="1"/>
  <c r="DF46" i="1"/>
  <c r="CZ46" i="1"/>
  <c r="CU46" i="1"/>
  <c r="CP46" i="1"/>
  <c r="CK46" i="1"/>
  <c r="CF46" i="1"/>
  <c r="CA46" i="1"/>
  <c r="BV46" i="1"/>
  <c r="BQ46" i="1"/>
  <c r="BL46" i="1"/>
  <c r="BG46" i="1"/>
  <c r="BB46" i="1"/>
  <c r="AW46" i="1"/>
  <c r="AR46" i="1"/>
  <c r="DX46" i="1" s="1"/>
  <c r="AM46" i="1"/>
  <c r="DW46" i="1" s="1"/>
  <c r="AH46" i="1"/>
  <c r="AC46" i="1"/>
  <c r="X46" i="1"/>
  <c r="F46" i="1"/>
  <c r="D46" i="1" s="1"/>
  <c r="DP45" i="1"/>
  <c r="DK45" i="1"/>
  <c r="DF45" i="1"/>
  <c r="CZ45" i="1"/>
  <c r="CU45" i="1"/>
  <c r="CP45" i="1"/>
  <c r="CK45" i="1"/>
  <c r="CF45" i="1"/>
  <c r="CA45" i="1"/>
  <c r="BV45" i="1"/>
  <c r="BQ45" i="1"/>
  <c r="BL45" i="1"/>
  <c r="BG45" i="1"/>
  <c r="BB45" i="1"/>
  <c r="AW45" i="1"/>
  <c r="AR45" i="1"/>
  <c r="DX45" i="1" s="1"/>
  <c r="AM45" i="1"/>
  <c r="DW45" i="1" s="1"/>
  <c r="AH45" i="1"/>
  <c r="AC45" i="1"/>
  <c r="X45" i="1"/>
  <c r="F45" i="1"/>
  <c r="D45" i="1" s="1"/>
  <c r="C45" i="1"/>
  <c r="DW44" i="1"/>
  <c r="DP44" i="1"/>
  <c r="DK44" i="1"/>
  <c r="DF44" i="1"/>
  <c r="CZ44" i="1"/>
  <c r="CU44" i="1"/>
  <c r="CP44" i="1"/>
  <c r="CK44" i="1"/>
  <c r="CF44" i="1"/>
  <c r="CA44" i="1"/>
  <c r="BV44" i="1"/>
  <c r="BQ44" i="1"/>
  <c r="BL44" i="1"/>
  <c r="BG44" i="1"/>
  <c r="BB44" i="1"/>
  <c r="AW44" i="1"/>
  <c r="AR44" i="1"/>
  <c r="DX44" i="1" s="1"/>
  <c r="AM44" i="1"/>
  <c r="AH44" i="1"/>
  <c r="AC44" i="1"/>
  <c r="X44" i="1"/>
  <c r="F44" i="1"/>
  <c r="C44" i="1"/>
  <c r="DP43" i="1"/>
  <c r="DK43" i="1"/>
  <c r="DF43" i="1"/>
  <c r="CZ43" i="1"/>
  <c r="CU43" i="1"/>
  <c r="CP43" i="1"/>
  <c r="CK43" i="1"/>
  <c r="CF43" i="1"/>
  <c r="CA43" i="1"/>
  <c r="BV43" i="1"/>
  <c r="BQ43" i="1"/>
  <c r="BL43" i="1"/>
  <c r="BG43" i="1"/>
  <c r="BB43" i="1"/>
  <c r="AW43" i="1"/>
  <c r="AR43" i="1"/>
  <c r="DX43" i="1" s="1"/>
  <c r="AM43" i="1"/>
  <c r="DW43" i="1" s="1"/>
  <c r="AH43" i="1"/>
  <c r="AC43" i="1"/>
  <c r="X43" i="1"/>
  <c r="F43" i="1"/>
  <c r="D43" i="1" s="1"/>
  <c r="DP42" i="1"/>
  <c r="DK42" i="1"/>
  <c r="DF42" i="1"/>
  <c r="CZ42" i="1"/>
  <c r="CU42" i="1"/>
  <c r="CP42" i="1"/>
  <c r="CK42" i="1"/>
  <c r="CF42" i="1"/>
  <c r="CA42" i="1"/>
  <c r="BV42" i="1"/>
  <c r="BQ42" i="1"/>
  <c r="BL42" i="1"/>
  <c r="BG42" i="1"/>
  <c r="BB42" i="1"/>
  <c r="AW42" i="1"/>
  <c r="AR42" i="1"/>
  <c r="DX42" i="1" s="1"/>
  <c r="AM42" i="1"/>
  <c r="DW42" i="1" s="1"/>
  <c r="AH42" i="1"/>
  <c r="AC42" i="1"/>
  <c r="X42" i="1"/>
  <c r="F42" i="1"/>
  <c r="D42" i="1"/>
  <c r="C42" i="1"/>
  <c r="B42" i="1"/>
  <c r="H42" i="1" s="1"/>
  <c r="DP41" i="1"/>
  <c r="DK41" i="1"/>
  <c r="DF41" i="1"/>
  <c r="CZ41" i="1"/>
  <c r="CU41" i="1"/>
  <c r="CP41" i="1"/>
  <c r="CK41" i="1"/>
  <c r="CF41" i="1"/>
  <c r="CA41" i="1"/>
  <c r="BV41" i="1"/>
  <c r="BQ41" i="1"/>
  <c r="BL41" i="1"/>
  <c r="BG41" i="1"/>
  <c r="BB41" i="1"/>
  <c r="AW41" i="1"/>
  <c r="AR41" i="1"/>
  <c r="DX41" i="1" s="1"/>
  <c r="AM41" i="1"/>
  <c r="DW41" i="1" s="1"/>
  <c r="AH41" i="1"/>
  <c r="AC41" i="1"/>
  <c r="X41" i="1"/>
  <c r="F41" i="1"/>
  <c r="D41" i="1" s="1"/>
  <c r="DP40" i="1"/>
  <c r="DK40" i="1"/>
  <c r="DF40" i="1"/>
  <c r="CZ40" i="1"/>
  <c r="CU40" i="1"/>
  <c r="CP40" i="1"/>
  <c r="CK40" i="1"/>
  <c r="CF40" i="1"/>
  <c r="CA40" i="1"/>
  <c r="BV40" i="1"/>
  <c r="BQ40" i="1"/>
  <c r="BL40" i="1"/>
  <c r="BG40" i="1"/>
  <c r="BB40" i="1"/>
  <c r="AW40" i="1"/>
  <c r="AR40" i="1"/>
  <c r="DX40" i="1" s="1"/>
  <c r="AM40" i="1"/>
  <c r="DW40" i="1" s="1"/>
  <c r="AH40" i="1"/>
  <c r="AC40" i="1"/>
  <c r="X40" i="1"/>
  <c r="F40" i="1"/>
  <c r="D40" i="1"/>
  <c r="C40" i="1"/>
  <c r="B40" i="1"/>
  <c r="H40" i="1" s="1"/>
  <c r="DP39" i="1"/>
  <c r="DK39" i="1"/>
  <c r="DF39" i="1"/>
  <c r="CZ39" i="1"/>
  <c r="CU39" i="1"/>
  <c r="CP39" i="1"/>
  <c r="CK39" i="1"/>
  <c r="CF39" i="1"/>
  <c r="CA39" i="1"/>
  <c r="BV39" i="1"/>
  <c r="BQ39" i="1"/>
  <c r="BL39" i="1"/>
  <c r="BG39" i="1"/>
  <c r="BB39" i="1"/>
  <c r="AW39" i="1"/>
  <c r="AR39" i="1"/>
  <c r="DX39" i="1" s="1"/>
  <c r="AM39" i="1"/>
  <c r="DW39" i="1" s="1"/>
  <c r="AH39" i="1"/>
  <c r="AC39" i="1"/>
  <c r="X39" i="1"/>
  <c r="F39" i="1"/>
  <c r="D39" i="1" s="1"/>
  <c r="DP38" i="1"/>
  <c r="DK38" i="1"/>
  <c r="DF38" i="1"/>
  <c r="CZ38" i="1"/>
  <c r="CU38" i="1"/>
  <c r="CP38" i="1"/>
  <c r="CK38" i="1"/>
  <c r="CF38" i="1"/>
  <c r="CA38" i="1"/>
  <c r="BV38" i="1"/>
  <c r="BQ38" i="1"/>
  <c r="BL38" i="1"/>
  <c r="BG38" i="1"/>
  <c r="BB38" i="1"/>
  <c r="AW38" i="1"/>
  <c r="AR38" i="1"/>
  <c r="DX38" i="1" s="1"/>
  <c r="AM38" i="1"/>
  <c r="DW38" i="1" s="1"/>
  <c r="AH38" i="1"/>
  <c r="AC38" i="1"/>
  <c r="X38" i="1"/>
  <c r="F38" i="1"/>
  <c r="D38" i="1"/>
  <c r="C38" i="1"/>
  <c r="B38" i="1"/>
  <c r="H38" i="1" s="1"/>
  <c r="DP37" i="1"/>
  <c r="DK37" i="1"/>
  <c r="DF37" i="1"/>
  <c r="CZ37" i="1"/>
  <c r="CU37" i="1"/>
  <c r="CP37" i="1"/>
  <c r="CK37" i="1"/>
  <c r="CF37" i="1"/>
  <c r="CA37" i="1"/>
  <c r="BV37" i="1"/>
  <c r="BQ37" i="1"/>
  <c r="BL37" i="1"/>
  <c r="BG37" i="1"/>
  <c r="BB37" i="1"/>
  <c r="AW37" i="1"/>
  <c r="AR37" i="1"/>
  <c r="DX37" i="1" s="1"/>
  <c r="AM37" i="1"/>
  <c r="DW37" i="1" s="1"/>
  <c r="AH37" i="1"/>
  <c r="AC37" i="1"/>
  <c r="X37" i="1"/>
  <c r="F37" i="1"/>
  <c r="D37" i="1" s="1"/>
  <c r="DP36" i="1"/>
  <c r="DK36" i="1"/>
  <c r="DF36" i="1"/>
  <c r="CZ36" i="1"/>
  <c r="CU36" i="1"/>
  <c r="CP36" i="1"/>
  <c r="CK36" i="1"/>
  <c r="CF36" i="1"/>
  <c r="CA36" i="1"/>
  <c r="BV36" i="1"/>
  <c r="BQ36" i="1"/>
  <c r="BL36" i="1"/>
  <c r="BG36" i="1"/>
  <c r="BB36" i="1"/>
  <c r="AW36" i="1"/>
  <c r="AR36" i="1"/>
  <c r="DX36" i="1" s="1"/>
  <c r="AM36" i="1"/>
  <c r="DW36" i="1" s="1"/>
  <c r="AH36" i="1"/>
  <c r="AC36" i="1"/>
  <c r="X36" i="1"/>
  <c r="F36" i="1"/>
  <c r="D36" i="1"/>
  <c r="C36" i="1"/>
  <c r="B36" i="1"/>
  <c r="H36" i="1" s="1"/>
  <c r="DP35" i="1"/>
  <c r="DK35" i="1"/>
  <c r="DF35" i="1"/>
  <c r="CZ35" i="1"/>
  <c r="CU35" i="1"/>
  <c r="CP35" i="1"/>
  <c r="CK35" i="1"/>
  <c r="CF35" i="1"/>
  <c r="CA35" i="1"/>
  <c r="BV35" i="1"/>
  <c r="BQ35" i="1"/>
  <c r="BL35" i="1"/>
  <c r="BG35" i="1"/>
  <c r="BB35" i="1"/>
  <c r="AW35" i="1"/>
  <c r="AR35" i="1"/>
  <c r="DX35" i="1" s="1"/>
  <c r="AM35" i="1"/>
  <c r="DW35" i="1" s="1"/>
  <c r="AH35" i="1"/>
  <c r="AC35" i="1"/>
  <c r="X35" i="1"/>
  <c r="F35" i="1"/>
  <c r="C35" i="1" s="1"/>
  <c r="DP34" i="1"/>
  <c r="DK34" i="1"/>
  <c r="DF34" i="1"/>
  <c r="CZ34" i="1"/>
  <c r="CU34" i="1"/>
  <c r="CP34" i="1"/>
  <c r="CK34" i="1"/>
  <c r="CF34" i="1"/>
  <c r="CA34" i="1"/>
  <c r="BV34" i="1"/>
  <c r="BQ34" i="1"/>
  <c r="BL34" i="1"/>
  <c r="BG34" i="1"/>
  <c r="BB34" i="1"/>
  <c r="AW34" i="1"/>
  <c r="AR34" i="1"/>
  <c r="DX34" i="1" s="1"/>
  <c r="AM34" i="1"/>
  <c r="DW34" i="1" s="1"/>
  <c r="AH34" i="1"/>
  <c r="AC34" i="1"/>
  <c r="X34" i="1"/>
  <c r="F34" i="1"/>
  <c r="D34" i="1"/>
  <c r="C34" i="1"/>
  <c r="B34" i="1"/>
  <c r="H34" i="1" s="1"/>
  <c r="DP33" i="1"/>
  <c r="DK33" i="1"/>
  <c r="DF33" i="1"/>
  <c r="CZ33" i="1"/>
  <c r="CU33" i="1"/>
  <c r="CP33" i="1"/>
  <c r="CK33" i="1"/>
  <c r="CF33" i="1"/>
  <c r="CA33" i="1"/>
  <c r="BV33" i="1"/>
  <c r="BQ33" i="1"/>
  <c r="BL33" i="1"/>
  <c r="BG33" i="1"/>
  <c r="BB33" i="1"/>
  <c r="AW33" i="1"/>
  <c r="AR33" i="1"/>
  <c r="DX33" i="1" s="1"/>
  <c r="AM33" i="1"/>
  <c r="DW33" i="1" s="1"/>
  <c r="AH33" i="1"/>
  <c r="AC33" i="1"/>
  <c r="X33" i="1"/>
  <c r="F33" i="1"/>
  <c r="DP32" i="1"/>
  <c r="DK32" i="1"/>
  <c r="DF32" i="1"/>
  <c r="CZ32" i="1"/>
  <c r="CU32" i="1"/>
  <c r="CP32" i="1"/>
  <c r="CK32" i="1"/>
  <c r="CF32" i="1"/>
  <c r="CA32" i="1"/>
  <c r="BV32" i="1"/>
  <c r="BQ32" i="1"/>
  <c r="BL32" i="1"/>
  <c r="BG32" i="1"/>
  <c r="BB32" i="1"/>
  <c r="AW32" i="1"/>
  <c r="AR32" i="1"/>
  <c r="DX32" i="1" s="1"/>
  <c r="AM32" i="1"/>
  <c r="DW32" i="1" s="1"/>
  <c r="AH32" i="1"/>
  <c r="AC32" i="1"/>
  <c r="X32" i="1"/>
  <c r="F32" i="1"/>
  <c r="D32" i="1" s="1"/>
  <c r="C32" i="1"/>
  <c r="DW31" i="1"/>
  <c r="DP31" i="1"/>
  <c r="DK31" i="1"/>
  <c r="DF31" i="1"/>
  <c r="CZ31" i="1"/>
  <c r="CU31" i="1"/>
  <c r="CP31" i="1"/>
  <c r="CK31" i="1"/>
  <c r="CF31" i="1"/>
  <c r="CA31" i="1"/>
  <c r="BV31" i="1"/>
  <c r="BQ31" i="1"/>
  <c r="BL31" i="1"/>
  <c r="BG31" i="1"/>
  <c r="BB31" i="1"/>
  <c r="AW31" i="1"/>
  <c r="AR31" i="1"/>
  <c r="DX31" i="1" s="1"/>
  <c r="AM31" i="1"/>
  <c r="AH31" i="1"/>
  <c r="AC31" i="1"/>
  <c r="X31" i="1"/>
  <c r="F31" i="1"/>
  <c r="D31" i="1" s="1"/>
  <c r="C31" i="1"/>
  <c r="DP30" i="1"/>
  <c r="DK30" i="1"/>
  <c r="DF30" i="1"/>
  <c r="CZ30" i="1"/>
  <c r="CU30" i="1"/>
  <c r="CP30" i="1"/>
  <c r="CK30" i="1"/>
  <c r="CF30" i="1"/>
  <c r="CA30" i="1"/>
  <c r="BV30" i="1"/>
  <c r="BQ30" i="1"/>
  <c r="BL30" i="1"/>
  <c r="BG30" i="1"/>
  <c r="BB30" i="1"/>
  <c r="AW30" i="1"/>
  <c r="AR30" i="1"/>
  <c r="DX30" i="1" s="1"/>
  <c r="AM30" i="1"/>
  <c r="DW30" i="1" s="1"/>
  <c r="AH30" i="1"/>
  <c r="AC30" i="1"/>
  <c r="X30" i="1"/>
  <c r="F30" i="1"/>
  <c r="D30" i="1" s="1"/>
  <c r="C30" i="1"/>
  <c r="DW29" i="1"/>
  <c r="DP29" i="1"/>
  <c r="DK29" i="1"/>
  <c r="DF29" i="1"/>
  <c r="CZ29" i="1"/>
  <c r="CU29" i="1"/>
  <c r="CP29" i="1"/>
  <c r="CK29" i="1"/>
  <c r="CF29" i="1"/>
  <c r="CA29" i="1"/>
  <c r="BV29" i="1"/>
  <c r="BQ29" i="1"/>
  <c r="BL29" i="1"/>
  <c r="BG29" i="1"/>
  <c r="BB29" i="1"/>
  <c r="AW29" i="1"/>
  <c r="AR29" i="1"/>
  <c r="DX29" i="1" s="1"/>
  <c r="AM29" i="1"/>
  <c r="AH29" i="1"/>
  <c r="AC29" i="1"/>
  <c r="X29" i="1"/>
  <c r="F29" i="1"/>
  <c r="D29" i="1" s="1"/>
  <c r="C29" i="1"/>
  <c r="DP28" i="1"/>
  <c r="DK28" i="1"/>
  <c r="DF28" i="1"/>
  <c r="CZ28" i="1"/>
  <c r="CU28" i="1"/>
  <c r="CP28" i="1"/>
  <c r="CK28" i="1"/>
  <c r="CF28" i="1"/>
  <c r="CA28" i="1"/>
  <c r="BV28" i="1"/>
  <c r="BQ28" i="1"/>
  <c r="BL28" i="1"/>
  <c r="BG28" i="1"/>
  <c r="BB28" i="1"/>
  <c r="AW28" i="1"/>
  <c r="AR28" i="1"/>
  <c r="DX28" i="1" s="1"/>
  <c r="AM28" i="1"/>
  <c r="DW28" i="1" s="1"/>
  <c r="AH28" i="1"/>
  <c r="AC28" i="1"/>
  <c r="X28" i="1"/>
  <c r="F28" i="1"/>
  <c r="D28" i="1" s="1"/>
  <c r="C28" i="1"/>
  <c r="DW27" i="1"/>
  <c r="DP27" i="1"/>
  <c r="DK27" i="1"/>
  <c r="DF27" i="1"/>
  <c r="CZ27" i="1"/>
  <c r="CU27" i="1"/>
  <c r="CP27" i="1"/>
  <c r="CK27" i="1"/>
  <c r="CF27" i="1"/>
  <c r="CA27" i="1"/>
  <c r="BV27" i="1"/>
  <c r="BQ27" i="1"/>
  <c r="BL27" i="1"/>
  <c r="BG27" i="1"/>
  <c r="BB27" i="1"/>
  <c r="AW27" i="1"/>
  <c r="AR27" i="1"/>
  <c r="DX27" i="1" s="1"/>
  <c r="AM27" i="1"/>
  <c r="AH27" i="1"/>
  <c r="AC27" i="1"/>
  <c r="X27" i="1"/>
  <c r="F27" i="1"/>
  <c r="D27" i="1" s="1"/>
  <c r="C27" i="1"/>
  <c r="DP26" i="1"/>
  <c r="DK26" i="1"/>
  <c r="DF26" i="1"/>
  <c r="CZ26" i="1"/>
  <c r="CU26" i="1"/>
  <c r="CP26" i="1"/>
  <c r="CK26" i="1"/>
  <c r="CF26" i="1"/>
  <c r="CA26" i="1"/>
  <c r="BV26" i="1"/>
  <c r="BQ26" i="1"/>
  <c r="BL26" i="1"/>
  <c r="BG26" i="1"/>
  <c r="BB26" i="1"/>
  <c r="AW26" i="1"/>
  <c r="AR26" i="1"/>
  <c r="DX26" i="1" s="1"/>
  <c r="AM26" i="1"/>
  <c r="DW26" i="1" s="1"/>
  <c r="AH26" i="1"/>
  <c r="AC26" i="1"/>
  <c r="X26" i="1"/>
  <c r="F26" i="1"/>
  <c r="D26" i="1" s="1"/>
  <c r="C26" i="1"/>
  <c r="DW25" i="1"/>
  <c r="DP25" i="1"/>
  <c r="DK25" i="1"/>
  <c r="DF25" i="1"/>
  <c r="CZ25" i="1"/>
  <c r="CU25" i="1"/>
  <c r="CP25" i="1"/>
  <c r="CK25" i="1"/>
  <c r="CF25" i="1"/>
  <c r="CA25" i="1"/>
  <c r="BV25" i="1"/>
  <c r="BQ25" i="1"/>
  <c r="BL25" i="1"/>
  <c r="BG25" i="1"/>
  <c r="BB25" i="1"/>
  <c r="AW25" i="1"/>
  <c r="AR25" i="1"/>
  <c r="DX25" i="1" s="1"/>
  <c r="AM25" i="1"/>
  <c r="AH25" i="1"/>
  <c r="AC25" i="1"/>
  <c r="X25" i="1"/>
  <c r="F25" i="1"/>
  <c r="D25" i="1" s="1"/>
  <c r="C25" i="1"/>
  <c r="DP24" i="1"/>
  <c r="DK24" i="1"/>
  <c r="DF24" i="1"/>
  <c r="CZ24" i="1"/>
  <c r="CU24" i="1"/>
  <c r="CP24" i="1"/>
  <c r="CK24" i="1"/>
  <c r="CF24" i="1"/>
  <c r="CA24" i="1"/>
  <c r="BV24" i="1"/>
  <c r="BQ24" i="1"/>
  <c r="BL24" i="1"/>
  <c r="BG24" i="1"/>
  <c r="BB24" i="1"/>
  <c r="AW24" i="1"/>
  <c r="AR24" i="1"/>
  <c r="DX24" i="1" s="1"/>
  <c r="AM24" i="1"/>
  <c r="DW24" i="1" s="1"/>
  <c r="AH24" i="1"/>
  <c r="AC24" i="1"/>
  <c r="X24" i="1"/>
  <c r="F24" i="1"/>
  <c r="D24" i="1"/>
  <c r="C24" i="1"/>
  <c r="B24" i="1"/>
  <c r="H24" i="1" s="1"/>
  <c r="DP23" i="1"/>
  <c r="DK23" i="1"/>
  <c r="DF23" i="1"/>
  <c r="CZ23" i="1"/>
  <c r="CU23" i="1"/>
  <c r="CP23" i="1"/>
  <c r="CK23" i="1"/>
  <c r="CF23" i="1"/>
  <c r="CA23" i="1"/>
  <c r="BV23" i="1"/>
  <c r="BQ23" i="1"/>
  <c r="BL23" i="1"/>
  <c r="BG23" i="1"/>
  <c r="BB23" i="1"/>
  <c r="AW23" i="1"/>
  <c r="AR23" i="1"/>
  <c r="DX23" i="1" s="1"/>
  <c r="AM23" i="1"/>
  <c r="DW23" i="1" s="1"/>
  <c r="AH23" i="1"/>
  <c r="AC23" i="1"/>
  <c r="X23" i="1"/>
  <c r="F23" i="1"/>
  <c r="C23" i="1" s="1"/>
  <c r="DP22" i="1"/>
  <c r="DK22" i="1"/>
  <c r="DF22" i="1"/>
  <c r="CZ22" i="1"/>
  <c r="CU22" i="1"/>
  <c r="CP22" i="1"/>
  <c r="CK22" i="1"/>
  <c r="CF22" i="1"/>
  <c r="CA22" i="1"/>
  <c r="BV22" i="1"/>
  <c r="BQ22" i="1"/>
  <c r="BL22" i="1"/>
  <c r="BG22" i="1"/>
  <c r="BB22" i="1"/>
  <c r="AW22" i="1"/>
  <c r="AR22" i="1"/>
  <c r="DX22" i="1" s="1"/>
  <c r="AM22" i="1"/>
  <c r="DW22" i="1" s="1"/>
  <c r="AH22" i="1"/>
  <c r="AC22" i="1"/>
  <c r="X22" i="1"/>
  <c r="F22" i="1"/>
  <c r="D22" i="1"/>
  <c r="C22" i="1"/>
  <c r="B22" i="1"/>
  <c r="H22" i="1" s="1"/>
  <c r="DP21" i="1"/>
  <c r="DK21" i="1"/>
  <c r="DF21" i="1"/>
  <c r="CZ21" i="1"/>
  <c r="CU21" i="1"/>
  <c r="CP21" i="1"/>
  <c r="CK21" i="1"/>
  <c r="CF21" i="1"/>
  <c r="CA21" i="1"/>
  <c r="BV21" i="1"/>
  <c r="BQ21" i="1"/>
  <c r="BL21" i="1"/>
  <c r="BG21" i="1"/>
  <c r="BB21" i="1"/>
  <c r="AW21" i="1"/>
  <c r="AR21" i="1"/>
  <c r="DX21" i="1" s="1"/>
  <c r="AM21" i="1"/>
  <c r="DW21" i="1" s="1"/>
  <c r="AH21" i="1"/>
  <c r="AC21" i="1"/>
  <c r="X21" i="1"/>
  <c r="F21" i="1"/>
  <c r="DP20" i="1"/>
  <c r="DK20" i="1"/>
  <c r="DF20" i="1"/>
  <c r="CZ20" i="1"/>
  <c r="CU20" i="1"/>
  <c r="CP20" i="1"/>
  <c r="CK20" i="1"/>
  <c r="CF20" i="1"/>
  <c r="CA20" i="1"/>
  <c r="BV20" i="1"/>
  <c r="BQ20" i="1"/>
  <c r="BL20" i="1"/>
  <c r="BG20" i="1"/>
  <c r="BB20" i="1"/>
  <c r="AW20" i="1"/>
  <c r="AR20" i="1"/>
  <c r="DX20" i="1" s="1"/>
  <c r="AM20" i="1"/>
  <c r="DW20" i="1" s="1"/>
  <c r="AH20" i="1"/>
  <c r="AC20" i="1"/>
  <c r="X20" i="1"/>
  <c r="F20" i="1"/>
  <c r="DP19" i="1"/>
  <c r="DK19" i="1"/>
  <c r="DF19" i="1"/>
  <c r="CZ19" i="1"/>
  <c r="CU19" i="1"/>
  <c r="CP19" i="1"/>
  <c r="CK19" i="1"/>
  <c r="CF19" i="1"/>
  <c r="CA19" i="1"/>
  <c r="BV19" i="1"/>
  <c r="BQ19" i="1"/>
  <c r="BL19" i="1"/>
  <c r="BG19" i="1"/>
  <c r="BB19" i="1"/>
  <c r="AW19" i="1"/>
  <c r="AR19" i="1"/>
  <c r="DX19" i="1" s="1"/>
  <c r="AM19" i="1"/>
  <c r="DW19" i="1" s="1"/>
  <c r="AH19" i="1"/>
  <c r="AC19" i="1"/>
  <c r="X19" i="1"/>
  <c r="F19" i="1"/>
  <c r="D19" i="1"/>
  <c r="C19" i="1"/>
  <c r="B19" i="1"/>
  <c r="H19" i="1" s="1"/>
  <c r="DP18" i="1"/>
  <c r="DK18" i="1"/>
  <c r="DF18" i="1"/>
  <c r="CZ18" i="1"/>
  <c r="CU18" i="1"/>
  <c r="CP18" i="1"/>
  <c r="CK18" i="1"/>
  <c r="CF18" i="1"/>
  <c r="CA18" i="1"/>
  <c r="BV18" i="1"/>
  <c r="BQ18" i="1"/>
  <c r="BL18" i="1"/>
  <c r="BG18" i="1"/>
  <c r="BB18" i="1"/>
  <c r="AW18" i="1"/>
  <c r="AR18" i="1"/>
  <c r="DX18" i="1" s="1"/>
  <c r="AM18" i="1"/>
  <c r="DW18" i="1" s="1"/>
  <c r="AH18" i="1"/>
  <c r="AC18" i="1"/>
  <c r="X18" i="1"/>
  <c r="F18" i="1"/>
  <c r="DP17" i="1"/>
  <c r="DK17" i="1"/>
  <c r="DF17" i="1"/>
  <c r="CZ17" i="1"/>
  <c r="CU17" i="1"/>
  <c r="CP17" i="1"/>
  <c r="CK17" i="1"/>
  <c r="CF17" i="1"/>
  <c r="CA17" i="1"/>
  <c r="BV17" i="1"/>
  <c r="BQ17" i="1"/>
  <c r="BL17" i="1"/>
  <c r="BG17" i="1"/>
  <c r="BB17" i="1"/>
  <c r="AW17" i="1"/>
  <c r="AR17" i="1"/>
  <c r="DX17" i="1" s="1"/>
  <c r="AM17" i="1"/>
  <c r="DW17" i="1" s="1"/>
  <c r="AH17" i="1"/>
  <c r="AC17" i="1"/>
  <c r="X17" i="1"/>
  <c r="F17" i="1"/>
  <c r="D17" i="1"/>
  <c r="C17" i="1"/>
  <c r="B17" i="1"/>
  <c r="H17" i="1" s="1"/>
  <c r="DP16" i="1"/>
  <c r="DK16" i="1"/>
  <c r="DF16" i="1"/>
  <c r="CZ16" i="1"/>
  <c r="CU16" i="1"/>
  <c r="CP16" i="1"/>
  <c r="CK16" i="1"/>
  <c r="CF16" i="1"/>
  <c r="CA16" i="1"/>
  <c r="BV16" i="1"/>
  <c r="BQ16" i="1"/>
  <c r="BL16" i="1"/>
  <c r="BG16" i="1"/>
  <c r="BB16" i="1"/>
  <c r="AW16" i="1"/>
  <c r="AR16" i="1"/>
  <c r="DX16" i="1" s="1"/>
  <c r="AM16" i="1"/>
  <c r="DW16" i="1" s="1"/>
  <c r="AH16" i="1"/>
  <c r="AC16" i="1"/>
  <c r="X16" i="1"/>
  <c r="F16" i="1"/>
  <c r="DP15" i="1"/>
  <c r="DK15" i="1"/>
  <c r="DF15" i="1"/>
  <c r="CZ15" i="1"/>
  <c r="CU15" i="1"/>
  <c r="CP15" i="1"/>
  <c r="CK15" i="1"/>
  <c r="CF15" i="1"/>
  <c r="CA15" i="1"/>
  <c r="BV15" i="1"/>
  <c r="BQ15" i="1"/>
  <c r="BL15" i="1"/>
  <c r="BG15" i="1"/>
  <c r="BB15" i="1"/>
  <c r="AW15" i="1"/>
  <c r="AR15" i="1"/>
  <c r="DX15" i="1" s="1"/>
  <c r="AM15" i="1"/>
  <c r="DW15" i="1" s="1"/>
  <c r="AH15" i="1"/>
  <c r="AC15" i="1"/>
  <c r="X15" i="1"/>
  <c r="F15" i="1"/>
  <c r="D15" i="1"/>
  <c r="C15" i="1"/>
  <c r="B15" i="1"/>
  <c r="H15" i="1" s="1"/>
  <c r="DP14" i="1"/>
  <c r="DK14" i="1"/>
  <c r="DF14" i="1"/>
  <c r="CZ14" i="1"/>
  <c r="CU14" i="1"/>
  <c r="CP14" i="1"/>
  <c r="CK14" i="1"/>
  <c r="CF14" i="1"/>
  <c r="CA14" i="1"/>
  <c r="BV14" i="1"/>
  <c r="BQ14" i="1"/>
  <c r="BL14" i="1"/>
  <c r="BG14" i="1"/>
  <c r="BB14" i="1"/>
  <c r="AW14" i="1"/>
  <c r="AR14" i="1"/>
  <c r="DX14" i="1" s="1"/>
  <c r="AM14" i="1"/>
  <c r="DW14" i="1" s="1"/>
  <c r="AH14" i="1"/>
  <c r="AC14" i="1"/>
  <c r="X14" i="1"/>
  <c r="F14" i="1"/>
  <c r="D14" i="1" s="1"/>
  <c r="C14" i="1"/>
  <c r="DP13" i="1"/>
  <c r="DK13" i="1"/>
  <c r="DF13" i="1"/>
  <c r="CZ13" i="1"/>
  <c r="CU13" i="1"/>
  <c r="CP13" i="1"/>
  <c r="CK13" i="1"/>
  <c r="CF13" i="1"/>
  <c r="CA13" i="1"/>
  <c r="BV13" i="1"/>
  <c r="BQ13" i="1"/>
  <c r="BL13" i="1"/>
  <c r="BG13" i="1"/>
  <c r="BB13" i="1"/>
  <c r="AW13" i="1"/>
  <c r="AR13" i="1"/>
  <c r="DX13" i="1" s="1"/>
  <c r="AM13" i="1"/>
  <c r="DW13" i="1" s="1"/>
  <c r="AH13" i="1"/>
  <c r="AC13" i="1"/>
  <c r="DU13" i="1" s="1"/>
  <c r="X13" i="1"/>
  <c r="F13" i="1"/>
  <c r="D13" i="1" s="1"/>
  <c r="C13" i="1"/>
  <c r="DO12" i="1"/>
  <c r="DJ12" i="1"/>
  <c r="DE12" i="1"/>
  <c r="CY12" i="1"/>
  <c r="CT12" i="1"/>
  <c r="CO12" i="1"/>
  <c r="CJ12" i="1"/>
  <c r="CE12" i="1"/>
  <c r="BZ12" i="1"/>
  <c r="BU12" i="1"/>
  <c r="BP12" i="1"/>
  <c r="BK12" i="1"/>
  <c r="BF12" i="1"/>
  <c r="BA12" i="1"/>
  <c r="AV12" i="1"/>
  <c r="AQ12" i="1"/>
  <c r="AL12" i="1"/>
  <c r="AG12" i="1"/>
  <c r="AB12" i="1"/>
  <c r="W12" i="1"/>
  <c r="DP11" i="1"/>
  <c r="DP12" i="1" s="1"/>
  <c r="DK11" i="1"/>
  <c r="DK12" i="1" s="1"/>
  <c r="DF11" i="1"/>
  <c r="DF12" i="1" s="1"/>
  <c r="CZ11" i="1"/>
  <c r="CZ12" i="1" s="1"/>
  <c r="CU11" i="1"/>
  <c r="CU12" i="1" s="1"/>
  <c r="CP11" i="1"/>
  <c r="CP12" i="1" s="1"/>
  <c r="CK11" i="1"/>
  <c r="CK12" i="1" s="1"/>
  <c r="CF11" i="1"/>
  <c r="CF12" i="1" s="1"/>
  <c r="CA11" i="1"/>
  <c r="CA12" i="1" s="1"/>
  <c r="BV11" i="1"/>
  <c r="BV12" i="1" s="1"/>
  <c r="BQ11" i="1"/>
  <c r="BQ12" i="1" s="1"/>
  <c r="BL11" i="1"/>
  <c r="BL12" i="1" s="1"/>
  <c r="BG11" i="1"/>
  <c r="BG12" i="1" s="1"/>
  <c r="BB11" i="1"/>
  <c r="BB12" i="1" s="1"/>
  <c r="AW11" i="1"/>
  <c r="AW12" i="1" s="1"/>
  <c r="AM11" i="1"/>
  <c r="AH11" i="1"/>
  <c r="AH12" i="1" s="1"/>
  <c r="AC11" i="1"/>
  <c r="AC12" i="1" s="1"/>
  <c r="X11" i="1"/>
  <c r="DA11" i="1" s="1"/>
  <c r="X12" i="1" l="1"/>
  <c r="DY13" i="1"/>
  <c r="EA13" i="1"/>
  <c r="EC13" i="1"/>
  <c r="EE13" i="1"/>
  <c r="EG13" i="1"/>
  <c r="B13" i="1"/>
  <c r="H13" i="1" s="1"/>
  <c r="D16" i="1"/>
  <c r="C16" i="1"/>
  <c r="D18" i="1"/>
  <c r="C18" i="1"/>
  <c r="D20" i="1"/>
  <c r="C20" i="1"/>
  <c r="I22" i="1"/>
  <c r="DT14" i="1"/>
  <c r="DV14" i="1"/>
  <c r="DZ14" i="1"/>
  <c r="EB14" i="1"/>
  <c r="ED14" i="1"/>
  <c r="EF14" i="1"/>
  <c r="EH14" i="1"/>
  <c r="DU15" i="1"/>
  <c r="DY15" i="1"/>
  <c r="EA15" i="1"/>
  <c r="EC15" i="1"/>
  <c r="EE15" i="1"/>
  <c r="EG15" i="1"/>
  <c r="DT16" i="1"/>
  <c r="DV16" i="1"/>
  <c r="DZ16" i="1"/>
  <c r="EB16" i="1"/>
  <c r="ED16" i="1"/>
  <c r="EF16" i="1"/>
  <c r="EH16" i="1"/>
  <c r="DU17" i="1"/>
  <c r="DY17" i="1"/>
  <c r="EA17" i="1"/>
  <c r="EC17" i="1"/>
  <c r="EE17" i="1"/>
  <c r="EG17" i="1"/>
  <c r="DT18" i="1"/>
  <c r="DV18" i="1"/>
  <c r="DZ18" i="1"/>
  <c r="EB18" i="1"/>
  <c r="ED18" i="1"/>
  <c r="EF18" i="1"/>
  <c r="EH18" i="1"/>
  <c r="DU19" i="1"/>
  <c r="DY19" i="1"/>
  <c r="EA19" i="1"/>
  <c r="EC19" i="1"/>
  <c r="EE19" i="1"/>
  <c r="EG19" i="1"/>
  <c r="DT20" i="1"/>
  <c r="DV20" i="1"/>
  <c r="B26" i="1"/>
  <c r="H26" i="1" s="1"/>
  <c r="B28" i="1"/>
  <c r="H28" i="1" s="1"/>
  <c r="B30" i="1"/>
  <c r="H30" i="1" s="1"/>
  <c r="B32" i="1"/>
  <c r="H32" i="1" s="1"/>
  <c r="C37" i="1"/>
  <c r="C39" i="1"/>
  <c r="C41" i="1"/>
  <c r="C43" i="1"/>
  <c r="B45" i="1"/>
  <c r="C46" i="1"/>
  <c r="C48" i="1"/>
  <c r="C52" i="1"/>
  <c r="I24" i="1"/>
  <c r="I49" i="1"/>
  <c r="EJ51" i="1"/>
  <c r="EJ49" i="1"/>
  <c r="EJ47" i="1"/>
  <c r="EJ45" i="1"/>
  <c r="EJ42" i="1"/>
  <c r="EJ40" i="1"/>
  <c r="EJ38" i="1"/>
  <c r="EJ36" i="1"/>
  <c r="EJ34" i="1"/>
  <c r="EJ32" i="1"/>
  <c r="EJ30" i="1"/>
  <c r="EJ28" i="1"/>
  <c r="EJ26" i="1"/>
  <c r="EJ24" i="1"/>
  <c r="EJ22" i="1"/>
  <c r="EJ19" i="1"/>
  <c r="EJ17" i="1"/>
  <c r="EJ15" i="1"/>
  <c r="EJ13" i="1"/>
  <c r="DZ20" i="1"/>
  <c r="EB20" i="1"/>
  <c r="ED20" i="1"/>
  <c r="EF20" i="1"/>
  <c r="EH20" i="1"/>
  <c r="DU50" i="1"/>
  <c r="DU48" i="1"/>
  <c r="DU46" i="1"/>
  <c r="DU44" i="1"/>
  <c r="DU43" i="1"/>
  <c r="DU41" i="1"/>
  <c r="DU39" i="1"/>
  <c r="DU37" i="1"/>
  <c r="DU33" i="1"/>
  <c r="DU35" i="1"/>
  <c r="DU31" i="1"/>
  <c r="DU29" i="1"/>
  <c r="DU27" i="1"/>
  <c r="DU25" i="1"/>
  <c r="DU21" i="1"/>
  <c r="DU23" i="1"/>
  <c r="DU20" i="1"/>
  <c r="DU18" i="1"/>
  <c r="DU16" i="1"/>
  <c r="DU14" i="1"/>
  <c r="DZ51" i="1"/>
  <c r="DZ49" i="1"/>
  <c r="DZ47" i="1"/>
  <c r="DZ45" i="1"/>
  <c r="DZ42" i="1"/>
  <c r="DZ40" i="1"/>
  <c r="DZ38" i="1"/>
  <c r="DZ36" i="1"/>
  <c r="DZ34" i="1"/>
  <c r="DZ32" i="1"/>
  <c r="DZ30" i="1"/>
  <c r="DZ28" i="1"/>
  <c r="DZ26" i="1"/>
  <c r="DZ22" i="1"/>
  <c r="DZ24" i="1"/>
  <c r="DZ19" i="1"/>
  <c r="DZ17" i="1"/>
  <c r="DZ15" i="1"/>
  <c r="DZ13" i="1"/>
  <c r="EB51" i="1"/>
  <c r="EB49" i="1"/>
  <c r="EB47" i="1"/>
  <c r="EB45" i="1"/>
  <c r="EB42" i="1"/>
  <c r="EB40" i="1"/>
  <c r="EB38" i="1"/>
  <c r="EB36" i="1"/>
  <c r="EB34" i="1"/>
  <c r="EB32" i="1"/>
  <c r="EB30" i="1"/>
  <c r="EB28" i="1"/>
  <c r="EB26" i="1"/>
  <c r="EB24" i="1"/>
  <c r="EB22" i="1"/>
  <c r="EB19" i="1"/>
  <c r="EB17" i="1"/>
  <c r="EB15" i="1"/>
  <c r="EB13" i="1"/>
  <c r="ED51" i="1"/>
  <c r="ED49" i="1"/>
  <c r="ED47" i="1"/>
  <c r="ED45" i="1"/>
  <c r="ED42" i="1"/>
  <c r="ED40" i="1"/>
  <c r="ED38" i="1"/>
  <c r="ED36" i="1"/>
  <c r="ED34" i="1"/>
  <c r="ED32" i="1"/>
  <c r="ED30" i="1"/>
  <c r="ED28" i="1"/>
  <c r="ED26" i="1"/>
  <c r="ED22" i="1"/>
  <c r="ED24" i="1"/>
  <c r="ED19" i="1"/>
  <c r="ED17" i="1"/>
  <c r="ED15" i="1"/>
  <c r="ED13" i="1"/>
  <c r="EF51" i="1"/>
  <c r="EF49" i="1"/>
  <c r="EF47" i="1"/>
  <c r="EF45" i="1"/>
  <c r="EF42" i="1"/>
  <c r="EF40" i="1"/>
  <c r="EF38" i="1"/>
  <c r="EF36" i="1"/>
  <c r="EF34" i="1"/>
  <c r="EF32" i="1"/>
  <c r="EF30" i="1"/>
  <c r="EF28" i="1"/>
  <c r="EF26" i="1"/>
  <c r="EF24" i="1"/>
  <c r="EF22" i="1"/>
  <c r="EF19" i="1"/>
  <c r="EF17" i="1"/>
  <c r="EF15" i="1"/>
  <c r="EF13" i="1"/>
  <c r="EH51" i="1"/>
  <c r="EH49" i="1"/>
  <c r="EH47" i="1"/>
  <c r="EH45" i="1"/>
  <c r="EH42" i="1"/>
  <c r="EH40" i="1"/>
  <c r="EH38" i="1"/>
  <c r="EH36" i="1"/>
  <c r="EH34" i="1"/>
  <c r="EH32" i="1"/>
  <c r="EH30" i="1"/>
  <c r="EH28" i="1"/>
  <c r="EH26" i="1"/>
  <c r="EH24" i="1"/>
  <c r="EH22" i="1"/>
  <c r="EH19" i="1"/>
  <c r="EH17" i="1"/>
  <c r="EH15" i="1"/>
  <c r="EH13" i="1"/>
  <c r="EJ14" i="1"/>
  <c r="EJ16" i="1"/>
  <c r="EJ18" i="1"/>
  <c r="EJ20" i="1"/>
  <c r="DT51" i="1"/>
  <c r="DT49" i="1"/>
  <c r="DT47" i="1"/>
  <c r="DT45" i="1"/>
  <c r="DT42" i="1"/>
  <c r="DT40" i="1"/>
  <c r="DT38" i="1"/>
  <c r="DT36" i="1"/>
  <c r="DT34" i="1"/>
  <c r="DT32" i="1"/>
  <c r="DT30" i="1"/>
  <c r="DT28" i="1"/>
  <c r="DT26" i="1"/>
  <c r="DV51" i="1"/>
  <c r="DV49" i="1"/>
  <c r="DV47" i="1"/>
  <c r="DV45" i="1"/>
  <c r="DV42" i="1"/>
  <c r="DV40" i="1"/>
  <c r="DV38" i="1"/>
  <c r="DV36" i="1"/>
  <c r="DV34" i="1"/>
  <c r="DV32" i="1"/>
  <c r="DV30" i="1"/>
  <c r="DV28" i="1"/>
  <c r="DV26" i="1"/>
  <c r="DY50" i="1"/>
  <c r="DY48" i="1"/>
  <c r="DY46" i="1"/>
  <c r="DY44" i="1"/>
  <c r="DY43" i="1"/>
  <c r="DY41" i="1"/>
  <c r="DY39" i="1"/>
  <c r="DY37" i="1"/>
  <c r="DY33" i="1"/>
  <c r="DY35" i="1"/>
  <c r="DY31" i="1"/>
  <c r="DY29" i="1"/>
  <c r="DY27" i="1"/>
  <c r="DY25" i="1"/>
  <c r="EA50" i="1"/>
  <c r="EA46" i="1"/>
  <c r="EA44" i="1"/>
  <c r="EA41" i="1"/>
  <c r="EA39" i="1"/>
  <c r="EA37" i="1"/>
  <c r="EA35" i="1"/>
  <c r="EA33" i="1"/>
  <c r="EA31" i="1"/>
  <c r="EA29" i="1"/>
  <c r="EA27" i="1"/>
  <c r="EA25" i="1"/>
  <c r="EC50" i="1"/>
  <c r="EC48" i="1"/>
  <c r="EC46" i="1"/>
  <c r="EC44" i="1"/>
  <c r="EC41" i="1"/>
  <c r="EC39" i="1"/>
  <c r="EC37" i="1"/>
  <c r="EC33" i="1"/>
  <c r="EC35" i="1"/>
  <c r="EC31" i="1"/>
  <c r="EC29" i="1"/>
  <c r="EC27" i="1"/>
  <c r="EC25" i="1"/>
  <c r="EE50" i="1"/>
  <c r="EE46" i="1"/>
  <c r="EE44" i="1"/>
  <c r="EE41" i="1"/>
  <c r="EE39" i="1"/>
  <c r="EE37" i="1"/>
  <c r="EE35" i="1"/>
  <c r="EE33" i="1"/>
  <c r="EE31" i="1"/>
  <c r="EE29" i="1"/>
  <c r="EE27" i="1"/>
  <c r="EE25" i="1"/>
  <c r="EG50" i="1"/>
  <c r="EG48" i="1"/>
  <c r="EG46" i="1"/>
  <c r="EG44" i="1"/>
  <c r="EG41" i="1"/>
  <c r="EG39" i="1"/>
  <c r="EG37" i="1"/>
  <c r="EG33" i="1"/>
  <c r="EG35" i="1"/>
  <c r="EG31" i="1"/>
  <c r="EG29" i="1"/>
  <c r="EG27" i="1"/>
  <c r="EG25" i="1"/>
  <c r="G13" i="1"/>
  <c r="I13" i="1"/>
  <c r="DA13" i="1"/>
  <c r="DT13" i="1"/>
  <c r="DV13" i="1"/>
  <c r="DY14" i="1"/>
  <c r="EA14" i="1"/>
  <c r="EC14" i="1"/>
  <c r="EE14" i="1"/>
  <c r="EG14" i="1"/>
  <c r="G15" i="1"/>
  <c r="I15" i="1"/>
  <c r="DA15" i="1"/>
  <c r="DT15" i="1"/>
  <c r="DV15" i="1"/>
  <c r="DY16" i="1"/>
  <c r="EA16" i="1"/>
  <c r="EC16" i="1"/>
  <c r="EE16" i="1"/>
  <c r="EG16" i="1"/>
  <c r="G17" i="1"/>
  <c r="I17" i="1"/>
  <c r="DA17" i="1"/>
  <c r="DT17" i="1"/>
  <c r="DV17" i="1"/>
  <c r="DY18" i="1"/>
  <c r="EA18" i="1"/>
  <c r="EC18" i="1"/>
  <c r="EE18" i="1"/>
  <c r="EG18" i="1"/>
  <c r="G19" i="1"/>
  <c r="I19" i="1"/>
  <c r="DA19" i="1"/>
  <c r="DT19" i="1"/>
  <c r="DV19" i="1"/>
  <c r="DY20" i="1"/>
  <c r="EA20" i="1"/>
  <c r="EC20" i="1"/>
  <c r="EE20" i="1"/>
  <c r="EG20" i="1"/>
  <c r="D21" i="1"/>
  <c r="B21" i="1"/>
  <c r="DT21" i="1"/>
  <c r="DA21" i="1"/>
  <c r="EI21" i="1" s="1"/>
  <c r="DV21" i="1"/>
  <c r="DZ21" i="1"/>
  <c r="EB21" i="1"/>
  <c r="ED21" i="1"/>
  <c r="EF21" i="1"/>
  <c r="EH21" i="1"/>
  <c r="EA21" i="1"/>
  <c r="EE21" i="1"/>
  <c r="G22" i="1"/>
  <c r="DT22" i="1"/>
  <c r="EJ23" i="1"/>
  <c r="DY23" i="1"/>
  <c r="EC23" i="1"/>
  <c r="EG23" i="1"/>
  <c r="DU24" i="1"/>
  <c r="DY24" i="1"/>
  <c r="EA24" i="1"/>
  <c r="EC24" i="1"/>
  <c r="EE24" i="1"/>
  <c r="EG24" i="1"/>
  <c r="DA24" i="1"/>
  <c r="DV24" i="1"/>
  <c r="EJ25" i="1"/>
  <c r="EJ27" i="1"/>
  <c r="EJ29" i="1"/>
  <c r="EJ31" i="1"/>
  <c r="DA12" i="1"/>
  <c r="B14" i="1"/>
  <c r="DA14" i="1"/>
  <c r="EI14" i="1" s="1"/>
  <c r="B16" i="1"/>
  <c r="DA16" i="1"/>
  <c r="EI16" i="1" s="1"/>
  <c r="B18" i="1"/>
  <c r="DA18" i="1"/>
  <c r="EI18" i="1" s="1"/>
  <c r="B20" i="1"/>
  <c r="DA20" i="1"/>
  <c r="EI20" i="1" s="1"/>
  <c r="C21" i="1"/>
  <c r="EJ21" i="1"/>
  <c r="DY21" i="1"/>
  <c r="EC21" i="1"/>
  <c r="EG21" i="1"/>
  <c r="DU22" i="1"/>
  <c r="DY22" i="1"/>
  <c r="EA22" i="1"/>
  <c r="EC22" i="1"/>
  <c r="EE22" i="1"/>
  <c r="EG22" i="1"/>
  <c r="DA22" i="1"/>
  <c r="EI22" i="1" s="1"/>
  <c r="DV22" i="1"/>
  <c r="D23" i="1"/>
  <c r="B23" i="1"/>
  <c r="DT23" i="1"/>
  <c r="DA23" i="1"/>
  <c r="EI23" i="1" s="1"/>
  <c r="DV23" i="1"/>
  <c r="DZ23" i="1"/>
  <c r="EB23" i="1"/>
  <c r="ED23" i="1"/>
  <c r="EF23" i="1"/>
  <c r="EH23" i="1"/>
  <c r="EA23" i="1"/>
  <c r="EE23" i="1"/>
  <c r="G24" i="1"/>
  <c r="DT24" i="1"/>
  <c r="DT25" i="1"/>
  <c r="DV25" i="1"/>
  <c r="DZ25" i="1"/>
  <c r="EB25" i="1"/>
  <c r="ED25" i="1"/>
  <c r="EF25" i="1"/>
  <c r="EH25" i="1"/>
  <c r="DU26" i="1"/>
  <c r="DY26" i="1"/>
  <c r="EA26" i="1"/>
  <c r="EC26" i="1"/>
  <c r="EE26" i="1"/>
  <c r="EG26" i="1"/>
  <c r="DT27" i="1"/>
  <c r="DV27" i="1"/>
  <c r="DZ27" i="1"/>
  <c r="EB27" i="1"/>
  <c r="ED27" i="1"/>
  <c r="EF27" i="1"/>
  <c r="EH27" i="1"/>
  <c r="DU28" i="1"/>
  <c r="DY28" i="1"/>
  <c r="EA28" i="1"/>
  <c r="EC28" i="1"/>
  <c r="EE28" i="1"/>
  <c r="EG28" i="1"/>
  <c r="DT29" i="1"/>
  <c r="DV29" i="1"/>
  <c r="DZ29" i="1"/>
  <c r="EB29" i="1"/>
  <c r="ED29" i="1"/>
  <c r="EF29" i="1"/>
  <c r="EH29" i="1"/>
  <c r="DU30" i="1"/>
  <c r="DY30" i="1"/>
  <c r="EA30" i="1"/>
  <c r="EC30" i="1"/>
  <c r="EE30" i="1"/>
  <c r="EG30" i="1"/>
  <c r="DT31" i="1"/>
  <c r="DV31" i="1"/>
  <c r="DZ31" i="1"/>
  <c r="EB31" i="1"/>
  <c r="ED31" i="1"/>
  <c r="EF31" i="1"/>
  <c r="EH31" i="1"/>
  <c r="DU32" i="1"/>
  <c r="DY32" i="1"/>
  <c r="EA32" i="1"/>
  <c r="EC32" i="1"/>
  <c r="EE32" i="1"/>
  <c r="EG32" i="1"/>
  <c r="G26" i="1"/>
  <c r="I26" i="1"/>
  <c r="DA26" i="1"/>
  <c r="EI26" i="1" s="1"/>
  <c r="G28" i="1"/>
  <c r="I28" i="1"/>
  <c r="DA28" i="1"/>
  <c r="EI28" i="1" s="1"/>
  <c r="G30" i="1"/>
  <c r="I30" i="1"/>
  <c r="DA30" i="1"/>
  <c r="EI30" i="1" s="1"/>
  <c r="G32" i="1"/>
  <c r="I32" i="1"/>
  <c r="DA32" i="1"/>
  <c r="EI32" i="1" s="1"/>
  <c r="D33" i="1"/>
  <c r="B33" i="1"/>
  <c r="DT33" i="1"/>
  <c r="DA33" i="1"/>
  <c r="EI33" i="1" s="1"/>
  <c r="DV33" i="1"/>
  <c r="DZ33" i="1"/>
  <c r="EB33" i="1"/>
  <c r="ED33" i="1"/>
  <c r="EF33" i="1"/>
  <c r="EH33" i="1"/>
  <c r="G34" i="1"/>
  <c r="EJ35" i="1"/>
  <c r="DU36" i="1"/>
  <c r="DY36" i="1"/>
  <c r="EA36" i="1"/>
  <c r="EC36" i="1"/>
  <c r="EE36" i="1"/>
  <c r="EG36" i="1"/>
  <c r="DT37" i="1"/>
  <c r="DV37" i="1"/>
  <c r="DZ37" i="1"/>
  <c r="EB37" i="1"/>
  <c r="ED37" i="1"/>
  <c r="EF37" i="1"/>
  <c r="EH37" i="1"/>
  <c r="DU38" i="1"/>
  <c r="DY38" i="1"/>
  <c r="EA38" i="1"/>
  <c r="EC38" i="1"/>
  <c r="EE38" i="1"/>
  <c r="EG38" i="1"/>
  <c r="DT39" i="1"/>
  <c r="DV39" i="1"/>
  <c r="DZ39" i="1"/>
  <c r="EB39" i="1"/>
  <c r="ED39" i="1"/>
  <c r="EF39" i="1"/>
  <c r="EH39" i="1"/>
  <c r="DU40" i="1"/>
  <c r="DY40" i="1"/>
  <c r="EA40" i="1"/>
  <c r="EC40" i="1"/>
  <c r="EE40" i="1"/>
  <c r="EG40" i="1"/>
  <c r="DT41" i="1"/>
  <c r="DV41" i="1"/>
  <c r="DZ41" i="1"/>
  <c r="EB41" i="1"/>
  <c r="ED41" i="1"/>
  <c r="EF41" i="1"/>
  <c r="EH41" i="1"/>
  <c r="DU42" i="1"/>
  <c r="DY42" i="1"/>
  <c r="EA42" i="1"/>
  <c r="EC42" i="1"/>
  <c r="EE42" i="1"/>
  <c r="EG42" i="1"/>
  <c r="DT43" i="1"/>
  <c r="DV43" i="1"/>
  <c r="DZ43" i="1"/>
  <c r="EB43" i="1"/>
  <c r="ED43" i="1"/>
  <c r="EF43" i="1"/>
  <c r="EH43" i="1"/>
  <c r="B25" i="1"/>
  <c r="DA25" i="1"/>
  <c r="EI25" i="1" s="1"/>
  <c r="B27" i="1"/>
  <c r="DA27" i="1"/>
  <c r="EI27" i="1" s="1"/>
  <c r="B29" i="1"/>
  <c r="DA29" i="1"/>
  <c r="EI29" i="1" s="1"/>
  <c r="B31" i="1"/>
  <c r="DA31" i="1"/>
  <c r="EI31" i="1" s="1"/>
  <c r="C33" i="1"/>
  <c r="EJ33" i="1"/>
  <c r="I34" i="1"/>
  <c r="DU34" i="1"/>
  <c r="DY34" i="1"/>
  <c r="EA34" i="1"/>
  <c r="EC34" i="1"/>
  <c r="EE34" i="1"/>
  <c r="EG34" i="1"/>
  <c r="DA34" i="1"/>
  <c r="EI34" i="1" s="1"/>
  <c r="D35" i="1"/>
  <c r="B35" i="1"/>
  <c r="DT35" i="1"/>
  <c r="DA35" i="1"/>
  <c r="EI35" i="1" s="1"/>
  <c r="DV35" i="1"/>
  <c r="DZ35" i="1"/>
  <c r="EB35" i="1"/>
  <c r="ED35" i="1"/>
  <c r="EF35" i="1"/>
  <c r="EH35" i="1"/>
  <c r="EJ37" i="1"/>
  <c r="EJ39" i="1"/>
  <c r="EJ41" i="1"/>
  <c r="EJ43" i="1"/>
  <c r="G36" i="1"/>
  <c r="I36" i="1"/>
  <c r="DA36" i="1"/>
  <c r="EI36" i="1" s="1"/>
  <c r="G38" i="1"/>
  <c r="I38" i="1"/>
  <c r="DA38" i="1"/>
  <c r="EI38" i="1" s="1"/>
  <c r="G40" i="1"/>
  <c r="I40" i="1"/>
  <c r="DA40" i="1"/>
  <c r="EI40" i="1" s="1"/>
  <c r="G42" i="1"/>
  <c r="I42" i="1"/>
  <c r="DA42" i="1"/>
  <c r="EI42" i="1" s="1"/>
  <c r="EJ44" i="1"/>
  <c r="DU45" i="1"/>
  <c r="DY45" i="1"/>
  <c r="EA45" i="1"/>
  <c r="EC45" i="1"/>
  <c r="EE45" i="1"/>
  <c r="EG45" i="1"/>
  <c r="DA45" i="1"/>
  <c r="EI45" i="1" s="1"/>
  <c r="DT46" i="1"/>
  <c r="DV46" i="1"/>
  <c r="DZ46" i="1"/>
  <c r="EB46" i="1"/>
  <c r="ED46" i="1"/>
  <c r="EF46" i="1"/>
  <c r="EH46" i="1"/>
  <c r="DU47" i="1"/>
  <c r="DY47" i="1"/>
  <c r="EA47" i="1"/>
  <c r="EC47" i="1"/>
  <c r="EE47" i="1"/>
  <c r="EG47" i="1"/>
  <c r="DT48" i="1"/>
  <c r="DV48" i="1"/>
  <c r="B37" i="1"/>
  <c r="DA37" i="1"/>
  <c r="EI37" i="1" s="1"/>
  <c r="B39" i="1"/>
  <c r="DA39" i="1"/>
  <c r="EI39" i="1" s="1"/>
  <c r="B41" i="1"/>
  <c r="DA41" i="1"/>
  <c r="EI41" i="1" s="1"/>
  <c r="B43" i="1"/>
  <c r="EA43" i="1"/>
  <c r="EC43" i="1"/>
  <c r="EE43" i="1"/>
  <c r="EG43" i="1"/>
  <c r="DA43" i="1"/>
  <c r="EI43" i="1" s="1"/>
  <c r="D44" i="1"/>
  <c r="B44" i="1"/>
  <c r="DT44" i="1"/>
  <c r="DA44" i="1"/>
  <c r="EI44" i="1" s="1"/>
  <c r="DV44" i="1"/>
  <c r="DZ44" i="1"/>
  <c r="EB44" i="1"/>
  <c r="ED44" i="1"/>
  <c r="EF44" i="1"/>
  <c r="EH44" i="1"/>
  <c r="G45" i="1"/>
  <c r="EJ46" i="1"/>
  <c r="EA48" i="1"/>
  <c r="EE48" i="1"/>
  <c r="G47" i="1"/>
  <c r="I47" i="1"/>
  <c r="DA47" i="1"/>
  <c r="EI47" i="1" s="1"/>
  <c r="DZ48" i="1"/>
  <c r="EB48" i="1"/>
  <c r="ED48" i="1"/>
  <c r="EF48" i="1"/>
  <c r="EH48" i="1"/>
  <c r="EJ48" i="1"/>
  <c r="DU49" i="1"/>
  <c r="DY49" i="1"/>
  <c r="EA49" i="1"/>
  <c r="EC49" i="1"/>
  <c r="EE49" i="1"/>
  <c r="EG49" i="1"/>
  <c r="DA49" i="1"/>
  <c r="EI49" i="1" s="1"/>
  <c r="D50" i="1"/>
  <c r="B50" i="1"/>
  <c r="DT50" i="1"/>
  <c r="DA50" i="1"/>
  <c r="EI50" i="1" s="1"/>
  <c r="DV50" i="1"/>
  <c r="DZ50" i="1"/>
  <c r="EB50" i="1"/>
  <c r="ED50" i="1"/>
  <c r="EF50" i="1"/>
  <c r="EH50" i="1"/>
  <c r="DU51" i="1"/>
  <c r="DY51" i="1"/>
  <c r="EA51" i="1"/>
  <c r="EC51" i="1"/>
  <c r="EE51" i="1"/>
  <c r="EG51" i="1"/>
  <c r="DT52" i="1"/>
  <c r="DV52" i="1"/>
  <c r="DZ52" i="1"/>
  <c r="EB52" i="1"/>
  <c r="ED52" i="1"/>
  <c r="EF52" i="1"/>
  <c r="EH52" i="1"/>
  <c r="DT53" i="1"/>
  <c r="DV53" i="1"/>
  <c r="DZ53" i="1"/>
  <c r="EB53" i="1"/>
  <c r="ED53" i="1"/>
  <c r="EF53" i="1"/>
  <c r="EH53" i="1"/>
  <c r="DT54" i="1"/>
  <c r="DV54" i="1"/>
  <c r="DZ54" i="1"/>
  <c r="EB54" i="1"/>
  <c r="ED54" i="1"/>
  <c r="EF54" i="1"/>
  <c r="EH54" i="1"/>
  <c r="B46" i="1"/>
  <c r="DA46" i="1"/>
  <c r="EI46" i="1" s="1"/>
  <c r="B48" i="1"/>
  <c r="DA48" i="1"/>
  <c r="EI48" i="1" s="1"/>
  <c r="G49" i="1"/>
  <c r="C50" i="1"/>
  <c r="EJ50" i="1"/>
  <c r="DU52" i="1"/>
  <c r="DY52" i="1"/>
  <c r="EA52" i="1"/>
  <c r="EC52" i="1"/>
  <c r="EE52" i="1"/>
  <c r="EG52" i="1"/>
  <c r="EJ52" i="1"/>
  <c r="DU53" i="1"/>
  <c r="DY53" i="1"/>
  <c r="EA53" i="1"/>
  <c r="EC53" i="1"/>
  <c r="EE53" i="1"/>
  <c r="EG53" i="1"/>
  <c r="EJ53" i="1"/>
  <c r="DU54" i="1"/>
  <c r="DY54" i="1"/>
  <c r="EA54" i="1"/>
  <c r="EC54" i="1"/>
  <c r="EE54" i="1"/>
  <c r="EG54" i="1"/>
  <c r="EJ54" i="1"/>
  <c r="G51" i="1"/>
  <c r="I51" i="1"/>
  <c r="DA51" i="1"/>
  <c r="EI51" i="1" s="1"/>
  <c r="B52" i="1"/>
  <c r="DA52" i="1"/>
  <c r="EI52" i="1" s="1"/>
  <c r="DA53" i="1"/>
  <c r="EI53" i="1" s="1"/>
  <c r="DA54" i="1"/>
  <c r="EI54" i="1" s="1"/>
  <c r="EL16" i="1" l="1"/>
  <c r="EK20" i="1"/>
  <c r="H45" i="1"/>
  <c r="I45" i="1"/>
  <c r="EK14" i="1"/>
  <c r="EK18" i="1"/>
  <c r="I52" i="1"/>
  <c r="G52" i="1"/>
  <c r="H52" i="1"/>
  <c r="I48" i="1"/>
  <c r="G48" i="1"/>
  <c r="H48" i="1"/>
  <c r="I46" i="1"/>
  <c r="G46" i="1"/>
  <c r="H46" i="1"/>
  <c r="EL53" i="1"/>
  <c r="EK53" i="1"/>
  <c r="DR53" i="1"/>
  <c r="I50" i="1"/>
  <c r="G50" i="1"/>
  <c r="H50" i="1"/>
  <c r="I44" i="1"/>
  <c r="G44" i="1"/>
  <c r="H44" i="1"/>
  <c r="EL46" i="1"/>
  <c r="EK46" i="1"/>
  <c r="DR46" i="1"/>
  <c r="EL35" i="1"/>
  <c r="DR35" i="1"/>
  <c r="EK35" i="1"/>
  <c r="I31" i="1"/>
  <c r="G31" i="1"/>
  <c r="H31" i="1"/>
  <c r="I29" i="1"/>
  <c r="G29" i="1"/>
  <c r="H29" i="1"/>
  <c r="I27" i="1"/>
  <c r="G27" i="1"/>
  <c r="H27" i="1"/>
  <c r="I25" i="1"/>
  <c r="G25" i="1"/>
  <c r="H25" i="1"/>
  <c r="EL41" i="1"/>
  <c r="EK41" i="1"/>
  <c r="DR41" i="1"/>
  <c r="EL37" i="1"/>
  <c r="EK37" i="1"/>
  <c r="DR37" i="1"/>
  <c r="EL33" i="1"/>
  <c r="DQ33" i="1" s="1"/>
  <c r="EK33" i="1"/>
  <c r="DR33" i="1"/>
  <c r="EL29" i="1"/>
  <c r="EK29" i="1"/>
  <c r="DR29" i="1"/>
  <c r="EL25" i="1"/>
  <c r="EK25" i="1"/>
  <c r="DR25" i="1"/>
  <c r="EL23" i="1"/>
  <c r="DR23" i="1"/>
  <c r="EK23" i="1"/>
  <c r="EI24" i="1"/>
  <c r="DR24" i="1" s="1"/>
  <c r="EL21" i="1"/>
  <c r="EK21" i="1"/>
  <c r="DR21" i="1"/>
  <c r="EI19" i="1"/>
  <c r="DR19" i="1" s="1"/>
  <c r="EI17" i="1"/>
  <c r="EI15" i="1"/>
  <c r="DR15" i="1" s="1"/>
  <c r="EI13" i="1"/>
  <c r="EK26" i="1"/>
  <c r="DR26" i="1"/>
  <c r="EL26" i="1"/>
  <c r="DQ26" i="1" s="1"/>
  <c r="EK30" i="1"/>
  <c r="DR30" i="1"/>
  <c r="EL30" i="1"/>
  <c r="DQ30" i="1" s="1"/>
  <c r="EK34" i="1"/>
  <c r="DR34" i="1"/>
  <c r="EL34" i="1"/>
  <c r="DQ34" i="1" s="1"/>
  <c r="EK38" i="1"/>
  <c r="DR38" i="1"/>
  <c r="EL38" i="1"/>
  <c r="DQ38" i="1" s="1"/>
  <c r="EK42" i="1"/>
  <c r="DR42" i="1"/>
  <c r="EL42" i="1"/>
  <c r="DQ42" i="1" s="1"/>
  <c r="EK47" i="1"/>
  <c r="DR47" i="1"/>
  <c r="EL47" i="1"/>
  <c r="DQ47" i="1" s="1"/>
  <c r="EK51" i="1"/>
  <c r="DR51" i="1"/>
  <c r="EL51" i="1"/>
  <c r="DQ51" i="1" s="1"/>
  <c r="EL20" i="1"/>
  <c r="DQ20" i="1" s="1"/>
  <c r="DR18" i="1"/>
  <c r="EL18" i="1"/>
  <c r="DQ18" i="1" s="1"/>
  <c r="EK16" i="1"/>
  <c r="DR14" i="1"/>
  <c r="EL14" i="1"/>
  <c r="DQ14" i="1" s="1"/>
  <c r="EL54" i="1"/>
  <c r="EK54" i="1"/>
  <c r="DR54" i="1"/>
  <c r="EL52" i="1"/>
  <c r="EK52" i="1"/>
  <c r="DR52" i="1"/>
  <c r="EL50" i="1"/>
  <c r="EK50" i="1"/>
  <c r="DR50" i="1"/>
  <c r="EL44" i="1"/>
  <c r="DR44" i="1"/>
  <c r="EK44" i="1"/>
  <c r="I43" i="1"/>
  <c r="G43" i="1"/>
  <c r="H43" i="1"/>
  <c r="I41" i="1"/>
  <c r="G41" i="1"/>
  <c r="H41" i="1"/>
  <c r="I39" i="1"/>
  <c r="G39" i="1"/>
  <c r="H39" i="1"/>
  <c r="I37" i="1"/>
  <c r="G37" i="1"/>
  <c r="H37" i="1"/>
  <c r="EL48" i="1"/>
  <c r="EK48" i="1"/>
  <c r="DR48" i="1"/>
  <c r="I35" i="1"/>
  <c r="G35" i="1"/>
  <c r="H35" i="1"/>
  <c r="EK43" i="1"/>
  <c r="EL43" i="1"/>
  <c r="DR43" i="1"/>
  <c r="EL39" i="1"/>
  <c r="EK39" i="1"/>
  <c r="DR39" i="1"/>
  <c r="I33" i="1"/>
  <c r="G33" i="1"/>
  <c r="H33" i="1"/>
  <c r="EL31" i="1"/>
  <c r="EK31" i="1"/>
  <c r="DR31" i="1"/>
  <c r="EL27" i="1"/>
  <c r="EK27" i="1"/>
  <c r="DR27" i="1"/>
  <c r="EK24" i="1"/>
  <c r="EL24" i="1"/>
  <c r="DQ24" i="1" s="1"/>
  <c r="I23" i="1"/>
  <c r="G23" i="1"/>
  <c r="H23" i="1"/>
  <c r="I20" i="1"/>
  <c r="G20" i="1"/>
  <c r="H20" i="1"/>
  <c r="I18" i="1"/>
  <c r="G18" i="1"/>
  <c r="H18" i="1"/>
  <c r="I16" i="1"/>
  <c r="G16" i="1"/>
  <c r="H16" i="1"/>
  <c r="I14" i="1"/>
  <c r="G14" i="1"/>
  <c r="H14" i="1"/>
  <c r="EK22" i="1"/>
  <c r="DR22" i="1"/>
  <c r="EL22" i="1"/>
  <c r="DQ22" i="1" s="1"/>
  <c r="I21" i="1"/>
  <c r="G21" i="1"/>
  <c r="H21" i="1"/>
  <c r="EK19" i="1"/>
  <c r="EL19" i="1"/>
  <c r="DQ19" i="1" s="1"/>
  <c r="EK17" i="1"/>
  <c r="DR17" i="1"/>
  <c r="EL17" i="1"/>
  <c r="DQ17" i="1" s="1"/>
  <c r="EK15" i="1"/>
  <c r="EL15" i="1"/>
  <c r="DQ15" i="1" s="1"/>
  <c r="EK13" i="1"/>
  <c r="DR13" i="1"/>
  <c r="EL13" i="1"/>
  <c r="DQ13" i="1" s="1"/>
  <c r="EK28" i="1"/>
  <c r="DR28" i="1"/>
  <c r="EL28" i="1"/>
  <c r="DQ28" i="1" s="1"/>
  <c r="EK32" i="1"/>
  <c r="DR32" i="1"/>
  <c r="EL32" i="1"/>
  <c r="DQ32" i="1" s="1"/>
  <c r="EK36" i="1"/>
  <c r="DR36" i="1"/>
  <c r="EL36" i="1"/>
  <c r="DQ36" i="1" s="1"/>
  <c r="EK40" i="1"/>
  <c r="DR40" i="1"/>
  <c r="EL40" i="1"/>
  <c r="DQ40" i="1" s="1"/>
  <c r="EK45" i="1"/>
  <c r="DR45" i="1"/>
  <c r="EL45" i="1"/>
  <c r="DQ45" i="1" s="1"/>
  <c r="EK49" i="1"/>
  <c r="DR49" i="1"/>
  <c r="EL49" i="1"/>
  <c r="DQ49" i="1" s="1"/>
  <c r="DR20" i="1"/>
  <c r="DR16" i="1"/>
  <c r="DQ16" i="1" l="1"/>
  <c r="DQ27" i="1"/>
  <c r="DQ48" i="1"/>
  <c r="DQ50" i="1"/>
  <c r="DQ54" i="1"/>
  <c r="DQ53" i="1"/>
  <c r="DQ31" i="1"/>
  <c r="DQ39" i="1"/>
  <c r="DQ43" i="1"/>
  <c r="DQ44" i="1"/>
  <c r="DQ52" i="1"/>
  <c r="DQ25" i="1"/>
  <c r="DQ41" i="1"/>
  <c r="DQ46" i="1"/>
  <c r="DQ21" i="1"/>
  <c r="DQ23" i="1"/>
  <c r="DQ29" i="1"/>
  <c r="DQ37" i="1"/>
  <c r="DQ35" i="1"/>
</calcChain>
</file>

<file path=xl/sharedStrings.xml><?xml version="1.0" encoding="utf-8"?>
<sst xmlns="http://schemas.openxmlformats.org/spreadsheetml/2006/main" count="356" uniqueCount="212">
  <si>
    <t>S1</t>
  </si>
  <si>
    <t>S2</t>
  </si>
  <si>
    <t>S3</t>
  </si>
  <si>
    <t>S5</t>
  </si>
  <si>
    <t>S6</t>
  </si>
  <si>
    <t>S7</t>
  </si>
  <si>
    <t>S8</t>
  </si>
  <si>
    <t>S9</t>
  </si>
  <si>
    <t>S10</t>
  </si>
  <si>
    <t>S11</t>
  </si>
  <si>
    <t>S12</t>
  </si>
  <si>
    <t>S13</t>
  </si>
  <si>
    <t>S14</t>
  </si>
  <si>
    <t>S15</t>
  </si>
  <si>
    <t>S16</t>
  </si>
  <si>
    <t>S17</t>
  </si>
  <si>
    <t>S18</t>
  </si>
  <si>
    <t>S19</t>
  </si>
  <si>
    <t>S20</t>
  </si>
  <si>
    <t>S21</t>
  </si>
  <si>
    <t>S22</t>
  </si>
  <si>
    <t>S23</t>
  </si>
  <si>
    <t>S24</t>
  </si>
  <si>
    <t>S25</t>
  </si>
  <si>
    <t>S26</t>
  </si>
  <si>
    <t>S27</t>
  </si>
  <si>
    <t>S28</t>
  </si>
  <si>
    <t>S29</t>
  </si>
  <si>
    <t>S30</t>
  </si>
  <si>
    <t>S31</t>
  </si>
  <si>
    <t>S32</t>
  </si>
  <si>
    <t>S33</t>
  </si>
  <si>
    <t>S34</t>
  </si>
  <si>
    <t>S35</t>
  </si>
  <si>
    <t>S36</t>
  </si>
  <si>
    <t>S37</t>
  </si>
  <si>
    <t>S38</t>
  </si>
  <si>
    <t>S39</t>
  </si>
  <si>
    <t>S40</t>
  </si>
  <si>
    <t>S41</t>
  </si>
  <si>
    <t>S42</t>
  </si>
  <si>
    <t>S43</t>
  </si>
  <si>
    <t>S44</t>
  </si>
  <si>
    <t>S45</t>
  </si>
  <si>
    <t>S46</t>
  </si>
  <si>
    <t>S47</t>
  </si>
  <si>
    <t>S48</t>
  </si>
  <si>
    <t>S49</t>
  </si>
  <si>
    <t>S50</t>
  </si>
  <si>
    <t>S51</t>
  </si>
  <si>
    <t>S52</t>
  </si>
  <si>
    <t>S53</t>
  </si>
  <si>
    <t>S54</t>
  </si>
  <si>
    <t>S55</t>
  </si>
  <si>
    <t>S56</t>
  </si>
  <si>
    <t>S57</t>
  </si>
  <si>
    <t>S58</t>
  </si>
  <si>
    <t>S59</t>
  </si>
  <si>
    <t>S60</t>
  </si>
  <si>
    <t>S61</t>
  </si>
  <si>
    <t>S62</t>
  </si>
  <si>
    <t>S63</t>
  </si>
  <si>
    <t>S64</t>
  </si>
  <si>
    <t>S65</t>
  </si>
  <si>
    <t>S66</t>
  </si>
  <si>
    <t>S67</t>
  </si>
  <si>
    <t>S68</t>
  </si>
  <si>
    <t>S69</t>
  </si>
  <si>
    <t>S70</t>
  </si>
  <si>
    <t>S71</t>
  </si>
  <si>
    <t>S72</t>
  </si>
  <si>
    <t>S73</t>
  </si>
  <si>
    <t>S74</t>
  </si>
  <si>
    <t>S75</t>
  </si>
  <si>
    <t>S76</t>
  </si>
  <si>
    <t>S77</t>
  </si>
  <si>
    <t>S78</t>
  </si>
  <si>
    <t>S79</t>
  </si>
  <si>
    <t>S80</t>
  </si>
  <si>
    <t>S81</t>
  </si>
  <si>
    <t>S82</t>
  </si>
  <si>
    <t>S83</t>
  </si>
  <si>
    <t>S84</t>
  </si>
  <si>
    <t>S85</t>
  </si>
  <si>
    <t>S86</t>
  </si>
  <si>
    <t>S87</t>
  </si>
  <si>
    <t>S88</t>
  </si>
  <si>
    <t>S89</t>
  </si>
  <si>
    <t>S90</t>
  </si>
  <si>
    <t>S91</t>
  </si>
  <si>
    <t>S92</t>
  </si>
  <si>
    <t>S93</t>
  </si>
  <si>
    <t>S94</t>
  </si>
  <si>
    <t>S95</t>
  </si>
  <si>
    <t>S96</t>
  </si>
  <si>
    <t>S97</t>
  </si>
  <si>
    <t>S98</t>
  </si>
  <si>
    <t>S99</t>
  </si>
  <si>
    <t>s100</t>
  </si>
  <si>
    <t>s101</t>
  </si>
  <si>
    <t>s102</t>
  </si>
  <si>
    <t>s103</t>
  </si>
  <si>
    <t>s104</t>
  </si>
  <si>
    <t>s105</t>
  </si>
  <si>
    <t>s106</t>
  </si>
  <si>
    <t>s107</t>
  </si>
  <si>
    <t>S108</t>
  </si>
  <si>
    <t>S109</t>
  </si>
  <si>
    <t>وزارة التربية والتعليم</t>
  </si>
  <si>
    <t>محافظة الشرقية</t>
  </si>
  <si>
    <t>إدارة ههيا التعليمية</t>
  </si>
  <si>
    <t>مدرسة ههيا الثانوية الصناعية بنات</t>
  </si>
  <si>
    <t>م</t>
  </si>
  <si>
    <t>تاريخ الميلاد</t>
  </si>
  <si>
    <t>الرقم 
القومى</t>
  </si>
  <si>
    <t>السن في 1/10/2017</t>
  </si>
  <si>
    <t>الفصل</t>
  </si>
  <si>
    <t>اللجنة</t>
  </si>
  <si>
    <t>الاسم</t>
  </si>
  <si>
    <t>رقم الجلوس</t>
  </si>
  <si>
    <t>سري1</t>
  </si>
  <si>
    <t>سري2</t>
  </si>
  <si>
    <t>التخصص</t>
  </si>
  <si>
    <t>الديانة</t>
  </si>
  <si>
    <t>مدة البقاء</t>
  </si>
  <si>
    <t>لغة عربية</t>
  </si>
  <si>
    <t>لغة أجنبية</t>
  </si>
  <si>
    <t>فلسفة ( القومية )</t>
  </si>
  <si>
    <t>رياضيات عامة</t>
  </si>
  <si>
    <t>فيزياء عامة</t>
  </si>
  <si>
    <t>رسم فني</t>
  </si>
  <si>
    <t>مواد عمليات تشغيل</t>
  </si>
  <si>
    <t>اساسيات حاسب</t>
  </si>
  <si>
    <t>معمل اساسيات حاسب</t>
  </si>
  <si>
    <t>تحكم هيدروليكى</t>
  </si>
  <si>
    <t>معمل تحكم هيدرو ليكى</t>
  </si>
  <si>
    <t>رياضة تخصصية</t>
  </si>
  <si>
    <t xml:space="preserve">هندسة كهربية </t>
  </si>
  <si>
    <t>دوائر الكترونية</t>
  </si>
  <si>
    <t>نظم تحكم</t>
  </si>
  <si>
    <t>معمل نظم تحكم</t>
  </si>
  <si>
    <t>تدريبات مهنية</t>
  </si>
  <si>
    <t>مجموع كلي</t>
  </si>
  <si>
    <t>تربية دينية</t>
  </si>
  <si>
    <t>تربية رياضية</t>
  </si>
  <si>
    <t>أنشطة</t>
  </si>
  <si>
    <t>نتيجة الطالبة</t>
  </si>
  <si>
    <t>مواد الرسوب</t>
  </si>
  <si>
    <t>نصف العام</t>
  </si>
  <si>
    <t>آخر العام</t>
  </si>
  <si>
    <t>مجموع</t>
  </si>
  <si>
    <t>البرمجة</t>
  </si>
  <si>
    <t>أعمال السنة</t>
  </si>
  <si>
    <t>امتحان</t>
  </si>
  <si>
    <t>مواد النجاح</t>
  </si>
  <si>
    <t xml:space="preserve">يوم </t>
  </si>
  <si>
    <t>شهر</t>
  </si>
  <si>
    <t>سنة</t>
  </si>
  <si>
    <t>لغة اجنبية</t>
  </si>
  <si>
    <t>تربية قومية</t>
  </si>
  <si>
    <t>رياضيات</t>
  </si>
  <si>
    <t>علوم عامة</t>
  </si>
  <si>
    <t>مواد وعمليات تشغيل</t>
  </si>
  <si>
    <t>مبادئ حاسب</t>
  </si>
  <si>
    <t>عملي مبادئ حاسب</t>
  </si>
  <si>
    <t>أمن صناعي</t>
  </si>
  <si>
    <t>أجهزة قياس</t>
  </si>
  <si>
    <t>معمل أجهزة قياس</t>
  </si>
  <si>
    <t>مبادئ كهرباء</t>
  </si>
  <si>
    <t>عناصر الكترونية</t>
  </si>
  <si>
    <t>mk1</t>
  </si>
  <si>
    <t>mk2</t>
  </si>
  <si>
    <t>mk3</t>
  </si>
  <si>
    <t>mk4</t>
  </si>
  <si>
    <t>mk5</t>
  </si>
  <si>
    <t>mk6</t>
  </si>
  <si>
    <t>mk7</t>
  </si>
  <si>
    <t>mk8</t>
  </si>
  <si>
    <t>mk9</t>
  </si>
  <si>
    <t>mk10</t>
  </si>
  <si>
    <t>mk11</t>
  </si>
  <si>
    <t>mk12</t>
  </si>
  <si>
    <t>mk13</t>
  </si>
  <si>
    <t>mk14</t>
  </si>
  <si>
    <t>mk15</t>
  </si>
  <si>
    <t>mk16</t>
  </si>
  <si>
    <t>mk17</t>
  </si>
  <si>
    <t>mk18</t>
  </si>
  <si>
    <t>mk19</t>
  </si>
  <si>
    <t>mk20</t>
  </si>
  <si>
    <t>mk21</t>
  </si>
  <si>
    <t>mk22</t>
  </si>
  <si>
    <t>mk23</t>
  </si>
  <si>
    <t>mk24</t>
  </si>
  <si>
    <t>mk25</t>
  </si>
  <si>
    <t>mk26</t>
  </si>
  <si>
    <t>mk27</t>
  </si>
  <si>
    <t>mk28</t>
  </si>
  <si>
    <t>mk29</t>
  </si>
  <si>
    <t>mk30</t>
  </si>
  <si>
    <t>mk31</t>
  </si>
  <si>
    <t>mk32</t>
  </si>
  <si>
    <t>mk33</t>
  </si>
  <si>
    <t>mk34</t>
  </si>
  <si>
    <t>mk35</t>
  </si>
  <si>
    <t>mk36</t>
  </si>
  <si>
    <t>mk37</t>
  </si>
  <si>
    <t>mk38</t>
  </si>
  <si>
    <t>mk39</t>
  </si>
  <si>
    <t>mk40</t>
  </si>
  <si>
    <t>mk41</t>
  </si>
  <si>
    <t>mk42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</si>
</sst>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;[Red]0"/>
    <numFmt numFmtId="165" formatCode="_([$€-2]* #,##0.00_);_([$€-2]* \(#,##0.00\);_([$€-2]* &quot;-&quot;??_)"/>
  </numFmts>
  <fonts count="32">
    <font>
      <sz val="10"/>
      <name val="Arial"/>
    </font>
    <font>
      <b/>
      <sz val="14"/>
      <name val="Arial"/>
      <family val="2"/>
    </font>
    <font>
      <b/>
      <sz val="11"/>
      <name val="Arial"/>
      <family val="2"/>
    </font>
    <font>
      <b/>
      <sz val="16"/>
      <name val="Arial"/>
      <family val="2"/>
    </font>
    <font>
      <b/>
      <sz val="14"/>
      <color indexed="12"/>
      <name val="Arial"/>
      <family val="2"/>
    </font>
    <font>
      <b/>
      <sz val="14"/>
      <color indexed="15"/>
      <name val="Arial"/>
      <family val="2"/>
    </font>
    <font>
      <b/>
      <sz val="14"/>
      <color indexed="61"/>
      <name val="Arial"/>
      <family val="2"/>
    </font>
    <font>
      <b/>
      <sz val="14"/>
      <color indexed="13"/>
      <name val="Arial"/>
      <family val="2"/>
    </font>
    <font>
      <b/>
      <sz val="14"/>
      <color indexed="48"/>
      <name val="Arial"/>
      <family val="2"/>
    </font>
    <font>
      <b/>
      <sz val="14"/>
      <color indexed="20"/>
      <name val="Arial"/>
      <family val="2"/>
    </font>
    <font>
      <b/>
      <sz val="14"/>
      <color indexed="62"/>
      <name val="Arial"/>
      <family val="2"/>
    </font>
    <font>
      <b/>
      <sz val="14"/>
      <color indexed="17"/>
      <name val="Arial"/>
      <family val="2"/>
    </font>
    <font>
      <b/>
      <sz val="14"/>
      <color indexed="16"/>
      <name val="Arial"/>
      <family val="2"/>
    </font>
    <font>
      <b/>
      <sz val="14"/>
      <color indexed="14"/>
      <name val="Arial"/>
      <family val="2"/>
    </font>
    <font>
      <b/>
      <sz val="14"/>
      <color indexed="25"/>
      <name val="Arial"/>
      <family val="2"/>
    </font>
    <font>
      <b/>
      <sz val="14"/>
      <color indexed="18"/>
      <name val="Arial"/>
      <family val="2"/>
    </font>
    <font>
      <b/>
      <sz val="12"/>
      <name val="Arial"/>
      <family val="2"/>
    </font>
    <font>
      <b/>
      <sz val="10"/>
      <name val="Arial"/>
      <family val="2"/>
    </font>
    <font>
      <b/>
      <sz val="11"/>
      <color indexed="13"/>
      <name val="Arial"/>
      <family val="2"/>
    </font>
    <font>
      <b/>
      <sz val="11"/>
      <color indexed="14"/>
      <name val="Arial"/>
      <family val="2"/>
    </font>
    <font>
      <b/>
      <sz val="13"/>
      <name val="Arial"/>
      <family val="2"/>
    </font>
    <font>
      <b/>
      <sz val="14"/>
      <color indexed="8"/>
      <name val="Calibri"/>
      <family val="2"/>
    </font>
    <font>
      <b/>
      <sz val="14"/>
      <color indexed="8"/>
      <name val="Arial"/>
      <family val="2"/>
    </font>
    <font>
      <b/>
      <sz val="13"/>
      <name val="Times New Roman"/>
      <family val="1"/>
    </font>
    <font>
      <b/>
      <sz val="13"/>
      <color indexed="12"/>
      <name val="Arial"/>
      <family val="2"/>
    </font>
    <font>
      <b/>
      <sz val="13"/>
      <color indexed="20"/>
      <name val="Arial"/>
      <family val="2"/>
    </font>
    <font>
      <sz val="13"/>
      <name val="Arial"/>
      <family val="2"/>
    </font>
    <font>
      <b/>
      <sz val="14"/>
      <name val="Arabic Transparent"/>
      <charset val="178"/>
    </font>
    <font>
      <sz val="10"/>
      <name val="Arial"/>
      <family val="2"/>
    </font>
    <font>
      <sz val="11"/>
      <color theme="1"/>
      <name val="Arial"/>
      <family val="2"/>
      <charset val="178"/>
    </font>
    <font>
      <sz val="11"/>
      <color indexed="8"/>
      <name val="Arial"/>
      <family val="2"/>
      <charset val="178"/>
    </font>
    <font>
      <sz val="11"/>
      <color theme="1"/>
      <name val="Calibri"/>
      <family val="2"/>
      <charset val="178"/>
    </font>
  </fonts>
  <fills count="29">
    <fill>
      <patternFill patternType="none"/>
    </fill>
    <fill>
      <patternFill patternType="gray125"/>
    </fill>
    <fill>
      <patternFill patternType="solid">
        <fgColor indexed="11"/>
        <bgColor indexed="64"/>
      </patternFill>
    </fill>
    <fill>
      <patternFill patternType="solid">
        <fgColor indexed="11"/>
        <bgColor indexed="8"/>
      </patternFill>
    </fill>
    <fill>
      <patternFill patternType="solid">
        <fgColor indexed="41"/>
        <bgColor indexed="64"/>
      </patternFill>
    </fill>
    <fill>
      <patternFill patternType="solid">
        <fgColor indexed="20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48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25"/>
        <bgColor indexed="8"/>
      </patternFill>
    </fill>
    <fill>
      <patternFill patternType="solid">
        <fgColor indexed="50"/>
        <bgColor indexed="8"/>
      </patternFill>
    </fill>
    <fill>
      <patternFill patternType="solid">
        <fgColor indexed="42"/>
        <bgColor indexed="8"/>
      </patternFill>
    </fill>
    <fill>
      <patternFill patternType="solid">
        <fgColor indexed="49"/>
        <bgColor indexed="8"/>
      </patternFill>
    </fill>
    <fill>
      <patternFill patternType="solid">
        <fgColor indexed="24"/>
        <bgColor indexed="8"/>
      </patternFill>
    </fill>
    <fill>
      <patternFill patternType="solid">
        <fgColor indexed="44"/>
        <bgColor indexed="8"/>
      </patternFill>
    </fill>
    <fill>
      <patternFill patternType="solid">
        <fgColor indexed="25"/>
        <bgColor indexed="64"/>
      </patternFill>
    </fill>
    <fill>
      <patternFill patternType="solid">
        <fgColor indexed="17"/>
        <bgColor indexed="64"/>
      </patternFill>
    </fill>
    <fill>
      <patternFill patternType="solid">
        <fgColor indexed="40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indexed="55"/>
        <bgColor indexed="64"/>
      </patternFill>
    </fill>
  </fills>
  <borders count="77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/>
      <bottom style="thick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/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ck">
        <color indexed="64"/>
      </top>
      <bottom style="thin">
        <color indexed="64"/>
      </bottom>
      <diagonal/>
    </border>
    <border>
      <left/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/>
      <diagonal/>
    </border>
    <border>
      <left/>
      <right/>
      <top style="thick">
        <color indexed="64"/>
      </top>
      <bottom/>
      <diagonal/>
    </border>
    <border>
      <left style="thick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ck">
        <color indexed="64"/>
      </bottom>
      <diagonal/>
    </border>
    <border>
      <left/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 style="thin">
        <color indexed="64"/>
      </top>
      <bottom style="thick">
        <color indexed="64"/>
      </bottom>
      <diagonal/>
    </border>
    <border>
      <left style="thick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ck">
        <color indexed="64"/>
      </right>
      <top/>
      <bottom/>
      <diagonal/>
    </border>
    <border>
      <left style="thick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ck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ck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ck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ck">
        <color indexed="64"/>
      </left>
      <right style="thick">
        <color indexed="64"/>
      </right>
      <top style="thin">
        <color indexed="64"/>
      </top>
      <bottom style="thick">
        <color indexed="64"/>
      </bottom>
      <diagonal/>
    </border>
    <border>
      <left style="thick">
        <color indexed="64"/>
      </left>
      <right style="thick">
        <color indexed="64"/>
      </right>
      <top/>
      <bottom style="thick">
        <color indexed="64"/>
      </bottom>
      <diagonal/>
    </border>
    <border>
      <left style="medium">
        <color indexed="64"/>
      </left>
      <right style="thick">
        <color indexed="64"/>
      </right>
      <top style="thick">
        <color indexed="64"/>
      </top>
      <bottom style="thin">
        <color indexed="64"/>
      </bottom>
      <diagonal/>
    </border>
    <border>
      <left/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ck">
        <color indexed="64"/>
      </top>
      <bottom/>
      <diagonal/>
    </border>
    <border>
      <left style="thin">
        <color indexed="64"/>
      </left>
      <right style="thin">
        <color indexed="64"/>
      </right>
      <top style="thick">
        <color indexed="64"/>
      </top>
      <bottom/>
      <diagonal/>
    </border>
    <border>
      <left style="thin">
        <color indexed="64"/>
      </left>
      <right style="thick">
        <color indexed="64"/>
      </right>
      <top style="thick">
        <color indexed="64"/>
      </top>
      <bottom/>
      <diagonal/>
    </border>
    <border>
      <left style="medium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/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ck">
        <color indexed="64"/>
      </top>
      <bottom style="thick">
        <color indexed="64"/>
      </bottom>
      <diagonal/>
    </border>
    <border>
      <left style="medium">
        <color indexed="64"/>
      </left>
      <right style="thick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ck">
        <color indexed="64"/>
      </right>
      <top style="thin">
        <color indexed="64"/>
      </top>
      <bottom style="thick">
        <color indexed="64"/>
      </bottom>
      <diagonal/>
    </border>
    <border>
      <left/>
      <right style="double">
        <color indexed="49"/>
      </right>
      <top/>
      <bottom/>
      <diagonal/>
    </border>
    <border>
      <left/>
      <right style="double">
        <color indexed="14"/>
      </right>
      <top/>
      <bottom/>
      <diagonal/>
    </border>
    <border>
      <left style="thick">
        <color indexed="64"/>
      </left>
      <right style="thin">
        <color indexed="64"/>
      </right>
      <top/>
      <bottom/>
      <diagonal/>
    </border>
    <border>
      <left/>
      <right style="double">
        <color indexed="17"/>
      </right>
      <top/>
      <bottom/>
      <diagonal/>
    </border>
    <border>
      <left/>
      <right style="double">
        <color indexed="60"/>
      </right>
      <top/>
      <bottom/>
      <diagonal/>
    </border>
    <border>
      <left/>
      <right style="double">
        <color indexed="46"/>
      </right>
      <top/>
      <bottom/>
      <diagonal/>
    </border>
    <border>
      <left/>
      <right style="double">
        <color indexed="13"/>
      </right>
      <top/>
      <bottom/>
      <diagonal/>
    </border>
    <border>
      <left/>
      <right style="double">
        <color indexed="12"/>
      </right>
      <top/>
      <bottom/>
      <diagonal/>
    </border>
    <border>
      <left/>
      <right style="double">
        <color indexed="20"/>
      </right>
      <top/>
      <bottom/>
      <diagonal/>
    </border>
    <border>
      <left/>
      <right style="double">
        <color indexed="52"/>
      </right>
      <top/>
      <bottom/>
      <diagonal/>
    </border>
    <border>
      <left/>
      <right style="double">
        <color indexed="16"/>
      </right>
      <top/>
      <bottom/>
      <diagonal/>
    </border>
    <border>
      <left/>
      <right style="double">
        <color indexed="40"/>
      </right>
      <top/>
      <bottom/>
      <diagonal/>
    </border>
    <border>
      <left/>
      <right style="double">
        <color indexed="45"/>
      </right>
      <top/>
      <bottom/>
      <diagonal/>
    </border>
    <border>
      <left style="double">
        <color indexed="61"/>
      </left>
      <right/>
      <top/>
      <bottom/>
      <diagonal/>
    </border>
    <border>
      <left/>
      <right style="double">
        <color indexed="47"/>
      </right>
      <top/>
      <bottom/>
      <diagonal/>
    </border>
    <border>
      <left/>
      <right style="double">
        <color indexed="53"/>
      </right>
      <top/>
      <bottom/>
      <diagonal/>
    </border>
  </borders>
  <cellStyleXfs count="11">
    <xf numFmtId="0" fontId="0" fillId="0" borderId="0"/>
    <xf numFmtId="165" fontId="28" fillId="0" borderId="0" applyFont="0" applyFill="0" applyBorder="0" applyAlignment="0" applyProtection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9" fillId="0" borderId="0"/>
    <xf numFmtId="0" fontId="30" fillId="0" borderId="0"/>
    <xf numFmtId="0" fontId="31" fillId="0" borderId="0"/>
    <xf numFmtId="0" fontId="28" fillId="0" borderId="0"/>
  </cellStyleXfs>
  <cellXfs count="343">
    <xf numFmtId="0" fontId="0" fillId="0" borderId="0" xfId="0"/>
    <xf numFmtId="0" fontId="1" fillId="0" borderId="1" xfId="0" applyNumberFormat="1" applyFont="1" applyBorder="1" applyAlignment="1">
      <alignment horizontal="center" vertical="center" shrinkToFit="1" readingOrder="2"/>
    </xf>
    <xf numFmtId="0" fontId="1" fillId="0" borderId="1" xfId="0" applyNumberFormat="1" applyFont="1" applyFill="1" applyBorder="1" applyAlignment="1">
      <alignment horizontal="center" vertical="center" shrinkToFit="1" readingOrder="2"/>
    </xf>
    <xf numFmtId="0" fontId="1" fillId="0" borderId="2" xfId="0" applyNumberFormat="1" applyFont="1" applyBorder="1" applyAlignment="1">
      <alignment horizontal="center" vertical="center" shrinkToFit="1" readingOrder="2"/>
    </xf>
    <xf numFmtId="0" fontId="1" fillId="0" borderId="2" xfId="0" applyNumberFormat="1" applyFont="1" applyBorder="1" applyAlignment="1">
      <alignment horizontal="right" vertical="center" shrinkToFit="1" readingOrder="2"/>
    </xf>
    <xf numFmtId="0" fontId="1" fillId="0" borderId="2" xfId="0" applyNumberFormat="1" applyFont="1" applyFill="1" applyBorder="1" applyAlignment="1">
      <alignment horizontal="center" vertical="center" shrinkToFit="1" readingOrder="2"/>
    </xf>
    <xf numFmtId="0" fontId="2" fillId="0" borderId="2" xfId="0" applyFont="1" applyBorder="1" applyAlignment="1">
      <alignment horizontal="center" vertical="center" shrinkToFit="1" readingOrder="2"/>
    </xf>
    <xf numFmtId="0" fontId="2" fillId="0" borderId="2" xfId="0" applyFont="1" applyBorder="1" applyAlignment="1">
      <alignment readingOrder="2"/>
    </xf>
    <xf numFmtId="0" fontId="0" fillId="0" borderId="2" xfId="0" applyBorder="1" applyAlignment="1">
      <alignment readingOrder="2"/>
    </xf>
    <xf numFmtId="0" fontId="0" fillId="0" borderId="0" xfId="0" applyAlignment="1">
      <alignment readingOrder="2"/>
    </xf>
    <xf numFmtId="0" fontId="1" fillId="0" borderId="0" xfId="0" applyFont="1" applyAlignment="1">
      <alignment horizontal="center" vertical="center" shrinkToFit="1" readingOrder="2"/>
    </xf>
    <xf numFmtId="0" fontId="1" fillId="0" borderId="0" xfId="0" applyNumberFormat="1" applyFont="1" applyFill="1" applyBorder="1" applyAlignment="1">
      <alignment horizontal="center" vertical="center" shrinkToFit="1" readingOrder="2"/>
    </xf>
    <xf numFmtId="0" fontId="1" fillId="0" borderId="0" xfId="0" applyNumberFormat="1" applyFont="1" applyBorder="1" applyAlignment="1">
      <alignment horizontal="center" vertical="center" shrinkToFit="1" readingOrder="2"/>
    </xf>
    <xf numFmtId="0" fontId="1" fillId="0" borderId="0" xfId="0" applyNumberFormat="1" applyFont="1" applyBorder="1" applyAlignment="1">
      <alignment horizontal="right" vertical="center" shrinkToFit="1" readingOrder="2"/>
    </xf>
    <xf numFmtId="0" fontId="2" fillId="0" borderId="0" xfId="0" applyFont="1" applyBorder="1" applyAlignment="1">
      <alignment horizontal="center" vertical="center" shrinkToFit="1" readingOrder="2"/>
    </xf>
    <xf numFmtId="0" fontId="2" fillId="0" borderId="0" xfId="0" applyFont="1" applyBorder="1" applyAlignment="1">
      <alignment readingOrder="2"/>
    </xf>
    <xf numFmtId="0" fontId="0" fillId="0" borderId="0" xfId="0" applyBorder="1" applyAlignment="1">
      <alignment readingOrder="2"/>
    </xf>
    <xf numFmtId="0" fontId="0" fillId="0" borderId="0" xfId="0" applyNumberFormat="1" applyFill="1" applyAlignment="1">
      <alignment readingOrder="2"/>
    </xf>
    <xf numFmtId="0" fontId="5" fillId="5" borderId="7" xfId="0" applyNumberFormat="1" applyFont="1" applyFill="1" applyBorder="1" applyAlignment="1">
      <alignment horizontal="center" vertical="center" shrinkToFit="1" readingOrder="2"/>
    </xf>
    <xf numFmtId="0" fontId="2" fillId="0" borderId="15" xfId="0" applyNumberFormat="1" applyFont="1" applyBorder="1" applyAlignment="1">
      <alignment horizontal="center" vertical="center" shrinkToFit="1" readingOrder="2"/>
    </xf>
    <xf numFmtId="0" fontId="2" fillId="0" borderId="0" xfId="0" applyNumberFormat="1" applyFont="1" applyBorder="1" applyAlignment="1">
      <alignment horizontal="center" vertical="center" shrinkToFit="1" readingOrder="2"/>
    </xf>
    <xf numFmtId="0" fontId="5" fillId="5" borderId="19" xfId="0" applyNumberFormat="1" applyFont="1" applyFill="1" applyBorder="1" applyAlignment="1">
      <alignment horizontal="center" vertical="center" shrinkToFit="1" readingOrder="2"/>
    </xf>
    <xf numFmtId="0" fontId="17" fillId="0" borderId="27" xfId="0" applyNumberFormat="1" applyFont="1" applyBorder="1" applyAlignment="1">
      <alignment horizontal="center" vertical="center" shrinkToFit="1" readingOrder="2"/>
    </xf>
    <xf numFmtId="0" fontId="17" fillId="0" borderId="19" xfId="0" applyNumberFormat="1" applyFont="1" applyBorder="1" applyAlignment="1">
      <alignment horizontal="center" vertical="center" shrinkToFit="1" readingOrder="2"/>
    </xf>
    <xf numFmtId="0" fontId="17" fillId="0" borderId="35" xfId="0" applyNumberFormat="1" applyFont="1" applyBorder="1" applyAlignment="1">
      <alignment horizontal="center" vertical="center" shrinkToFit="1" readingOrder="2"/>
    </xf>
    <xf numFmtId="0" fontId="1" fillId="22" borderId="27" xfId="0" applyNumberFormat="1" applyFont="1" applyFill="1" applyBorder="1" applyAlignment="1">
      <alignment horizontal="center" vertical="center" shrinkToFit="1" readingOrder="2"/>
    </xf>
    <xf numFmtId="0" fontId="1" fillId="22" borderId="19" xfId="0" applyNumberFormat="1" applyFont="1" applyFill="1" applyBorder="1" applyAlignment="1">
      <alignment horizontal="center" vertical="center" shrinkToFit="1" readingOrder="2"/>
    </xf>
    <xf numFmtId="0" fontId="1" fillId="22" borderId="28" xfId="0" applyNumberFormat="1" applyFont="1" applyFill="1" applyBorder="1" applyAlignment="1">
      <alignment horizontal="center" vertical="center" shrinkToFit="1" readingOrder="2"/>
    </xf>
    <xf numFmtId="0" fontId="1" fillId="22" borderId="35" xfId="0" applyNumberFormat="1" applyFont="1" applyFill="1" applyBorder="1" applyAlignment="1">
      <alignment horizontal="center" vertical="center" shrinkToFit="1" readingOrder="2"/>
    </xf>
    <xf numFmtId="0" fontId="1" fillId="22" borderId="20" xfId="0" applyNumberFormat="1" applyFont="1" applyFill="1" applyBorder="1" applyAlignment="1">
      <alignment horizontal="center" vertical="center" shrinkToFit="1" readingOrder="2"/>
    </xf>
    <xf numFmtId="0" fontId="1" fillId="23" borderId="12" xfId="0" applyNumberFormat="1" applyFont="1" applyFill="1" applyBorder="1" applyAlignment="1">
      <alignment horizontal="center" vertical="center" shrinkToFit="1" readingOrder="2"/>
    </xf>
    <xf numFmtId="0" fontId="3" fillId="2" borderId="16" xfId="0" applyFont="1" applyFill="1" applyBorder="1" applyAlignment="1">
      <alignment horizontal="center" vertical="center" shrinkToFit="1" readingOrder="2"/>
    </xf>
    <xf numFmtId="0" fontId="3" fillId="2" borderId="17" xfId="0" applyFont="1" applyFill="1" applyBorder="1" applyAlignment="1">
      <alignment horizontal="center" vertical="center" shrinkToFit="1" readingOrder="2"/>
    </xf>
    <xf numFmtId="0" fontId="3" fillId="3" borderId="2" xfId="0" applyFont="1" applyFill="1" applyBorder="1" applyAlignment="1">
      <alignment horizontal="center" vertical="center" shrinkToFit="1" readingOrder="2"/>
    </xf>
    <xf numFmtId="0" fontId="5" fillId="5" borderId="22" xfId="0" applyNumberFormat="1" applyFont="1" applyFill="1" applyBorder="1" applyAlignment="1">
      <alignment horizontal="center" vertical="center" shrinkToFit="1" readingOrder="2"/>
    </xf>
    <xf numFmtId="0" fontId="1" fillId="24" borderId="21" xfId="0" applyNumberFormat="1" applyFont="1" applyFill="1" applyBorder="1" applyAlignment="1">
      <alignment horizontal="center" vertical="center" shrinkToFit="1" readingOrder="2"/>
    </xf>
    <xf numFmtId="0" fontId="1" fillId="24" borderId="22" xfId="0" applyNumberFormat="1" applyFont="1" applyFill="1" applyBorder="1" applyAlignment="1">
      <alignment horizontal="center" vertical="center" shrinkToFit="1" readingOrder="2"/>
    </xf>
    <xf numFmtId="0" fontId="1" fillId="24" borderId="23" xfId="0" applyNumberFormat="1" applyFont="1" applyFill="1" applyBorder="1" applyAlignment="1">
      <alignment horizontal="center" vertical="center" shrinkToFit="1" readingOrder="2"/>
    </xf>
    <xf numFmtId="0" fontId="1" fillId="24" borderId="40" xfId="0" applyNumberFormat="1" applyFont="1" applyFill="1" applyBorder="1" applyAlignment="1">
      <alignment horizontal="center" vertical="center" shrinkToFit="1" readingOrder="2"/>
    </xf>
    <xf numFmtId="0" fontId="1" fillId="24" borderId="41" xfId="0" applyNumberFormat="1" applyFont="1" applyFill="1" applyBorder="1" applyAlignment="1">
      <alignment horizontal="center" vertical="center" shrinkToFit="1" readingOrder="2"/>
    </xf>
    <xf numFmtId="0" fontId="1" fillId="24" borderId="42" xfId="0" applyNumberFormat="1" applyFont="1" applyFill="1" applyBorder="1" applyAlignment="1">
      <alignment horizontal="center" vertical="center" shrinkToFit="1" readingOrder="2"/>
    </xf>
    <xf numFmtId="0" fontId="1" fillId="24" borderId="43" xfId="0" applyNumberFormat="1" applyFont="1" applyFill="1" applyBorder="1" applyAlignment="1">
      <alignment horizontal="center" vertical="center" shrinkToFit="1" readingOrder="2"/>
    </xf>
    <xf numFmtId="0" fontId="1" fillId="24" borderId="44" xfId="0" applyNumberFormat="1" applyFont="1" applyFill="1" applyBorder="1" applyAlignment="1">
      <alignment horizontal="center" vertical="center" shrinkToFit="1" readingOrder="2"/>
    </xf>
    <xf numFmtId="0" fontId="1" fillId="23" borderId="45" xfId="0" applyNumberFormat="1" applyFont="1" applyFill="1" applyBorder="1" applyAlignment="1">
      <alignment horizontal="center" vertical="center" shrinkToFit="1" readingOrder="2"/>
    </xf>
    <xf numFmtId="0" fontId="19" fillId="21" borderId="0" xfId="0" applyNumberFormat="1" applyFont="1" applyFill="1" applyBorder="1" applyAlignment="1">
      <alignment horizontal="center" vertical="center" shrinkToFit="1" readingOrder="2"/>
    </xf>
    <xf numFmtId="0" fontId="19" fillId="21" borderId="0" xfId="0" applyFont="1" applyFill="1" applyBorder="1" applyAlignment="1">
      <alignment horizontal="center" vertical="center" shrinkToFit="1" readingOrder="2"/>
    </xf>
    <xf numFmtId="0" fontId="20" fillId="25" borderId="19" xfId="0" applyNumberFormat="1" applyFont="1" applyFill="1" applyBorder="1" applyAlignment="1">
      <alignment horizontal="center" vertical="center" shrinkToFit="1" readingOrder="2"/>
    </xf>
    <xf numFmtId="0" fontId="3" fillId="25" borderId="19" xfId="0" applyFont="1" applyFill="1" applyBorder="1" applyAlignment="1">
      <alignment horizontal="center" vertical="center" shrinkToFit="1" readingOrder="2"/>
    </xf>
    <xf numFmtId="164" fontId="16" fillId="25" borderId="47" xfId="0" applyNumberFormat="1" applyFont="1" applyFill="1" applyBorder="1" applyAlignment="1">
      <alignment horizontal="center" vertical="center" shrinkToFit="1" readingOrder="2"/>
    </xf>
    <xf numFmtId="14" fontId="3" fillId="25" borderId="19" xfId="0" applyNumberFormat="1" applyFont="1" applyFill="1" applyBorder="1" applyAlignment="1">
      <alignment horizontal="center" vertical="center" shrinkToFit="1" readingOrder="2"/>
    </xf>
    <xf numFmtId="0" fontId="3" fillId="25" borderId="19" xfId="0" applyNumberFormat="1" applyFont="1" applyFill="1" applyBorder="1" applyAlignment="1">
      <alignment horizontal="center" vertical="center" shrinkToFit="1" readingOrder="2"/>
    </xf>
    <xf numFmtId="0" fontId="20" fillId="25" borderId="7" xfId="0" applyFont="1" applyFill="1" applyBorder="1" applyAlignment="1" applyProtection="1">
      <alignment horizontal="center" vertical="center" shrinkToFit="1" readingOrder="2"/>
      <protection locked="0"/>
    </xf>
    <xf numFmtId="0" fontId="20" fillId="25" borderId="11" xfId="0" applyFont="1" applyFill="1" applyBorder="1" applyAlignment="1" applyProtection="1">
      <alignment horizontal="center" vertical="center" shrinkToFit="1" readingOrder="2"/>
      <protection locked="0"/>
    </xf>
    <xf numFmtId="0" fontId="21" fillId="25" borderId="48" xfId="0" applyFont="1" applyFill="1" applyBorder="1" applyAlignment="1">
      <alignment shrinkToFit="1" readingOrder="2"/>
    </xf>
    <xf numFmtId="0" fontId="1" fillId="25" borderId="49" xfId="0" applyFont="1" applyFill="1" applyBorder="1" applyAlignment="1">
      <alignment horizontal="center" vertical="center" shrinkToFit="1" readingOrder="2"/>
    </xf>
    <xf numFmtId="0" fontId="22" fillId="25" borderId="19" xfId="0" applyFont="1" applyFill="1" applyBorder="1" applyAlignment="1">
      <alignment horizontal="center" vertical="center" shrinkToFit="1" readingOrder="2"/>
    </xf>
    <xf numFmtId="0" fontId="20" fillId="25" borderId="7" xfId="0" applyFont="1" applyFill="1" applyBorder="1" applyAlignment="1">
      <alignment horizontal="center" vertical="center" shrinkToFit="1" readingOrder="2"/>
    </xf>
    <xf numFmtId="0" fontId="20" fillId="25" borderId="8" xfId="0" applyNumberFormat="1" applyFont="1" applyFill="1" applyBorder="1" applyAlignment="1">
      <alignment horizontal="center" vertical="center" shrinkToFit="1" readingOrder="2"/>
    </xf>
    <xf numFmtId="0" fontId="20" fillId="25" borderId="50" xfId="0" applyNumberFormat="1" applyFont="1" applyFill="1" applyBorder="1" applyAlignment="1">
      <alignment horizontal="center" vertical="center" shrinkToFit="1" readingOrder="2"/>
    </xf>
    <xf numFmtId="0" fontId="20" fillId="25" borderId="0" xfId="0" applyNumberFormat="1" applyFont="1" applyFill="1" applyBorder="1" applyAlignment="1">
      <alignment horizontal="center" vertical="center" shrinkToFit="1" readingOrder="2"/>
    </xf>
    <xf numFmtId="0" fontId="20" fillId="25" borderId="51" xfId="0" applyNumberFormat="1" applyFont="1" applyFill="1" applyBorder="1" applyAlignment="1">
      <alignment horizontal="center" vertical="center" shrinkToFit="1" readingOrder="2"/>
    </xf>
    <xf numFmtId="0" fontId="20" fillId="25" borderId="52" xfId="0" applyNumberFormat="1" applyFont="1" applyFill="1" applyBorder="1" applyAlignment="1">
      <alignment horizontal="center" vertical="center" shrinkToFit="1" readingOrder="2"/>
    </xf>
    <xf numFmtId="0" fontId="20" fillId="25" borderId="9" xfId="0" applyNumberFormat="1" applyFont="1" applyFill="1" applyBorder="1" applyAlignment="1">
      <alignment horizontal="center" vertical="center" shrinkToFit="1" readingOrder="2"/>
    </xf>
    <xf numFmtId="0" fontId="20" fillId="25" borderId="7" xfId="0" applyNumberFormat="1" applyFont="1" applyFill="1" applyBorder="1" applyAlignment="1">
      <alignment horizontal="center" vertical="center" shrinkToFit="1" readingOrder="2"/>
    </xf>
    <xf numFmtId="0" fontId="20" fillId="25" borderId="10" xfId="0" applyNumberFormat="1" applyFont="1" applyFill="1" applyBorder="1" applyAlignment="1">
      <alignment horizontal="center" vertical="center" shrinkToFit="1" readingOrder="2"/>
    </xf>
    <xf numFmtId="0" fontId="20" fillId="25" borderId="11" xfId="0" applyNumberFormat="1" applyFont="1" applyFill="1" applyBorder="1" applyAlignment="1">
      <alignment horizontal="center" vertical="center" shrinkToFit="1" readingOrder="2"/>
    </xf>
    <xf numFmtId="0" fontId="1" fillId="25" borderId="45" xfId="0" applyNumberFormat="1" applyFont="1" applyFill="1" applyBorder="1" applyAlignment="1">
      <alignment horizontal="center" vertical="center" shrinkToFit="1" readingOrder="2"/>
    </xf>
    <xf numFmtId="0" fontId="20" fillId="25" borderId="12" xfId="0" applyNumberFormat="1" applyFont="1" applyFill="1" applyBorder="1" applyAlignment="1">
      <alignment horizontal="center" vertical="center" shrinkToFit="1" readingOrder="2"/>
    </xf>
    <xf numFmtId="0" fontId="23" fillId="25" borderId="12" xfId="0" applyNumberFormat="1" applyFont="1" applyFill="1" applyBorder="1" applyAlignment="1">
      <alignment horizontal="center" vertical="center" shrinkToFit="1" readingOrder="2"/>
    </xf>
    <xf numFmtId="0" fontId="20" fillId="25" borderId="15" xfId="0" applyNumberFormat="1" applyFont="1" applyFill="1" applyBorder="1" applyAlignment="1">
      <alignment horizontal="center" vertical="center" shrinkToFit="1" readingOrder="2"/>
    </xf>
    <xf numFmtId="0" fontId="24" fillId="25" borderId="0" xfId="0" applyNumberFormat="1" applyFont="1" applyFill="1" applyBorder="1" applyAlignment="1">
      <alignment horizontal="center" vertical="center" shrinkToFit="1" readingOrder="2"/>
    </xf>
    <xf numFmtId="0" fontId="25" fillId="25" borderId="0" xfId="0" applyNumberFormat="1" applyFont="1" applyFill="1" applyBorder="1" applyAlignment="1">
      <alignment horizontal="center" vertical="center" shrinkToFit="1" readingOrder="2"/>
    </xf>
    <xf numFmtId="0" fontId="20" fillId="25" borderId="0" xfId="0" applyFont="1" applyFill="1" applyBorder="1" applyAlignment="1">
      <alignment horizontal="center" vertical="center" shrinkToFit="1" readingOrder="2"/>
    </xf>
    <xf numFmtId="0" fontId="20" fillId="25" borderId="0" xfId="0" applyFont="1" applyFill="1" applyBorder="1" applyAlignment="1">
      <alignment readingOrder="2"/>
    </xf>
    <xf numFmtId="0" fontId="26" fillId="25" borderId="0" xfId="0" applyFont="1" applyFill="1" applyBorder="1" applyAlignment="1">
      <alignment readingOrder="2"/>
    </xf>
    <xf numFmtId="164" fontId="16" fillId="25" borderId="53" xfId="0" applyNumberFormat="1" applyFont="1" applyFill="1" applyBorder="1" applyAlignment="1">
      <alignment horizontal="center" vertical="center" shrinkToFit="1" readingOrder="2"/>
    </xf>
    <xf numFmtId="0" fontId="20" fillId="25" borderId="19" xfId="0" applyFont="1" applyFill="1" applyBorder="1" applyAlignment="1" applyProtection="1">
      <alignment horizontal="center" vertical="center" shrinkToFit="1" readingOrder="2"/>
      <protection locked="0"/>
    </xf>
    <xf numFmtId="0" fontId="20" fillId="25" borderId="35" xfId="0" applyFont="1" applyFill="1" applyBorder="1" applyAlignment="1" applyProtection="1">
      <alignment horizontal="center" vertical="center" shrinkToFit="1" readingOrder="2"/>
      <protection locked="0"/>
    </xf>
    <xf numFmtId="0" fontId="21" fillId="25" borderId="54" xfId="0" applyFont="1" applyFill="1" applyBorder="1" applyAlignment="1">
      <alignment shrinkToFit="1" readingOrder="2"/>
    </xf>
    <xf numFmtId="0" fontId="1" fillId="25" borderId="55" xfId="0" applyFont="1" applyFill="1" applyBorder="1" applyAlignment="1">
      <alignment horizontal="center" vertical="center" shrinkToFit="1" readingOrder="2"/>
    </xf>
    <xf numFmtId="0" fontId="20" fillId="25" borderId="19" xfId="0" applyFont="1" applyFill="1" applyBorder="1" applyAlignment="1">
      <alignment horizontal="center" vertical="center" shrinkToFit="1" readingOrder="2"/>
    </xf>
    <xf numFmtId="0" fontId="20" fillId="25" borderId="20" xfId="0" applyNumberFormat="1" applyFont="1" applyFill="1" applyBorder="1" applyAlignment="1">
      <alignment horizontal="center" vertical="center" shrinkToFit="1" readingOrder="2"/>
    </xf>
    <xf numFmtId="0" fontId="20" fillId="25" borderId="56" xfId="0" applyNumberFormat="1" applyFont="1" applyFill="1" applyBorder="1" applyAlignment="1">
      <alignment horizontal="center" vertical="center" shrinkToFit="1" readingOrder="2"/>
    </xf>
    <xf numFmtId="0" fontId="20" fillId="25" borderId="57" xfId="0" applyNumberFormat="1" applyFont="1" applyFill="1" applyBorder="1" applyAlignment="1">
      <alignment horizontal="center" vertical="center" shrinkToFit="1" readingOrder="2"/>
    </xf>
    <xf numFmtId="0" fontId="20" fillId="25" borderId="30" xfId="0" applyNumberFormat="1" applyFont="1" applyFill="1" applyBorder="1" applyAlignment="1">
      <alignment horizontal="center" vertical="center" shrinkToFit="1" readingOrder="2"/>
    </xf>
    <xf numFmtId="0" fontId="20" fillId="25" borderId="31" xfId="0" applyNumberFormat="1" applyFont="1" applyFill="1" applyBorder="1" applyAlignment="1">
      <alignment horizontal="center" vertical="center" shrinkToFit="1" readingOrder="2"/>
    </xf>
    <xf numFmtId="0" fontId="20" fillId="25" borderId="32" xfId="0" applyNumberFormat="1" applyFont="1" applyFill="1" applyBorder="1" applyAlignment="1">
      <alignment horizontal="center" vertical="center" shrinkToFit="1" readingOrder="2"/>
    </xf>
    <xf numFmtId="0" fontId="20" fillId="26" borderId="19" xfId="0" applyNumberFormat="1" applyFont="1" applyFill="1" applyBorder="1" applyAlignment="1">
      <alignment horizontal="center" vertical="center" shrinkToFit="1" readingOrder="2"/>
    </xf>
    <xf numFmtId="0" fontId="3" fillId="26" borderId="19" xfId="0" applyFont="1" applyFill="1" applyBorder="1" applyAlignment="1">
      <alignment horizontal="center" vertical="center" shrinkToFit="1" readingOrder="2"/>
    </xf>
    <xf numFmtId="164" fontId="16" fillId="26" borderId="53" xfId="0" applyNumberFormat="1" applyFont="1" applyFill="1" applyBorder="1" applyAlignment="1">
      <alignment horizontal="center" vertical="center" shrinkToFit="1" readingOrder="2"/>
    </xf>
    <xf numFmtId="14" fontId="3" fillId="26" borderId="19" xfId="0" applyNumberFormat="1" applyFont="1" applyFill="1" applyBorder="1" applyAlignment="1">
      <alignment horizontal="center" vertical="center" shrinkToFit="1" readingOrder="2"/>
    </xf>
    <xf numFmtId="0" fontId="3" fillId="26" borderId="19" xfId="0" applyNumberFormat="1" applyFont="1" applyFill="1" applyBorder="1" applyAlignment="1">
      <alignment horizontal="center" vertical="center" shrinkToFit="1" readingOrder="2"/>
    </xf>
    <xf numFmtId="0" fontId="20" fillId="26" borderId="19" xfId="0" applyFont="1" applyFill="1" applyBorder="1" applyAlignment="1" applyProtection="1">
      <alignment horizontal="center" vertical="center" shrinkToFit="1" readingOrder="2"/>
      <protection locked="0"/>
    </xf>
    <xf numFmtId="0" fontId="20" fillId="26" borderId="35" xfId="0" applyFont="1" applyFill="1" applyBorder="1" applyAlignment="1" applyProtection="1">
      <alignment horizontal="center" vertical="center" shrinkToFit="1" readingOrder="2"/>
      <protection locked="0"/>
    </xf>
    <xf numFmtId="0" fontId="22" fillId="26" borderId="19" xfId="0" applyFont="1" applyFill="1" applyBorder="1" applyAlignment="1">
      <alignment horizontal="center" vertical="center" shrinkToFit="1" readingOrder="2"/>
    </xf>
    <xf numFmtId="0" fontId="20" fillId="26" borderId="19" xfId="0" applyFont="1" applyFill="1" applyBorder="1" applyAlignment="1">
      <alignment horizontal="center" vertical="center" shrinkToFit="1" readingOrder="2"/>
    </xf>
    <xf numFmtId="0" fontId="20" fillId="26" borderId="20" xfId="0" applyNumberFormat="1" applyFont="1" applyFill="1" applyBorder="1" applyAlignment="1">
      <alignment horizontal="center" vertical="center" shrinkToFit="1" readingOrder="2"/>
    </xf>
    <xf numFmtId="0" fontId="20" fillId="26" borderId="9" xfId="0" applyNumberFormat="1" applyFont="1" applyFill="1" applyBorder="1" applyAlignment="1">
      <alignment horizontal="center" vertical="center" shrinkToFit="1" readingOrder="2"/>
    </xf>
    <xf numFmtId="0" fontId="20" fillId="26" borderId="0" xfId="0" applyNumberFormat="1" applyFont="1" applyFill="1" applyBorder="1" applyAlignment="1">
      <alignment horizontal="center" vertical="center" shrinkToFit="1" readingOrder="2"/>
    </xf>
    <xf numFmtId="0" fontId="20" fillId="26" borderId="7" xfId="0" applyNumberFormat="1" applyFont="1" applyFill="1" applyBorder="1" applyAlignment="1">
      <alignment horizontal="center" vertical="center" shrinkToFit="1" readingOrder="2"/>
    </xf>
    <xf numFmtId="0" fontId="20" fillId="26" borderId="10" xfId="0" applyNumberFormat="1" applyFont="1" applyFill="1" applyBorder="1" applyAlignment="1">
      <alignment horizontal="center" vertical="center" shrinkToFit="1" readingOrder="2"/>
    </xf>
    <xf numFmtId="0" fontId="20" fillId="26" borderId="11" xfId="0" applyNumberFormat="1" applyFont="1" applyFill="1" applyBorder="1" applyAlignment="1">
      <alignment horizontal="center" vertical="center" shrinkToFit="1" readingOrder="2"/>
    </xf>
    <xf numFmtId="0" fontId="20" fillId="26" borderId="8" xfId="0" applyNumberFormat="1" applyFont="1" applyFill="1" applyBorder="1" applyAlignment="1">
      <alignment horizontal="center" vertical="center" shrinkToFit="1" readingOrder="2"/>
    </xf>
    <xf numFmtId="0" fontId="1" fillId="26" borderId="45" xfId="0" applyNumberFormat="1" applyFont="1" applyFill="1" applyBorder="1" applyAlignment="1">
      <alignment horizontal="center" vertical="center" shrinkToFit="1" readingOrder="2"/>
    </xf>
    <xf numFmtId="0" fontId="20" fillId="26" borderId="12" xfId="0" applyNumberFormat="1" applyFont="1" applyFill="1" applyBorder="1" applyAlignment="1">
      <alignment horizontal="center" vertical="center" shrinkToFit="1" readingOrder="2"/>
    </xf>
    <xf numFmtId="0" fontId="23" fillId="26" borderId="12" xfId="0" applyNumberFormat="1" applyFont="1" applyFill="1" applyBorder="1" applyAlignment="1">
      <alignment horizontal="center" vertical="center" shrinkToFit="1" readingOrder="2"/>
    </xf>
    <xf numFmtId="0" fontId="20" fillId="26" borderId="15" xfId="0" applyNumberFormat="1" applyFont="1" applyFill="1" applyBorder="1" applyAlignment="1">
      <alignment horizontal="center" vertical="center" shrinkToFit="1" readingOrder="2"/>
    </xf>
    <xf numFmtId="0" fontId="24" fillId="26" borderId="0" xfId="0" applyNumberFormat="1" applyFont="1" applyFill="1" applyBorder="1" applyAlignment="1">
      <alignment horizontal="center" vertical="center" shrinkToFit="1" readingOrder="2"/>
    </xf>
    <xf numFmtId="0" fontId="25" fillId="26" borderId="0" xfId="0" applyNumberFormat="1" applyFont="1" applyFill="1" applyBorder="1" applyAlignment="1">
      <alignment horizontal="center" vertical="center" shrinkToFit="1" readingOrder="2"/>
    </xf>
    <xf numFmtId="0" fontId="20" fillId="26" borderId="0" xfId="0" applyFont="1" applyFill="1" applyBorder="1" applyAlignment="1">
      <alignment horizontal="center" vertical="center" shrinkToFit="1" readingOrder="2"/>
    </xf>
    <xf numFmtId="0" fontId="20" fillId="26" borderId="0" xfId="0" applyFont="1" applyFill="1" applyBorder="1" applyAlignment="1">
      <alignment readingOrder="2"/>
    </xf>
    <xf numFmtId="0" fontId="26" fillId="26" borderId="0" xfId="0" applyFont="1" applyFill="1" applyBorder="1" applyAlignment="1">
      <alignment readingOrder="2"/>
    </xf>
    <xf numFmtId="164" fontId="16" fillId="26" borderId="58" xfId="0" applyNumberFormat="1" applyFont="1" applyFill="1" applyBorder="1" applyAlignment="1">
      <alignment horizontal="center" vertical="center" shrinkToFit="1" readingOrder="2"/>
    </xf>
    <xf numFmtId="164" fontId="16" fillId="26" borderId="47" xfId="0" applyNumberFormat="1" applyFont="1" applyFill="1" applyBorder="1" applyAlignment="1">
      <alignment horizontal="center" vertical="center" shrinkToFit="1" readingOrder="2"/>
    </xf>
    <xf numFmtId="0" fontId="20" fillId="27" borderId="19" xfId="0" applyNumberFormat="1" applyFont="1" applyFill="1" applyBorder="1" applyAlignment="1">
      <alignment horizontal="center" vertical="center" shrinkToFit="1" readingOrder="2"/>
    </xf>
    <xf numFmtId="0" fontId="3" fillId="27" borderId="19" xfId="0" applyFont="1" applyFill="1" applyBorder="1" applyAlignment="1">
      <alignment horizontal="center" vertical="center" shrinkToFit="1" readingOrder="2"/>
    </xf>
    <xf numFmtId="164" fontId="16" fillId="27" borderId="53" xfId="0" applyNumberFormat="1" applyFont="1" applyFill="1" applyBorder="1" applyAlignment="1">
      <alignment horizontal="center" vertical="center" shrinkToFit="1" readingOrder="2"/>
    </xf>
    <xf numFmtId="14" fontId="3" fillId="27" borderId="19" xfId="0" applyNumberFormat="1" applyFont="1" applyFill="1" applyBorder="1" applyAlignment="1">
      <alignment horizontal="center" vertical="center" shrinkToFit="1" readingOrder="2"/>
    </xf>
    <xf numFmtId="0" fontId="3" fillId="27" borderId="19" xfId="0" applyNumberFormat="1" applyFont="1" applyFill="1" applyBorder="1" applyAlignment="1">
      <alignment horizontal="center" vertical="center" shrinkToFit="1" readingOrder="2"/>
    </xf>
    <xf numFmtId="0" fontId="20" fillId="27" borderId="19" xfId="0" applyFont="1" applyFill="1" applyBorder="1" applyAlignment="1" applyProtection="1">
      <alignment horizontal="center" vertical="center" shrinkToFit="1" readingOrder="2"/>
      <protection locked="0"/>
    </xf>
    <xf numFmtId="0" fontId="20" fillId="27" borderId="35" xfId="0" applyFont="1" applyFill="1" applyBorder="1" applyAlignment="1" applyProtection="1">
      <alignment horizontal="center" vertical="center" shrinkToFit="1" readingOrder="2"/>
      <protection locked="0"/>
    </xf>
    <xf numFmtId="0" fontId="22" fillId="27" borderId="19" xfId="0" applyFont="1" applyFill="1" applyBorder="1" applyAlignment="1">
      <alignment horizontal="center" vertical="center" shrinkToFit="1" readingOrder="2"/>
    </xf>
    <xf numFmtId="0" fontId="20" fillId="27" borderId="19" xfId="0" applyFont="1" applyFill="1" applyBorder="1" applyAlignment="1">
      <alignment horizontal="center" vertical="center" shrinkToFit="1" readingOrder="2"/>
    </xf>
    <xf numFmtId="0" fontId="20" fillId="27" borderId="20" xfId="0" applyNumberFormat="1" applyFont="1" applyFill="1" applyBorder="1" applyAlignment="1">
      <alignment horizontal="center" vertical="center" shrinkToFit="1" readingOrder="2"/>
    </xf>
    <xf numFmtId="0" fontId="20" fillId="27" borderId="9" xfId="0" applyNumberFormat="1" applyFont="1" applyFill="1" applyBorder="1" applyAlignment="1">
      <alignment horizontal="center" vertical="center" shrinkToFit="1" readingOrder="2"/>
    </xf>
    <xf numFmtId="0" fontId="20" fillId="27" borderId="0" xfId="0" applyNumberFormat="1" applyFont="1" applyFill="1" applyBorder="1" applyAlignment="1">
      <alignment horizontal="center" vertical="center" shrinkToFit="1" readingOrder="2"/>
    </xf>
    <xf numFmtId="0" fontId="20" fillId="27" borderId="7" xfId="0" applyNumberFormat="1" applyFont="1" applyFill="1" applyBorder="1" applyAlignment="1">
      <alignment horizontal="center" vertical="center" shrinkToFit="1" readingOrder="2"/>
    </xf>
    <xf numFmtId="0" fontId="20" fillId="27" borderId="10" xfId="0" applyNumberFormat="1" applyFont="1" applyFill="1" applyBorder="1" applyAlignment="1">
      <alignment horizontal="center" vertical="center" shrinkToFit="1" readingOrder="2"/>
    </xf>
    <xf numFmtId="0" fontId="20" fillId="27" borderId="11" xfId="0" applyNumberFormat="1" applyFont="1" applyFill="1" applyBorder="1" applyAlignment="1">
      <alignment horizontal="center" vertical="center" shrinkToFit="1" readingOrder="2"/>
    </xf>
    <xf numFmtId="0" fontId="20" fillId="27" borderId="8" xfId="0" applyNumberFormat="1" applyFont="1" applyFill="1" applyBorder="1" applyAlignment="1">
      <alignment horizontal="center" vertical="center" shrinkToFit="1" readingOrder="2"/>
    </xf>
    <xf numFmtId="0" fontId="1" fillId="27" borderId="45" xfId="0" applyNumberFormat="1" applyFont="1" applyFill="1" applyBorder="1" applyAlignment="1">
      <alignment horizontal="center" vertical="center" shrinkToFit="1" readingOrder="2"/>
    </xf>
    <xf numFmtId="0" fontId="20" fillId="27" borderId="12" xfId="0" applyNumberFormat="1" applyFont="1" applyFill="1" applyBorder="1" applyAlignment="1">
      <alignment horizontal="center" vertical="center" shrinkToFit="1" readingOrder="2"/>
    </xf>
    <xf numFmtId="0" fontId="23" fillId="27" borderId="12" xfId="0" applyNumberFormat="1" applyFont="1" applyFill="1" applyBorder="1" applyAlignment="1">
      <alignment horizontal="center" vertical="center" shrinkToFit="1" readingOrder="2"/>
    </xf>
    <xf numFmtId="0" fontId="20" fillId="27" borderId="15" xfId="0" applyNumberFormat="1" applyFont="1" applyFill="1" applyBorder="1" applyAlignment="1">
      <alignment horizontal="center" vertical="center" shrinkToFit="1" readingOrder="2"/>
    </xf>
    <xf numFmtId="0" fontId="24" fillId="27" borderId="0" xfId="0" applyNumberFormat="1" applyFont="1" applyFill="1" applyBorder="1" applyAlignment="1">
      <alignment horizontal="center" vertical="center" shrinkToFit="1" readingOrder="2"/>
    </xf>
    <xf numFmtId="0" fontId="25" fillId="27" borderId="0" xfId="0" applyNumberFormat="1" applyFont="1" applyFill="1" applyBorder="1" applyAlignment="1">
      <alignment horizontal="center" vertical="center" shrinkToFit="1" readingOrder="2"/>
    </xf>
    <xf numFmtId="0" fontId="20" fillId="27" borderId="0" xfId="0" applyFont="1" applyFill="1" applyBorder="1" applyAlignment="1">
      <alignment horizontal="center" vertical="center" shrinkToFit="1" readingOrder="2"/>
    </xf>
    <xf numFmtId="0" fontId="20" fillId="27" borderId="0" xfId="0" applyFont="1" applyFill="1" applyBorder="1" applyAlignment="1">
      <alignment readingOrder="2"/>
    </xf>
    <xf numFmtId="0" fontId="26" fillId="27" borderId="0" xfId="0" applyFont="1" applyFill="1" applyBorder="1" applyAlignment="1">
      <alignment readingOrder="2"/>
    </xf>
    <xf numFmtId="0" fontId="27" fillId="27" borderId="56" xfId="0" applyFont="1" applyFill="1" applyBorder="1" applyAlignment="1">
      <alignment horizontal="right" shrinkToFit="1" readingOrder="2"/>
    </xf>
    <xf numFmtId="0" fontId="27" fillId="27" borderId="59" xfId="0" applyFont="1" applyFill="1" applyBorder="1" applyAlignment="1">
      <alignment horizontal="right" shrinkToFit="1" readingOrder="2"/>
    </xf>
    <xf numFmtId="0" fontId="0" fillId="27" borderId="0" xfId="0" applyNumberFormat="1" applyFill="1" applyBorder="1" applyAlignment="1">
      <alignment readingOrder="2"/>
    </xf>
    <xf numFmtId="0" fontId="2" fillId="27" borderId="0" xfId="0" applyFont="1" applyFill="1" applyBorder="1" applyAlignment="1">
      <alignment readingOrder="2"/>
    </xf>
    <xf numFmtId="0" fontId="0" fillId="27" borderId="0" xfId="0" applyFill="1" applyBorder="1" applyAlignment="1">
      <alignment readingOrder="2"/>
    </xf>
    <xf numFmtId="0" fontId="0" fillId="27" borderId="0" xfId="0" applyNumberFormat="1" applyFill="1" applyAlignment="1">
      <alignment readingOrder="2"/>
    </xf>
    <xf numFmtId="0" fontId="0" fillId="27" borderId="0" xfId="0" applyFill="1" applyAlignment="1">
      <alignment readingOrder="2"/>
    </xf>
    <xf numFmtId="164" fontId="16" fillId="27" borderId="60" xfId="0" applyNumberFormat="1" applyFont="1" applyFill="1" applyBorder="1" applyAlignment="1">
      <alignment horizontal="center" vertical="center" shrinkToFit="1" readingOrder="2"/>
    </xf>
    <xf numFmtId="0" fontId="20" fillId="0" borderId="19" xfId="0" applyNumberFormat="1" applyFont="1" applyFill="1" applyBorder="1" applyAlignment="1">
      <alignment horizontal="center" vertical="center" shrinkToFit="1" readingOrder="2"/>
    </xf>
    <xf numFmtId="0" fontId="0" fillId="0" borderId="0" xfId="0" applyNumberFormat="1" applyFill="1" applyBorder="1" applyAlignment="1">
      <alignment readingOrder="2"/>
    </xf>
    <xf numFmtId="0" fontId="0" fillId="0" borderId="0" xfId="0" applyNumberFormat="1" applyAlignment="1">
      <alignment readingOrder="2"/>
    </xf>
    <xf numFmtId="0" fontId="0" fillId="0" borderId="0" xfId="0" applyNumberFormat="1" applyAlignment="1">
      <alignment horizontal="right" readingOrder="2"/>
    </xf>
    <xf numFmtId="0" fontId="0" fillId="28" borderId="0" xfId="0" applyNumberFormat="1" applyFill="1" applyAlignment="1">
      <alignment readingOrder="2"/>
    </xf>
    <xf numFmtId="0" fontId="0" fillId="0" borderId="61" xfId="0" applyNumberFormat="1" applyBorder="1" applyAlignment="1">
      <alignment readingOrder="2"/>
    </xf>
    <xf numFmtId="0" fontId="0" fillId="0" borderId="62" xfId="0" applyNumberFormat="1" applyBorder="1" applyAlignment="1">
      <alignment readingOrder="2"/>
    </xf>
    <xf numFmtId="0" fontId="20" fillId="0" borderId="63" xfId="0" applyNumberFormat="1" applyFont="1" applyFill="1" applyBorder="1" applyAlignment="1">
      <alignment horizontal="center" vertical="center" shrinkToFit="1" readingOrder="2"/>
    </xf>
    <xf numFmtId="0" fontId="0" fillId="0" borderId="64" xfId="0" applyNumberFormat="1" applyBorder="1" applyAlignment="1">
      <alignment readingOrder="2"/>
    </xf>
    <xf numFmtId="0" fontId="0" fillId="0" borderId="65" xfId="0" applyNumberFormat="1" applyBorder="1" applyAlignment="1">
      <alignment readingOrder="2"/>
    </xf>
    <xf numFmtId="0" fontId="0" fillId="0" borderId="66" xfId="0" applyNumberFormat="1" applyBorder="1" applyAlignment="1">
      <alignment readingOrder="2"/>
    </xf>
    <xf numFmtId="0" fontId="0" fillId="0" borderId="67" xfId="0" applyNumberFormat="1" applyBorder="1" applyAlignment="1">
      <alignment readingOrder="2"/>
    </xf>
    <xf numFmtId="0" fontId="0" fillId="0" borderId="68" xfId="0" applyNumberFormat="1" applyBorder="1" applyAlignment="1">
      <alignment readingOrder="2"/>
    </xf>
    <xf numFmtId="0" fontId="0" fillId="0" borderId="69" xfId="0" applyNumberFormat="1" applyBorder="1" applyAlignment="1">
      <alignment readingOrder="2"/>
    </xf>
    <xf numFmtId="0" fontId="0" fillId="0" borderId="70" xfId="0" applyNumberFormat="1" applyBorder="1" applyAlignment="1">
      <alignment readingOrder="2"/>
    </xf>
    <xf numFmtId="0" fontId="0" fillId="0" borderId="71" xfId="0" applyNumberFormat="1" applyBorder="1" applyAlignment="1">
      <alignment readingOrder="2"/>
    </xf>
    <xf numFmtId="0" fontId="0" fillId="0" borderId="72" xfId="0" applyNumberFormat="1" applyBorder="1" applyAlignment="1">
      <alignment readingOrder="2"/>
    </xf>
    <xf numFmtId="0" fontId="0" fillId="0" borderId="73" xfId="0" applyNumberFormat="1" applyBorder="1" applyAlignment="1">
      <alignment readingOrder="2"/>
    </xf>
    <xf numFmtId="0" fontId="1" fillId="0" borderId="74" xfId="0" applyNumberFormat="1" applyFont="1" applyBorder="1" applyAlignment="1">
      <alignment horizontal="center" vertical="center" shrinkToFit="1" readingOrder="2"/>
    </xf>
    <xf numFmtId="0" fontId="1" fillId="0" borderId="0" xfId="0" applyNumberFormat="1" applyFont="1" applyAlignment="1">
      <alignment horizontal="center" vertical="center" shrinkToFit="1" readingOrder="2"/>
    </xf>
    <xf numFmtId="0" fontId="1" fillId="0" borderId="75" xfId="0" applyNumberFormat="1" applyFont="1" applyBorder="1" applyAlignment="1">
      <alignment horizontal="center" vertical="center" shrinkToFit="1" readingOrder="2"/>
    </xf>
    <xf numFmtId="0" fontId="1" fillId="0" borderId="76" xfId="0" applyNumberFormat="1" applyFont="1" applyBorder="1" applyAlignment="1">
      <alignment horizontal="center" vertical="center" shrinkToFit="1" readingOrder="2"/>
    </xf>
    <xf numFmtId="0" fontId="1" fillId="0" borderId="61" xfId="0" applyNumberFormat="1" applyFont="1" applyBorder="1" applyAlignment="1">
      <alignment horizontal="center" vertical="center" shrinkToFit="1" readingOrder="2"/>
    </xf>
    <xf numFmtId="0" fontId="2" fillId="0" borderId="0" xfId="0" applyNumberFormat="1" applyFont="1" applyAlignment="1">
      <alignment horizontal="center" vertical="center" shrinkToFit="1" readingOrder="2"/>
    </xf>
    <xf numFmtId="0" fontId="2" fillId="0" borderId="0" xfId="0" applyFont="1" applyAlignment="1">
      <alignment horizontal="center" vertical="center" shrinkToFit="1" readingOrder="2"/>
    </xf>
    <xf numFmtId="0" fontId="2" fillId="0" borderId="0" xfId="0" applyFont="1" applyAlignment="1">
      <alignment readingOrder="2"/>
    </xf>
    <xf numFmtId="0" fontId="2" fillId="0" borderId="0" xfId="0" applyFont="1" applyBorder="1" applyAlignment="1">
      <alignment horizontal="center" vertical="center" shrinkToFit="1" readingOrder="2"/>
    </xf>
    <xf numFmtId="0" fontId="18" fillId="10" borderId="0" xfId="0" applyNumberFormat="1" applyFont="1" applyFill="1" applyBorder="1" applyAlignment="1">
      <alignment horizontal="center" vertical="center" shrinkToFit="1" readingOrder="2"/>
    </xf>
    <xf numFmtId="0" fontId="16" fillId="0" borderId="19" xfId="0" applyNumberFormat="1" applyFont="1" applyBorder="1" applyAlignment="1">
      <alignment horizontal="center" vertical="center" shrinkToFit="1" readingOrder="2"/>
    </xf>
    <xf numFmtId="0" fontId="1" fillId="0" borderId="28" xfId="0" applyNumberFormat="1" applyFont="1" applyBorder="1" applyAlignment="1">
      <alignment horizontal="center" vertical="center" textRotation="90" shrinkToFit="1" readingOrder="2"/>
    </xf>
    <xf numFmtId="0" fontId="16" fillId="0" borderId="27" xfId="0" applyNumberFormat="1" applyFont="1" applyBorder="1" applyAlignment="1">
      <alignment horizontal="center" vertical="center" shrinkToFit="1" readingOrder="2"/>
    </xf>
    <xf numFmtId="0" fontId="2" fillId="0" borderId="14" xfId="0" applyNumberFormat="1" applyFont="1" applyBorder="1" applyAlignment="1">
      <alignment horizontal="center" vertical="center" shrinkToFit="1" readingOrder="2"/>
    </xf>
    <xf numFmtId="0" fontId="2" fillId="0" borderId="0" xfId="0" applyNumberFormat="1" applyFont="1" applyBorder="1" applyAlignment="1">
      <alignment horizontal="center" vertical="center" shrinkToFit="1" readingOrder="2"/>
    </xf>
    <xf numFmtId="0" fontId="2" fillId="0" borderId="3" xfId="0" applyNumberFormat="1" applyFont="1" applyBorder="1" applyAlignment="1">
      <alignment horizontal="center" vertical="center" shrinkToFit="1" readingOrder="2"/>
    </xf>
    <xf numFmtId="0" fontId="16" fillId="0" borderId="30" xfId="0" applyNumberFormat="1" applyFont="1" applyBorder="1" applyAlignment="1">
      <alignment horizontal="center" vertical="center" shrinkToFit="1" readingOrder="2"/>
    </xf>
    <xf numFmtId="0" fontId="16" fillId="0" borderId="31" xfId="0" applyNumberFormat="1" applyFont="1" applyBorder="1" applyAlignment="1">
      <alignment horizontal="center" vertical="center" shrinkToFit="1" readingOrder="2"/>
    </xf>
    <xf numFmtId="0" fontId="1" fillId="0" borderId="32" xfId="0" applyNumberFormat="1" applyFont="1" applyBorder="1" applyAlignment="1">
      <alignment horizontal="center" vertical="center" textRotation="90" shrinkToFit="1" readingOrder="2"/>
    </xf>
    <xf numFmtId="0" fontId="16" fillId="0" borderId="33" xfId="0" applyNumberFormat="1" applyFont="1" applyBorder="1" applyAlignment="1">
      <alignment horizontal="center" vertical="center" shrinkToFit="1" readingOrder="2"/>
    </xf>
    <xf numFmtId="0" fontId="1" fillId="0" borderId="34" xfId="0" applyNumberFormat="1" applyFont="1" applyBorder="1" applyAlignment="1">
      <alignment horizontal="center" vertical="center" textRotation="90" shrinkToFit="1" readingOrder="2"/>
    </xf>
    <xf numFmtId="0" fontId="1" fillId="0" borderId="20" xfId="0" applyNumberFormat="1" applyFont="1" applyBorder="1" applyAlignment="1">
      <alignment horizontal="center" vertical="center" textRotation="90" shrinkToFit="1" readingOrder="2"/>
    </xf>
    <xf numFmtId="0" fontId="12" fillId="19" borderId="11" xfId="0" applyNumberFormat="1" applyFont="1" applyFill="1" applyBorder="1" applyAlignment="1">
      <alignment horizontal="center" vertical="center" shrinkToFit="1" readingOrder="2"/>
    </xf>
    <xf numFmtId="0" fontId="12" fillId="19" borderId="7" xfId="0" applyNumberFormat="1" applyFont="1" applyFill="1" applyBorder="1" applyAlignment="1">
      <alignment horizontal="center" vertical="center" shrinkToFit="1" readingOrder="2"/>
    </xf>
    <xf numFmtId="0" fontId="12" fillId="19" borderId="8" xfId="0" applyNumberFormat="1" applyFont="1" applyFill="1" applyBorder="1" applyAlignment="1">
      <alignment horizontal="center" vertical="center" shrinkToFit="1" readingOrder="2"/>
    </xf>
    <xf numFmtId="0" fontId="12" fillId="19" borderId="24" xfId="0" applyNumberFormat="1" applyFont="1" applyFill="1" applyBorder="1" applyAlignment="1">
      <alignment horizontal="center" vertical="center" shrinkToFit="1" readingOrder="2"/>
    </xf>
    <xf numFmtId="0" fontId="12" fillId="19" borderId="22" xfId="0" applyNumberFormat="1" applyFont="1" applyFill="1" applyBorder="1" applyAlignment="1">
      <alignment horizontal="center" vertical="center" shrinkToFit="1" readingOrder="2"/>
    </xf>
    <xf numFmtId="0" fontId="12" fillId="19" borderId="25" xfId="0" applyNumberFormat="1" applyFont="1" applyFill="1" applyBorder="1" applyAlignment="1">
      <alignment horizontal="center" vertical="center" shrinkToFit="1" readingOrder="2"/>
    </xf>
    <xf numFmtId="0" fontId="1" fillId="20" borderId="12" xfId="0" applyNumberFormat="1" applyFont="1" applyFill="1" applyBorder="1" applyAlignment="1">
      <alignment horizontal="center" vertical="center" textRotation="90" shrinkToFit="1" readingOrder="2"/>
    </xf>
    <xf numFmtId="0" fontId="1" fillId="20" borderId="26" xfId="0" applyNumberFormat="1" applyFont="1" applyFill="1" applyBorder="1" applyAlignment="1">
      <alignment horizontal="center" vertical="center" textRotation="90" shrinkToFit="1" readingOrder="2"/>
    </xf>
    <xf numFmtId="0" fontId="1" fillId="20" borderId="36" xfId="0" applyNumberFormat="1" applyFont="1" applyFill="1" applyBorder="1" applyAlignment="1">
      <alignment horizontal="center" vertical="center" textRotation="90" shrinkToFit="1" readingOrder="2"/>
    </xf>
    <xf numFmtId="0" fontId="9" fillId="21" borderId="9" xfId="0" applyNumberFormat="1" applyFont="1" applyFill="1" applyBorder="1" applyAlignment="1">
      <alignment horizontal="center" vertical="center" shrinkToFit="1" readingOrder="2"/>
    </xf>
    <xf numFmtId="0" fontId="9" fillId="21" borderId="7" xfId="0" applyNumberFormat="1" applyFont="1" applyFill="1" applyBorder="1" applyAlignment="1">
      <alignment horizontal="center" vertical="center" shrinkToFit="1" readingOrder="2"/>
    </xf>
    <xf numFmtId="0" fontId="9" fillId="21" borderId="10" xfId="0" applyNumberFormat="1" applyFont="1" applyFill="1" applyBorder="1" applyAlignment="1">
      <alignment horizontal="center" vertical="center" shrinkToFit="1" readingOrder="2"/>
    </xf>
    <xf numFmtId="0" fontId="9" fillId="21" borderId="27" xfId="0" applyNumberFormat="1" applyFont="1" applyFill="1" applyBorder="1" applyAlignment="1">
      <alignment horizontal="center" vertical="center" shrinkToFit="1" readingOrder="2"/>
    </xf>
    <xf numFmtId="0" fontId="9" fillId="21" borderId="19" xfId="0" applyNumberFormat="1" applyFont="1" applyFill="1" applyBorder="1" applyAlignment="1">
      <alignment horizontal="center" vertical="center" shrinkToFit="1" readingOrder="2"/>
    </xf>
    <xf numFmtId="0" fontId="9" fillId="21" borderId="28" xfId="0" applyNumberFormat="1" applyFont="1" applyFill="1" applyBorder="1" applyAlignment="1">
      <alignment horizontal="center" vertical="center" shrinkToFit="1" readingOrder="2"/>
    </xf>
    <xf numFmtId="0" fontId="4" fillId="4" borderId="9" xfId="0" applyNumberFormat="1" applyFont="1" applyFill="1" applyBorder="1" applyAlignment="1">
      <alignment horizontal="center" vertical="center" shrinkToFit="1" readingOrder="2"/>
    </xf>
    <xf numFmtId="0" fontId="4" fillId="4" borderId="7" xfId="0" applyNumberFormat="1" applyFont="1" applyFill="1" applyBorder="1" applyAlignment="1">
      <alignment horizontal="center" vertical="center" shrinkToFit="1" readingOrder="2"/>
    </xf>
    <xf numFmtId="0" fontId="4" fillId="4" borderId="10" xfId="0" applyNumberFormat="1" applyFont="1" applyFill="1" applyBorder="1" applyAlignment="1">
      <alignment horizontal="center" vertical="center" shrinkToFit="1" readingOrder="2"/>
    </xf>
    <xf numFmtId="0" fontId="4" fillId="4" borderId="27" xfId="0" applyNumberFormat="1" applyFont="1" applyFill="1" applyBorder="1" applyAlignment="1">
      <alignment horizontal="center" vertical="center" shrinkToFit="1" readingOrder="2"/>
    </xf>
    <xf numFmtId="0" fontId="4" fillId="4" borderId="19" xfId="0" applyNumberFormat="1" applyFont="1" applyFill="1" applyBorder="1" applyAlignment="1">
      <alignment horizontal="center" vertical="center" shrinkToFit="1" readingOrder="2"/>
    </xf>
    <xf numFmtId="0" fontId="4" fillId="4" borderId="28" xfId="0" applyNumberFormat="1" applyFont="1" applyFill="1" applyBorder="1" applyAlignment="1">
      <alignment horizontal="center" vertical="center" shrinkToFit="1" readingOrder="2"/>
    </xf>
    <xf numFmtId="0" fontId="11" fillId="3" borderId="9" xfId="0" applyFont="1" applyFill="1" applyBorder="1" applyAlignment="1">
      <alignment horizontal="center" vertical="center" shrinkToFit="1" readingOrder="2"/>
    </xf>
    <xf numFmtId="0" fontId="11" fillId="3" borderId="7" xfId="0" applyFont="1" applyFill="1" applyBorder="1" applyAlignment="1">
      <alignment horizontal="center" vertical="center" shrinkToFit="1" readingOrder="2"/>
    </xf>
    <xf numFmtId="0" fontId="11" fillId="3" borderId="10" xfId="0" applyFont="1" applyFill="1" applyBorder="1" applyAlignment="1">
      <alignment horizontal="center" vertical="center" shrinkToFit="1" readingOrder="2"/>
    </xf>
    <xf numFmtId="0" fontId="11" fillId="3" borderId="27" xfId="0" applyFont="1" applyFill="1" applyBorder="1" applyAlignment="1">
      <alignment horizontal="center" vertical="center" shrinkToFit="1" readingOrder="2"/>
    </xf>
    <xf numFmtId="0" fontId="11" fillId="3" borderId="19" xfId="0" applyFont="1" applyFill="1" applyBorder="1" applyAlignment="1">
      <alignment horizontal="center" vertical="center" shrinkToFit="1" readingOrder="2"/>
    </xf>
    <xf numFmtId="0" fontId="11" fillId="3" borderId="28" xfId="0" applyFont="1" applyFill="1" applyBorder="1" applyAlignment="1">
      <alignment horizontal="center" vertical="center" shrinkToFit="1" readingOrder="2"/>
    </xf>
    <xf numFmtId="0" fontId="1" fillId="0" borderId="13" xfId="0" applyNumberFormat="1" applyFont="1" applyBorder="1" applyAlignment="1">
      <alignment horizontal="center" vertical="center" textRotation="90" shrinkToFit="1" readingOrder="2"/>
    </xf>
    <xf numFmtId="0" fontId="1" fillId="0" borderId="29" xfId="0" applyNumberFormat="1" applyFont="1" applyBorder="1" applyAlignment="1">
      <alignment horizontal="center" vertical="center" textRotation="90" shrinkToFit="1" readingOrder="2"/>
    </xf>
    <xf numFmtId="0" fontId="1" fillId="0" borderId="46" xfId="0" applyNumberFormat="1" applyFont="1" applyBorder="1" applyAlignment="1">
      <alignment horizontal="center" vertical="center" textRotation="90" shrinkToFit="1" readingOrder="2"/>
    </xf>
    <xf numFmtId="0" fontId="15" fillId="18" borderId="9" xfId="0" applyFont="1" applyFill="1" applyBorder="1" applyAlignment="1">
      <alignment horizontal="center" vertical="center" shrinkToFit="1" readingOrder="2"/>
    </xf>
    <xf numFmtId="0" fontId="15" fillId="18" borderId="7" xfId="0" applyFont="1" applyFill="1" applyBorder="1" applyAlignment="1">
      <alignment horizontal="center" vertical="center" shrinkToFit="1" readingOrder="2"/>
    </xf>
    <xf numFmtId="0" fontId="15" fillId="18" borderId="10" xfId="0" applyFont="1" applyFill="1" applyBorder="1" applyAlignment="1">
      <alignment horizontal="center" vertical="center" shrinkToFit="1" readingOrder="2"/>
    </xf>
    <xf numFmtId="0" fontId="15" fillId="18" borderId="21" xfId="0" applyFont="1" applyFill="1" applyBorder="1" applyAlignment="1">
      <alignment horizontal="center" vertical="center" shrinkToFit="1" readingOrder="2"/>
    </xf>
    <xf numFmtId="0" fontId="15" fillId="18" borderId="22" xfId="0" applyFont="1" applyFill="1" applyBorder="1" applyAlignment="1">
      <alignment horizontal="center" vertical="center" shrinkToFit="1" readingOrder="2"/>
    </xf>
    <xf numFmtId="0" fontId="15" fillId="18" borderId="23" xfId="0" applyFont="1" applyFill="1" applyBorder="1" applyAlignment="1">
      <alignment horizontal="center" vertical="center" shrinkToFit="1" readingOrder="2"/>
    </xf>
    <xf numFmtId="0" fontId="12" fillId="6" borderId="9" xfId="0" applyNumberFormat="1" applyFont="1" applyFill="1" applyBorder="1" applyAlignment="1">
      <alignment horizontal="center" vertical="center" shrinkToFit="1" readingOrder="2"/>
    </xf>
    <xf numFmtId="0" fontId="12" fillId="6" borderId="7" xfId="0" applyNumberFormat="1" applyFont="1" applyFill="1" applyBorder="1" applyAlignment="1">
      <alignment horizontal="center" vertical="center" shrinkToFit="1" readingOrder="2"/>
    </xf>
    <xf numFmtId="0" fontId="12" fillId="6" borderId="10" xfId="0" applyNumberFormat="1" applyFont="1" applyFill="1" applyBorder="1" applyAlignment="1">
      <alignment horizontal="center" vertical="center" shrinkToFit="1" readingOrder="2"/>
    </xf>
    <xf numFmtId="0" fontId="12" fillId="6" borderId="21" xfId="0" applyNumberFormat="1" applyFont="1" applyFill="1" applyBorder="1" applyAlignment="1">
      <alignment horizontal="center" vertical="center" shrinkToFit="1" readingOrder="2"/>
    </xf>
    <xf numFmtId="0" fontId="12" fillId="6" borderId="22" xfId="0" applyNumberFormat="1" applyFont="1" applyFill="1" applyBorder="1" applyAlignment="1">
      <alignment horizontal="center" vertical="center" shrinkToFit="1" readingOrder="2"/>
    </xf>
    <xf numFmtId="0" fontId="12" fillId="6" borderId="23" xfId="0" applyNumberFormat="1" applyFont="1" applyFill="1" applyBorder="1" applyAlignment="1">
      <alignment horizontal="center" vertical="center" shrinkToFit="1" readingOrder="2"/>
    </xf>
    <xf numFmtId="0" fontId="7" fillId="7" borderId="11" xfId="0" applyNumberFormat="1" applyFont="1" applyFill="1" applyBorder="1" applyAlignment="1">
      <alignment horizontal="center" vertical="center" shrinkToFit="1" readingOrder="2"/>
    </xf>
    <xf numFmtId="0" fontId="7" fillId="7" borderId="7" xfId="0" applyNumberFormat="1" applyFont="1" applyFill="1" applyBorder="1" applyAlignment="1">
      <alignment horizontal="center" vertical="center" shrinkToFit="1" readingOrder="2"/>
    </xf>
    <xf numFmtId="0" fontId="7" fillId="7" borderId="8" xfId="0" applyNumberFormat="1" applyFont="1" applyFill="1" applyBorder="1" applyAlignment="1">
      <alignment horizontal="center" vertical="center" shrinkToFit="1" readingOrder="2"/>
    </xf>
    <xf numFmtId="0" fontId="7" fillId="7" borderId="24" xfId="0" applyNumberFormat="1" applyFont="1" applyFill="1" applyBorder="1" applyAlignment="1">
      <alignment horizontal="center" vertical="center" shrinkToFit="1" readingOrder="2"/>
    </xf>
    <xf numFmtId="0" fontId="7" fillId="7" borderId="22" xfId="0" applyNumberFormat="1" applyFont="1" applyFill="1" applyBorder="1" applyAlignment="1">
      <alignment horizontal="center" vertical="center" shrinkToFit="1" readingOrder="2"/>
    </xf>
    <xf numFmtId="0" fontId="7" fillId="7" borderId="25" xfId="0" applyNumberFormat="1" applyFont="1" applyFill="1" applyBorder="1" applyAlignment="1">
      <alignment horizontal="center" vertical="center" shrinkToFit="1" readingOrder="2"/>
    </xf>
    <xf numFmtId="0" fontId="9" fillId="12" borderId="9" xfId="0" applyNumberFormat="1" applyFont="1" applyFill="1" applyBorder="1" applyAlignment="1">
      <alignment horizontal="center" vertical="center" shrinkToFit="1" readingOrder="2"/>
    </xf>
    <xf numFmtId="0" fontId="9" fillId="12" borderId="7" xfId="0" applyNumberFormat="1" applyFont="1" applyFill="1" applyBorder="1" applyAlignment="1">
      <alignment horizontal="center" vertical="center" shrinkToFit="1" readingOrder="2"/>
    </xf>
    <xf numFmtId="0" fontId="9" fillId="12" borderId="10" xfId="0" applyNumberFormat="1" applyFont="1" applyFill="1" applyBorder="1" applyAlignment="1">
      <alignment horizontal="center" vertical="center" shrinkToFit="1" readingOrder="2"/>
    </xf>
    <xf numFmtId="0" fontId="9" fillId="12" borderId="21" xfId="0" applyNumberFormat="1" applyFont="1" applyFill="1" applyBorder="1" applyAlignment="1">
      <alignment horizontal="center" vertical="center" shrinkToFit="1" readingOrder="2"/>
    </xf>
    <xf numFmtId="0" fontId="9" fillId="12" borderId="22" xfId="0" applyNumberFormat="1" applyFont="1" applyFill="1" applyBorder="1" applyAlignment="1">
      <alignment horizontal="center" vertical="center" shrinkToFit="1" readingOrder="2"/>
    </xf>
    <xf numFmtId="0" fontId="9" fillId="12" borderId="23" xfId="0" applyNumberFormat="1" applyFont="1" applyFill="1" applyBorder="1" applyAlignment="1">
      <alignment horizontal="center" vertical="center" shrinkToFit="1" readingOrder="2"/>
    </xf>
    <xf numFmtId="0" fontId="1" fillId="13" borderId="9" xfId="0" applyFont="1" applyFill="1" applyBorder="1" applyAlignment="1">
      <alignment horizontal="center" vertical="center" shrinkToFit="1" readingOrder="2"/>
    </xf>
    <xf numFmtId="0" fontId="1" fillId="13" borderId="7" xfId="0" applyFont="1" applyFill="1" applyBorder="1" applyAlignment="1">
      <alignment horizontal="center" vertical="center" shrinkToFit="1" readingOrder="2"/>
    </xf>
    <xf numFmtId="0" fontId="1" fillId="13" borderId="10" xfId="0" applyFont="1" applyFill="1" applyBorder="1" applyAlignment="1">
      <alignment horizontal="center" vertical="center" shrinkToFit="1" readingOrder="2"/>
    </xf>
    <xf numFmtId="0" fontId="1" fillId="13" borderId="21" xfId="0" applyFont="1" applyFill="1" applyBorder="1" applyAlignment="1">
      <alignment horizontal="center" vertical="center" shrinkToFit="1" readingOrder="2"/>
    </xf>
    <xf numFmtId="0" fontId="1" fillId="13" borderId="22" xfId="0" applyFont="1" applyFill="1" applyBorder="1" applyAlignment="1">
      <alignment horizontal="center" vertical="center" shrinkToFit="1" readingOrder="2"/>
    </xf>
    <xf numFmtId="0" fontId="1" fillId="13" borderId="23" xfId="0" applyFont="1" applyFill="1" applyBorder="1" applyAlignment="1">
      <alignment horizontal="center" vertical="center" shrinkToFit="1" readingOrder="2"/>
    </xf>
    <xf numFmtId="0" fontId="13" fillId="14" borderId="11" xfId="0" applyFont="1" applyFill="1" applyBorder="1" applyAlignment="1">
      <alignment horizontal="center" vertical="center" shrinkToFit="1" readingOrder="2"/>
    </xf>
    <xf numFmtId="0" fontId="13" fillId="14" borderId="7" xfId="0" applyFont="1" applyFill="1" applyBorder="1" applyAlignment="1">
      <alignment horizontal="center" vertical="center" shrinkToFit="1" readingOrder="2"/>
    </xf>
    <xf numFmtId="0" fontId="13" fillId="14" borderId="8" xfId="0" applyFont="1" applyFill="1" applyBorder="1" applyAlignment="1">
      <alignment horizontal="center" vertical="center" shrinkToFit="1" readingOrder="2"/>
    </xf>
    <xf numFmtId="0" fontId="13" fillId="14" borderId="24" xfId="0" applyFont="1" applyFill="1" applyBorder="1" applyAlignment="1">
      <alignment horizontal="center" vertical="center" shrinkToFit="1" readingOrder="2"/>
    </xf>
    <xf numFmtId="0" fontId="13" fillId="14" borderId="22" xfId="0" applyFont="1" applyFill="1" applyBorder="1" applyAlignment="1">
      <alignment horizontal="center" vertical="center" shrinkToFit="1" readingOrder="2"/>
    </xf>
    <xf numFmtId="0" fontId="13" fillId="14" borderId="25" xfId="0" applyFont="1" applyFill="1" applyBorder="1" applyAlignment="1">
      <alignment horizontal="center" vertical="center" shrinkToFit="1" readingOrder="2"/>
    </xf>
    <xf numFmtId="0" fontId="11" fillId="15" borderId="9" xfId="0" applyFont="1" applyFill="1" applyBorder="1" applyAlignment="1">
      <alignment horizontal="center" vertical="center" shrinkToFit="1" readingOrder="2"/>
    </xf>
    <xf numFmtId="0" fontId="11" fillId="15" borderId="7" xfId="0" applyFont="1" applyFill="1" applyBorder="1" applyAlignment="1">
      <alignment horizontal="center" vertical="center" shrinkToFit="1" readingOrder="2"/>
    </xf>
    <xf numFmtId="0" fontId="11" fillId="15" borderId="10" xfId="0" applyFont="1" applyFill="1" applyBorder="1" applyAlignment="1">
      <alignment horizontal="center" vertical="center" shrinkToFit="1" readingOrder="2"/>
    </xf>
    <xf numFmtId="0" fontId="11" fillId="15" borderId="21" xfId="0" applyFont="1" applyFill="1" applyBorder="1" applyAlignment="1">
      <alignment horizontal="center" vertical="center" shrinkToFit="1" readingOrder="2"/>
    </xf>
    <xf numFmtId="0" fontId="11" fillId="15" borderId="22" xfId="0" applyFont="1" applyFill="1" applyBorder="1" applyAlignment="1">
      <alignment horizontal="center" vertical="center" shrinkToFit="1" readingOrder="2"/>
    </xf>
    <xf numFmtId="0" fontId="11" fillId="15" borderId="23" xfId="0" applyFont="1" applyFill="1" applyBorder="1" applyAlignment="1">
      <alignment horizontal="center" vertical="center" shrinkToFit="1" readingOrder="2"/>
    </xf>
    <xf numFmtId="0" fontId="4" fillId="8" borderId="9" xfId="0" applyNumberFormat="1" applyFont="1" applyFill="1" applyBorder="1" applyAlignment="1">
      <alignment horizontal="center" vertical="center" shrinkToFit="1" readingOrder="2"/>
    </xf>
    <xf numFmtId="0" fontId="4" fillId="8" borderId="7" xfId="0" applyNumberFormat="1" applyFont="1" applyFill="1" applyBorder="1" applyAlignment="1">
      <alignment horizontal="center" vertical="center" shrinkToFit="1" readingOrder="2"/>
    </xf>
    <xf numFmtId="0" fontId="4" fillId="8" borderId="10" xfId="0" applyNumberFormat="1" applyFont="1" applyFill="1" applyBorder="1" applyAlignment="1">
      <alignment horizontal="center" vertical="center" shrinkToFit="1" readingOrder="2"/>
    </xf>
    <xf numFmtId="0" fontId="4" fillId="8" borderId="21" xfId="0" applyNumberFormat="1" applyFont="1" applyFill="1" applyBorder="1" applyAlignment="1">
      <alignment horizontal="center" vertical="center" shrinkToFit="1" readingOrder="2"/>
    </xf>
    <xf numFmtId="0" fontId="4" fillId="8" borderId="22" xfId="0" applyNumberFormat="1" applyFont="1" applyFill="1" applyBorder="1" applyAlignment="1">
      <alignment horizontal="center" vertical="center" shrinkToFit="1" readingOrder="2"/>
    </xf>
    <xf numFmtId="0" fontId="4" fillId="8" borderId="23" xfId="0" applyNumberFormat="1" applyFont="1" applyFill="1" applyBorder="1" applyAlignment="1">
      <alignment horizontal="center" vertical="center" shrinkToFit="1" readingOrder="2"/>
    </xf>
    <xf numFmtId="0" fontId="10" fillId="4" borderId="9" xfId="0" applyNumberFormat="1" applyFont="1" applyFill="1" applyBorder="1" applyAlignment="1">
      <alignment horizontal="center" vertical="center" shrinkToFit="1" readingOrder="2"/>
    </xf>
    <xf numFmtId="0" fontId="10" fillId="4" borderId="7" xfId="0" applyNumberFormat="1" applyFont="1" applyFill="1" applyBorder="1" applyAlignment="1">
      <alignment horizontal="center" vertical="center" shrinkToFit="1" readingOrder="2"/>
    </xf>
    <xf numFmtId="0" fontId="10" fillId="4" borderId="10" xfId="0" applyNumberFormat="1" applyFont="1" applyFill="1" applyBorder="1" applyAlignment="1">
      <alignment horizontal="center" vertical="center" shrinkToFit="1" readingOrder="2"/>
    </xf>
    <xf numFmtId="0" fontId="10" fillId="4" borderId="21" xfId="0" applyNumberFormat="1" applyFont="1" applyFill="1" applyBorder="1" applyAlignment="1">
      <alignment horizontal="center" vertical="center" shrinkToFit="1" readingOrder="2"/>
    </xf>
    <xf numFmtId="0" fontId="10" fillId="4" borderId="22" xfId="0" applyNumberFormat="1" applyFont="1" applyFill="1" applyBorder="1" applyAlignment="1">
      <alignment horizontal="center" vertical="center" shrinkToFit="1" readingOrder="2"/>
    </xf>
    <xf numFmtId="0" fontId="10" fillId="4" borderId="23" xfId="0" applyNumberFormat="1" applyFont="1" applyFill="1" applyBorder="1" applyAlignment="1">
      <alignment horizontal="center" vertical="center" shrinkToFit="1" readingOrder="2"/>
    </xf>
    <xf numFmtId="0" fontId="1" fillId="9" borderId="9" xfId="0" applyNumberFormat="1" applyFont="1" applyFill="1" applyBorder="1" applyAlignment="1">
      <alignment horizontal="center" vertical="center" shrinkToFit="1" readingOrder="2"/>
    </xf>
    <xf numFmtId="0" fontId="1" fillId="9" borderId="7" xfId="0" applyNumberFormat="1" applyFont="1" applyFill="1" applyBorder="1" applyAlignment="1">
      <alignment horizontal="center" vertical="center" shrinkToFit="1" readingOrder="2"/>
    </xf>
    <xf numFmtId="0" fontId="1" fillId="9" borderId="10" xfId="0" applyNumberFormat="1" applyFont="1" applyFill="1" applyBorder="1" applyAlignment="1">
      <alignment horizontal="center" vertical="center" shrinkToFit="1" readingOrder="2"/>
    </xf>
    <xf numFmtId="0" fontId="1" fillId="9" borderId="21" xfId="0" applyNumberFormat="1" applyFont="1" applyFill="1" applyBorder="1" applyAlignment="1">
      <alignment horizontal="center" vertical="center" shrinkToFit="1" readingOrder="2"/>
    </xf>
    <xf numFmtId="0" fontId="1" fillId="9" borderId="22" xfId="0" applyNumberFormat="1" applyFont="1" applyFill="1" applyBorder="1" applyAlignment="1">
      <alignment horizontal="center" vertical="center" shrinkToFit="1" readingOrder="2"/>
    </xf>
    <xf numFmtId="0" fontId="1" fillId="9" borderId="23" xfId="0" applyNumberFormat="1" applyFont="1" applyFill="1" applyBorder="1" applyAlignment="1">
      <alignment horizontal="center" vertical="center" shrinkToFit="1" readingOrder="2"/>
    </xf>
    <xf numFmtId="0" fontId="11" fillId="11" borderId="9" xfId="0" applyNumberFormat="1" applyFont="1" applyFill="1" applyBorder="1" applyAlignment="1">
      <alignment horizontal="center" vertical="center" shrinkToFit="1" readingOrder="2"/>
    </xf>
    <xf numFmtId="0" fontId="11" fillId="11" borderId="7" xfId="0" applyNumberFormat="1" applyFont="1" applyFill="1" applyBorder="1" applyAlignment="1">
      <alignment horizontal="center" vertical="center" shrinkToFit="1" readingOrder="2"/>
    </xf>
    <xf numFmtId="0" fontId="11" fillId="11" borderId="10" xfId="0" applyNumberFormat="1" applyFont="1" applyFill="1" applyBorder="1" applyAlignment="1">
      <alignment horizontal="center" vertical="center" shrinkToFit="1" readingOrder="2"/>
    </xf>
    <xf numFmtId="0" fontId="11" fillId="11" borderId="21" xfId="0" applyNumberFormat="1" applyFont="1" applyFill="1" applyBorder="1" applyAlignment="1">
      <alignment horizontal="center" vertical="center" shrinkToFit="1" readingOrder="2"/>
    </xf>
    <xf numFmtId="0" fontId="11" fillId="11" borderId="22" xfId="0" applyNumberFormat="1" applyFont="1" applyFill="1" applyBorder="1" applyAlignment="1">
      <alignment horizontal="center" vertical="center" shrinkToFit="1" readingOrder="2"/>
    </xf>
    <xf numFmtId="0" fontId="11" fillId="11" borderId="23" xfId="0" applyNumberFormat="1" applyFont="1" applyFill="1" applyBorder="1" applyAlignment="1">
      <alignment horizontal="center" vertical="center" shrinkToFit="1" readingOrder="2"/>
    </xf>
    <xf numFmtId="0" fontId="14" fillId="16" borderId="9" xfId="0" applyFont="1" applyFill="1" applyBorder="1" applyAlignment="1">
      <alignment horizontal="center" vertical="center" shrinkToFit="1" readingOrder="2"/>
    </xf>
    <xf numFmtId="0" fontId="14" fillId="16" borderId="7" xfId="0" applyFont="1" applyFill="1" applyBorder="1" applyAlignment="1">
      <alignment horizontal="center" vertical="center" shrinkToFit="1" readingOrder="2"/>
    </xf>
    <xf numFmtId="0" fontId="14" fillId="16" borderId="10" xfId="0" applyFont="1" applyFill="1" applyBorder="1" applyAlignment="1">
      <alignment horizontal="center" vertical="center" shrinkToFit="1" readingOrder="2"/>
    </xf>
    <xf numFmtId="0" fontId="14" fillId="16" borderId="21" xfId="0" applyFont="1" applyFill="1" applyBorder="1" applyAlignment="1">
      <alignment horizontal="center" vertical="center" shrinkToFit="1" readingOrder="2"/>
    </xf>
    <xf numFmtId="0" fontId="14" fillId="16" borderId="22" xfId="0" applyFont="1" applyFill="1" applyBorder="1" applyAlignment="1">
      <alignment horizontal="center" vertical="center" shrinkToFit="1" readingOrder="2"/>
    </xf>
    <xf numFmtId="0" fontId="14" fillId="16" borderId="23" xfId="0" applyFont="1" applyFill="1" applyBorder="1" applyAlignment="1">
      <alignment horizontal="center" vertical="center" shrinkToFit="1" readingOrder="2"/>
    </xf>
    <xf numFmtId="0" fontId="14" fillId="17" borderId="9" xfId="0" applyFont="1" applyFill="1" applyBorder="1" applyAlignment="1">
      <alignment horizontal="center" vertical="center" shrinkToFit="1" readingOrder="2"/>
    </xf>
    <xf numFmtId="0" fontId="14" fillId="17" borderId="7" xfId="0" applyFont="1" applyFill="1" applyBorder="1" applyAlignment="1">
      <alignment horizontal="center" vertical="center" shrinkToFit="1" readingOrder="2"/>
    </xf>
    <xf numFmtId="0" fontId="14" fillId="17" borderId="10" xfId="0" applyFont="1" applyFill="1" applyBorder="1" applyAlignment="1">
      <alignment horizontal="center" vertical="center" shrinkToFit="1" readingOrder="2"/>
    </xf>
    <xf numFmtId="0" fontId="14" fillId="17" borderId="21" xfId="0" applyFont="1" applyFill="1" applyBorder="1" applyAlignment="1">
      <alignment horizontal="center" vertical="center" shrinkToFit="1" readingOrder="2"/>
    </xf>
    <xf numFmtId="0" fontId="14" fillId="17" borderId="22" xfId="0" applyFont="1" applyFill="1" applyBorder="1" applyAlignment="1">
      <alignment horizontal="center" vertical="center" shrinkToFit="1" readingOrder="2"/>
    </xf>
    <xf numFmtId="0" fontId="14" fillId="17" borderId="23" xfId="0" applyFont="1" applyFill="1" applyBorder="1" applyAlignment="1">
      <alignment horizontal="center" vertical="center" shrinkToFit="1" readingOrder="2"/>
    </xf>
    <xf numFmtId="0" fontId="4" fillId="0" borderId="7" xfId="0" applyNumberFormat="1" applyFont="1" applyFill="1" applyBorder="1" applyAlignment="1">
      <alignment horizontal="center" vertical="center" shrinkToFit="1" readingOrder="2"/>
    </xf>
    <xf numFmtId="0" fontId="4" fillId="0" borderId="19" xfId="0" applyNumberFormat="1" applyFont="1" applyFill="1" applyBorder="1" applyAlignment="1">
      <alignment horizontal="center" vertical="center" shrinkToFit="1" readingOrder="2"/>
    </xf>
    <xf numFmtId="0" fontId="4" fillId="0" borderId="22" xfId="0" applyNumberFormat="1" applyFont="1" applyFill="1" applyBorder="1" applyAlignment="1">
      <alignment horizontal="center" vertical="center" shrinkToFit="1" readingOrder="2"/>
    </xf>
    <xf numFmtId="0" fontId="8" fillId="8" borderId="7" xfId="0" applyNumberFormat="1" applyFont="1" applyFill="1" applyBorder="1" applyAlignment="1">
      <alignment horizontal="center" vertical="center" textRotation="90" shrinkToFit="1" readingOrder="2"/>
    </xf>
    <xf numFmtId="0" fontId="8" fillId="8" borderId="19" xfId="0" applyNumberFormat="1" applyFont="1" applyFill="1" applyBorder="1" applyAlignment="1">
      <alignment horizontal="center" vertical="center" textRotation="90" shrinkToFit="1" readingOrder="2"/>
    </xf>
    <xf numFmtId="0" fontId="8" fillId="8" borderId="22" xfId="0" applyNumberFormat="1" applyFont="1" applyFill="1" applyBorder="1" applyAlignment="1">
      <alignment horizontal="center" vertical="center" textRotation="90" shrinkToFit="1" readingOrder="2"/>
    </xf>
    <xf numFmtId="0" fontId="1" fillId="0" borderId="0" xfId="0" applyNumberFormat="1" applyFont="1" applyBorder="1" applyAlignment="1">
      <alignment horizontal="center" vertical="center" shrinkToFit="1" readingOrder="2"/>
    </xf>
    <xf numFmtId="0" fontId="1" fillId="0" borderId="3" xfId="0" applyNumberFormat="1" applyFont="1" applyBorder="1" applyAlignment="1">
      <alignment horizontal="center" vertical="center" shrinkToFit="1" readingOrder="2"/>
    </xf>
    <xf numFmtId="0" fontId="9" fillId="9" borderId="7" xfId="0" applyNumberFormat="1" applyFont="1" applyFill="1" applyBorder="1" applyAlignment="1">
      <alignment horizontal="center" vertical="center" textRotation="90" shrinkToFit="1" readingOrder="2"/>
    </xf>
    <xf numFmtId="0" fontId="9" fillId="9" borderId="19" xfId="0" applyNumberFormat="1" applyFont="1" applyFill="1" applyBorder="1" applyAlignment="1">
      <alignment horizontal="center" vertical="center" textRotation="90" shrinkToFit="1" readingOrder="2"/>
    </xf>
    <xf numFmtId="0" fontId="9" fillId="9" borderId="22" xfId="0" applyNumberFormat="1" applyFont="1" applyFill="1" applyBorder="1" applyAlignment="1">
      <alignment horizontal="center" vertical="center" textRotation="90" shrinkToFit="1" readingOrder="2"/>
    </xf>
    <xf numFmtId="0" fontId="1" fillId="10" borderId="8" xfId="0" applyNumberFormat="1" applyFont="1" applyFill="1" applyBorder="1" applyAlignment="1">
      <alignment horizontal="center" vertical="center" shrinkToFit="1" readingOrder="2"/>
    </xf>
    <xf numFmtId="0" fontId="1" fillId="10" borderId="20" xfId="0" applyNumberFormat="1" applyFont="1" applyFill="1" applyBorder="1" applyAlignment="1">
      <alignment horizontal="center" vertical="center" shrinkToFit="1" readingOrder="2"/>
    </xf>
    <xf numFmtId="0" fontId="1" fillId="10" borderId="25" xfId="0" applyNumberFormat="1" applyFont="1" applyFill="1" applyBorder="1" applyAlignment="1">
      <alignment horizontal="center" vertical="center" shrinkToFit="1" readingOrder="2"/>
    </xf>
    <xf numFmtId="0" fontId="3" fillId="2" borderId="2" xfId="0" applyFont="1" applyFill="1" applyBorder="1" applyAlignment="1">
      <alignment horizontal="center" vertical="center" shrinkToFit="1" readingOrder="2"/>
    </xf>
    <xf numFmtId="0" fontId="3" fillId="2" borderId="16" xfId="0" applyFont="1" applyFill="1" applyBorder="1" applyAlignment="1">
      <alignment horizontal="center" vertical="center" shrinkToFit="1" readingOrder="2"/>
    </xf>
    <xf numFmtId="0" fontId="3" fillId="2" borderId="4" xfId="0" applyFont="1" applyFill="1" applyBorder="1" applyAlignment="1">
      <alignment horizontal="center" vertical="center" shrinkToFit="1" readingOrder="2"/>
    </xf>
    <xf numFmtId="0" fontId="3" fillId="2" borderId="5" xfId="0" applyFont="1" applyFill="1" applyBorder="1" applyAlignment="1">
      <alignment horizontal="center" vertical="center" shrinkToFit="1" readingOrder="2"/>
    </xf>
    <xf numFmtId="0" fontId="3" fillId="2" borderId="6" xfId="0" applyFont="1" applyFill="1" applyBorder="1" applyAlignment="1">
      <alignment horizontal="center" vertical="center" shrinkToFit="1" readingOrder="2"/>
    </xf>
    <xf numFmtId="0" fontId="3" fillId="2" borderId="17" xfId="0" applyFont="1" applyFill="1" applyBorder="1" applyAlignment="1">
      <alignment horizontal="center" vertical="center" shrinkToFit="1" readingOrder="2"/>
    </xf>
    <xf numFmtId="0" fontId="3" fillId="2" borderId="0" xfId="0" applyFont="1" applyFill="1" applyBorder="1" applyAlignment="1">
      <alignment horizontal="center" vertical="center" shrinkToFit="1" readingOrder="2"/>
    </xf>
    <xf numFmtId="0" fontId="3" fillId="2" borderId="18" xfId="0" applyFont="1" applyFill="1" applyBorder="1" applyAlignment="1">
      <alignment horizontal="center" vertical="center" shrinkToFit="1" readingOrder="2"/>
    </xf>
    <xf numFmtId="0" fontId="3" fillId="2" borderId="37" xfId="0" applyFont="1" applyFill="1" applyBorder="1" applyAlignment="1">
      <alignment horizontal="center" vertical="center" shrinkToFit="1" readingOrder="2"/>
    </xf>
    <xf numFmtId="0" fontId="3" fillId="2" borderId="38" xfId="0" applyFont="1" applyFill="1" applyBorder="1" applyAlignment="1">
      <alignment horizontal="center" vertical="center" shrinkToFit="1" readingOrder="2"/>
    </xf>
    <xf numFmtId="0" fontId="3" fillId="2" borderId="39" xfId="0" applyFont="1" applyFill="1" applyBorder="1" applyAlignment="1">
      <alignment horizontal="center" vertical="center" shrinkToFit="1" readingOrder="2"/>
    </xf>
    <xf numFmtId="164" fontId="3" fillId="2" borderId="2" xfId="0" applyNumberFormat="1" applyFont="1" applyFill="1" applyBorder="1" applyAlignment="1">
      <alignment horizontal="center" vertical="center" shrinkToFit="1" readingOrder="2"/>
    </xf>
    <xf numFmtId="164" fontId="3" fillId="2" borderId="16" xfId="0" applyNumberFormat="1" applyFont="1" applyFill="1" applyBorder="1" applyAlignment="1">
      <alignment horizontal="center" vertical="center" shrinkToFit="1" readingOrder="2"/>
    </xf>
    <xf numFmtId="0" fontId="3" fillId="3" borderId="2" xfId="0" applyFont="1" applyFill="1" applyBorder="1" applyAlignment="1">
      <alignment horizontal="center" vertical="center" shrinkToFit="1" readingOrder="2"/>
    </xf>
    <xf numFmtId="0" fontId="3" fillId="3" borderId="16" xfId="0" applyFont="1" applyFill="1" applyBorder="1" applyAlignment="1">
      <alignment horizontal="center" vertical="center" shrinkToFit="1" readingOrder="2"/>
    </xf>
    <xf numFmtId="0" fontId="3" fillId="3" borderId="4" xfId="0" applyFont="1" applyFill="1" applyBorder="1" applyAlignment="1">
      <alignment horizontal="center" vertical="center" shrinkToFit="1" readingOrder="2"/>
    </xf>
    <xf numFmtId="0" fontId="3" fillId="3" borderId="5" xfId="0" applyFont="1" applyFill="1" applyBorder="1" applyAlignment="1">
      <alignment horizontal="center" vertical="center" shrinkToFit="1" readingOrder="2"/>
    </xf>
    <xf numFmtId="0" fontId="3" fillId="3" borderId="6" xfId="0" applyFont="1" applyFill="1" applyBorder="1" applyAlignment="1">
      <alignment horizontal="center" vertical="center" shrinkToFit="1" readingOrder="2"/>
    </xf>
    <xf numFmtId="0" fontId="3" fillId="3" borderId="17" xfId="0" applyFont="1" applyFill="1" applyBorder="1" applyAlignment="1">
      <alignment horizontal="center" vertical="center" shrinkToFit="1" readingOrder="2"/>
    </xf>
    <xf numFmtId="0" fontId="3" fillId="3" borderId="0" xfId="0" applyFont="1" applyFill="1" applyBorder="1" applyAlignment="1">
      <alignment horizontal="center" vertical="center" shrinkToFit="1" readingOrder="2"/>
    </xf>
    <xf numFmtId="0" fontId="3" fillId="3" borderId="18" xfId="0" applyFont="1" applyFill="1" applyBorder="1" applyAlignment="1">
      <alignment horizontal="center" vertical="center" shrinkToFit="1" readingOrder="2"/>
    </xf>
    <xf numFmtId="0" fontId="3" fillId="3" borderId="37" xfId="0" applyFont="1" applyFill="1" applyBorder="1" applyAlignment="1">
      <alignment horizontal="center" vertical="center" shrinkToFit="1" readingOrder="2"/>
    </xf>
    <xf numFmtId="0" fontId="3" fillId="3" borderId="38" xfId="0" applyFont="1" applyFill="1" applyBorder="1" applyAlignment="1">
      <alignment horizontal="center" vertical="center" shrinkToFit="1" readingOrder="2"/>
    </xf>
    <xf numFmtId="0" fontId="3" fillId="3" borderId="39" xfId="0" applyFont="1" applyFill="1" applyBorder="1" applyAlignment="1">
      <alignment horizontal="center" vertical="center" shrinkToFit="1" readingOrder="2"/>
    </xf>
    <xf numFmtId="0" fontId="4" fillId="4" borderId="22" xfId="0" applyNumberFormat="1" applyFont="1" applyFill="1" applyBorder="1" applyAlignment="1">
      <alignment horizontal="center" vertical="center" shrinkToFit="1" readingOrder="2"/>
    </xf>
    <xf numFmtId="0" fontId="5" fillId="5" borderId="7" xfId="0" applyNumberFormat="1" applyFont="1" applyFill="1" applyBorder="1" applyAlignment="1">
      <alignment horizontal="center" vertical="center" shrinkToFit="1" readingOrder="2"/>
    </xf>
    <xf numFmtId="0" fontId="5" fillId="5" borderId="19" xfId="0" applyNumberFormat="1" applyFont="1" applyFill="1" applyBorder="1" applyAlignment="1">
      <alignment horizontal="center" vertical="center" shrinkToFit="1" readingOrder="2"/>
    </xf>
    <xf numFmtId="0" fontId="5" fillId="5" borderId="22" xfId="0" applyNumberFormat="1" applyFont="1" applyFill="1" applyBorder="1" applyAlignment="1">
      <alignment horizontal="center" vertical="center" shrinkToFit="1" readingOrder="2"/>
    </xf>
    <xf numFmtId="0" fontId="6" fillId="6" borderId="7" xfId="0" applyNumberFormat="1" applyFont="1" applyFill="1" applyBorder="1" applyAlignment="1">
      <alignment horizontal="center" vertical="center" shrinkToFit="1" readingOrder="2"/>
    </xf>
    <xf numFmtId="0" fontId="6" fillId="6" borderId="19" xfId="0" applyNumberFormat="1" applyFont="1" applyFill="1" applyBorder="1" applyAlignment="1">
      <alignment horizontal="center" vertical="center" shrinkToFit="1" readingOrder="2"/>
    </xf>
    <xf numFmtId="0" fontId="6" fillId="6" borderId="22" xfId="0" applyNumberFormat="1" applyFont="1" applyFill="1" applyBorder="1" applyAlignment="1">
      <alignment horizontal="center" vertical="center" shrinkToFit="1" readingOrder="2"/>
    </xf>
    <xf numFmtId="0" fontId="7" fillId="7" borderId="7" xfId="0" applyNumberFormat="1" applyFont="1" applyFill="1" applyBorder="1" applyAlignment="1">
      <alignment horizontal="center" vertical="center" textRotation="90" shrinkToFit="1" readingOrder="2"/>
    </xf>
    <xf numFmtId="0" fontId="7" fillId="7" borderId="19" xfId="0" applyNumberFormat="1" applyFont="1" applyFill="1" applyBorder="1" applyAlignment="1">
      <alignment horizontal="center" vertical="center" textRotation="90" shrinkToFit="1" readingOrder="2"/>
    </xf>
    <xf numFmtId="0" fontId="7" fillId="7" borderId="22" xfId="0" applyNumberFormat="1" applyFont="1" applyFill="1" applyBorder="1" applyAlignment="1">
      <alignment horizontal="center" vertical="center" textRotation="90" shrinkToFit="1" readingOrder="2"/>
    </xf>
  </cellXfs>
  <cellStyles count="11">
    <cellStyle name="Euro" xfId="1"/>
    <cellStyle name="Normal" xfId="0" builtinId="0"/>
    <cellStyle name="Normal 2" xfId="2"/>
    <cellStyle name="Normal 2 2" xfId="3"/>
    <cellStyle name="Normal 2 2 2" xfId="4"/>
    <cellStyle name="Normal 2 2 2 2" xfId="5"/>
    <cellStyle name="Normal 2 2 2 3" xfId="6"/>
    <cellStyle name="Normal 2 3" xfId="7"/>
    <cellStyle name="Normal 2_تقرير شهري" xfId="8"/>
    <cellStyle name="Normal 3" xfId="9"/>
    <cellStyle name="Normal 4" xfId="10"/>
  </cellStyles>
  <dxfs count="60">
    <dxf>
      <fill>
        <patternFill>
          <bgColor indexed="30"/>
        </patternFill>
      </fill>
    </dxf>
    <dxf>
      <fill>
        <patternFill>
          <bgColor indexed="56"/>
        </patternFill>
      </fill>
    </dxf>
    <dxf>
      <fill>
        <patternFill>
          <bgColor indexed="10"/>
        </patternFill>
      </fill>
    </dxf>
    <dxf>
      <fill>
        <patternFill>
          <bgColor indexed="30"/>
        </patternFill>
      </fill>
    </dxf>
    <dxf>
      <fill>
        <patternFill>
          <bgColor indexed="56"/>
        </patternFill>
      </fill>
    </dxf>
    <dxf>
      <fill>
        <patternFill>
          <bgColor indexed="30"/>
        </patternFill>
      </fill>
    </dxf>
    <dxf>
      <fill>
        <patternFill>
          <bgColor indexed="30"/>
        </patternFill>
      </fill>
    </dxf>
    <dxf>
      <fill>
        <patternFill>
          <bgColor indexed="56"/>
        </patternFill>
      </fill>
    </dxf>
    <dxf>
      <fill>
        <patternFill>
          <bgColor rgb="FF0070C0"/>
        </patternFill>
      </fill>
    </dxf>
    <dxf>
      <fill>
        <patternFill>
          <bgColor rgb="FF00206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rgb="FF0070C0"/>
        </patternFill>
      </fill>
    </dxf>
    <dxf>
      <fill>
        <patternFill>
          <bgColor rgb="FF00206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rgb="FF0070C0"/>
        </patternFill>
      </fill>
    </dxf>
    <dxf>
      <fill>
        <patternFill>
          <bgColor rgb="FF00206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rgb="FF0070C0"/>
        </patternFill>
      </fill>
    </dxf>
    <dxf>
      <fill>
        <patternFill>
          <bgColor rgb="FF002060"/>
        </patternFill>
      </fill>
    </dxf>
    <dxf>
      <fill>
        <patternFill>
          <bgColor rgb="FF0070C0"/>
        </patternFill>
      </fill>
    </dxf>
    <dxf>
      <fill>
        <patternFill>
          <bgColor rgb="FF002060"/>
        </patternFill>
      </fill>
    </dxf>
    <dxf>
      <fill>
        <patternFill>
          <bgColor rgb="FF0070C0"/>
        </patternFill>
      </fill>
    </dxf>
    <dxf>
      <fill>
        <patternFill>
          <bgColor rgb="FF002060"/>
        </patternFill>
      </fill>
    </dxf>
    <dxf>
      <fill>
        <patternFill>
          <bgColor indexed="10"/>
        </patternFill>
      </fill>
    </dxf>
    <dxf>
      <fill>
        <patternFill>
          <bgColor rgb="FF0070C0"/>
        </patternFill>
      </fill>
    </dxf>
    <dxf>
      <fill>
        <patternFill>
          <bgColor rgb="FF00206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rgb="FF0070C0"/>
        </patternFill>
      </fill>
    </dxf>
    <dxf>
      <fill>
        <patternFill>
          <bgColor rgb="FF002060"/>
        </patternFill>
      </fill>
    </dxf>
    <dxf>
      <fill>
        <patternFill>
          <bgColor indexed="10"/>
        </patternFill>
      </fill>
    </dxf>
    <dxf>
      <fill>
        <patternFill>
          <bgColor rgb="FF0070C0"/>
        </patternFill>
      </fill>
    </dxf>
    <dxf>
      <fill>
        <patternFill>
          <bgColor rgb="FF002060"/>
        </patternFill>
      </fill>
    </dxf>
    <dxf>
      <fill>
        <patternFill>
          <bgColor indexed="10"/>
        </patternFill>
      </fill>
    </dxf>
    <dxf>
      <fill>
        <patternFill>
          <bgColor rgb="FF0070C0"/>
        </patternFill>
      </fill>
    </dxf>
    <dxf>
      <fill>
        <patternFill>
          <bgColor rgb="FF002060"/>
        </patternFill>
      </fill>
    </dxf>
    <dxf>
      <fill>
        <patternFill>
          <bgColor indexed="10"/>
        </patternFill>
      </fill>
    </dxf>
    <dxf>
      <fill>
        <patternFill>
          <bgColor rgb="FF0070C0"/>
        </patternFill>
      </fill>
    </dxf>
    <dxf>
      <fill>
        <patternFill>
          <bgColor rgb="FF002060"/>
        </patternFill>
      </fill>
    </dxf>
    <dxf>
      <fill>
        <patternFill>
          <bgColor indexed="10"/>
        </patternFill>
      </fill>
    </dxf>
    <dxf>
      <fill>
        <patternFill>
          <bgColor rgb="FF0070C0"/>
        </patternFill>
      </fill>
    </dxf>
    <dxf>
      <fill>
        <patternFill>
          <bgColor rgb="FF002060"/>
        </patternFill>
      </fill>
    </dxf>
    <dxf>
      <fill>
        <patternFill>
          <bgColor indexed="10"/>
        </patternFill>
      </fill>
    </dxf>
    <dxf>
      <fill>
        <patternFill>
          <bgColor rgb="FF0070C0"/>
        </patternFill>
      </fill>
    </dxf>
    <dxf>
      <fill>
        <patternFill>
          <bgColor rgb="FF002060"/>
        </patternFill>
      </fill>
    </dxf>
    <dxf>
      <fill>
        <patternFill>
          <bgColor indexed="10"/>
        </patternFill>
      </fill>
    </dxf>
    <dxf>
      <fill>
        <patternFill>
          <bgColor rgb="FF0070C0"/>
        </patternFill>
      </fill>
    </dxf>
    <dxf>
      <fill>
        <patternFill>
          <bgColor rgb="FF002060"/>
        </patternFill>
      </fill>
    </dxf>
    <dxf>
      <fill>
        <patternFill>
          <bgColor rgb="FF0070C0"/>
        </patternFill>
      </fill>
    </dxf>
    <dxf>
      <fill>
        <patternFill>
          <bgColor rgb="FF00206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rgb="FF7D0000"/>
        </patternFill>
      </fill>
    </dxf>
    <dxf>
      <fill>
        <patternFill>
          <bgColor indexed="40"/>
        </patternFill>
      </fill>
    </dxf>
    <dxf>
      <fill>
        <patternFill>
          <bgColor indexed="17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30</xdr:col>
      <xdr:colOff>243840</xdr:colOff>
      <xdr:row>2</xdr:row>
      <xdr:rowOff>66675</xdr:rowOff>
    </xdr:from>
    <xdr:to>
      <xdr:col>47</xdr:col>
      <xdr:colOff>295275</xdr:colOff>
      <xdr:row>5</xdr:row>
      <xdr:rowOff>83820</xdr:rowOff>
    </xdr:to>
    <xdr:sp macro="" textlink="">
      <xdr:nvSpPr>
        <xdr:cNvPr id="2" name="Rectangle 1"/>
        <xdr:cNvSpPr>
          <a:spLocks noChangeArrowheads="1"/>
        </xdr:cNvSpPr>
      </xdr:nvSpPr>
      <xdr:spPr bwMode="auto">
        <a:xfrm>
          <a:off x="28070175" y="0"/>
          <a:ext cx="5394960" cy="0"/>
        </a:xfrm>
        <a:prstGeom prst="rect">
          <a:avLst/>
        </a:prstGeom>
        <a:solidFill>
          <a:srgbClr val="FFFFFF"/>
        </a:solidFill>
        <a:ln w="38100">
          <a:solidFill>
            <a:srgbClr val="000000"/>
          </a:solidFill>
          <a:miter lim="800000"/>
          <a:headEnd/>
          <a:tailEnd/>
        </a:ln>
        <a:effectLst>
          <a:outerShdw dist="107763" dir="13500000" algn="ctr" rotWithShape="0">
            <a:srgbClr val="808080"/>
          </a:outerShdw>
        </a:effectLst>
      </xdr:spPr>
      <xdr:txBody>
        <a:bodyPr vertOverflow="clip" wrap="square" lIns="27432" tIns="27432" rIns="27432" bIns="0" anchor="t" upright="1"/>
        <a:lstStyle/>
        <a:p>
          <a:pPr algn="ctr" rtl="1">
            <a:lnSpc>
              <a:spcPct val="150000"/>
            </a:lnSpc>
            <a:defRPr sz="1000"/>
          </a:pPr>
          <a:endParaRPr lang="ar-EG" sz="200" b="1" i="0" strike="noStrike">
            <a:solidFill>
              <a:srgbClr val="000000"/>
            </a:solidFill>
            <a:latin typeface="Arial"/>
            <a:cs typeface="Arial"/>
          </a:endParaRPr>
        </a:p>
        <a:p>
          <a:pPr algn="ctr" rtl="1">
            <a:lnSpc>
              <a:spcPct val="150000"/>
            </a:lnSpc>
            <a:defRPr sz="1000"/>
          </a:pPr>
          <a:r>
            <a:rPr lang="ar-EG" sz="1400" b="1" i="0" strike="noStrike">
              <a:solidFill>
                <a:srgbClr val="000000"/>
              </a:solidFill>
              <a:latin typeface="Arial"/>
              <a:cs typeface="Arial"/>
            </a:rPr>
            <a:t>كشف رصد درجات الطالبات في امتحان النقل تخصص تحكم الي </a:t>
          </a:r>
        </a:p>
        <a:p>
          <a:pPr algn="ctr" rtl="1">
            <a:lnSpc>
              <a:spcPct val="150000"/>
            </a:lnSpc>
            <a:defRPr sz="1000"/>
          </a:pPr>
          <a:r>
            <a:rPr lang="ar-EG" sz="1400" b="1" i="0" strike="noStrike">
              <a:solidFill>
                <a:srgbClr val="000000"/>
              </a:solidFill>
              <a:latin typeface="Arial"/>
              <a:cs typeface="Arial"/>
            </a:rPr>
            <a:t>للعام الدراسي   20</a:t>
          </a:r>
          <a:r>
            <a:rPr lang="ar-EG" sz="1400" b="1" i="0" strike="noStrike" baseline="0">
              <a:solidFill>
                <a:srgbClr val="000000"/>
              </a:solidFill>
              <a:latin typeface="Arial"/>
              <a:cs typeface="Arial"/>
            </a:rPr>
            <a:t> /   20  الصف الثاني ثانوي صناعي الدور الأول</a:t>
          </a:r>
          <a:endParaRPr lang="ar-EG" sz="1400" b="1" i="0" strike="noStrike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3"/>
  </sheetPr>
  <dimension ref="A1:IV731"/>
  <sheetViews>
    <sheetView rightToLeft="1" tabSelected="1" topLeftCell="A7" zoomScaleNormal="100" workbookViewId="0">
      <pane xSplit="19" ySplit="6" topLeftCell="CW31" activePane="bottomRight" state="frozen"/>
      <selection activeCell="O7" sqref="O7"/>
      <selection pane="topRight" activeCell="T7" sqref="T7"/>
      <selection pane="bottomLeft" activeCell="O13" sqref="O13"/>
      <selection pane="bottomRight" activeCell="DR7" sqref="DR1:XFD1048576"/>
    </sheetView>
  </sheetViews>
  <sheetFormatPr defaultColWidth="0" defaultRowHeight="18"/>
  <cols>
    <col min="1" max="1" width="4.7109375" style="149" hidden="1" customWidth="1"/>
    <col min="2" max="3" width="4.7109375" style="17" hidden="1" customWidth="1"/>
    <col min="4" max="4" width="8.7109375" style="17" hidden="1" customWidth="1"/>
    <col min="5" max="7" width="4.7109375" style="149" hidden="1" customWidth="1"/>
    <col min="8" max="12" width="5.85546875" style="149" hidden="1" customWidth="1"/>
    <col min="13" max="13" width="32.7109375" style="150" customWidth="1"/>
    <col min="14" max="14" width="9.28515625" style="149" customWidth="1"/>
    <col min="15" max="15" width="10.7109375" style="17" hidden="1" customWidth="1"/>
    <col min="16" max="16" width="5.7109375" style="17" hidden="1" customWidth="1"/>
    <col min="17" max="18" width="5.7109375" style="151" hidden="1" customWidth="1"/>
    <col min="19" max="19" width="5.85546875" style="151" hidden="1" customWidth="1"/>
    <col min="20" max="23" width="4.7109375" style="149" customWidth="1"/>
    <col min="24" max="24" width="4.7109375" style="152" customWidth="1"/>
    <col min="25" max="28" width="4.7109375" style="149" customWidth="1"/>
    <col min="29" max="29" width="4.7109375" style="153" customWidth="1"/>
    <col min="30" max="33" width="4.7109375" style="149" customWidth="1"/>
    <col min="34" max="34" width="4.7109375" style="155" customWidth="1"/>
    <col min="35" max="38" width="4.7109375" style="149" customWidth="1"/>
    <col min="39" max="39" width="4.7109375" style="156" customWidth="1"/>
    <col min="40" max="43" width="4.7109375" style="149" customWidth="1"/>
    <col min="44" max="44" width="4.7109375" style="157" customWidth="1"/>
    <col min="45" max="48" width="4.7109375" style="149" customWidth="1"/>
    <col min="49" max="49" width="4.7109375" style="158" customWidth="1"/>
    <col min="50" max="53" width="4.7109375" style="149" customWidth="1"/>
    <col min="54" max="54" width="4.7109375" style="159" customWidth="1"/>
    <col min="55" max="58" width="4.7109375" style="149" customWidth="1"/>
    <col min="59" max="59" width="4.7109375" style="160" customWidth="1"/>
    <col min="60" max="63" width="4.7109375" style="149" customWidth="1"/>
    <col min="64" max="64" width="4.7109375" style="161" customWidth="1"/>
    <col min="65" max="68" width="4.7109375" style="149" customWidth="1"/>
    <col min="69" max="69" width="4.7109375" style="162" customWidth="1"/>
    <col min="70" max="73" width="4.7109375" style="149" customWidth="1"/>
    <col min="74" max="74" width="4.7109375" style="163" customWidth="1"/>
    <col min="75" max="78" width="4.7109375" style="149" customWidth="1"/>
    <col min="79" max="79" width="4.7109375" style="163" customWidth="1"/>
    <col min="80" max="83" width="4.7109375" style="149" customWidth="1"/>
    <col min="84" max="84" width="4.7109375" style="164" customWidth="1"/>
    <col min="85" max="88" width="4.7109375" style="149" customWidth="1"/>
    <col min="89" max="89" width="4.7109375" style="155" customWidth="1"/>
    <col min="90" max="90" width="4.7109375" style="165" customWidth="1"/>
    <col min="91" max="93" width="4.7109375" style="166" customWidth="1"/>
    <col min="94" max="94" width="4.7109375" style="167" customWidth="1"/>
    <col min="95" max="95" width="4.7109375" style="165" customWidth="1"/>
    <col min="96" max="98" width="4.7109375" style="166" customWidth="1"/>
    <col min="99" max="99" width="4.7109375" style="167" customWidth="1"/>
    <col min="100" max="100" width="4.7109375" style="165" customWidth="1"/>
    <col min="101" max="103" width="4.7109375" style="166" customWidth="1"/>
    <col min="104" max="104" width="4.7109375" style="167" customWidth="1"/>
    <col min="105" max="109" width="4.7109375" style="166" customWidth="1"/>
    <col min="110" max="110" width="4.7109375" style="168" customWidth="1"/>
    <col min="111" max="114" width="4.7109375" style="166" customWidth="1"/>
    <col min="115" max="115" width="4.7109375" style="169" customWidth="1"/>
    <col min="116" max="116" width="10.7109375" style="166" customWidth="1"/>
    <col min="117" max="117" width="30.7109375" style="170" customWidth="1"/>
    <col min="118" max="119" width="9.28515625" style="170" customWidth="1"/>
    <col min="120" max="120" width="13.42578125" style="170" customWidth="1"/>
    <col min="121" max="121" width="9.28515625" style="170" customWidth="1"/>
    <col min="122" max="122" width="22.140625" style="170" customWidth="1"/>
    <col min="123" max="142" width="9.28515625" style="171" hidden="1" customWidth="1"/>
    <col min="143" max="143" width="9.28515625" style="172" hidden="1" customWidth="1"/>
    <col min="144" max="144" width="6.85546875" style="172" hidden="1" customWidth="1"/>
    <col min="145" max="145" width="10.7109375" style="172" hidden="1" customWidth="1"/>
    <col min="146" max="146" width="9.140625" style="172" hidden="1" customWidth="1"/>
    <col min="147" max="16384" width="0" style="9" hidden="1"/>
  </cols>
  <sheetData>
    <row r="1" spans="1:169" ht="18.75" hidden="1" customHeight="1">
      <c r="A1" s="1" t="s">
        <v>0</v>
      </c>
      <c r="B1" s="2"/>
      <c r="C1" s="2"/>
      <c r="D1" s="2"/>
      <c r="E1" s="1"/>
      <c r="F1" s="1"/>
      <c r="G1" s="1"/>
      <c r="H1" s="1"/>
      <c r="I1" s="1"/>
      <c r="J1" s="3" t="s">
        <v>1</v>
      </c>
      <c r="K1" s="3" t="s">
        <v>2</v>
      </c>
      <c r="L1" s="3"/>
      <c r="M1" s="4" t="s">
        <v>3</v>
      </c>
      <c r="N1" s="3" t="s">
        <v>4</v>
      </c>
      <c r="O1" s="5" t="s">
        <v>5</v>
      </c>
      <c r="P1" s="5" t="s">
        <v>6</v>
      </c>
      <c r="Q1" s="3" t="s">
        <v>7</v>
      </c>
      <c r="R1" s="3" t="s">
        <v>8</v>
      </c>
      <c r="S1" s="3" t="s">
        <v>9</v>
      </c>
      <c r="T1" s="3" t="s">
        <v>10</v>
      </c>
      <c r="U1" s="3" t="s">
        <v>11</v>
      </c>
      <c r="V1" s="3" t="s">
        <v>12</v>
      </c>
      <c r="W1" s="3" t="s">
        <v>13</v>
      </c>
      <c r="X1" s="3" t="s">
        <v>14</v>
      </c>
      <c r="Y1" s="3" t="s">
        <v>15</v>
      </c>
      <c r="Z1" s="3" t="s">
        <v>16</v>
      </c>
      <c r="AA1" s="3" t="s">
        <v>17</v>
      </c>
      <c r="AB1" s="3" t="s">
        <v>18</v>
      </c>
      <c r="AC1" s="3" t="s">
        <v>19</v>
      </c>
      <c r="AD1" s="3" t="s">
        <v>20</v>
      </c>
      <c r="AE1" s="3" t="s">
        <v>21</v>
      </c>
      <c r="AF1" s="3" t="s">
        <v>22</v>
      </c>
      <c r="AG1" s="3" t="s">
        <v>23</v>
      </c>
      <c r="AH1" s="3" t="s">
        <v>24</v>
      </c>
      <c r="AI1" s="3" t="s">
        <v>25</v>
      </c>
      <c r="AJ1" s="3" t="s">
        <v>26</v>
      </c>
      <c r="AK1" s="3" t="s">
        <v>27</v>
      </c>
      <c r="AL1" s="3" t="s">
        <v>28</v>
      </c>
      <c r="AM1" s="3" t="s">
        <v>29</v>
      </c>
      <c r="AN1" s="3" t="s">
        <v>30</v>
      </c>
      <c r="AO1" s="3" t="s">
        <v>31</v>
      </c>
      <c r="AP1" s="3" t="s">
        <v>32</v>
      </c>
      <c r="AQ1" s="3" t="s">
        <v>33</v>
      </c>
      <c r="AR1" s="3" t="s">
        <v>34</v>
      </c>
      <c r="AS1" s="3" t="s">
        <v>35</v>
      </c>
      <c r="AT1" s="3" t="s">
        <v>36</v>
      </c>
      <c r="AU1" s="3" t="s">
        <v>37</v>
      </c>
      <c r="AV1" s="3" t="s">
        <v>38</v>
      </c>
      <c r="AW1" s="3" t="s">
        <v>39</v>
      </c>
      <c r="AX1" s="3" t="s">
        <v>40</v>
      </c>
      <c r="AY1" s="3" t="s">
        <v>41</v>
      </c>
      <c r="AZ1" s="3" t="s">
        <v>42</v>
      </c>
      <c r="BA1" s="3" t="s">
        <v>43</v>
      </c>
      <c r="BB1" s="3" t="s">
        <v>44</v>
      </c>
      <c r="BC1" s="3" t="s">
        <v>45</v>
      </c>
      <c r="BD1" s="3" t="s">
        <v>46</v>
      </c>
      <c r="BE1" s="3" t="s">
        <v>47</v>
      </c>
      <c r="BF1" s="3" t="s">
        <v>48</v>
      </c>
      <c r="BG1" s="3" t="s">
        <v>49</v>
      </c>
      <c r="BH1" s="3" t="s">
        <v>50</v>
      </c>
      <c r="BI1" s="3" t="s">
        <v>51</v>
      </c>
      <c r="BJ1" s="3" t="s">
        <v>52</v>
      </c>
      <c r="BK1" s="3" t="s">
        <v>53</v>
      </c>
      <c r="BL1" s="3" t="s">
        <v>54</v>
      </c>
      <c r="BM1" s="3" t="s">
        <v>55</v>
      </c>
      <c r="BN1" s="3" t="s">
        <v>56</v>
      </c>
      <c r="BO1" s="3" t="s">
        <v>57</v>
      </c>
      <c r="BP1" s="3" t="s">
        <v>58</v>
      </c>
      <c r="BQ1" s="3" t="s">
        <v>59</v>
      </c>
      <c r="BR1" s="3" t="s">
        <v>60</v>
      </c>
      <c r="BS1" s="3" t="s">
        <v>61</v>
      </c>
      <c r="BT1" s="3" t="s">
        <v>62</v>
      </c>
      <c r="BU1" s="3" t="s">
        <v>63</v>
      </c>
      <c r="BV1" s="3" t="s">
        <v>64</v>
      </c>
      <c r="BW1" s="3" t="s">
        <v>65</v>
      </c>
      <c r="BX1" s="3" t="s">
        <v>66</v>
      </c>
      <c r="BY1" s="3" t="s">
        <v>67</v>
      </c>
      <c r="BZ1" s="3" t="s">
        <v>68</v>
      </c>
      <c r="CA1" s="3" t="s">
        <v>69</v>
      </c>
      <c r="CB1" s="3" t="s">
        <v>70</v>
      </c>
      <c r="CC1" s="3" t="s">
        <v>71</v>
      </c>
      <c r="CD1" s="3" t="s">
        <v>72</v>
      </c>
      <c r="CE1" s="3" t="s">
        <v>73</v>
      </c>
      <c r="CF1" s="3" t="s">
        <v>74</v>
      </c>
      <c r="CG1" s="3" t="s">
        <v>75</v>
      </c>
      <c r="CH1" s="3" t="s">
        <v>76</v>
      </c>
      <c r="CI1" s="3" t="s">
        <v>77</v>
      </c>
      <c r="CJ1" s="3" t="s">
        <v>78</v>
      </c>
      <c r="CK1" s="3" t="s">
        <v>79</v>
      </c>
      <c r="CL1" s="3" t="s">
        <v>80</v>
      </c>
      <c r="CM1" s="3" t="s">
        <v>81</v>
      </c>
      <c r="CN1" s="3" t="s">
        <v>82</v>
      </c>
      <c r="CO1" s="3" t="s">
        <v>83</v>
      </c>
      <c r="CP1" s="3" t="s">
        <v>84</v>
      </c>
      <c r="CQ1" s="3" t="s">
        <v>85</v>
      </c>
      <c r="CR1" s="3" t="s">
        <v>86</v>
      </c>
      <c r="CS1" s="3" t="s">
        <v>87</v>
      </c>
      <c r="CT1" s="3" t="s">
        <v>88</v>
      </c>
      <c r="CU1" s="3" t="s">
        <v>89</v>
      </c>
      <c r="CV1" s="3" t="s">
        <v>90</v>
      </c>
      <c r="CW1" s="3" t="s">
        <v>91</v>
      </c>
      <c r="CX1" s="3" t="s">
        <v>92</v>
      </c>
      <c r="CY1" s="3" t="s">
        <v>93</v>
      </c>
      <c r="CZ1" s="3" t="s">
        <v>94</v>
      </c>
      <c r="DA1" s="3" t="s">
        <v>95</v>
      </c>
      <c r="DB1" s="3" t="s">
        <v>96</v>
      </c>
      <c r="DC1" s="3" t="s">
        <v>97</v>
      </c>
      <c r="DD1" s="3" t="s">
        <v>98</v>
      </c>
      <c r="DE1" s="3" t="s">
        <v>99</v>
      </c>
      <c r="DF1" s="3" t="s">
        <v>100</v>
      </c>
      <c r="DG1" s="3" t="s">
        <v>101</v>
      </c>
      <c r="DH1" s="3" t="s">
        <v>102</v>
      </c>
      <c r="DI1" s="3" t="s">
        <v>103</v>
      </c>
      <c r="DJ1" s="3" t="s">
        <v>104</v>
      </c>
      <c r="DK1" s="3" t="s">
        <v>105</v>
      </c>
      <c r="DL1" s="1" t="s">
        <v>106</v>
      </c>
      <c r="DM1" s="3" t="s">
        <v>107</v>
      </c>
      <c r="DN1" s="3"/>
      <c r="DO1" s="3"/>
      <c r="DP1" s="3"/>
      <c r="DQ1" s="3"/>
      <c r="DR1" s="3"/>
      <c r="DS1" s="6"/>
      <c r="DT1" s="6"/>
      <c r="DU1" s="6"/>
      <c r="DV1" s="6"/>
      <c r="DW1" s="6"/>
      <c r="DX1" s="6"/>
      <c r="DY1" s="6"/>
      <c r="DZ1" s="6"/>
      <c r="EA1" s="6"/>
      <c r="EB1" s="6"/>
      <c r="EC1" s="6"/>
      <c r="ED1" s="6"/>
      <c r="EE1" s="6"/>
      <c r="EF1" s="6"/>
      <c r="EG1" s="6"/>
      <c r="EH1" s="6"/>
      <c r="EI1" s="6"/>
      <c r="EJ1" s="6"/>
      <c r="EK1" s="6"/>
      <c r="EL1" s="6"/>
      <c r="EM1" s="7"/>
      <c r="EN1" s="7"/>
      <c r="EO1" s="7"/>
      <c r="EP1" s="7"/>
      <c r="EQ1" s="8"/>
      <c r="ER1" s="8"/>
      <c r="ES1" s="8"/>
      <c r="ET1" s="8"/>
      <c r="EU1" s="8"/>
      <c r="EV1" s="8"/>
      <c r="EW1" s="8"/>
      <c r="EX1" s="8"/>
      <c r="EY1" s="8"/>
      <c r="EZ1" s="8"/>
      <c r="FA1" s="8"/>
      <c r="FB1" s="8"/>
      <c r="FC1" s="8"/>
      <c r="FD1" s="8"/>
      <c r="FE1" s="8"/>
      <c r="FF1" s="8"/>
      <c r="FG1" s="8"/>
      <c r="FH1" s="8"/>
      <c r="FI1" s="8"/>
      <c r="FJ1" s="8"/>
      <c r="FK1" s="8"/>
      <c r="FL1" s="8"/>
      <c r="FM1" s="8"/>
    </row>
    <row r="2" spans="1:169" ht="18.75" hidden="1" customHeight="1">
      <c r="A2" s="10">
        <v>1</v>
      </c>
      <c r="B2" s="10">
        <v>10</v>
      </c>
      <c r="C2" s="10">
        <v>2017</v>
      </c>
      <c r="D2" s="11"/>
      <c r="E2" s="12"/>
      <c r="F2" s="12"/>
      <c r="G2" s="12"/>
      <c r="H2" s="12"/>
      <c r="I2" s="12"/>
      <c r="J2" s="12"/>
      <c r="K2" s="12"/>
      <c r="L2" s="12"/>
      <c r="M2" s="13"/>
      <c r="N2" s="12"/>
      <c r="O2" s="11"/>
      <c r="P2" s="11"/>
      <c r="Q2" s="12"/>
      <c r="R2" s="12"/>
      <c r="S2" s="12"/>
      <c r="T2" s="12"/>
      <c r="U2" s="12"/>
      <c r="V2" s="12"/>
      <c r="W2" s="12"/>
      <c r="X2" s="12"/>
      <c r="Y2" s="12"/>
      <c r="Z2" s="12"/>
      <c r="AA2" s="12"/>
      <c r="AB2" s="12"/>
      <c r="AC2" s="12"/>
      <c r="AD2" s="12"/>
      <c r="AE2" s="12"/>
      <c r="AF2" s="12"/>
      <c r="AG2" s="12"/>
      <c r="AH2" s="12"/>
      <c r="AI2" s="12"/>
      <c r="AJ2" s="12"/>
      <c r="AK2" s="12"/>
      <c r="AL2" s="12"/>
      <c r="AM2" s="12"/>
      <c r="AN2" s="12"/>
      <c r="AO2" s="12"/>
      <c r="AP2" s="12"/>
      <c r="AQ2" s="12"/>
      <c r="AR2" s="12"/>
      <c r="AS2" s="12"/>
      <c r="AT2" s="12"/>
      <c r="AU2" s="12"/>
      <c r="AV2" s="12"/>
      <c r="AW2" s="12"/>
      <c r="AX2" s="12"/>
      <c r="AY2" s="12"/>
      <c r="AZ2" s="12"/>
      <c r="BA2" s="12"/>
      <c r="BB2" s="12"/>
      <c r="BC2" s="12"/>
      <c r="BD2" s="12"/>
      <c r="BE2" s="12"/>
      <c r="BF2" s="12"/>
      <c r="BG2" s="12"/>
      <c r="BH2" s="12"/>
      <c r="BI2" s="12"/>
      <c r="BJ2" s="12"/>
      <c r="BK2" s="12"/>
      <c r="BL2" s="12"/>
      <c r="BM2" s="12"/>
      <c r="BN2" s="12"/>
      <c r="BO2" s="12"/>
      <c r="BP2" s="12"/>
      <c r="BQ2" s="12"/>
      <c r="BR2" s="12"/>
      <c r="BS2" s="12"/>
      <c r="BT2" s="12"/>
      <c r="BU2" s="12"/>
      <c r="BV2" s="12"/>
      <c r="BW2" s="12"/>
      <c r="BX2" s="12"/>
      <c r="BY2" s="12"/>
      <c r="BZ2" s="12"/>
      <c r="CA2" s="12"/>
      <c r="CB2" s="12"/>
      <c r="CC2" s="12"/>
      <c r="CD2" s="12"/>
      <c r="CE2" s="12"/>
      <c r="CF2" s="12"/>
      <c r="CG2" s="12"/>
      <c r="CH2" s="12"/>
      <c r="CI2" s="12"/>
      <c r="CJ2" s="12"/>
      <c r="CK2" s="12"/>
      <c r="CL2" s="12"/>
      <c r="CM2" s="12"/>
      <c r="CN2" s="12"/>
      <c r="CO2" s="12"/>
      <c r="CP2" s="12"/>
      <c r="CQ2" s="12"/>
      <c r="CR2" s="12"/>
      <c r="CS2" s="12"/>
      <c r="CT2" s="12"/>
      <c r="CU2" s="12"/>
      <c r="CV2" s="12"/>
      <c r="CW2" s="12"/>
      <c r="CX2" s="12"/>
      <c r="CY2" s="12"/>
      <c r="CZ2" s="12"/>
      <c r="DA2" s="12"/>
      <c r="DB2" s="12"/>
      <c r="DC2" s="12"/>
      <c r="DD2" s="12"/>
      <c r="DE2" s="12"/>
      <c r="DF2" s="12"/>
      <c r="DG2" s="12"/>
      <c r="DH2" s="12"/>
      <c r="DI2" s="12"/>
      <c r="DJ2" s="12"/>
      <c r="DK2" s="12"/>
      <c r="DL2" s="12"/>
      <c r="DM2" s="12"/>
      <c r="DN2" s="12"/>
      <c r="DO2" s="12"/>
      <c r="DP2" s="12"/>
      <c r="DQ2" s="12"/>
      <c r="DR2" s="12"/>
      <c r="DS2" s="14"/>
      <c r="DT2" s="14"/>
      <c r="DU2" s="14"/>
      <c r="DV2" s="14"/>
      <c r="DW2" s="14"/>
      <c r="DX2" s="14"/>
      <c r="DY2" s="14"/>
      <c r="DZ2" s="14"/>
      <c r="EA2" s="14"/>
      <c r="EB2" s="14"/>
      <c r="EC2" s="14"/>
      <c r="ED2" s="14"/>
      <c r="EE2" s="14"/>
      <c r="EF2" s="14"/>
      <c r="EG2" s="14"/>
      <c r="EH2" s="14"/>
      <c r="EI2" s="14"/>
      <c r="EJ2" s="14"/>
      <c r="EK2" s="14"/>
      <c r="EL2" s="14"/>
      <c r="EM2" s="15"/>
      <c r="EN2" s="15"/>
      <c r="EO2" s="15"/>
      <c r="EP2" s="15"/>
      <c r="EQ2" s="16"/>
      <c r="ER2" s="16"/>
      <c r="ES2" s="16"/>
      <c r="ET2" s="16"/>
      <c r="EU2" s="16"/>
      <c r="EV2" s="16"/>
      <c r="EW2" s="16"/>
      <c r="EX2" s="16"/>
      <c r="EY2" s="16"/>
      <c r="EZ2" s="16"/>
      <c r="FA2" s="16"/>
      <c r="FB2" s="16"/>
      <c r="FC2" s="16"/>
      <c r="FD2" s="16"/>
      <c r="FE2" s="16"/>
      <c r="FF2" s="16"/>
      <c r="FG2" s="16"/>
      <c r="FH2" s="16"/>
      <c r="FI2" s="16"/>
      <c r="FJ2" s="16"/>
      <c r="FK2" s="16"/>
      <c r="FL2" s="16"/>
      <c r="FM2" s="16"/>
    </row>
    <row r="3" spans="1:169" ht="18.75" hidden="1" customHeight="1">
      <c r="A3" s="12"/>
      <c r="C3" s="301" t="s">
        <v>108</v>
      </c>
      <c r="D3" s="301"/>
      <c r="E3" s="301"/>
      <c r="F3" s="301"/>
      <c r="G3" s="301"/>
      <c r="H3" s="301"/>
      <c r="I3" s="301"/>
      <c r="J3" s="301"/>
      <c r="K3" s="301"/>
      <c r="L3" s="301"/>
      <c r="M3" s="301"/>
      <c r="N3" s="12"/>
      <c r="O3" s="11"/>
      <c r="P3" s="11"/>
      <c r="Q3" s="12"/>
      <c r="R3" s="12"/>
      <c r="S3" s="12"/>
      <c r="T3" s="12"/>
      <c r="U3" s="12"/>
      <c r="V3" s="12"/>
      <c r="W3" s="12"/>
      <c r="X3" s="12"/>
      <c r="Y3" s="12"/>
      <c r="Z3" s="12"/>
      <c r="AA3" s="12"/>
      <c r="AB3" s="12"/>
      <c r="AC3" s="12"/>
      <c r="AD3" s="12"/>
      <c r="AE3" s="12"/>
      <c r="AF3" s="12"/>
      <c r="AG3" s="12"/>
      <c r="AH3" s="12"/>
      <c r="AI3" s="12"/>
      <c r="AJ3" s="12"/>
      <c r="AK3" s="12"/>
      <c r="AL3" s="12"/>
      <c r="AM3" s="12"/>
      <c r="AN3" s="12"/>
      <c r="AO3" s="12"/>
      <c r="AP3" s="12"/>
      <c r="AQ3" s="12"/>
      <c r="AR3" s="12"/>
      <c r="AS3" s="12"/>
      <c r="AT3" s="12"/>
      <c r="AU3" s="12"/>
      <c r="AV3" s="12"/>
      <c r="AW3" s="12"/>
      <c r="AX3" s="12"/>
      <c r="AY3" s="12"/>
      <c r="AZ3" s="12"/>
      <c r="BA3" s="12"/>
      <c r="BB3" s="12"/>
      <c r="BC3" s="12"/>
      <c r="BD3" s="12"/>
      <c r="BE3" s="12"/>
      <c r="BF3" s="12"/>
      <c r="BG3" s="12"/>
      <c r="BH3" s="12"/>
      <c r="BI3" s="12"/>
      <c r="BJ3" s="12"/>
      <c r="BK3" s="12"/>
      <c r="BL3" s="12"/>
      <c r="BM3" s="12"/>
      <c r="BN3" s="12"/>
      <c r="BO3" s="12"/>
      <c r="BP3" s="12"/>
      <c r="BQ3" s="12"/>
      <c r="BR3" s="12"/>
      <c r="BS3" s="12"/>
      <c r="BT3" s="12"/>
      <c r="BU3" s="12"/>
      <c r="BV3" s="12"/>
      <c r="BW3" s="12"/>
      <c r="BX3" s="12"/>
      <c r="BY3" s="12"/>
      <c r="BZ3" s="12"/>
      <c r="CA3" s="12"/>
      <c r="CB3" s="12"/>
      <c r="CC3" s="12"/>
      <c r="CD3" s="12"/>
      <c r="CE3" s="12"/>
      <c r="CF3" s="12"/>
      <c r="CG3" s="12"/>
      <c r="CH3" s="12"/>
      <c r="CI3" s="12"/>
      <c r="CJ3" s="12"/>
      <c r="CK3" s="12"/>
      <c r="CL3" s="12"/>
      <c r="CM3" s="12"/>
      <c r="CN3" s="12"/>
      <c r="CO3" s="12"/>
      <c r="CP3" s="12"/>
      <c r="CQ3" s="12"/>
      <c r="CR3" s="12"/>
      <c r="CS3" s="12"/>
      <c r="CT3" s="12"/>
      <c r="CU3" s="12"/>
      <c r="CV3" s="12"/>
      <c r="CW3" s="12"/>
      <c r="CX3" s="12"/>
      <c r="CY3" s="12"/>
      <c r="CZ3" s="12"/>
      <c r="DA3" s="12"/>
      <c r="DB3" s="12"/>
      <c r="DC3" s="12"/>
      <c r="DD3" s="12"/>
      <c r="DE3" s="12"/>
      <c r="DF3" s="12"/>
      <c r="DG3" s="12"/>
      <c r="DH3" s="12"/>
      <c r="DI3" s="12"/>
      <c r="DJ3" s="12"/>
      <c r="DK3" s="12"/>
      <c r="DL3" s="12"/>
      <c r="DM3" s="12"/>
      <c r="DN3" s="12"/>
      <c r="DO3" s="12"/>
      <c r="DP3" s="12"/>
      <c r="DQ3" s="12"/>
      <c r="DR3" s="12"/>
      <c r="DS3" s="14"/>
      <c r="DT3" s="14"/>
      <c r="DU3" s="14"/>
      <c r="DV3" s="14"/>
      <c r="DW3" s="14"/>
      <c r="DX3" s="14"/>
      <c r="DY3" s="14"/>
      <c r="DZ3" s="14"/>
      <c r="EA3" s="14"/>
      <c r="EB3" s="14"/>
      <c r="EC3" s="14"/>
      <c r="ED3" s="14"/>
      <c r="EE3" s="14"/>
      <c r="EF3" s="14"/>
      <c r="EG3" s="14"/>
      <c r="EH3" s="14"/>
      <c r="EI3" s="14"/>
      <c r="EJ3" s="14"/>
      <c r="EK3" s="14"/>
      <c r="EL3" s="14"/>
      <c r="EM3" s="15"/>
      <c r="EN3" s="15"/>
      <c r="EO3" s="15"/>
      <c r="EP3" s="15"/>
      <c r="EQ3" s="16"/>
      <c r="ER3" s="16"/>
      <c r="ES3" s="16"/>
      <c r="ET3" s="16"/>
      <c r="EU3" s="16"/>
      <c r="EV3" s="16"/>
      <c r="EW3" s="16"/>
      <c r="EX3" s="16"/>
      <c r="EY3" s="16"/>
      <c r="EZ3" s="16"/>
      <c r="FA3" s="16"/>
      <c r="FB3" s="16"/>
      <c r="FC3" s="16"/>
      <c r="FD3" s="16"/>
      <c r="FE3" s="16"/>
      <c r="FF3" s="16"/>
      <c r="FG3" s="16"/>
      <c r="FH3" s="16"/>
      <c r="FI3" s="16"/>
      <c r="FJ3" s="16"/>
      <c r="FK3" s="16"/>
      <c r="FL3" s="16"/>
      <c r="FM3" s="16"/>
    </row>
    <row r="4" spans="1:169" ht="18.75" hidden="1" customHeight="1">
      <c r="A4" s="12"/>
      <c r="C4" s="301" t="s">
        <v>109</v>
      </c>
      <c r="D4" s="301"/>
      <c r="E4" s="301"/>
      <c r="F4" s="301"/>
      <c r="G4" s="301"/>
      <c r="H4" s="301"/>
      <c r="I4" s="301"/>
      <c r="J4" s="301"/>
      <c r="K4" s="301"/>
      <c r="L4" s="301"/>
      <c r="M4" s="301"/>
      <c r="N4" s="12"/>
      <c r="O4" s="11"/>
      <c r="P4" s="11"/>
      <c r="Q4" s="12"/>
      <c r="R4" s="12"/>
      <c r="S4" s="12"/>
      <c r="T4" s="12"/>
      <c r="U4" s="12"/>
      <c r="V4" s="12"/>
      <c r="W4" s="12"/>
      <c r="X4" s="12"/>
      <c r="Y4" s="12"/>
      <c r="Z4" s="12"/>
      <c r="AA4" s="12"/>
      <c r="AB4" s="12"/>
      <c r="AC4" s="12"/>
      <c r="AD4" s="12"/>
      <c r="AE4" s="12"/>
      <c r="AF4" s="12"/>
      <c r="AG4" s="12"/>
      <c r="AH4" s="12"/>
      <c r="AI4" s="12"/>
      <c r="AJ4" s="12"/>
      <c r="AK4" s="12"/>
      <c r="AL4" s="12"/>
      <c r="AM4" s="12"/>
      <c r="AN4" s="12"/>
      <c r="AO4" s="12"/>
      <c r="AP4" s="12"/>
      <c r="AQ4" s="12"/>
      <c r="AR4" s="12"/>
      <c r="AS4" s="12"/>
      <c r="AT4" s="12"/>
      <c r="AU4" s="12"/>
      <c r="AV4" s="12"/>
      <c r="AW4" s="12"/>
      <c r="AX4" s="12"/>
      <c r="AY4" s="12"/>
      <c r="AZ4" s="12"/>
      <c r="BA4" s="12"/>
      <c r="BB4" s="12"/>
      <c r="BC4" s="12"/>
      <c r="BD4" s="12"/>
      <c r="BE4" s="12"/>
      <c r="BF4" s="12"/>
      <c r="BG4" s="12"/>
      <c r="BH4" s="12"/>
      <c r="BI4" s="12"/>
      <c r="BJ4" s="12"/>
      <c r="BK4" s="12"/>
      <c r="BL4" s="12"/>
      <c r="BM4" s="12"/>
      <c r="BN4" s="12"/>
      <c r="BO4" s="12"/>
      <c r="BP4" s="12"/>
      <c r="BQ4" s="12"/>
      <c r="BR4" s="12"/>
      <c r="BS4" s="12"/>
      <c r="BT4" s="12"/>
      <c r="BU4" s="12"/>
      <c r="BV4" s="12"/>
      <c r="BW4" s="12"/>
      <c r="BX4" s="12"/>
      <c r="BY4" s="12"/>
      <c r="BZ4" s="12"/>
      <c r="CA4" s="12"/>
      <c r="CB4" s="12"/>
      <c r="CC4" s="12"/>
      <c r="CD4" s="12"/>
      <c r="CE4" s="12"/>
      <c r="CF4" s="12"/>
      <c r="CG4" s="12"/>
      <c r="CH4" s="12"/>
      <c r="CI4" s="12"/>
      <c r="CJ4" s="12"/>
      <c r="CK4" s="12"/>
      <c r="CL4" s="12"/>
      <c r="CM4" s="12"/>
      <c r="CN4" s="12"/>
      <c r="CO4" s="12"/>
      <c r="CP4" s="12"/>
      <c r="CQ4" s="12"/>
      <c r="CR4" s="12"/>
      <c r="CS4" s="12"/>
      <c r="CT4" s="12"/>
      <c r="CU4" s="12"/>
      <c r="CV4" s="12"/>
      <c r="CW4" s="12"/>
      <c r="CX4" s="12"/>
      <c r="CY4" s="12"/>
      <c r="CZ4" s="12"/>
      <c r="DA4" s="12"/>
      <c r="DB4" s="12"/>
      <c r="DC4" s="12"/>
      <c r="DD4" s="12"/>
      <c r="DE4" s="12"/>
      <c r="DF4" s="12"/>
      <c r="DG4" s="12"/>
      <c r="DH4" s="12"/>
      <c r="DI4" s="12"/>
      <c r="DJ4" s="12"/>
      <c r="DK4" s="12"/>
      <c r="DL4" s="12"/>
      <c r="DM4" s="12"/>
      <c r="DN4" s="12"/>
      <c r="DO4" s="12"/>
      <c r="DP4" s="12"/>
      <c r="DQ4" s="12"/>
      <c r="DR4" s="12"/>
      <c r="DS4" s="14"/>
      <c r="DT4" s="14"/>
      <c r="DU4" s="14"/>
      <c r="DV4" s="14"/>
      <c r="DW4" s="14"/>
      <c r="DX4" s="14"/>
      <c r="DY4" s="14"/>
      <c r="DZ4" s="14"/>
      <c r="EA4" s="14"/>
      <c r="EB4" s="14"/>
      <c r="EC4" s="14"/>
      <c r="ED4" s="14"/>
      <c r="EE4" s="14"/>
      <c r="EF4" s="14"/>
      <c r="EG4" s="14"/>
      <c r="EH4" s="14"/>
      <c r="EI4" s="14"/>
      <c r="EJ4" s="14"/>
      <c r="EK4" s="14"/>
      <c r="EL4" s="14"/>
      <c r="EM4" s="15"/>
      <c r="EN4" s="15"/>
      <c r="EO4" s="15"/>
      <c r="EP4" s="15"/>
      <c r="EQ4" s="16"/>
      <c r="ER4" s="16"/>
      <c r="ES4" s="16"/>
      <c r="ET4" s="16"/>
      <c r="EU4" s="16"/>
      <c r="EV4" s="16"/>
      <c r="EW4" s="16"/>
      <c r="EX4" s="16"/>
      <c r="EY4" s="16"/>
      <c r="EZ4" s="16"/>
      <c r="FA4" s="16"/>
      <c r="FB4" s="16"/>
      <c r="FC4" s="16"/>
      <c r="FD4" s="16"/>
      <c r="FE4" s="16"/>
      <c r="FF4" s="16"/>
      <c r="FG4" s="16"/>
      <c r="FH4" s="16"/>
      <c r="FI4" s="16"/>
      <c r="FJ4" s="16"/>
      <c r="FK4" s="16"/>
      <c r="FL4" s="16"/>
      <c r="FM4" s="16"/>
    </row>
    <row r="5" spans="1:169" ht="18.75" hidden="1" customHeight="1">
      <c r="A5" s="12"/>
      <c r="C5" s="301" t="s">
        <v>110</v>
      </c>
      <c r="D5" s="301"/>
      <c r="E5" s="301"/>
      <c r="F5" s="301"/>
      <c r="G5" s="301"/>
      <c r="H5" s="301"/>
      <c r="I5" s="301"/>
      <c r="J5" s="301"/>
      <c r="K5" s="301"/>
      <c r="L5" s="301"/>
      <c r="M5" s="301"/>
      <c r="N5" s="12"/>
      <c r="O5" s="11"/>
      <c r="P5" s="11"/>
      <c r="Q5" s="12"/>
      <c r="R5" s="12"/>
      <c r="S5" s="12"/>
      <c r="T5" s="12"/>
      <c r="U5" s="12"/>
      <c r="V5" s="12"/>
      <c r="W5" s="12"/>
      <c r="X5" s="12"/>
      <c r="Y5" s="12"/>
      <c r="Z5" s="12"/>
      <c r="AA5" s="12"/>
      <c r="AB5" s="12"/>
      <c r="AC5" s="12"/>
      <c r="AD5" s="12"/>
      <c r="AE5" s="12"/>
      <c r="AF5" s="12"/>
      <c r="AG5" s="12"/>
      <c r="AH5" s="12"/>
      <c r="AI5" s="12"/>
      <c r="AJ5" s="12"/>
      <c r="AK5" s="12"/>
      <c r="AL5" s="12"/>
      <c r="AM5" s="12"/>
      <c r="AN5" s="12"/>
      <c r="AO5" s="12"/>
      <c r="AP5" s="12"/>
      <c r="AQ5" s="12"/>
      <c r="AR5" s="12"/>
      <c r="AS5" s="12"/>
      <c r="AT5" s="12"/>
      <c r="AU5" s="12"/>
      <c r="AV5" s="12"/>
      <c r="AW5" s="12"/>
      <c r="AX5" s="12"/>
      <c r="AY5" s="12"/>
      <c r="AZ5" s="12"/>
      <c r="BA5" s="12"/>
      <c r="BB5" s="12"/>
      <c r="BC5" s="12"/>
      <c r="BD5" s="12"/>
      <c r="BE5" s="12"/>
      <c r="BF5" s="12"/>
      <c r="BG5" s="12"/>
      <c r="BH5" s="12"/>
      <c r="BI5" s="12"/>
      <c r="BJ5" s="12"/>
      <c r="BK5" s="12"/>
      <c r="BL5" s="12"/>
      <c r="BM5" s="12"/>
      <c r="BN5" s="12"/>
      <c r="BO5" s="12"/>
      <c r="BP5" s="12"/>
      <c r="BQ5" s="12"/>
      <c r="BR5" s="12"/>
      <c r="BS5" s="12"/>
      <c r="BT5" s="12"/>
      <c r="BU5" s="12"/>
      <c r="BV5" s="12"/>
      <c r="BW5" s="12"/>
      <c r="BX5" s="12"/>
      <c r="BY5" s="12"/>
      <c r="BZ5" s="12"/>
      <c r="CA5" s="12"/>
      <c r="CB5" s="12"/>
      <c r="CC5" s="12"/>
      <c r="CD5" s="12"/>
      <c r="CE5" s="12"/>
      <c r="CF5" s="12"/>
      <c r="CG5" s="12"/>
      <c r="CH5" s="12"/>
      <c r="CI5" s="12"/>
      <c r="CJ5" s="12"/>
      <c r="CK5" s="12"/>
      <c r="CL5" s="12"/>
      <c r="CM5" s="12"/>
      <c r="CN5" s="12"/>
      <c r="CO5" s="12"/>
      <c r="CP5" s="12"/>
      <c r="CQ5" s="12"/>
      <c r="CR5" s="12"/>
      <c r="CS5" s="12"/>
      <c r="CT5" s="12"/>
      <c r="CU5" s="12"/>
      <c r="CV5" s="12"/>
      <c r="CW5" s="12"/>
      <c r="CX5" s="12"/>
      <c r="CY5" s="12"/>
      <c r="CZ5" s="12"/>
      <c r="DA5" s="12"/>
      <c r="DB5" s="12"/>
      <c r="DC5" s="12"/>
      <c r="DD5" s="12"/>
      <c r="DE5" s="12"/>
      <c r="DF5" s="12"/>
      <c r="DG5" s="12"/>
      <c r="DH5" s="12"/>
      <c r="DI5" s="12"/>
      <c r="DJ5" s="12"/>
      <c r="DK5" s="12"/>
      <c r="DL5" s="12"/>
      <c r="DM5" s="12"/>
      <c r="DN5" s="12"/>
      <c r="DO5" s="12"/>
      <c r="DP5" s="12"/>
      <c r="DQ5" s="12"/>
      <c r="DR5" s="12"/>
      <c r="DS5" s="14"/>
      <c r="DT5" s="14"/>
      <c r="DU5" s="14"/>
      <c r="DV5" s="14"/>
      <c r="DW5" s="14"/>
      <c r="DX5" s="14"/>
      <c r="DY5" s="14"/>
      <c r="DZ5" s="14"/>
      <c r="EA5" s="14"/>
      <c r="EB5" s="14"/>
      <c r="EC5" s="14"/>
      <c r="ED5" s="14"/>
      <c r="EE5" s="14"/>
      <c r="EF5" s="14"/>
      <c r="EG5" s="14"/>
      <c r="EH5" s="14"/>
      <c r="EI5" s="14"/>
      <c r="EJ5" s="14"/>
      <c r="EK5" s="14"/>
      <c r="EL5" s="14"/>
      <c r="EM5" s="15"/>
      <c r="EN5" s="15"/>
      <c r="EO5" s="15"/>
      <c r="EP5" s="15"/>
      <c r="EQ5" s="16"/>
      <c r="ER5" s="16"/>
      <c r="ES5" s="16"/>
      <c r="ET5" s="16"/>
      <c r="EU5" s="16"/>
      <c r="EV5" s="16"/>
      <c r="EW5" s="16"/>
      <c r="EX5" s="16"/>
      <c r="EY5" s="16"/>
      <c r="EZ5" s="16"/>
      <c r="FA5" s="16"/>
      <c r="FB5" s="16"/>
      <c r="FC5" s="16"/>
      <c r="FD5" s="16"/>
      <c r="FE5" s="16"/>
      <c r="FF5" s="16"/>
      <c r="FG5" s="16"/>
      <c r="FH5" s="16"/>
      <c r="FI5" s="16"/>
      <c r="FJ5" s="16"/>
      <c r="FK5" s="16"/>
      <c r="FL5" s="16"/>
      <c r="FM5" s="16"/>
    </row>
    <row r="6" spans="1:169" ht="18.75" hidden="1" customHeight="1">
      <c r="A6" s="12"/>
      <c r="C6" s="302" t="s">
        <v>111</v>
      </c>
      <c r="D6" s="302"/>
      <c r="E6" s="302"/>
      <c r="F6" s="302"/>
      <c r="G6" s="302"/>
      <c r="H6" s="302"/>
      <c r="I6" s="302"/>
      <c r="J6" s="302"/>
      <c r="K6" s="302"/>
      <c r="L6" s="302"/>
      <c r="M6" s="302"/>
      <c r="N6" s="12"/>
      <c r="O6" s="11"/>
      <c r="P6" s="11"/>
      <c r="Q6" s="12"/>
      <c r="R6" s="12"/>
      <c r="S6" s="12"/>
      <c r="T6" s="12"/>
      <c r="U6" s="12"/>
      <c r="V6" s="12"/>
      <c r="W6" s="12"/>
      <c r="X6" s="12"/>
      <c r="Y6" s="12"/>
      <c r="Z6" s="12"/>
      <c r="AA6" s="12"/>
      <c r="AB6" s="12"/>
      <c r="AC6" s="12"/>
      <c r="AD6" s="12"/>
      <c r="AE6" s="12"/>
      <c r="AF6" s="12"/>
      <c r="AG6" s="12"/>
      <c r="AH6" s="12"/>
      <c r="AI6" s="12"/>
      <c r="AJ6" s="12"/>
      <c r="AK6" s="12"/>
      <c r="AL6" s="12"/>
      <c r="AM6" s="12"/>
      <c r="AN6" s="12"/>
      <c r="AO6" s="12"/>
      <c r="AP6" s="12"/>
      <c r="AQ6" s="12"/>
      <c r="AR6" s="12"/>
      <c r="AS6" s="12"/>
      <c r="AT6" s="12"/>
      <c r="AU6" s="12"/>
      <c r="AV6" s="12"/>
      <c r="AW6" s="12"/>
      <c r="AX6" s="12"/>
      <c r="AY6" s="12"/>
      <c r="AZ6" s="12"/>
      <c r="BA6" s="12"/>
      <c r="BB6" s="12"/>
      <c r="BC6" s="12"/>
      <c r="BD6" s="12"/>
      <c r="BE6" s="12"/>
      <c r="BF6" s="12"/>
      <c r="BG6" s="12"/>
      <c r="BH6" s="12"/>
      <c r="BI6" s="12"/>
      <c r="BJ6" s="12"/>
      <c r="BK6" s="12"/>
      <c r="BL6" s="12"/>
      <c r="BM6" s="12"/>
      <c r="BN6" s="12"/>
      <c r="BO6" s="12"/>
      <c r="BP6" s="12"/>
      <c r="BQ6" s="12"/>
      <c r="BR6" s="12"/>
      <c r="BS6" s="12"/>
      <c r="BT6" s="12"/>
      <c r="BU6" s="12"/>
      <c r="BV6" s="12"/>
      <c r="BW6" s="12"/>
      <c r="BX6" s="12"/>
      <c r="BY6" s="12"/>
      <c r="BZ6" s="12"/>
      <c r="CA6" s="12"/>
      <c r="CB6" s="12"/>
      <c r="CC6" s="12"/>
      <c r="CD6" s="12"/>
      <c r="CE6" s="12"/>
      <c r="CF6" s="12"/>
      <c r="CG6" s="12"/>
      <c r="CH6" s="12"/>
      <c r="CI6" s="12"/>
      <c r="CJ6" s="12"/>
      <c r="CK6" s="12"/>
      <c r="CL6" s="12"/>
      <c r="CM6" s="12"/>
      <c r="CN6" s="12"/>
      <c r="CO6" s="12"/>
      <c r="CP6" s="12"/>
      <c r="CQ6" s="12"/>
      <c r="CR6" s="12"/>
      <c r="CS6" s="12"/>
      <c r="CT6" s="12"/>
      <c r="CU6" s="12"/>
      <c r="CV6" s="12"/>
      <c r="CW6" s="12"/>
      <c r="CX6" s="12"/>
      <c r="CY6" s="12"/>
      <c r="CZ6" s="12"/>
      <c r="DA6" s="12"/>
      <c r="DB6" s="12"/>
      <c r="DC6" s="12"/>
      <c r="DD6" s="12"/>
      <c r="DE6" s="12"/>
      <c r="DF6" s="12"/>
      <c r="DG6" s="12"/>
      <c r="DH6" s="12"/>
      <c r="DI6" s="12"/>
      <c r="DJ6" s="12"/>
      <c r="DK6" s="12"/>
      <c r="DL6" s="12"/>
      <c r="DM6" s="12"/>
      <c r="DN6" s="12"/>
      <c r="DO6" s="12"/>
      <c r="DP6" s="12"/>
      <c r="DQ6" s="12"/>
      <c r="DR6" s="12"/>
      <c r="DS6" s="14"/>
      <c r="DT6" s="14"/>
      <c r="DU6" s="14"/>
      <c r="DV6" s="14"/>
      <c r="DW6" s="14"/>
      <c r="DX6" s="14"/>
      <c r="DY6" s="14"/>
      <c r="DZ6" s="14"/>
      <c r="EA6" s="14"/>
      <c r="EB6" s="14"/>
      <c r="EC6" s="14"/>
      <c r="ED6" s="14"/>
      <c r="EE6" s="14"/>
      <c r="EF6" s="14"/>
      <c r="EG6" s="14"/>
      <c r="EH6" s="14"/>
      <c r="EI6" s="14"/>
      <c r="EJ6" s="14"/>
      <c r="EK6" s="14"/>
      <c r="EL6" s="14"/>
      <c r="EM6" s="15"/>
      <c r="EN6" s="15"/>
      <c r="EO6" s="15"/>
      <c r="EP6" s="15"/>
      <c r="EQ6" s="16"/>
      <c r="ER6" s="16"/>
      <c r="ES6" s="16"/>
      <c r="ET6" s="16"/>
      <c r="EU6" s="16"/>
      <c r="EV6" s="16"/>
      <c r="EW6" s="16"/>
      <c r="EX6" s="16"/>
      <c r="EY6" s="16"/>
      <c r="EZ6" s="16"/>
      <c r="FA6" s="16"/>
      <c r="FB6" s="16"/>
      <c r="FC6" s="16"/>
      <c r="FD6" s="16"/>
      <c r="FE6" s="16"/>
      <c r="FF6" s="16"/>
      <c r="FG6" s="16"/>
      <c r="FH6" s="16"/>
      <c r="FI6" s="16"/>
      <c r="FJ6" s="16"/>
      <c r="FK6" s="16"/>
      <c r="FL6" s="16"/>
      <c r="FM6" s="16"/>
    </row>
    <row r="7" spans="1:169" s="16" customFormat="1" ht="15.75" customHeight="1" thickTop="1">
      <c r="A7" s="309" t="s">
        <v>112</v>
      </c>
      <c r="B7" s="311" t="s">
        <v>113</v>
      </c>
      <c r="C7" s="312"/>
      <c r="D7" s="313"/>
      <c r="E7" s="320" t="s">
        <v>114</v>
      </c>
      <c r="F7" s="322" t="s">
        <v>113</v>
      </c>
      <c r="G7" s="324" t="s">
        <v>115</v>
      </c>
      <c r="H7" s="325"/>
      <c r="I7" s="326"/>
      <c r="J7" s="203" t="s">
        <v>116</v>
      </c>
      <c r="K7" s="334" t="s">
        <v>117</v>
      </c>
      <c r="L7" s="18"/>
      <c r="M7" s="337" t="s">
        <v>118</v>
      </c>
      <c r="N7" s="340" t="s">
        <v>119</v>
      </c>
      <c r="O7" s="295" t="s">
        <v>120</v>
      </c>
      <c r="P7" s="295" t="s">
        <v>121</v>
      </c>
      <c r="Q7" s="298" t="s">
        <v>122</v>
      </c>
      <c r="R7" s="303" t="s">
        <v>123</v>
      </c>
      <c r="S7" s="306" t="s">
        <v>124</v>
      </c>
      <c r="T7" s="259" t="s">
        <v>125</v>
      </c>
      <c r="U7" s="260"/>
      <c r="V7" s="260"/>
      <c r="W7" s="260"/>
      <c r="X7" s="261"/>
      <c r="Y7" s="265" t="s">
        <v>126</v>
      </c>
      <c r="Z7" s="266"/>
      <c r="AA7" s="266"/>
      <c r="AB7" s="266"/>
      <c r="AC7" s="267"/>
      <c r="AD7" s="271" t="s">
        <v>127</v>
      </c>
      <c r="AE7" s="272"/>
      <c r="AF7" s="272"/>
      <c r="AG7" s="272"/>
      <c r="AH7" s="273"/>
      <c r="AI7" s="277" t="s">
        <v>128</v>
      </c>
      <c r="AJ7" s="278"/>
      <c r="AK7" s="278"/>
      <c r="AL7" s="278"/>
      <c r="AM7" s="279"/>
      <c r="AN7" s="229" t="s">
        <v>129</v>
      </c>
      <c r="AO7" s="230"/>
      <c r="AP7" s="230"/>
      <c r="AQ7" s="230"/>
      <c r="AR7" s="231"/>
      <c r="AS7" s="223" t="s">
        <v>130</v>
      </c>
      <c r="AT7" s="224"/>
      <c r="AU7" s="224"/>
      <c r="AV7" s="224"/>
      <c r="AW7" s="225"/>
      <c r="AX7" s="235" t="s">
        <v>131</v>
      </c>
      <c r="AY7" s="236"/>
      <c r="AZ7" s="236"/>
      <c r="BA7" s="236"/>
      <c r="BB7" s="237"/>
      <c r="BC7" s="241" t="s">
        <v>132</v>
      </c>
      <c r="BD7" s="242"/>
      <c r="BE7" s="242"/>
      <c r="BF7" s="242"/>
      <c r="BG7" s="243"/>
      <c r="BH7" s="247" t="s">
        <v>133</v>
      </c>
      <c r="BI7" s="248"/>
      <c r="BJ7" s="248"/>
      <c r="BK7" s="248"/>
      <c r="BL7" s="249"/>
      <c r="BM7" s="253" t="s">
        <v>134</v>
      </c>
      <c r="BN7" s="254"/>
      <c r="BO7" s="254"/>
      <c r="BP7" s="254"/>
      <c r="BQ7" s="255"/>
      <c r="BR7" s="283" t="s">
        <v>135</v>
      </c>
      <c r="BS7" s="284"/>
      <c r="BT7" s="284"/>
      <c r="BU7" s="284"/>
      <c r="BV7" s="285"/>
      <c r="BW7" s="289" t="s">
        <v>136</v>
      </c>
      <c r="BX7" s="290"/>
      <c r="BY7" s="290"/>
      <c r="BZ7" s="290"/>
      <c r="CA7" s="291"/>
      <c r="CB7" s="217" t="s">
        <v>137</v>
      </c>
      <c r="CC7" s="218"/>
      <c r="CD7" s="218"/>
      <c r="CE7" s="218"/>
      <c r="CF7" s="219"/>
      <c r="CG7" s="223" t="s">
        <v>138</v>
      </c>
      <c r="CH7" s="224"/>
      <c r="CI7" s="224"/>
      <c r="CJ7" s="224"/>
      <c r="CK7" s="225"/>
      <c r="CL7" s="223" t="s">
        <v>139</v>
      </c>
      <c r="CM7" s="224"/>
      <c r="CN7" s="224"/>
      <c r="CO7" s="224"/>
      <c r="CP7" s="225"/>
      <c r="CQ7" s="223" t="s">
        <v>140</v>
      </c>
      <c r="CR7" s="224"/>
      <c r="CS7" s="224"/>
      <c r="CT7" s="224"/>
      <c r="CU7" s="225"/>
      <c r="CV7" s="187" t="s">
        <v>141</v>
      </c>
      <c r="CW7" s="188"/>
      <c r="CX7" s="188"/>
      <c r="CY7" s="188"/>
      <c r="CZ7" s="189"/>
      <c r="DA7" s="193" t="s">
        <v>142</v>
      </c>
      <c r="DB7" s="196" t="s">
        <v>143</v>
      </c>
      <c r="DC7" s="197"/>
      <c r="DD7" s="197"/>
      <c r="DE7" s="197"/>
      <c r="DF7" s="198"/>
      <c r="DG7" s="202" t="s">
        <v>144</v>
      </c>
      <c r="DH7" s="203"/>
      <c r="DI7" s="203"/>
      <c r="DJ7" s="203"/>
      <c r="DK7" s="204"/>
      <c r="DL7" s="208" t="s">
        <v>145</v>
      </c>
      <c r="DM7" s="209"/>
      <c r="DN7" s="209"/>
      <c r="DO7" s="209"/>
      <c r="DP7" s="210"/>
      <c r="DQ7" s="214" t="s">
        <v>146</v>
      </c>
      <c r="DR7" s="178" t="s">
        <v>147</v>
      </c>
      <c r="DS7" s="19"/>
      <c r="DT7" s="20"/>
      <c r="DU7" s="20"/>
      <c r="DV7" s="20"/>
      <c r="DW7" s="20"/>
      <c r="DX7" s="14"/>
      <c r="DY7" s="14"/>
      <c r="DZ7" s="14"/>
      <c r="EA7" s="14"/>
      <c r="EB7" s="14"/>
      <c r="EC7" s="14"/>
      <c r="ED7" s="14"/>
      <c r="EE7" s="14"/>
      <c r="EF7" s="14"/>
      <c r="EG7" s="14"/>
      <c r="EH7" s="14"/>
      <c r="EI7" s="14"/>
      <c r="EJ7" s="14"/>
      <c r="EK7" s="14"/>
      <c r="EL7" s="14"/>
      <c r="EM7" s="15"/>
      <c r="EN7" s="15"/>
      <c r="EO7" s="15"/>
      <c r="EP7" s="15"/>
    </row>
    <row r="8" spans="1:169" s="16" customFormat="1" ht="20.25" customHeight="1" thickBot="1">
      <c r="A8" s="310"/>
      <c r="B8" s="314"/>
      <c r="C8" s="315"/>
      <c r="D8" s="316"/>
      <c r="E8" s="321"/>
      <c r="F8" s="323"/>
      <c r="G8" s="327"/>
      <c r="H8" s="328"/>
      <c r="I8" s="329"/>
      <c r="J8" s="206"/>
      <c r="K8" s="335"/>
      <c r="L8" s="21"/>
      <c r="M8" s="338"/>
      <c r="N8" s="341"/>
      <c r="O8" s="296"/>
      <c r="P8" s="296"/>
      <c r="Q8" s="299"/>
      <c r="R8" s="304"/>
      <c r="S8" s="307"/>
      <c r="T8" s="262"/>
      <c r="U8" s="263"/>
      <c r="V8" s="263"/>
      <c r="W8" s="263"/>
      <c r="X8" s="264"/>
      <c r="Y8" s="268"/>
      <c r="Z8" s="269"/>
      <c r="AA8" s="269"/>
      <c r="AB8" s="269"/>
      <c r="AC8" s="270"/>
      <c r="AD8" s="274"/>
      <c r="AE8" s="275"/>
      <c r="AF8" s="275"/>
      <c r="AG8" s="275"/>
      <c r="AH8" s="276"/>
      <c r="AI8" s="280"/>
      <c r="AJ8" s="281"/>
      <c r="AK8" s="281"/>
      <c r="AL8" s="281"/>
      <c r="AM8" s="282"/>
      <c r="AN8" s="232"/>
      <c r="AO8" s="233"/>
      <c r="AP8" s="233"/>
      <c r="AQ8" s="233"/>
      <c r="AR8" s="234"/>
      <c r="AS8" s="226"/>
      <c r="AT8" s="227"/>
      <c r="AU8" s="227"/>
      <c r="AV8" s="227"/>
      <c r="AW8" s="228"/>
      <c r="AX8" s="238"/>
      <c r="AY8" s="239"/>
      <c r="AZ8" s="239"/>
      <c r="BA8" s="239"/>
      <c r="BB8" s="240"/>
      <c r="BC8" s="244"/>
      <c r="BD8" s="245"/>
      <c r="BE8" s="245"/>
      <c r="BF8" s="245"/>
      <c r="BG8" s="246"/>
      <c r="BH8" s="250"/>
      <c r="BI8" s="251"/>
      <c r="BJ8" s="251"/>
      <c r="BK8" s="251"/>
      <c r="BL8" s="252"/>
      <c r="BM8" s="256"/>
      <c r="BN8" s="257"/>
      <c r="BO8" s="257"/>
      <c r="BP8" s="257"/>
      <c r="BQ8" s="258"/>
      <c r="BR8" s="286"/>
      <c r="BS8" s="287"/>
      <c r="BT8" s="287"/>
      <c r="BU8" s="287"/>
      <c r="BV8" s="288"/>
      <c r="BW8" s="292"/>
      <c r="BX8" s="293"/>
      <c r="BY8" s="293"/>
      <c r="BZ8" s="293"/>
      <c r="CA8" s="294"/>
      <c r="CB8" s="220"/>
      <c r="CC8" s="221"/>
      <c r="CD8" s="221"/>
      <c r="CE8" s="221"/>
      <c r="CF8" s="222"/>
      <c r="CG8" s="226"/>
      <c r="CH8" s="227"/>
      <c r="CI8" s="227"/>
      <c r="CJ8" s="227"/>
      <c r="CK8" s="228"/>
      <c r="CL8" s="226"/>
      <c r="CM8" s="227"/>
      <c r="CN8" s="227"/>
      <c r="CO8" s="227"/>
      <c r="CP8" s="228"/>
      <c r="CQ8" s="226"/>
      <c r="CR8" s="227"/>
      <c r="CS8" s="227"/>
      <c r="CT8" s="227"/>
      <c r="CU8" s="228"/>
      <c r="CV8" s="190"/>
      <c r="CW8" s="191"/>
      <c r="CX8" s="191"/>
      <c r="CY8" s="191"/>
      <c r="CZ8" s="192"/>
      <c r="DA8" s="194"/>
      <c r="DB8" s="199"/>
      <c r="DC8" s="200"/>
      <c r="DD8" s="200"/>
      <c r="DE8" s="200"/>
      <c r="DF8" s="201"/>
      <c r="DG8" s="205"/>
      <c r="DH8" s="206"/>
      <c r="DI8" s="206"/>
      <c r="DJ8" s="206"/>
      <c r="DK8" s="207"/>
      <c r="DL8" s="211"/>
      <c r="DM8" s="212"/>
      <c r="DN8" s="212"/>
      <c r="DO8" s="212"/>
      <c r="DP8" s="213"/>
      <c r="DQ8" s="215"/>
      <c r="DR8" s="179"/>
      <c r="DS8" s="19"/>
      <c r="DT8" s="20"/>
      <c r="DU8" s="20"/>
      <c r="DV8" s="20"/>
      <c r="DW8" s="20"/>
      <c r="DX8" s="14"/>
      <c r="DY8" s="14"/>
      <c r="DZ8" s="14"/>
      <c r="EA8" s="14"/>
      <c r="EB8" s="14"/>
      <c r="EC8" s="14"/>
      <c r="ED8" s="14"/>
      <c r="EE8" s="14"/>
      <c r="EF8" s="14"/>
      <c r="EG8" s="14"/>
      <c r="EH8" s="14"/>
      <c r="EI8" s="14"/>
      <c r="EJ8" s="14"/>
      <c r="EK8" s="14"/>
      <c r="EL8" s="14"/>
      <c r="EM8" s="15"/>
      <c r="EN8" s="15"/>
      <c r="EO8" s="15"/>
      <c r="EP8" s="15"/>
    </row>
    <row r="9" spans="1:169" s="16" customFormat="1" ht="18.75" customHeight="1" thickTop="1">
      <c r="A9" s="310"/>
      <c r="B9" s="314"/>
      <c r="C9" s="315"/>
      <c r="D9" s="316"/>
      <c r="E9" s="321"/>
      <c r="F9" s="323"/>
      <c r="G9" s="327"/>
      <c r="H9" s="328"/>
      <c r="I9" s="329"/>
      <c r="J9" s="206"/>
      <c r="K9" s="335"/>
      <c r="L9" s="21"/>
      <c r="M9" s="338"/>
      <c r="N9" s="341"/>
      <c r="O9" s="296"/>
      <c r="P9" s="296"/>
      <c r="Q9" s="299"/>
      <c r="R9" s="304"/>
      <c r="S9" s="307"/>
      <c r="T9" s="181" t="s">
        <v>148</v>
      </c>
      <c r="U9" s="182"/>
      <c r="V9" s="182" t="s">
        <v>149</v>
      </c>
      <c r="W9" s="182"/>
      <c r="X9" s="183" t="s">
        <v>150</v>
      </c>
      <c r="Y9" s="181" t="s">
        <v>148</v>
      </c>
      <c r="Z9" s="182"/>
      <c r="AA9" s="182" t="s">
        <v>149</v>
      </c>
      <c r="AB9" s="182"/>
      <c r="AC9" s="183" t="s">
        <v>150</v>
      </c>
      <c r="AD9" s="181" t="s">
        <v>148</v>
      </c>
      <c r="AE9" s="182"/>
      <c r="AF9" s="182" t="s">
        <v>149</v>
      </c>
      <c r="AG9" s="182"/>
      <c r="AH9" s="183" t="s">
        <v>150</v>
      </c>
      <c r="AI9" s="181" t="s">
        <v>148</v>
      </c>
      <c r="AJ9" s="182"/>
      <c r="AK9" s="182" t="s">
        <v>149</v>
      </c>
      <c r="AL9" s="182"/>
      <c r="AM9" s="183" t="s">
        <v>150</v>
      </c>
      <c r="AN9" s="184" t="s">
        <v>148</v>
      </c>
      <c r="AO9" s="182"/>
      <c r="AP9" s="182" t="s">
        <v>149</v>
      </c>
      <c r="AQ9" s="182"/>
      <c r="AR9" s="185" t="s">
        <v>150</v>
      </c>
      <c r="AS9" s="181" t="s">
        <v>148</v>
      </c>
      <c r="AT9" s="182"/>
      <c r="AU9" s="182" t="s">
        <v>149</v>
      </c>
      <c r="AV9" s="182"/>
      <c r="AW9" s="183" t="s">
        <v>150</v>
      </c>
      <c r="AX9" s="181" t="s">
        <v>148</v>
      </c>
      <c r="AY9" s="182"/>
      <c r="AZ9" s="182" t="s">
        <v>149</v>
      </c>
      <c r="BA9" s="182"/>
      <c r="BB9" s="183" t="s">
        <v>150</v>
      </c>
      <c r="BC9" s="181" t="s">
        <v>148</v>
      </c>
      <c r="BD9" s="182"/>
      <c r="BE9" s="182" t="s">
        <v>149</v>
      </c>
      <c r="BF9" s="182"/>
      <c r="BG9" s="183" t="s">
        <v>150</v>
      </c>
      <c r="BH9" s="184" t="s">
        <v>148</v>
      </c>
      <c r="BI9" s="182"/>
      <c r="BJ9" s="182" t="s">
        <v>149</v>
      </c>
      <c r="BK9" s="182"/>
      <c r="BL9" s="185" t="s">
        <v>150</v>
      </c>
      <c r="BM9" s="181" t="s">
        <v>148</v>
      </c>
      <c r="BN9" s="182"/>
      <c r="BO9" s="182" t="s">
        <v>149</v>
      </c>
      <c r="BP9" s="182"/>
      <c r="BQ9" s="183" t="s">
        <v>150</v>
      </c>
      <c r="BR9" s="181" t="s">
        <v>148</v>
      </c>
      <c r="BS9" s="182"/>
      <c r="BT9" s="182" t="s">
        <v>149</v>
      </c>
      <c r="BU9" s="182"/>
      <c r="BV9" s="183" t="s">
        <v>150</v>
      </c>
      <c r="BW9" s="181" t="s">
        <v>148</v>
      </c>
      <c r="BX9" s="182"/>
      <c r="BY9" s="182" t="s">
        <v>149</v>
      </c>
      <c r="BZ9" s="182"/>
      <c r="CA9" s="183" t="s">
        <v>150</v>
      </c>
      <c r="CB9" s="181" t="s">
        <v>148</v>
      </c>
      <c r="CC9" s="182"/>
      <c r="CD9" s="182" t="s">
        <v>149</v>
      </c>
      <c r="CE9" s="182"/>
      <c r="CF9" s="183" t="s">
        <v>150</v>
      </c>
      <c r="CG9" s="181" t="s">
        <v>148</v>
      </c>
      <c r="CH9" s="182"/>
      <c r="CI9" s="182" t="s">
        <v>149</v>
      </c>
      <c r="CJ9" s="182"/>
      <c r="CK9" s="183" t="s">
        <v>150</v>
      </c>
      <c r="CL9" s="181" t="s">
        <v>148</v>
      </c>
      <c r="CM9" s="182"/>
      <c r="CN9" s="182" t="s">
        <v>149</v>
      </c>
      <c r="CO9" s="182"/>
      <c r="CP9" s="183" t="s">
        <v>150</v>
      </c>
      <c r="CQ9" s="181" t="s">
        <v>148</v>
      </c>
      <c r="CR9" s="182"/>
      <c r="CS9" s="182" t="s">
        <v>149</v>
      </c>
      <c r="CT9" s="182"/>
      <c r="CU9" s="183" t="s">
        <v>150</v>
      </c>
      <c r="CV9" s="184" t="s">
        <v>148</v>
      </c>
      <c r="CW9" s="182"/>
      <c r="CX9" s="182" t="s">
        <v>149</v>
      </c>
      <c r="CY9" s="182"/>
      <c r="CZ9" s="185" t="s">
        <v>150</v>
      </c>
      <c r="DA9" s="194"/>
      <c r="DB9" s="177" t="s">
        <v>148</v>
      </c>
      <c r="DC9" s="175"/>
      <c r="DD9" s="175" t="s">
        <v>149</v>
      </c>
      <c r="DE9" s="175"/>
      <c r="DF9" s="176" t="s">
        <v>150</v>
      </c>
      <c r="DG9" s="177" t="s">
        <v>148</v>
      </c>
      <c r="DH9" s="175"/>
      <c r="DI9" s="175" t="s">
        <v>149</v>
      </c>
      <c r="DJ9" s="175"/>
      <c r="DK9" s="176" t="s">
        <v>150</v>
      </c>
      <c r="DL9" s="177" t="s">
        <v>148</v>
      </c>
      <c r="DM9" s="175"/>
      <c r="DN9" s="175" t="s">
        <v>149</v>
      </c>
      <c r="DO9" s="175"/>
      <c r="DP9" s="176" t="s">
        <v>150</v>
      </c>
      <c r="DQ9" s="215"/>
      <c r="DR9" s="179"/>
      <c r="DS9" s="19"/>
      <c r="DT9" s="20"/>
      <c r="DU9" s="20"/>
      <c r="DV9" s="20"/>
      <c r="DW9" s="20"/>
      <c r="DX9" s="173" t="s">
        <v>151</v>
      </c>
      <c r="DY9" s="173"/>
      <c r="DZ9" s="173"/>
      <c r="EA9" s="173"/>
      <c r="EB9" s="14"/>
      <c r="EC9" s="14"/>
      <c r="ED9" s="14"/>
      <c r="EE9" s="14"/>
      <c r="EF9" s="14"/>
      <c r="EG9" s="14"/>
      <c r="EH9" s="14"/>
      <c r="EI9" s="14"/>
      <c r="EJ9" s="14"/>
      <c r="EK9" s="14"/>
      <c r="EL9" s="14"/>
      <c r="EM9" s="15"/>
      <c r="EN9" s="15"/>
      <c r="EO9" s="15"/>
      <c r="EP9" s="15"/>
    </row>
    <row r="10" spans="1:169" s="16" customFormat="1" ht="15.75" customHeight="1" thickBot="1">
      <c r="A10" s="310"/>
      <c r="B10" s="314"/>
      <c r="C10" s="315"/>
      <c r="D10" s="316"/>
      <c r="E10" s="321"/>
      <c r="F10" s="323"/>
      <c r="G10" s="327"/>
      <c r="H10" s="328"/>
      <c r="I10" s="329"/>
      <c r="J10" s="206"/>
      <c r="K10" s="335"/>
      <c r="L10" s="21"/>
      <c r="M10" s="338"/>
      <c r="N10" s="341"/>
      <c r="O10" s="296"/>
      <c r="P10" s="296"/>
      <c r="Q10" s="299"/>
      <c r="R10" s="304"/>
      <c r="S10" s="307"/>
      <c r="T10" s="22" t="s">
        <v>152</v>
      </c>
      <c r="U10" s="23" t="s">
        <v>153</v>
      </c>
      <c r="V10" s="23" t="s">
        <v>152</v>
      </c>
      <c r="W10" s="23" t="s">
        <v>153</v>
      </c>
      <c r="X10" s="176"/>
      <c r="Y10" s="22" t="s">
        <v>152</v>
      </c>
      <c r="Z10" s="23" t="s">
        <v>153</v>
      </c>
      <c r="AA10" s="23" t="s">
        <v>152</v>
      </c>
      <c r="AB10" s="23" t="s">
        <v>153</v>
      </c>
      <c r="AC10" s="176"/>
      <c r="AD10" s="22" t="s">
        <v>152</v>
      </c>
      <c r="AE10" s="23" t="s">
        <v>153</v>
      </c>
      <c r="AF10" s="23" t="s">
        <v>152</v>
      </c>
      <c r="AG10" s="23" t="s">
        <v>153</v>
      </c>
      <c r="AH10" s="176"/>
      <c r="AI10" s="22" t="s">
        <v>152</v>
      </c>
      <c r="AJ10" s="23" t="s">
        <v>153</v>
      </c>
      <c r="AK10" s="23" t="s">
        <v>152</v>
      </c>
      <c r="AL10" s="23" t="s">
        <v>153</v>
      </c>
      <c r="AM10" s="176"/>
      <c r="AN10" s="24" t="s">
        <v>152</v>
      </c>
      <c r="AO10" s="23" t="s">
        <v>153</v>
      </c>
      <c r="AP10" s="23" t="s">
        <v>152</v>
      </c>
      <c r="AQ10" s="23" t="s">
        <v>153</v>
      </c>
      <c r="AR10" s="186"/>
      <c r="AS10" s="22" t="s">
        <v>152</v>
      </c>
      <c r="AT10" s="23" t="s">
        <v>153</v>
      </c>
      <c r="AU10" s="23" t="s">
        <v>152</v>
      </c>
      <c r="AV10" s="23" t="s">
        <v>153</v>
      </c>
      <c r="AW10" s="176"/>
      <c r="AX10" s="22" t="s">
        <v>152</v>
      </c>
      <c r="AY10" s="23" t="s">
        <v>153</v>
      </c>
      <c r="AZ10" s="23" t="s">
        <v>152</v>
      </c>
      <c r="BA10" s="23" t="s">
        <v>153</v>
      </c>
      <c r="BB10" s="176"/>
      <c r="BC10" s="22" t="s">
        <v>152</v>
      </c>
      <c r="BD10" s="23" t="s">
        <v>153</v>
      </c>
      <c r="BE10" s="23" t="s">
        <v>152</v>
      </c>
      <c r="BF10" s="23" t="s">
        <v>153</v>
      </c>
      <c r="BG10" s="176"/>
      <c r="BH10" s="24" t="s">
        <v>152</v>
      </c>
      <c r="BI10" s="23" t="s">
        <v>153</v>
      </c>
      <c r="BJ10" s="23" t="s">
        <v>152</v>
      </c>
      <c r="BK10" s="23" t="s">
        <v>153</v>
      </c>
      <c r="BL10" s="186"/>
      <c r="BM10" s="22" t="s">
        <v>152</v>
      </c>
      <c r="BN10" s="23" t="s">
        <v>153</v>
      </c>
      <c r="BO10" s="23" t="s">
        <v>152</v>
      </c>
      <c r="BP10" s="23" t="s">
        <v>153</v>
      </c>
      <c r="BQ10" s="176"/>
      <c r="BR10" s="22" t="s">
        <v>152</v>
      </c>
      <c r="BS10" s="23" t="s">
        <v>153</v>
      </c>
      <c r="BT10" s="23" t="s">
        <v>152</v>
      </c>
      <c r="BU10" s="23" t="s">
        <v>153</v>
      </c>
      <c r="BV10" s="176"/>
      <c r="BW10" s="22" t="s">
        <v>152</v>
      </c>
      <c r="BX10" s="23" t="s">
        <v>153</v>
      </c>
      <c r="BY10" s="23" t="s">
        <v>152</v>
      </c>
      <c r="BZ10" s="23" t="s">
        <v>153</v>
      </c>
      <c r="CA10" s="176"/>
      <c r="CB10" s="22" t="s">
        <v>152</v>
      </c>
      <c r="CC10" s="23" t="s">
        <v>153</v>
      </c>
      <c r="CD10" s="23" t="s">
        <v>152</v>
      </c>
      <c r="CE10" s="23" t="s">
        <v>153</v>
      </c>
      <c r="CF10" s="176"/>
      <c r="CG10" s="22" t="s">
        <v>152</v>
      </c>
      <c r="CH10" s="23" t="s">
        <v>153</v>
      </c>
      <c r="CI10" s="23" t="s">
        <v>152</v>
      </c>
      <c r="CJ10" s="23" t="s">
        <v>153</v>
      </c>
      <c r="CK10" s="176"/>
      <c r="CL10" s="22" t="s">
        <v>152</v>
      </c>
      <c r="CM10" s="23" t="s">
        <v>153</v>
      </c>
      <c r="CN10" s="23" t="s">
        <v>152</v>
      </c>
      <c r="CO10" s="23" t="s">
        <v>153</v>
      </c>
      <c r="CP10" s="176"/>
      <c r="CQ10" s="22" t="s">
        <v>152</v>
      </c>
      <c r="CR10" s="23" t="s">
        <v>153</v>
      </c>
      <c r="CS10" s="23" t="s">
        <v>152</v>
      </c>
      <c r="CT10" s="23" t="s">
        <v>153</v>
      </c>
      <c r="CU10" s="176"/>
      <c r="CV10" s="24" t="s">
        <v>152</v>
      </c>
      <c r="CW10" s="23" t="s">
        <v>153</v>
      </c>
      <c r="CX10" s="23" t="s">
        <v>152</v>
      </c>
      <c r="CY10" s="23" t="s">
        <v>153</v>
      </c>
      <c r="CZ10" s="186"/>
      <c r="DA10" s="195"/>
      <c r="DB10" s="22" t="s">
        <v>152</v>
      </c>
      <c r="DC10" s="23" t="s">
        <v>153</v>
      </c>
      <c r="DD10" s="23" t="s">
        <v>152</v>
      </c>
      <c r="DE10" s="23" t="s">
        <v>153</v>
      </c>
      <c r="DF10" s="176"/>
      <c r="DG10" s="22" t="s">
        <v>152</v>
      </c>
      <c r="DH10" s="23" t="s">
        <v>153</v>
      </c>
      <c r="DI10" s="23" t="s">
        <v>152</v>
      </c>
      <c r="DJ10" s="23" t="s">
        <v>153</v>
      </c>
      <c r="DK10" s="176"/>
      <c r="DL10" s="22" t="s">
        <v>152</v>
      </c>
      <c r="DM10" s="23" t="s">
        <v>153</v>
      </c>
      <c r="DN10" s="23" t="s">
        <v>152</v>
      </c>
      <c r="DO10" s="23" t="s">
        <v>153</v>
      </c>
      <c r="DP10" s="176"/>
      <c r="DQ10" s="215"/>
      <c r="DR10" s="179"/>
      <c r="DS10" s="19"/>
      <c r="DT10" s="20"/>
      <c r="DU10" s="20"/>
      <c r="DV10" s="20"/>
      <c r="DW10" s="20"/>
      <c r="DX10" s="14"/>
      <c r="DY10" s="14"/>
      <c r="DZ10" s="14"/>
      <c r="EA10" s="14"/>
      <c r="EB10" s="14"/>
      <c r="EC10" s="14"/>
      <c r="ED10" s="14"/>
      <c r="EE10" s="14"/>
      <c r="EF10" s="14"/>
      <c r="EG10" s="14"/>
      <c r="EH10" s="14"/>
      <c r="EI10" s="14"/>
      <c r="EJ10" s="14"/>
      <c r="EK10" s="14"/>
      <c r="EL10" s="14"/>
      <c r="EM10" s="15"/>
      <c r="EN10" s="15"/>
      <c r="EO10" s="15"/>
      <c r="EP10" s="15"/>
    </row>
    <row r="11" spans="1:169" s="16" customFormat="1" ht="18.75" customHeight="1" thickTop="1" thickBot="1">
      <c r="A11" s="310"/>
      <c r="B11" s="317"/>
      <c r="C11" s="318"/>
      <c r="D11" s="319"/>
      <c r="E11" s="321"/>
      <c r="F11" s="323"/>
      <c r="G11" s="330"/>
      <c r="H11" s="331"/>
      <c r="I11" s="332"/>
      <c r="J11" s="206"/>
      <c r="K11" s="335"/>
      <c r="L11" s="21"/>
      <c r="M11" s="338"/>
      <c r="N11" s="341"/>
      <c r="O11" s="296"/>
      <c r="P11" s="296"/>
      <c r="Q11" s="299"/>
      <c r="R11" s="304"/>
      <c r="S11" s="307"/>
      <c r="T11" s="25">
        <v>4</v>
      </c>
      <c r="U11" s="26">
        <v>16</v>
      </c>
      <c r="V11" s="26">
        <v>4</v>
      </c>
      <c r="W11" s="26">
        <v>16</v>
      </c>
      <c r="X11" s="27">
        <f>W11+V11+U11+T11</f>
        <v>40</v>
      </c>
      <c r="Y11" s="25">
        <v>4</v>
      </c>
      <c r="Z11" s="26">
        <v>16</v>
      </c>
      <c r="AA11" s="26">
        <v>4</v>
      </c>
      <c r="AB11" s="26">
        <v>16</v>
      </c>
      <c r="AC11" s="27">
        <f>AB11+AA11+Z11+Y11</f>
        <v>40</v>
      </c>
      <c r="AD11" s="25">
        <v>4</v>
      </c>
      <c r="AE11" s="26">
        <v>16</v>
      </c>
      <c r="AF11" s="26">
        <v>4</v>
      </c>
      <c r="AG11" s="26">
        <v>16</v>
      </c>
      <c r="AH11" s="27">
        <f>AG11+AF11+AE11+AD11</f>
        <v>40</v>
      </c>
      <c r="AI11" s="25">
        <v>4</v>
      </c>
      <c r="AJ11" s="26">
        <v>16</v>
      </c>
      <c r="AK11" s="26">
        <v>4</v>
      </c>
      <c r="AL11" s="26">
        <v>16</v>
      </c>
      <c r="AM11" s="27">
        <f>AL11+AK11+AJ11+AI11</f>
        <v>40</v>
      </c>
      <c r="AN11" s="28">
        <v>4</v>
      </c>
      <c r="AO11" s="26">
        <v>16</v>
      </c>
      <c r="AP11" s="26">
        <v>4</v>
      </c>
      <c r="AQ11" s="26">
        <v>16</v>
      </c>
      <c r="AR11" s="29">
        <v>40</v>
      </c>
      <c r="AS11" s="25">
        <v>6</v>
      </c>
      <c r="AT11" s="26">
        <v>24</v>
      </c>
      <c r="AU11" s="26">
        <v>6</v>
      </c>
      <c r="AV11" s="26">
        <v>24</v>
      </c>
      <c r="AW11" s="27">
        <f>AV11+AU11+AT11+AS11</f>
        <v>60</v>
      </c>
      <c r="AX11" s="25">
        <v>2</v>
      </c>
      <c r="AY11" s="26">
        <v>8</v>
      </c>
      <c r="AZ11" s="26">
        <v>2</v>
      </c>
      <c r="BA11" s="26">
        <v>8</v>
      </c>
      <c r="BB11" s="27">
        <f>BA11+AZ11+AY11+AX11</f>
        <v>20</v>
      </c>
      <c r="BC11" s="25">
        <v>3</v>
      </c>
      <c r="BD11" s="26">
        <v>12</v>
      </c>
      <c r="BE11" s="26">
        <v>3</v>
      </c>
      <c r="BF11" s="26">
        <v>12</v>
      </c>
      <c r="BG11" s="27">
        <f>BF11+BE11+BD11+BC11</f>
        <v>30</v>
      </c>
      <c r="BH11" s="28">
        <v>1</v>
      </c>
      <c r="BI11" s="26">
        <v>4</v>
      </c>
      <c r="BJ11" s="26">
        <v>1</v>
      </c>
      <c r="BK11" s="26">
        <v>4</v>
      </c>
      <c r="BL11" s="29">
        <f>BK11+BJ11+BI11+BH11</f>
        <v>10</v>
      </c>
      <c r="BM11" s="25">
        <v>2</v>
      </c>
      <c r="BN11" s="26">
        <v>8</v>
      </c>
      <c r="BO11" s="26">
        <v>2</v>
      </c>
      <c r="BP11" s="26">
        <v>8</v>
      </c>
      <c r="BQ11" s="27">
        <f>BP11+BO11+BN11+BM11</f>
        <v>20</v>
      </c>
      <c r="BR11" s="25">
        <v>1</v>
      </c>
      <c r="BS11" s="26">
        <v>4</v>
      </c>
      <c r="BT11" s="26">
        <v>1</v>
      </c>
      <c r="BU11" s="26">
        <v>4</v>
      </c>
      <c r="BV11" s="27">
        <f>BU11+BT11+BS11+BR11</f>
        <v>10</v>
      </c>
      <c r="BW11" s="25">
        <v>4</v>
      </c>
      <c r="BX11" s="26">
        <v>16</v>
      </c>
      <c r="BY11" s="26">
        <v>4</v>
      </c>
      <c r="BZ11" s="26">
        <v>16</v>
      </c>
      <c r="CA11" s="27">
        <f>BZ11+BY11+BX11+BW11</f>
        <v>40</v>
      </c>
      <c r="CB11" s="25">
        <v>4</v>
      </c>
      <c r="CC11" s="26">
        <v>16</v>
      </c>
      <c r="CD11" s="26">
        <v>4</v>
      </c>
      <c r="CE11" s="26">
        <v>16</v>
      </c>
      <c r="CF11" s="27">
        <f>CE11+CD11+CC11+CB11</f>
        <v>40</v>
      </c>
      <c r="CG11" s="25">
        <v>3</v>
      </c>
      <c r="CH11" s="26">
        <v>12</v>
      </c>
      <c r="CI11" s="26">
        <v>3</v>
      </c>
      <c r="CJ11" s="26">
        <v>12</v>
      </c>
      <c r="CK11" s="27">
        <f>CJ11+CI11+CH11+CG11</f>
        <v>30</v>
      </c>
      <c r="CL11" s="25">
        <v>3</v>
      </c>
      <c r="CM11" s="26">
        <v>12</v>
      </c>
      <c r="CN11" s="26">
        <v>3</v>
      </c>
      <c r="CO11" s="26">
        <v>12</v>
      </c>
      <c r="CP11" s="27">
        <f>CO11+CN11+CM11+CL11</f>
        <v>30</v>
      </c>
      <c r="CQ11" s="25">
        <v>1</v>
      </c>
      <c r="CR11" s="26">
        <v>4</v>
      </c>
      <c r="CS11" s="26">
        <v>1</v>
      </c>
      <c r="CT11" s="26">
        <v>4</v>
      </c>
      <c r="CU11" s="27">
        <f>CT11+CS11+CR11+CQ11</f>
        <v>10</v>
      </c>
      <c r="CV11" s="28">
        <v>10</v>
      </c>
      <c r="CW11" s="26">
        <v>40</v>
      </c>
      <c r="CX11" s="26">
        <v>10</v>
      </c>
      <c r="CY11" s="26">
        <v>40</v>
      </c>
      <c r="CZ11" s="29">
        <f>CY11+CX11+CW11+CV11</f>
        <v>100</v>
      </c>
      <c r="DA11" s="30">
        <f t="shared" ref="DA11:DA54" si="0">SUM(X11,AC11,AH11,AM11,AR11,AW11,BB11,BG11,BL11,BQ11,BV11,CA11,CF11,CK11,CZ11)</f>
        <v>560</v>
      </c>
      <c r="DB11" s="25">
        <v>2</v>
      </c>
      <c r="DC11" s="26">
        <v>8</v>
      </c>
      <c r="DD11" s="26">
        <v>2</v>
      </c>
      <c r="DE11" s="26">
        <v>8</v>
      </c>
      <c r="DF11" s="27">
        <f>DE11+DD11+DC11+DB11</f>
        <v>20</v>
      </c>
      <c r="DG11" s="25">
        <v>2</v>
      </c>
      <c r="DH11" s="26">
        <v>8</v>
      </c>
      <c r="DI11" s="26">
        <v>2</v>
      </c>
      <c r="DJ11" s="26">
        <v>8</v>
      </c>
      <c r="DK11" s="27">
        <f>DJ11+DI11+DH11+DG11</f>
        <v>20</v>
      </c>
      <c r="DL11" s="25">
        <v>2</v>
      </c>
      <c r="DM11" s="26">
        <v>8</v>
      </c>
      <c r="DN11" s="26">
        <v>2</v>
      </c>
      <c r="DO11" s="26">
        <v>8</v>
      </c>
      <c r="DP11" s="27">
        <f>DO11+DN11+DM11+DL11</f>
        <v>20</v>
      </c>
      <c r="DQ11" s="215"/>
      <c r="DR11" s="179"/>
      <c r="DS11" s="19"/>
      <c r="DT11" s="20">
        <v>1</v>
      </c>
      <c r="DU11" s="20">
        <v>2</v>
      </c>
      <c r="DV11" s="20">
        <v>3</v>
      </c>
      <c r="DW11" s="20">
        <v>4</v>
      </c>
      <c r="DX11" s="20">
        <v>5</v>
      </c>
      <c r="DY11" s="20">
        <v>6</v>
      </c>
      <c r="DZ11" s="20">
        <v>7</v>
      </c>
      <c r="EA11" s="20">
        <v>8</v>
      </c>
      <c r="EB11" s="20">
        <v>9</v>
      </c>
      <c r="EC11" s="20">
        <v>10</v>
      </c>
      <c r="ED11" s="20">
        <v>11</v>
      </c>
      <c r="EE11" s="20">
        <v>12</v>
      </c>
      <c r="EF11" s="20">
        <v>13</v>
      </c>
      <c r="EG11" s="20">
        <v>14</v>
      </c>
      <c r="EH11" s="20">
        <v>15</v>
      </c>
      <c r="EI11" s="20">
        <v>16</v>
      </c>
      <c r="EJ11" s="20">
        <v>17</v>
      </c>
      <c r="EK11" s="174" t="s">
        <v>154</v>
      </c>
      <c r="EL11" s="174"/>
      <c r="EM11" s="15"/>
      <c r="EN11" s="15"/>
      <c r="EO11" s="15"/>
      <c r="EP11" s="15"/>
    </row>
    <row r="12" spans="1:169" s="16" customFormat="1" ht="18.75" customHeight="1" thickBot="1">
      <c r="A12" s="310"/>
      <c r="B12" s="31" t="s">
        <v>155</v>
      </c>
      <c r="C12" s="31" t="s">
        <v>156</v>
      </c>
      <c r="D12" s="32" t="s">
        <v>157</v>
      </c>
      <c r="E12" s="321"/>
      <c r="F12" s="323"/>
      <c r="G12" s="33" t="s">
        <v>155</v>
      </c>
      <c r="H12" s="33" t="s">
        <v>156</v>
      </c>
      <c r="I12" s="33" t="s">
        <v>157</v>
      </c>
      <c r="J12" s="333"/>
      <c r="K12" s="336"/>
      <c r="L12" s="34"/>
      <c r="M12" s="339"/>
      <c r="N12" s="342"/>
      <c r="O12" s="297"/>
      <c r="P12" s="297"/>
      <c r="Q12" s="300"/>
      <c r="R12" s="305"/>
      <c r="S12" s="308"/>
      <c r="T12" s="35"/>
      <c r="U12" s="36"/>
      <c r="V12" s="36"/>
      <c r="W12" s="36">
        <f>W11*1/4</f>
        <v>4</v>
      </c>
      <c r="X12" s="37">
        <f>X11*1/2</f>
        <v>20</v>
      </c>
      <c r="Y12" s="38"/>
      <c r="Z12" s="39"/>
      <c r="AA12" s="39"/>
      <c r="AB12" s="39">
        <f>AB11*1/4</f>
        <v>4</v>
      </c>
      <c r="AC12" s="40">
        <f>AC11*2/5</f>
        <v>16</v>
      </c>
      <c r="AD12" s="38"/>
      <c r="AE12" s="39"/>
      <c r="AF12" s="39"/>
      <c r="AG12" s="39">
        <f>AG11*1/4</f>
        <v>4</v>
      </c>
      <c r="AH12" s="40">
        <f>AH11*2/5</f>
        <v>16</v>
      </c>
      <c r="AI12" s="38"/>
      <c r="AJ12" s="39"/>
      <c r="AK12" s="39"/>
      <c r="AL12" s="39">
        <f>AL11*1/4</f>
        <v>4</v>
      </c>
      <c r="AM12" s="40">
        <v>20</v>
      </c>
      <c r="AN12" s="41"/>
      <c r="AO12" s="39"/>
      <c r="AP12" s="39"/>
      <c r="AQ12" s="39">
        <f>AQ11*1/4</f>
        <v>4</v>
      </c>
      <c r="AR12" s="42">
        <v>20</v>
      </c>
      <c r="AS12" s="38"/>
      <c r="AT12" s="39"/>
      <c r="AU12" s="39"/>
      <c r="AV12" s="39">
        <f>AV11*1/4</f>
        <v>6</v>
      </c>
      <c r="AW12" s="40">
        <f>AW11*1/2</f>
        <v>30</v>
      </c>
      <c r="AX12" s="38"/>
      <c r="AY12" s="39"/>
      <c r="AZ12" s="39"/>
      <c r="BA12" s="39">
        <f>BA11*1/4</f>
        <v>2</v>
      </c>
      <c r="BB12" s="40">
        <f>BB11*1/2</f>
        <v>10</v>
      </c>
      <c r="BC12" s="38"/>
      <c r="BD12" s="39"/>
      <c r="BE12" s="39"/>
      <c r="BF12" s="39">
        <f>BF11*1/4</f>
        <v>3</v>
      </c>
      <c r="BG12" s="40">
        <f>BG11*1/2</f>
        <v>15</v>
      </c>
      <c r="BH12" s="41"/>
      <c r="BI12" s="39"/>
      <c r="BJ12" s="39"/>
      <c r="BK12" s="39">
        <f>BK11*1/4</f>
        <v>1</v>
      </c>
      <c r="BL12" s="42">
        <f>BL11*1/2</f>
        <v>5</v>
      </c>
      <c r="BM12" s="38"/>
      <c r="BN12" s="39"/>
      <c r="BO12" s="39"/>
      <c r="BP12" s="39">
        <f>BP11*1/4</f>
        <v>2</v>
      </c>
      <c r="BQ12" s="40">
        <f>BQ11*1/2</f>
        <v>10</v>
      </c>
      <c r="BR12" s="38"/>
      <c r="BS12" s="39"/>
      <c r="BT12" s="39"/>
      <c r="BU12" s="39">
        <f>BU11*1/4</f>
        <v>1</v>
      </c>
      <c r="BV12" s="40">
        <f>BV11*1/2</f>
        <v>5</v>
      </c>
      <c r="BW12" s="38"/>
      <c r="BX12" s="39"/>
      <c r="BY12" s="39"/>
      <c r="BZ12" s="39">
        <f>BZ11*1/4</f>
        <v>4</v>
      </c>
      <c r="CA12" s="40">
        <f>CA11*1/2</f>
        <v>20</v>
      </c>
      <c r="CB12" s="38"/>
      <c r="CC12" s="39"/>
      <c r="CD12" s="39"/>
      <c r="CE12" s="39">
        <f>CE11*1/4</f>
        <v>4</v>
      </c>
      <c r="CF12" s="40">
        <f>CF11*1/2</f>
        <v>20</v>
      </c>
      <c r="CG12" s="38"/>
      <c r="CH12" s="39"/>
      <c r="CI12" s="39"/>
      <c r="CJ12" s="39">
        <f>CJ11*1/4</f>
        <v>3</v>
      </c>
      <c r="CK12" s="40">
        <f>CK11*1/2</f>
        <v>15</v>
      </c>
      <c r="CL12" s="38"/>
      <c r="CM12" s="39"/>
      <c r="CN12" s="39"/>
      <c r="CO12" s="39">
        <f>CO11*1/4</f>
        <v>3</v>
      </c>
      <c r="CP12" s="40">
        <f>CP11*1/2</f>
        <v>15</v>
      </c>
      <c r="CQ12" s="38"/>
      <c r="CR12" s="39"/>
      <c r="CS12" s="39"/>
      <c r="CT12" s="39">
        <f>CT11*1/4</f>
        <v>1</v>
      </c>
      <c r="CU12" s="40">
        <f>CU11*1/2</f>
        <v>5</v>
      </c>
      <c r="CV12" s="41"/>
      <c r="CW12" s="39"/>
      <c r="CX12" s="39"/>
      <c r="CY12" s="39">
        <f>CY11*1/4</f>
        <v>10</v>
      </c>
      <c r="CZ12" s="42">
        <f>CZ11*3/5</f>
        <v>60</v>
      </c>
      <c r="DA12" s="43">
        <f t="shared" si="0"/>
        <v>282</v>
      </c>
      <c r="DB12" s="38"/>
      <c r="DC12" s="39"/>
      <c r="DD12" s="39"/>
      <c r="DE12" s="39">
        <f>DE11*1/4</f>
        <v>2</v>
      </c>
      <c r="DF12" s="40">
        <f>DF11*1/2</f>
        <v>10</v>
      </c>
      <c r="DG12" s="38"/>
      <c r="DH12" s="39"/>
      <c r="DI12" s="39"/>
      <c r="DJ12" s="39">
        <f>DJ11*1/4</f>
        <v>2</v>
      </c>
      <c r="DK12" s="40">
        <f>DK11*1/2</f>
        <v>10</v>
      </c>
      <c r="DL12" s="38"/>
      <c r="DM12" s="39"/>
      <c r="DN12" s="39"/>
      <c r="DO12" s="39">
        <f>DO11*1/4</f>
        <v>2</v>
      </c>
      <c r="DP12" s="40">
        <f>DP11*1/2</f>
        <v>10</v>
      </c>
      <c r="DQ12" s="216"/>
      <c r="DR12" s="180"/>
      <c r="DS12" s="19"/>
      <c r="DT12" s="44" t="s">
        <v>125</v>
      </c>
      <c r="DU12" s="44" t="s">
        <v>158</v>
      </c>
      <c r="DV12" s="44" t="s">
        <v>159</v>
      </c>
      <c r="DW12" s="44" t="s">
        <v>160</v>
      </c>
      <c r="DX12" s="45" t="s">
        <v>161</v>
      </c>
      <c r="DY12" s="45" t="s">
        <v>130</v>
      </c>
      <c r="DZ12" s="45" t="s">
        <v>162</v>
      </c>
      <c r="EA12" s="45" t="s">
        <v>163</v>
      </c>
      <c r="EB12" s="45" t="s">
        <v>164</v>
      </c>
      <c r="EC12" s="45" t="s">
        <v>165</v>
      </c>
      <c r="ED12" s="45" t="s">
        <v>166</v>
      </c>
      <c r="EE12" s="45" t="s">
        <v>167</v>
      </c>
      <c r="EF12" s="45" t="s">
        <v>168</v>
      </c>
      <c r="EG12" s="45" t="s">
        <v>169</v>
      </c>
      <c r="EH12" s="45" t="s">
        <v>141</v>
      </c>
      <c r="EI12" s="45" t="s">
        <v>142</v>
      </c>
      <c r="EJ12" s="45" t="s">
        <v>143</v>
      </c>
      <c r="EK12" s="174"/>
      <c r="EL12" s="174"/>
      <c r="EM12" s="15"/>
      <c r="EN12" s="15"/>
      <c r="EO12" s="15"/>
      <c r="EP12" s="15"/>
    </row>
    <row r="13" spans="1:169" s="74" customFormat="1" ht="20.100000000000001" customHeight="1" thickTop="1" thickBot="1">
      <c r="A13" s="46">
        <v>15</v>
      </c>
      <c r="B13" s="47">
        <f t="shared" ref="B13:B52" si="1">IF(F13="","",DAY(F13))</f>
        <v>25</v>
      </c>
      <c r="C13" s="47">
        <f t="shared" ref="C13:C52" si="2">IF(F13="","",MONTH(F13))</f>
        <v>7</v>
      </c>
      <c r="D13" s="47">
        <f t="shared" ref="D13:D52" si="3">IF(F13="","",YEAR(F13))</f>
        <v>2000</v>
      </c>
      <c r="E13" s="48">
        <v>30007251300347</v>
      </c>
      <c r="F13" s="49">
        <f t="shared" ref="F13:F52" si="4">IF(E13="","",DATE(IF(LEFT($E13,1)="2",MID($E13,2,2),"20"&amp;MID($E13,2,2)),MID($E13,4,2),MID($E13,6,2)))</f>
        <v>36732</v>
      </c>
      <c r="G13" s="47">
        <f t="shared" ref="G13:G52" si="5">IF(OR(B13="",C13="",D13=""),"",DATEDIF(DATE(D13,C13,B13),DATE($C$2,$B$2,$A$2),"md"))</f>
        <v>6</v>
      </c>
      <c r="H13" s="47">
        <f t="shared" ref="H13:H52" si="6">IF(OR(B13="",C13="",D13=""),"",DATEDIF(DATE(D13,C13,B13),DATE($C$2,$B$2,$A$2),"YM"))</f>
        <v>2</v>
      </c>
      <c r="I13" s="50">
        <f t="shared" ref="I13:I52" si="7">IF(OR(B13="",C13="",D13=""),"",DATEDIF(DATE(D13,C13,B13),DATE($C$2,$B$2,$A$2),"Y"))</f>
        <v>17</v>
      </c>
      <c r="J13" s="51"/>
      <c r="K13" s="51"/>
      <c r="L13" s="52"/>
      <c r="M13" s="53" t="s">
        <v>170</v>
      </c>
      <c r="N13" s="54">
        <v>5</v>
      </c>
      <c r="O13" s="55"/>
      <c r="P13" s="55"/>
      <c r="Q13" s="55"/>
      <c r="R13" s="56"/>
      <c r="S13" s="57"/>
      <c r="T13" s="58">
        <v>4</v>
      </c>
      <c r="U13" s="59">
        <v>11</v>
      </c>
      <c r="V13" s="60"/>
      <c r="W13" s="60"/>
      <c r="X13" s="61">
        <f t="shared" ref="X13:X54" si="8">IF(W13=0.1,0,T13+U13+V13+W13)</f>
        <v>15</v>
      </c>
      <c r="Y13" s="62">
        <v>3.5</v>
      </c>
      <c r="Z13" s="63">
        <v>13</v>
      </c>
      <c r="AA13" s="63"/>
      <c r="AB13" s="63"/>
      <c r="AC13" s="64">
        <f t="shared" ref="AC13:AC54" si="9">IF(AB13=0.1,0,Y13+Z13+AA13+AB13)</f>
        <v>16.5</v>
      </c>
      <c r="AD13" s="62">
        <v>3</v>
      </c>
      <c r="AE13" s="63">
        <v>16</v>
      </c>
      <c r="AF13" s="63"/>
      <c r="AG13" s="63"/>
      <c r="AH13" s="64">
        <f t="shared" ref="AH13:AH54" si="10">IF(AG13=0.1,0,AD13+AE13+AF13+AG13)</f>
        <v>19</v>
      </c>
      <c r="AI13" s="62">
        <v>3</v>
      </c>
      <c r="AJ13" s="63">
        <v>13.5</v>
      </c>
      <c r="AK13" s="63"/>
      <c r="AL13" s="63"/>
      <c r="AM13" s="64">
        <f t="shared" ref="AM13:AM54" si="11">IF(AL13=0.1,0,AI13+AJ13+AK13+AL13)</f>
        <v>16.5</v>
      </c>
      <c r="AN13" s="65">
        <v>3.5</v>
      </c>
      <c r="AO13" s="63">
        <v>14</v>
      </c>
      <c r="AP13" s="63"/>
      <c r="AQ13" s="63"/>
      <c r="AR13" s="57">
        <f t="shared" ref="AR13:AR54" si="12">IF(AQ13=0.1,0,AN13+AO13+AP13+AQ13)</f>
        <v>17.5</v>
      </c>
      <c r="AS13" s="62">
        <v>5</v>
      </c>
      <c r="AT13" s="63">
        <v>13</v>
      </c>
      <c r="AU13" s="63"/>
      <c r="AV13" s="63"/>
      <c r="AW13" s="64">
        <f t="shared" ref="AW13:AW54" si="13">IF(AV13=0.1,0,AS13+AT13+AU13+AV13)</f>
        <v>18</v>
      </c>
      <c r="AX13" s="62">
        <v>1.5</v>
      </c>
      <c r="AY13" s="63">
        <v>4</v>
      </c>
      <c r="AZ13" s="63"/>
      <c r="BA13" s="63"/>
      <c r="BB13" s="64">
        <f t="shared" ref="BB13:BB54" si="14">IF(BA13=0.1,0,AX13+AY13+AZ13+BA13)</f>
        <v>5.5</v>
      </c>
      <c r="BC13" s="62">
        <v>2.5</v>
      </c>
      <c r="BD13" s="63">
        <v>1.5</v>
      </c>
      <c r="BE13" s="63"/>
      <c r="BF13" s="63"/>
      <c r="BG13" s="64">
        <f t="shared" ref="BG13:BG54" si="15">IF(BF13=0.1,0,BC13+BD13+BE13+BF13)</f>
        <v>4</v>
      </c>
      <c r="BH13" s="65">
        <v>0.7</v>
      </c>
      <c r="BI13" s="63">
        <v>2</v>
      </c>
      <c r="BJ13" s="63"/>
      <c r="BK13" s="63"/>
      <c r="BL13" s="57">
        <f t="shared" ref="BL13:BL54" si="16">IF(BK13=0.1,0,BH13+BI13+BJ13+BK13)</f>
        <v>2.7</v>
      </c>
      <c r="BM13" s="62">
        <v>1.5</v>
      </c>
      <c r="BN13" s="63">
        <v>5</v>
      </c>
      <c r="BO13" s="63"/>
      <c r="BP13" s="63"/>
      <c r="BQ13" s="64">
        <f t="shared" ref="BQ13:BQ54" si="17">IF(BP13=0.1,0,BM13+BN13+BO13+BP13)</f>
        <v>6.5</v>
      </c>
      <c r="BR13" s="62">
        <v>0.8</v>
      </c>
      <c r="BS13" s="63">
        <v>2.1</v>
      </c>
      <c r="BT13" s="63"/>
      <c r="BU13" s="63"/>
      <c r="BV13" s="64">
        <f t="shared" ref="BV13:BV54" si="18">IF(BU13=0.1,0,BR13+BS13+BT13+BU13)</f>
        <v>2.9000000000000004</v>
      </c>
      <c r="BW13" s="62">
        <v>3.3</v>
      </c>
      <c r="BX13" s="63">
        <v>6.5</v>
      </c>
      <c r="BY13" s="63"/>
      <c r="BZ13" s="63"/>
      <c r="CA13" s="64">
        <f t="shared" ref="CA13:CA54" si="19">IF(BZ13=0.1,0,BW13+BX13+BY13+BZ13)</f>
        <v>9.8000000000000007</v>
      </c>
      <c r="CB13" s="62">
        <v>3</v>
      </c>
      <c r="CC13" s="63">
        <v>8</v>
      </c>
      <c r="CD13" s="63"/>
      <c r="CE13" s="63"/>
      <c r="CF13" s="64">
        <f t="shared" ref="CF13:CF54" si="20">IF(CE13=0.1,0,CB13+CC13+CD13+CE13)</f>
        <v>11</v>
      </c>
      <c r="CG13" s="62">
        <v>2.2000000000000002</v>
      </c>
      <c r="CH13" s="63">
        <v>5.5</v>
      </c>
      <c r="CI13" s="63"/>
      <c r="CJ13" s="63"/>
      <c r="CK13" s="64">
        <f t="shared" ref="CK13:CK54" si="21">IF(CJ13=0.1,0,CG13+CH13+CI13+CJ13)</f>
        <v>7.7</v>
      </c>
      <c r="CL13" s="62">
        <v>2.5</v>
      </c>
      <c r="CM13" s="63">
        <v>5.5</v>
      </c>
      <c r="CN13" s="63"/>
      <c r="CO13" s="63"/>
      <c r="CP13" s="64">
        <f t="shared" ref="CP13:CP54" si="22">IF(CO13=0.1,0,CL13+CM13+CN13+CO13)</f>
        <v>8</v>
      </c>
      <c r="CQ13" s="62">
        <v>0.8</v>
      </c>
      <c r="CR13" s="63">
        <v>2.5</v>
      </c>
      <c r="CS13" s="63"/>
      <c r="CT13" s="63"/>
      <c r="CU13" s="64">
        <f t="shared" ref="CU13:CU54" si="23">IF(CT13=0.1,0,CQ13+CR13+CS13+CT13)</f>
        <v>3.3</v>
      </c>
      <c r="CV13" s="65">
        <v>8</v>
      </c>
      <c r="CW13" s="63">
        <v>38</v>
      </c>
      <c r="CX13" s="63"/>
      <c r="CY13" s="63"/>
      <c r="CZ13" s="57">
        <f t="shared" ref="CZ13:CZ54" si="24">IF(CY13=0.1,0,CV13+CW13+CX13+CY13)</f>
        <v>46</v>
      </c>
      <c r="DA13" s="66">
        <f t="shared" si="0"/>
        <v>198.6</v>
      </c>
      <c r="DB13" s="62">
        <v>1.5</v>
      </c>
      <c r="DC13" s="63">
        <v>5</v>
      </c>
      <c r="DD13" s="63"/>
      <c r="DE13" s="63"/>
      <c r="DF13" s="64">
        <f t="shared" ref="DF13:DF54" si="25">IF(DE13=0.1,0,DB13+DC13+DD13+DE13)</f>
        <v>6.5</v>
      </c>
      <c r="DG13" s="62"/>
      <c r="DH13" s="63"/>
      <c r="DI13" s="63"/>
      <c r="DJ13" s="63"/>
      <c r="DK13" s="64">
        <f t="shared" ref="DK13:DK54" si="26">IF(DJ13=0.1,0,DG13+DH13+DI13+DJ13)</f>
        <v>0</v>
      </c>
      <c r="DL13" s="62"/>
      <c r="DM13" s="63"/>
      <c r="DN13" s="63"/>
      <c r="DO13" s="63"/>
      <c r="DP13" s="64">
        <f t="shared" ref="DP13:DP54" si="27">IF(DO13=0.1,0,DL13+DM13+DN13+DO13)</f>
        <v>0</v>
      </c>
      <c r="DQ13" s="67" t="str">
        <f t="shared" ref="DQ13:DQ54" si="28">IF(EL13=17,"ناجحة",IF(EK13&lt;13,"راسبة","دور ثان"))</f>
        <v>راسبة</v>
      </c>
      <c r="DR13" s="68" t="str">
        <f t="shared" ref="DR13:DR54" si="29">CONCATENATE(DT13,DU13,DV13,DW13,DX13,DY13,DZ13,EA13,EB13,EC13,ED13,EE13,EF13,EG13,EH13,EI13,EJ13)</f>
        <v xml:space="preserve"> *عربى *انجليزي *فلسفة *رياضيات *فيزياء *رسم فني *مواد وعمليات تشغيل *مبادئ حاسب *عملي مبادئ حاسب *أمن صناعي *أجهزة قياس *معمل أجهزة قياس *مبادئ كهرباء *عناصر الكترونية *تدريبات مهنية* مجموع كلى *دين</v>
      </c>
      <c r="DS13" s="69"/>
      <c r="DT13" s="70" t="str">
        <f t="shared" ref="DT13:DT54" si="30">IF(X13&lt;X$12," *عربى",IF(W13&lt;W$12," *عربى",""))</f>
        <v xml:space="preserve"> *عربى</v>
      </c>
      <c r="DU13" s="71" t="str">
        <f t="shared" ref="DU13:DU54" si="31">IF(AC13&lt;AC$12,"*انجليزي",IF(AB13&lt;AB$12," *انجليزي",""))</f>
        <v xml:space="preserve"> *انجليزي</v>
      </c>
      <c r="DV13" s="59" t="str">
        <f t="shared" ref="DV13:DV54" si="32">IF(AH13&lt;AH$12," *فلسفة",IF(AG13&lt;AG$12," *فلسفة",""))</f>
        <v xml:space="preserve"> *فلسفة</v>
      </c>
      <c r="DW13" s="59" t="str">
        <f t="shared" ref="DW13:DW54" si="33">IF(AM13&lt;15," *رياضيات",IF(AL13&lt;3," *رياضيات",""))</f>
        <v xml:space="preserve"> *رياضيات</v>
      </c>
      <c r="DX13" s="59" t="str">
        <f t="shared" ref="DX13:DX54" si="34">IF(AR13&lt;AR$12," *فيزياء",IF(AQ13&lt;AQ$12," *فيزياء",""))</f>
        <v xml:space="preserve"> *فيزياء</v>
      </c>
      <c r="DY13" s="59" t="str">
        <f t="shared" ref="DY13:DY54" si="35">IF(AW13&lt;AW$12," *رسم فني",IF(AV13&lt;AV$12," *رسم فني",""))</f>
        <v xml:space="preserve"> *رسم فني</v>
      </c>
      <c r="DZ13" s="59" t="str">
        <f t="shared" ref="DZ13:DZ54" si="36">IF(BB13&lt;BB$12," *مواد وعمليات تشغيل",IF(BA13&lt;BA$12," *مواد وعمليات تشغيل",""))</f>
        <v xml:space="preserve"> *مواد وعمليات تشغيل</v>
      </c>
      <c r="EA13" s="59" t="str">
        <f t="shared" ref="EA13:EA54" si="37">IF(BG13&lt;BG$12," *مبادئ حاسب",IF(BF13&lt;BF$12," *مبادئ حاسب",""))</f>
        <v xml:space="preserve"> *مبادئ حاسب</v>
      </c>
      <c r="EB13" s="59" t="str">
        <f t="shared" ref="EB13:EB54" si="38">IF(BL13&lt;BL$12," *عملي مبادئ حاسب",IF(BK13&lt;BK$12," *عملي مبادئ حاسب",""))</f>
        <v xml:space="preserve"> *عملي مبادئ حاسب</v>
      </c>
      <c r="EC13" s="59" t="str">
        <f t="shared" ref="EC13:EC54" si="39">IF(BQ13&lt;BQ$12," *أمن صناعي",IF(BP13&lt;BP$12," *أمن صناعي",""))</f>
        <v xml:space="preserve"> *أمن صناعي</v>
      </c>
      <c r="ED13" s="59" t="str">
        <f t="shared" ref="ED13:ED54" si="40">IF(BV13&lt;BV$12," *أجهزة قياس",IF(BU13&lt;BU$12," *أجهزة قياس",""))</f>
        <v xml:space="preserve"> *أجهزة قياس</v>
      </c>
      <c r="EE13" s="59" t="str">
        <f t="shared" ref="EE13:EE54" si="41">IF(CA13&lt;CA$12," *معمل أجهزة قياس",IF(BZ13&lt;BZ$12," *معمل أجهزة قياس",""))</f>
        <v xml:space="preserve"> *معمل أجهزة قياس</v>
      </c>
      <c r="EF13" s="59" t="str">
        <f t="shared" ref="EF13:EF54" si="42">IF(CF13&lt;CF$12," *مبادئ كهرباء",IF(CE13&lt;CE$12," *مبادئ كهرباء",""))</f>
        <v xml:space="preserve"> *مبادئ كهرباء</v>
      </c>
      <c r="EG13" s="59" t="str">
        <f t="shared" ref="EG13:EG54" si="43">IF(CK13&lt;CK$12," *عناصر الكترونية",IF(CJ13&lt;CJ$12," *عناصر الكترونية",""))</f>
        <v xml:space="preserve"> *عناصر الكترونية</v>
      </c>
      <c r="EH13" s="59" t="str">
        <f t="shared" ref="EH13:EH54" si="44">IF(CZ13&lt;CZ$12," *تدريبات مهنية",IF(CY13&lt;CY$12," *تدريبات مهنية",""))</f>
        <v xml:space="preserve"> *تدريبات مهنية</v>
      </c>
      <c r="EI13" s="59" t="str">
        <f t="shared" ref="EI13:EI54" si="45">IF(DA13&lt;DA$12,"* مجموع كلى","")</f>
        <v>* مجموع كلى</v>
      </c>
      <c r="EJ13" s="59" t="str">
        <f t="shared" ref="EJ13:EJ54" si="46">IF(DF13&lt;DF$12," *دين",IF(DE13&lt;DE$12," *دين",""))</f>
        <v xml:space="preserve"> *دين</v>
      </c>
      <c r="EK13" s="72">
        <f t="shared" ref="EK13:EK54" si="47">COUNTBLANK(DT13:EH13)</f>
        <v>0</v>
      </c>
      <c r="EL13" s="72">
        <f t="shared" ref="EL13:EL54" si="48">COUNTBLANK(DT13:EJ13)</f>
        <v>0</v>
      </c>
      <c r="EM13" s="73"/>
      <c r="EN13" s="73"/>
      <c r="EO13" s="73"/>
      <c r="EP13" s="73"/>
    </row>
    <row r="14" spans="1:169" s="74" customFormat="1" ht="20.100000000000001" customHeight="1" thickTop="1" thickBot="1">
      <c r="A14" s="46">
        <v>16</v>
      </c>
      <c r="B14" s="47">
        <f t="shared" si="1"/>
        <v>27</v>
      </c>
      <c r="C14" s="47">
        <f t="shared" si="2"/>
        <v>1</v>
      </c>
      <c r="D14" s="47">
        <f t="shared" si="3"/>
        <v>2001</v>
      </c>
      <c r="E14" s="75">
        <v>30101271301508</v>
      </c>
      <c r="F14" s="49">
        <f t="shared" si="4"/>
        <v>36918</v>
      </c>
      <c r="G14" s="47">
        <f t="shared" si="5"/>
        <v>4</v>
      </c>
      <c r="H14" s="47">
        <f t="shared" si="6"/>
        <v>8</v>
      </c>
      <c r="I14" s="50">
        <f t="shared" si="7"/>
        <v>16</v>
      </c>
      <c r="J14" s="76"/>
      <c r="K14" s="76"/>
      <c r="L14" s="77"/>
      <c r="M14" s="78" t="s">
        <v>171</v>
      </c>
      <c r="N14" s="79">
        <v>6</v>
      </c>
      <c r="O14" s="55"/>
      <c r="P14" s="55"/>
      <c r="Q14" s="55"/>
      <c r="R14" s="80"/>
      <c r="S14" s="81"/>
      <c r="T14" s="82">
        <v>4</v>
      </c>
      <c r="U14" s="46">
        <v>13</v>
      </c>
      <c r="V14" s="46"/>
      <c r="W14" s="46"/>
      <c r="X14" s="81">
        <f t="shared" si="8"/>
        <v>17</v>
      </c>
      <c r="Y14" s="83">
        <v>3.5</v>
      </c>
      <c r="Z14" s="63">
        <v>13</v>
      </c>
      <c r="AA14" s="63"/>
      <c r="AB14" s="63"/>
      <c r="AC14" s="64">
        <f t="shared" si="9"/>
        <v>16.5</v>
      </c>
      <c r="AD14" s="62">
        <v>3</v>
      </c>
      <c r="AE14" s="63">
        <v>16</v>
      </c>
      <c r="AF14" s="63"/>
      <c r="AG14" s="63"/>
      <c r="AH14" s="64">
        <f t="shared" si="10"/>
        <v>19</v>
      </c>
      <c r="AI14" s="62">
        <v>4</v>
      </c>
      <c r="AJ14" s="63">
        <v>13.5</v>
      </c>
      <c r="AK14" s="63"/>
      <c r="AL14" s="63"/>
      <c r="AM14" s="64">
        <f t="shared" si="11"/>
        <v>17.5</v>
      </c>
      <c r="AN14" s="65">
        <v>3.5</v>
      </c>
      <c r="AO14" s="63">
        <v>16</v>
      </c>
      <c r="AP14" s="63"/>
      <c r="AQ14" s="63"/>
      <c r="AR14" s="57">
        <f t="shared" si="12"/>
        <v>19.5</v>
      </c>
      <c r="AS14" s="62">
        <v>5</v>
      </c>
      <c r="AT14" s="63">
        <v>17.5</v>
      </c>
      <c r="AU14" s="63"/>
      <c r="AV14" s="63"/>
      <c r="AW14" s="64">
        <f t="shared" si="13"/>
        <v>22.5</v>
      </c>
      <c r="AX14" s="62">
        <v>1.5</v>
      </c>
      <c r="AY14" s="63">
        <v>5.5</v>
      </c>
      <c r="AZ14" s="63"/>
      <c r="BA14" s="63"/>
      <c r="BB14" s="64">
        <f t="shared" si="14"/>
        <v>7</v>
      </c>
      <c r="BC14" s="62">
        <v>2.5</v>
      </c>
      <c r="BD14" s="63">
        <v>7.5</v>
      </c>
      <c r="BE14" s="63"/>
      <c r="BF14" s="63"/>
      <c r="BG14" s="64">
        <f t="shared" si="15"/>
        <v>10</v>
      </c>
      <c r="BH14" s="65">
        <v>0.7</v>
      </c>
      <c r="BI14" s="63">
        <v>2.5</v>
      </c>
      <c r="BJ14" s="63"/>
      <c r="BK14" s="63"/>
      <c r="BL14" s="57">
        <f t="shared" si="16"/>
        <v>3.2</v>
      </c>
      <c r="BM14" s="62">
        <v>1.5</v>
      </c>
      <c r="BN14" s="63">
        <v>6</v>
      </c>
      <c r="BO14" s="63"/>
      <c r="BP14" s="63"/>
      <c r="BQ14" s="64">
        <f t="shared" si="17"/>
        <v>7.5</v>
      </c>
      <c r="BR14" s="62">
        <v>0.8</v>
      </c>
      <c r="BS14" s="63">
        <v>3</v>
      </c>
      <c r="BT14" s="63"/>
      <c r="BU14" s="63"/>
      <c r="BV14" s="64">
        <f t="shared" si="18"/>
        <v>3.8</v>
      </c>
      <c r="BW14" s="62">
        <v>3.3</v>
      </c>
      <c r="BX14" s="63">
        <v>8</v>
      </c>
      <c r="BY14" s="63"/>
      <c r="BZ14" s="63"/>
      <c r="CA14" s="64">
        <f t="shared" si="19"/>
        <v>11.3</v>
      </c>
      <c r="CB14" s="62">
        <v>3</v>
      </c>
      <c r="CC14" s="63">
        <v>15</v>
      </c>
      <c r="CD14" s="63"/>
      <c r="CE14" s="63"/>
      <c r="CF14" s="64">
        <f t="shared" si="20"/>
        <v>18</v>
      </c>
      <c r="CG14" s="62">
        <v>2.2000000000000002</v>
      </c>
      <c r="CH14" s="63">
        <v>8.5</v>
      </c>
      <c r="CI14" s="63"/>
      <c r="CJ14" s="63"/>
      <c r="CK14" s="64">
        <f t="shared" si="21"/>
        <v>10.7</v>
      </c>
      <c r="CL14" s="62">
        <v>2.5</v>
      </c>
      <c r="CM14" s="63">
        <v>10</v>
      </c>
      <c r="CN14" s="63"/>
      <c r="CO14" s="63"/>
      <c r="CP14" s="64">
        <f t="shared" si="22"/>
        <v>12.5</v>
      </c>
      <c r="CQ14" s="62">
        <v>0.8</v>
      </c>
      <c r="CR14" s="63">
        <v>3</v>
      </c>
      <c r="CS14" s="63"/>
      <c r="CT14" s="63"/>
      <c r="CU14" s="64">
        <f t="shared" si="23"/>
        <v>3.8</v>
      </c>
      <c r="CV14" s="65">
        <v>8</v>
      </c>
      <c r="CW14" s="63">
        <v>38</v>
      </c>
      <c r="CX14" s="63"/>
      <c r="CY14" s="63"/>
      <c r="CZ14" s="57">
        <f t="shared" si="24"/>
        <v>46</v>
      </c>
      <c r="DA14" s="66">
        <f t="shared" si="0"/>
        <v>229.5</v>
      </c>
      <c r="DB14" s="62">
        <v>1.5</v>
      </c>
      <c r="DC14" s="63">
        <v>5.5</v>
      </c>
      <c r="DD14" s="63"/>
      <c r="DE14" s="63"/>
      <c r="DF14" s="64">
        <f t="shared" si="25"/>
        <v>7</v>
      </c>
      <c r="DG14" s="62"/>
      <c r="DH14" s="63"/>
      <c r="DI14" s="63"/>
      <c r="DJ14" s="63"/>
      <c r="DK14" s="64">
        <f t="shared" si="26"/>
        <v>0</v>
      </c>
      <c r="DL14" s="62"/>
      <c r="DM14" s="63"/>
      <c r="DN14" s="63"/>
      <c r="DO14" s="63"/>
      <c r="DP14" s="64">
        <f t="shared" si="27"/>
        <v>0</v>
      </c>
      <c r="DQ14" s="67" t="str">
        <f t="shared" si="28"/>
        <v>راسبة</v>
      </c>
      <c r="DR14" s="68" t="str">
        <f t="shared" si="29"/>
        <v xml:space="preserve"> *عربى *انجليزي *فلسفة *رياضيات *فيزياء *رسم فني *مواد وعمليات تشغيل *مبادئ حاسب *عملي مبادئ حاسب *أمن صناعي *أجهزة قياس *معمل أجهزة قياس *مبادئ كهرباء *عناصر الكترونية *تدريبات مهنية* مجموع كلى *دين</v>
      </c>
      <c r="DS14" s="69"/>
      <c r="DT14" s="70" t="str">
        <f t="shared" si="30"/>
        <v xml:space="preserve"> *عربى</v>
      </c>
      <c r="DU14" s="71" t="str">
        <f t="shared" si="31"/>
        <v xml:space="preserve"> *انجليزي</v>
      </c>
      <c r="DV14" s="59" t="str">
        <f t="shared" si="32"/>
        <v xml:space="preserve"> *فلسفة</v>
      </c>
      <c r="DW14" s="59" t="str">
        <f t="shared" si="33"/>
        <v xml:space="preserve"> *رياضيات</v>
      </c>
      <c r="DX14" s="59" t="str">
        <f t="shared" si="34"/>
        <v xml:space="preserve"> *فيزياء</v>
      </c>
      <c r="DY14" s="59" t="str">
        <f t="shared" si="35"/>
        <v xml:space="preserve"> *رسم فني</v>
      </c>
      <c r="DZ14" s="59" t="str">
        <f t="shared" si="36"/>
        <v xml:space="preserve"> *مواد وعمليات تشغيل</v>
      </c>
      <c r="EA14" s="59" t="str">
        <f t="shared" si="37"/>
        <v xml:space="preserve"> *مبادئ حاسب</v>
      </c>
      <c r="EB14" s="59" t="str">
        <f t="shared" si="38"/>
        <v xml:space="preserve"> *عملي مبادئ حاسب</v>
      </c>
      <c r="EC14" s="59" t="str">
        <f t="shared" si="39"/>
        <v xml:space="preserve"> *أمن صناعي</v>
      </c>
      <c r="ED14" s="59" t="str">
        <f t="shared" si="40"/>
        <v xml:space="preserve"> *أجهزة قياس</v>
      </c>
      <c r="EE14" s="59" t="str">
        <f t="shared" si="41"/>
        <v xml:space="preserve"> *معمل أجهزة قياس</v>
      </c>
      <c r="EF14" s="59" t="str">
        <f t="shared" si="42"/>
        <v xml:space="preserve"> *مبادئ كهرباء</v>
      </c>
      <c r="EG14" s="59" t="str">
        <f t="shared" si="43"/>
        <v xml:space="preserve"> *عناصر الكترونية</v>
      </c>
      <c r="EH14" s="59" t="str">
        <f t="shared" si="44"/>
        <v xml:space="preserve"> *تدريبات مهنية</v>
      </c>
      <c r="EI14" s="59" t="str">
        <f t="shared" si="45"/>
        <v>* مجموع كلى</v>
      </c>
      <c r="EJ14" s="59" t="str">
        <f t="shared" si="46"/>
        <v xml:space="preserve"> *دين</v>
      </c>
      <c r="EK14" s="72">
        <f t="shared" si="47"/>
        <v>0</v>
      </c>
      <c r="EL14" s="72">
        <f t="shared" si="48"/>
        <v>0</v>
      </c>
      <c r="EM14" s="73"/>
      <c r="EN14" s="73"/>
      <c r="EO14" s="73"/>
      <c r="EP14" s="73"/>
    </row>
    <row r="15" spans="1:169" s="74" customFormat="1" ht="20.100000000000001" customHeight="1" thickTop="1" thickBot="1">
      <c r="A15" s="46">
        <v>17</v>
      </c>
      <c r="B15" s="47">
        <f t="shared" si="1"/>
        <v>19</v>
      </c>
      <c r="C15" s="47">
        <f t="shared" si="2"/>
        <v>3</v>
      </c>
      <c r="D15" s="47">
        <f t="shared" si="3"/>
        <v>2001</v>
      </c>
      <c r="E15" s="75">
        <v>30103191301542</v>
      </c>
      <c r="F15" s="49">
        <f t="shared" si="4"/>
        <v>36969</v>
      </c>
      <c r="G15" s="47">
        <f t="shared" si="5"/>
        <v>12</v>
      </c>
      <c r="H15" s="47">
        <f t="shared" si="6"/>
        <v>6</v>
      </c>
      <c r="I15" s="50">
        <f t="shared" si="7"/>
        <v>16</v>
      </c>
      <c r="J15" s="76"/>
      <c r="K15" s="76"/>
      <c r="L15" s="77"/>
      <c r="M15" s="53" t="s">
        <v>172</v>
      </c>
      <c r="N15" s="54">
        <v>7</v>
      </c>
      <c r="O15" s="55"/>
      <c r="P15" s="55"/>
      <c r="Q15" s="55"/>
      <c r="R15" s="80"/>
      <c r="S15" s="81"/>
      <c r="T15" s="84">
        <v>4</v>
      </c>
      <c r="U15" s="59">
        <v>12</v>
      </c>
      <c r="V15" s="85"/>
      <c r="W15" s="85"/>
      <c r="X15" s="86">
        <f t="shared" si="8"/>
        <v>16</v>
      </c>
      <c r="Y15" s="62">
        <v>3.5</v>
      </c>
      <c r="Z15" s="63">
        <v>14</v>
      </c>
      <c r="AA15" s="63"/>
      <c r="AB15" s="63"/>
      <c r="AC15" s="64">
        <f t="shared" si="9"/>
        <v>17.5</v>
      </c>
      <c r="AD15" s="62">
        <v>3</v>
      </c>
      <c r="AE15" s="63">
        <v>16</v>
      </c>
      <c r="AF15" s="63"/>
      <c r="AG15" s="63"/>
      <c r="AH15" s="64">
        <f t="shared" si="10"/>
        <v>19</v>
      </c>
      <c r="AI15" s="62">
        <v>2.5</v>
      </c>
      <c r="AJ15" s="63">
        <v>14</v>
      </c>
      <c r="AK15" s="63"/>
      <c r="AL15" s="63"/>
      <c r="AM15" s="64">
        <f t="shared" si="11"/>
        <v>16.5</v>
      </c>
      <c r="AN15" s="65">
        <v>3.5</v>
      </c>
      <c r="AO15" s="63">
        <v>16</v>
      </c>
      <c r="AP15" s="63"/>
      <c r="AQ15" s="63"/>
      <c r="AR15" s="57">
        <f t="shared" si="12"/>
        <v>19.5</v>
      </c>
      <c r="AS15" s="62">
        <v>5</v>
      </c>
      <c r="AT15" s="63">
        <v>16.5</v>
      </c>
      <c r="AU15" s="63"/>
      <c r="AV15" s="63"/>
      <c r="AW15" s="64">
        <f t="shared" si="13"/>
        <v>21.5</v>
      </c>
      <c r="AX15" s="62">
        <v>1.5</v>
      </c>
      <c r="AY15" s="63">
        <v>4.5</v>
      </c>
      <c r="AZ15" s="63"/>
      <c r="BA15" s="63"/>
      <c r="BB15" s="64">
        <f t="shared" si="14"/>
        <v>6</v>
      </c>
      <c r="BC15" s="62">
        <v>2.5</v>
      </c>
      <c r="BD15" s="63">
        <v>6.5</v>
      </c>
      <c r="BE15" s="63"/>
      <c r="BF15" s="63"/>
      <c r="BG15" s="64">
        <f t="shared" si="15"/>
        <v>9</v>
      </c>
      <c r="BH15" s="65">
        <v>0.7</v>
      </c>
      <c r="BI15" s="63">
        <v>2</v>
      </c>
      <c r="BJ15" s="63"/>
      <c r="BK15" s="63"/>
      <c r="BL15" s="57">
        <f t="shared" si="16"/>
        <v>2.7</v>
      </c>
      <c r="BM15" s="62">
        <v>1.5</v>
      </c>
      <c r="BN15" s="63">
        <v>6.5</v>
      </c>
      <c r="BO15" s="63"/>
      <c r="BP15" s="63"/>
      <c r="BQ15" s="64">
        <f t="shared" si="17"/>
        <v>8</v>
      </c>
      <c r="BR15" s="62">
        <v>0.8</v>
      </c>
      <c r="BS15" s="63">
        <v>2.5</v>
      </c>
      <c r="BT15" s="63"/>
      <c r="BU15" s="63"/>
      <c r="BV15" s="64">
        <f t="shared" si="18"/>
        <v>3.3</v>
      </c>
      <c r="BW15" s="62">
        <v>3.3</v>
      </c>
      <c r="BX15" s="63">
        <v>4</v>
      </c>
      <c r="BY15" s="63"/>
      <c r="BZ15" s="63"/>
      <c r="CA15" s="64">
        <f t="shared" si="19"/>
        <v>7.3</v>
      </c>
      <c r="CB15" s="62">
        <v>3.5</v>
      </c>
      <c r="CC15" s="63">
        <v>9.5</v>
      </c>
      <c r="CD15" s="63"/>
      <c r="CE15" s="63"/>
      <c r="CF15" s="64">
        <f t="shared" si="20"/>
        <v>13</v>
      </c>
      <c r="CG15" s="62">
        <v>2.2000000000000002</v>
      </c>
      <c r="CH15" s="63">
        <v>7</v>
      </c>
      <c r="CI15" s="63"/>
      <c r="CJ15" s="63"/>
      <c r="CK15" s="64">
        <f t="shared" si="21"/>
        <v>9.1999999999999993</v>
      </c>
      <c r="CL15" s="62">
        <v>2.5</v>
      </c>
      <c r="CM15" s="63">
        <v>7</v>
      </c>
      <c r="CN15" s="63"/>
      <c r="CO15" s="63"/>
      <c r="CP15" s="64">
        <f t="shared" si="22"/>
        <v>9.5</v>
      </c>
      <c r="CQ15" s="62">
        <v>0.8</v>
      </c>
      <c r="CR15" s="63">
        <v>2.5</v>
      </c>
      <c r="CS15" s="63"/>
      <c r="CT15" s="63"/>
      <c r="CU15" s="64">
        <f t="shared" si="23"/>
        <v>3.3</v>
      </c>
      <c r="CV15" s="65">
        <v>8</v>
      </c>
      <c r="CW15" s="63">
        <v>39</v>
      </c>
      <c r="CX15" s="63"/>
      <c r="CY15" s="63"/>
      <c r="CZ15" s="57">
        <f t="shared" si="24"/>
        <v>47</v>
      </c>
      <c r="DA15" s="66">
        <f t="shared" si="0"/>
        <v>215.5</v>
      </c>
      <c r="DB15" s="62">
        <v>1.5</v>
      </c>
      <c r="DC15" s="63">
        <v>6.5</v>
      </c>
      <c r="DD15" s="63"/>
      <c r="DE15" s="63"/>
      <c r="DF15" s="64">
        <f t="shared" si="25"/>
        <v>8</v>
      </c>
      <c r="DG15" s="62"/>
      <c r="DH15" s="63"/>
      <c r="DI15" s="63"/>
      <c r="DJ15" s="63"/>
      <c r="DK15" s="64">
        <f t="shared" si="26"/>
        <v>0</v>
      </c>
      <c r="DL15" s="62"/>
      <c r="DM15" s="63"/>
      <c r="DN15" s="63"/>
      <c r="DO15" s="63"/>
      <c r="DP15" s="64">
        <f t="shared" si="27"/>
        <v>0</v>
      </c>
      <c r="DQ15" s="67" t="str">
        <f t="shared" si="28"/>
        <v>راسبة</v>
      </c>
      <c r="DR15" s="68" t="str">
        <f t="shared" si="29"/>
        <v xml:space="preserve"> *عربى *انجليزي *فلسفة *رياضيات *فيزياء *رسم فني *مواد وعمليات تشغيل *مبادئ حاسب *عملي مبادئ حاسب *أمن صناعي *أجهزة قياس *معمل أجهزة قياس *مبادئ كهرباء *عناصر الكترونية *تدريبات مهنية* مجموع كلى *دين</v>
      </c>
      <c r="DS15" s="69"/>
      <c r="DT15" s="70" t="str">
        <f t="shared" si="30"/>
        <v xml:space="preserve"> *عربى</v>
      </c>
      <c r="DU15" s="71" t="str">
        <f t="shared" si="31"/>
        <v xml:space="preserve"> *انجليزي</v>
      </c>
      <c r="DV15" s="59" t="str">
        <f t="shared" si="32"/>
        <v xml:space="preserve"> *فلسفة</v>
      </c>
      <c r="DW15" s="59" t="str">
        <f t="shared" si="33"/>
        <v xml:space="preserve"> *رياضيات</v>
      </c>
      <c r="DX15" s="59" t="str">
        <f t="shared" si="34"/>
        <v xml:space="preserve"> *فيزياء</v>
      </c>
      <c r="DY15" s="59" t="str">
        <f t="shared" si="35"/>
        <v xml:space="preserve"> *رسم فني</v>
      </c>
      <c r="DZ15" s="59" t="str">
        <f t="shared" si="36"/>
        <v xml:space="preserve"> *مواد وعمليات تشغيل</v>
      </c>
      <c r="EA15" s="59" t="str">
        <f t="shared" si="37"/>
        <v xml:space="preserve"> *مبادئ حاسب</v>
      </c>
      <c r="EB15" s="59" t="str">
        <f t="shared" si="38"/>
        <v xml:space="preserve"> *عملي مبادئ حاسب</v>
      </c>
      <c r="EC15" s="59" t="str">
        <f t="shared" si="39"/>
        <v xml:space="preserve"> *أمن صناعي</v>
      </c>
      <c r="ED15" s="59" t="str">
        <f t="shared" si="40"/>
        <v xml:space="preserve"> *أجهزة قياس</v>
      </c>
      <c r="EE15" s="59" t="str">
        <f t="shared" si="41"/>
        <v xml:space="preserve"> *معمل أجهزة قياس</v>
      </c>
      <c r="EF15" s="59" t="str">
        <f t="shared" si="42"/>
        <v xml:space="preserve"> *مبادئ كهرباء</v>
      </c>
      <c r="EG15" s="59" t="str">
        <f t="shared" si="43"/>
        <v xml:space="preserve"> *عناصر الكترونية</v>
      </c>
      <c r="EH15" s="59" t="str">
        <f t="shared" si="44"/>
        <v xml:space="preserve"> *تدريبات مهنية</v>
      </c>
      <c r="EI15" s="59" t="str">
        <f t="shared" si="45"/>
        <v>* مجموع كلى</v>
      </c>
      <c r="EJ15" s="59" t="str">
        <f t="shared" si="46"/>
        <v xml:space="preserve"> *دين</v>
      </c>
      <c r="EK15" s="72">
        <f t="shared" si="47"/>
        <v>0</v>
      </c>
      <c r="EL15" s="72">
        <f t="shared" si="48"/>
        <v>0</v>
      </c>
      <c r="EM15" s="73"/>
      <c r="EN15" s="73"/>
      <c r="EO15" s="73"/>
      <c r="EP15" s="73"/>
    </row>
    <row r="16" spans="1:169" s="74" customFormat="1" ht="20.100000000000001" customHeight="1" thickTop="1" thickBot="1">
      <c r="A16" s="46">
        <v>18</v>
      </c>
      <c r="B16" s="47">
        <f t="shared" si="1"/>
        <v>18</v>
      </c>
      <c r="C16" s="47">
        <f t="shared" si="2"/>
        <v>12</v>
      </c>
      <c r="D16" s="47">
        <f t="shared" si="3"/>
        <v>2000</v>
      </c>
      <c r="E16" s="75">
        <v>30012181302405</v>
      </c>
      <c r="F16" s="49">
        <f t="shared" si="4"/>
        <v>36878</v>
      </c>
      <c r="G16" s="47">
        <f t="shared" si="5"/>
        <v>13</v>
      </c>
      <c r="H16" s="47">
        <f t="shared" si="6"/>
        <v>9</v>
      </c>
      <c r="I16" s="50">
        <f t="shared" si="7"/>
        <v>16</v>
      </c>
      <c r="J16" s="76"/>
      <c r="K16" s="76"/>
      <c r="L16" s="77"/>
      <c r="M16" s="78" t="s">
        <v>173</v>
      </c>
      <c r="N16" s="79">
        <v>8</v>
      </c>
      <c r="O16" s="55"/>
      <c r="P16" s="55"/>
      <c r="Q16" s="55"/>
      <c r="R16" s="80"/>
      <c r="S16" s="81"/>
      <c r="T16" s="62">
        <v>4</v>
      </c>
      <c r="U16" s="59">
        <v>13.5</v>
      </c>
      <c r="V16" s="63"/>
      <c r="W16" s="63"/>
      <c r="X16" s="64">
        <f t="shared" si="8"/>
        <v>17.5</v>
      </c>
      <c r="Y16" s="62">
        <v>3.5</v>
      </c>
      <c r="Z16" s="63">
        <v>13</v>
      </c>
      <c r="AA16" s="63"/>
      <c r="AB16" s="63"/>
      <c r="AC16" s="64">
        <f t="shared" si="9"/>
        <v>16.5</v>
      </c>
      <c r="AD16" s="62">
        <v>3</v>
      </c>
      <c r="AE16" s="63">
        <v>16</v>
      </c>
      <c r="AF16" s="63"/>
      <c r="AG16" s="63"/>
      <c r="AH16" s="64">
        <f t="shared" si="10"/>
        <v>19</v>
      </c>
      <c r="AI16" s="62">
        <v>3</v>
      </c>
      <c r="AJ16" s="63">
        <v>11</v>
      </c>
      <c r="AK16" s="63"/>
      <c r="AL16" s="63"/>
      <c r="AM16" s="64">
        <f t="shared" si="11"/>
        <v>14</v>
      </c>
      <c r="AN16" s="65">
        <v>3.5</v>
      </c>
      <c r="AO16" s="63">
        <v>15</v>
      </c>
      <c r="AP16" s="63"/>
      <c r="AQ16" s="63"/>
      <c r="AR16" s="57">
        <f t="shared" si="12"/>
        <v>18.5</v>
      </c>
      <c r="AS16" s="62">
        <v>5</v>
      </c>
      <c r="AT16" s="63">
        <v>15.5</v>
      </c>
      <c r="AU16" s="63"/>
      <c r="AV16" s="63"/>
      <c r="AW16" s="64">
        <f t="shared" si="13"/>
        <v>20.5</v>
      </c>
      <c r="AX16" s="62">
        <v>1.5</v>
      </c>
      <c r="AY16" s="63">
        <v>4.5</v>
      </c>
      <c r="AZ16" s="63"/>
      <c r="BA16" s="63"/>
      <c r="BB16" s="64">
        <f t="shared" si="14"/>
        <v>6</v>
      </c>
      <c r="BC16" s="62">
        <v>2.5</v>
      </c>
      <c r="BD16" s="63">
        <v>6.5</v>
      </c>
      <c r="BE16" s="63"/>
      <c r="BF16" s="63"/>
      <c r="BG16" s="64">
        <f t="shared" si="15"/>
        <v>9</v>
      </c>
      <c r="BH16" s="65">
        <v>0.7</v>
      </c>
      <c r="BI16" s="63">
        <v>3</v>
      </c>
      <c r="BJ16" s="63"/>
      <c r="BK16" s="63"/>
      <c r="BL16" s="57">
        <f t="shared" si="16"/>
        <v>3.7</v>
      </c>
      <c r="BM16" s="62">
        <v>1.5</v>
      </c>
      <c r="BN16" s="63">
        <v>3.5</v>
      </c>
      <c r="BO16" s="63"/>
      <c r="BP16" s="63"/>
      <c r="BQ16" s="64">
        <f t="shared" si="17"/>
        <v>5</v>
      </c>
      <c r="BR16" s="62">
        <v>0.8</v>
      </c>
      <c r="BS16" s="63">
        <v>3.2</v>
      </c>
      <c r="BT16" s="63"/>
      <c r="BU16" s="63"/>
      <c r="BV16" s="64">
        <f t="shared" si="18"/>
        <v>4</v>
      </c>
      <c r="BW16" s="62">
        <v>3.3</v>
      </c>
      <c r="BX16" s="63">
        <v>4.5</v>
      </c>
      <c r="BY16" s="63"/>
      <c r="BZ16" s="63"/>
      <c r="CA16" s="64">
        <f t="shared" si="19"/>
        <v>7.8</v>
      </c>
      <c r="CB16" s="62">
        <v>3</v>
      </c>
      <c r="CC16" s="63">
        <v>10</v>
      </c>
      <c r="CD16" s="63"/>
      <c r="CE16" s="63"/>
      <c r="CF16" s="64">
        <f t="shared" si="20"/>
        <v>13</v>
      </c>
      <c r="CG16" s="62">
        <v>2.2000000000000002</v>
      </c>
      <c r="CH16" s="63">
        <v>6.5</v>
      </c>
      <c r="CI16" s="63"/>
      <c r="CJ16" s="63"/>
      <c r="CK16" s="64">
        <f t="shared" si="21"/>
        <v>8.6999999999999993</v>
      </c>
      <c r="CL16" s="62">
        <v>2.5</v>
      </c>
      <c r="CM16" s="63">
        <v>6.5</v>
      </c>
      <c r="CN16" s="63"/>
      <c r="CO16" s="63"/>
      <c r="CP16" s="64">
        <f t="shared" si="22"/>
        <v>9</v>
      </c>
      <c r="CQ16" s="62">
        <v>0.8</v>
      </c>
      <c r="CR16" s="63">
        <v>3</v>
      </c>
      <c r="CS16" s="63"/>
      <c r="CT16" s="63"/>
      <c r="CU16" s="64">
        <f t="shared" si="23"/>
        <v>3.8</v>
      </c>
      <c r="CV16" s="65">
        <v>8</v>
      </c>
      <c r="CW16" s="63">
        <v>39</v>
      </c>
      <c r="CX16" s="63"/>
      <c r="CY16" s="63"/>
      <c r="CZ16" s="57">
        <f t="shared" si="24"/>
        <v>47</v>
      </c>
      <c r="DA16" s="66">
        <f t="shared" si="0"/>
        <v>210.2</v>
      </c>
      <c r="DB16" s="62">
        <v>1.5</v>
      </c>
      <c r="DC16" s="63">
        <v>6</v>
      </c>
      <c r="DD16" s="63"/>
      <c r="DE16" s="63"/>
      <c r="DF16" s="64">
        <f t="shared" si="25"/>
        <v>7.5</v>
      </c>
      <c r="DG16" s="62"/>
      <c r="DH16" s="63"/>
      <c r="DI16" s="63"/>
      <c r="DJ16" s="63"/>
      <c r="DK16" s="64">
        <f t="shared" si="26"/>
        <v>0</v>
      </c>
      <c r="DL16" s="62"/>
      <c r="DM16" s="63"/>
      <c r="DN16" s="63"/>
      <c r="DO16" s="63"/>
      <c r="DP16" s="64">
        <f t="shared" si="27"/>
        <v>0</v>
      </c>
      <c r="DQ16" s="67" t="str">
        <f t="shared" si="28"/>
        <v>راسبة</v>
      </c>
      <c r="DR16" s="68" t="str">
        <f t="shared" si="29"/>
        <v xml:space="preserve"> *عربى *انجليزي *فلسفة *رياضيات *فيزياء *رسم فني *مواد وعمليات تشغيل *مبادئ حاسب *عملي مبادئ حاسب *أمن صناعي *أجهزة قياس *معمل أجهزة قياس *مبادئ كهرباء *عناصر الكترونية *تدريبات مهنية* مجموع كلى *دين</v>
      </c>
      <c r="DS16" s="69"/>
      <c r="DT16" s="70" t="str">
        <f t="shared" si="30"/>
        <v xml:space="preserve"> *عربى</v>
      </c>
      <c r="DU16" s="71" t="str">
        <f t="shared" si="31"/>
        <v xml:space="preserve"> *انجليزي</v>
      </c>
      <c r="DV16" s="59" t="str">
        <f t="shared" si="32"/>
        <v xml:space="preserve"> *فلسفة</v>
      </c>
      <c r="DW16" s="59" t="str">
        <f t="shared" si="33"/>
        <v xml:space="preserve"> *رياضيات</v>
      </c>
      <c r="DX16" s="59" t="str">
        <f t="shared" si="34"/>
        <v xml:space="preserve"> *فيزياء</v>
      </c>
      <c r="DY16" s="59" t="str">
        <f t="shared" si="35"/>
        <v xml:space="preserve"> *رسم فني</v>
      </c>
      <c r="DZ16" s="59" t="str">
        <f t="shared" si="36"/>
        <v xml:space="preserve"> *مواد وعمليات تشغيل</v>
      </c>
      <c r="EA16" s="59" t="str">
        <f t="shared" si="37"/>
        <v xml:space="preserve"> *مبادئ حاسب</v>
      </c>
      <c r="EB16" s="59" t="str">
        <f t="shared" si="38"/>
        <v xml:space="preserve"> *عملي مبادئ حاسب</v>
      </c>
      <c r="EC16" s="59" t="str">
        <f t="shared" si="39"/>
        <v xml:space="preserve"> *أمن صناعي</v>
      </c>
      <c r="ED16" s="59" t="str">
        <f t="shared" si="40"/>
        <v xml:space="preserve"> *أجهزة قياس</v>
      </c>
      <c r="EE16" s="59" t="str">
        <f t="shared" si="41"/>
        <v xml:space="preserve"> *معمل أجهزة قياس</v>
      </c>
      <c r="EF16" s="59" t="str">
        <f t="shared" si="42"/>
        <v xml:space="preserve"> *مبادئ كهرباء</v>
      </c>
      <c r="EG16" s="59" t="str">
        <f t="shared" si="43"/>
        <v xml:space="preserve"> *عناصر الكترونية</v>
      </c>
      <c r="EH16" s="59" t="str">
        <f t="shared" si="44"/>
        <v xml:space="preserve"> *تدريبات مهنية</v>
      </c>
      <c r="EI16" s="59" t="str">
        <f t="shared" si="45"/>
        <v>* مجموع كلى</v>
      </c>
      <c r="EJ16" s="59" t="str">
        <f t="shared" si="46"/>
        <v xml:space="preserve"> *دين</v>
      </c>
      <c r="EK16" s="72">
        <f t="shared" si="47"/>
        <v>0</v>
      </c>
      <c r="EL16" s="72">
        <f t="shared" si="48"/>
        <v>0</v>
      </c>
      <c r="EM16" s="73"/>
      <c r="EN16" s="73"/>
      <c r="EO16" s="73"/>
      <c r="EP16" s="73"/>
    </row>
    <row r="17" spans="1:146" s="74" customFormat="1" ht="20.100000000000001" customHeight="1" thickTop="1" thickBot="1">
      <c r="A17" s="46">
        <v>19</v>
      </c>
      <c r="B17" s="47">
        <f t="shared" si="1"/>
        <v>15</v>
      </c>
      <c r="C17" s="47">
        <f t="shared" si="2"/>
        <v>7</v>
      </c>
      <c r="D17" s="47">
        <f t="shared" si="3"/>
        <v>2001</v>
      </c>
      <c r="E17" s="75">
        <v>30107151306741</v>
      </c>
      <c r="F17" s="49">
        <f t="shared" si="4"/>
        <v>37087</v>
      </c>
      <c r="G17" s="47">
        <f t="shared" si="5"/>
        <v>16</v>
      </c>
      <c r="H17" s="47">
        <f t="shared" si="6"/>
        <v>2</v>
      </c>
      <c r="I17" s="50">
        <f t="shared" si="7"/>
        <v>16</v>
      </c>
      <c r="J17" s="76"/>
      <c r="K17" s="76"/>
      <c r="L17" s="77"/>
      <c r="M17" s="53" t="s">
        <v>174</v>
      </c>
      <c r="N17" s="54">
        <v>9</v>
      </c>
      <c r="O17" s="55"/>
      <c r="P17" s="55"/>
      <c r="Q17" s="55"/>
      <c r="R17" s="80"/>
      <c r="S17" s="81"/>
      <c r="T17" s="62">
        <v>4</v>
      </c>
      <c r="U17" s="59">
        <v>11.5</v>
      </c>
      <c r="V17" s="63"/>
      <c r="W17" s="63"/>
      <c r="X17" s="64">
        <f t="shared" si="8"/>
        <v>15.5</v>
      </c>
      <c r="Y17" s="62">
        <v>3.5</v>
      </c>
      <c r="Z17" s="63">
        <v>13.5</v>
      </c>
      <c r="AA17" s="63"/>
      <c r="AB17" s="63"/>
      <c r="AC17" s="64">
        <f t="shared" si="9"/>
        <v>17</v>
      </c>
      <c r="AD17" s="62">
        <v>3</v>
      </c>
      <c r="AE17" s="63">
        <v>16</v>
      </c>
      <c r="AF17" s="63"/>
      <c r="AG17" s="63"/>
      <c r="AH17" s="64">
        <f t="shared" si="10"/>
        <v>19</v>
      </c>
      <c r="AI17" s="62">
        <v>2.5</v>
      </c>
      <c r="AJ17" s="63">
        <v>14</v>
      </c>
      <c r="AK17" s="63"/>
      <c r="AL17" s="63"/>
      <c r="AM17" s="64">
        <f t="shared" si="11"/>
        <v>16.5</v>
      </c>
      <c r="AN17" s="65">
        <v>3.5</v>
      </c>
      <c r="AO17" s="63">
        <v>14</v>
      </c>
      <c r="AP17" s="63"/>
      <c r="AQ17" s="63"/>
      <c r="AR17" s="57">
        <f t="shared" si="12"/>
        <v>17.5</v>
      </c>
      <c r="AS17" s="62">
        <v>5</v>
      </c>
      <c r="AT17" s="63">
        <v>16.5</v>
      </c>
      <c r="AU17" s="63"/>
      <c r="AV17" s="63"/>
      <c r="AW17" s="64">
        <f t="shared" si="13"/>
        <v>21.5</v>
      </c>
      <c r="AX17" s="62">
        <v>1.5</v>
      </c>
      <c r="AY17" s="63">
        <v>3</v>
      </c>
      <c r="AZ17" s="63"/>
      <c r="BA17" s="63"/>
      <c r="BB17" s="64">
        <f t="shared" si="14"/>
        <v>4.5</v>
      </c>
      <c r="BC17" s="62">
        <v>2.5</v>
      </c>
      <c r="BD17" s="63">
        <v>3</v>
      </c>
      <c r="BE17" s="63"/>
      <c r="BF17" s="63"/>
      <c r="BG17" s="64">
        <f t="shared" si="15"/>
        <v>5.5</v>
      </c>
      <c r="BH17" s="65">
        <v>0.7</v>
      </c>
      <c r="BI17" s="63">
        <v>2</v>
      </c>
      <c r="BJ17" s="63"/>
      <c r="BK17" s="63"/>
      <c r="BL17" s="57">
        <f t="shared" si="16"/>
        <v>2.7</v>
      </c>
      <c r="BM17" s="62">
        <v>1.5</v>
      </c>
      <c r="BN17" s="63">
        <v>5</v>
      </c>
      <c r="BO17" s="63"/>
      <c r="BP17" s="63"/>
      <c r="BQ17" s="64">
        <f t="shared" si="17"/>
        <v>6.5</v>
      </c>
      <c r="BR17" s="62">
        <v>0.8</v>
      </c>
      <c r="BS17" s="63">
        <v>2.9</v>
      </c>
      <c r="BT17" s="63"/>
      <c r="BU17" s="63"/>
      <c r="BV17" s="64">
        <f t="shared" si="18"/>
        <v>3.7</v>
      </c>
      <c r="BW17" s="62">
        <v>3.3</v>
      </c>
      <c r="BX17" s="63">
        <v>5.5</v>
      </c>
      <c r="BY17" s="63"/>
      <c r="BZ17" s="63"/>
      <c r="CA17" s="64">
        <f t="shared" si="19"/>
        <v>8.8000000000000007</v>
      </c>
      <c r="CB17" s="62">
        <v>3.5</v>
      </c>
      <c r="CC17" s="63">
        <v>9</v>
      </c>
      <c r="CD17" s="63"/>
      <c r="CE17" s="63"/>
      <c r="CF17" s="64">
        <f t="shared" si="20"/>
        <v>12.5</v>
      </c>
      <c r="CG17" s="62">
        <v>2.2000000000000002</v>
      </c>
      <c r="CH17" s="63">
        <v>6</v>
      </c>
      <c r="CI17" s="63"/>
      <c r="CJ17" s="63"/>
      <c r="CK17" s="64">
        <f t="shared" si="21"/>
        <v>8.1999999999999993</v>
      </c>
      <c r="CL17" s="62">
        <v>2.5</v>
      </c>
      <c r="CM17" s="63">
        <v>5.5</v>
      </c>
      <c r="CN17" s="63"/>
      <c r="CO17" s="63"/>
      <c r="CP17" s="64">
        <f t="shared" si="22"/>
        <v>8</v>
      </c>
      <c r="CQ17" s="62">
        <v>0.8</v>
      </c>
      <c r="CR17" s="63">
        <v>2.5</v>
      </c>
      <c r="CS17" s="63"/>
      <c r="CT17" s="63"/>
      <c r="CU17" s="64">
        <f t="shared" si="23"/>
        <v>3.3</v>
      </c>
      <c r="CV17" s="65">
        <v>8</v>
      </c>
      <c r="CW17" s="63">
        <v>39</v>
      </c>
      <c r="CX17" s="63"/>
      <c r="CY17" s="63"/>
      <c r="CZ17" s="57">
        <f t="shared" si="24"/>
        <v>47</v>
      </c>
      <c r="DA17" s="66">
        <f t="shared" si="0"/>
        <v>206.4</v>
      </c>
      <c r="DB17" s="62">
        <v>1.5</v>
      </c>
      <c r="DC17" s="63">
        <v>5.5</v>
      </c>
      <c r="DD17" s="63"/>
      <c r="DE17" s="63"/>
      <c r="DF17" s="64">
        <f t="shared" si="25"/>
        <v>7</v>
      </c>
      <c r="DG17" s="62"/>
      <c r="DH17" s="63"/>
      <c r="DI17" s="63"/>
      <c r="DJ17" s="63"/>
      <c r="DK17" s="64">
        <f t="shared" si="26"/>
        <v>0</v>
      </c>
      <c r="DL17" s="62"/>
      <c r="DM17" s="63"/>
      <c r="DN17" s="63"/>
      <c r="DO17" s="63"/>
      <c r="DP17" s="64">
        <f t="shared" si="27"/>
        <v>0</v>
      </c>
      <c r="DQ17" s="67" t="str">
        <f t="shared" si="28"/>
        <v>راسبة</v>
      </c>
      <c r="DR17" s="68" t="str">
        <f t="shared" si="29"/>
        <v xml:space="preserve"> *عربى *انجليزي *فلسفة *رياضيات *فيزياء *رسم فني *مواد وعمليات تشغيل *مبادئ حاسب *عملي مبادئ حاسب *أمن صناعي *أجهزة قياس *معمل أجهزة قياس *مبادئ كهرباء *عناصر الكترونية *تدريبات مهنية* مجموع كلى *دين</v>
      </c>
      <c r="DS17" s="69"/>
      <c r="DT17" s="70" t="str">
        <f t="shared" si="30"/>
        <v xml:space="preserve"> *عربى</v>
      </c>
      <c r="DU17" s="71" t="str">
        <f t="shared" si="31"/>
        <v xml:space="preserve"> *انجليزي</v>
      </c>
      <c r="DV17" s="59" t="str">
        <f t="shared" si="32"/>
        <v xml:space="preserve"> *فلسفة</v>
      </c>
      <c r="DW17" s="59" t="str">
        <f t="shared" si="33"/>
        <v xml:space="preserve"> *رياضيات</v>
      </c>
      <c r="DX17" s="59" t="str">
        <f t="shared" si="34"/>
        <v xml:space="preserve"> *فيزياء</v>
      </c>
      <c r="DY17" s="59" t="str">
        <f t="shared" si="35"/>
        <v xml:space="preserve"> *رسم فني</v>
      </c>
      <c r="DZ17" s="59" t="str">
        <f t="shared" si="36"/>
        <v xml:space="preserve"> *مواد وعمليات تشغيل</v>
      </c>
      <c r="EA17" s="59" t="str">
        <f t="shared" si="37"/>
        <v xml:space="preserve"> *مبادئ حاسب</v>
      </c>
      <c r="EB17" s="59" t="str">
        <f t="shared" si="38"/>
        <v xml:space="preserve"> *عملي مبادئ حاسب</v>
      </c>
      <c r="EC17" s="59" t="str">
        <f t="shared" si="39"/>
        <v xml:space="preserve"> *أمن صناعي</v>
      </c>
      <c r="ED17" s="59" t="str">
        <f t="shared" si="40"/>
        <v xml:space="preserve"> *أجهزة قياس</v>
      </c>
      <c r="EE17" s="59" t="str">
        <f t="shared" si="41"/>
        <v xml:space="preserve"> *معمل أجهزة قياس</v>
      </c>
      <c r="EF17" s="59" t="str">
        <f t="shared" si="42"/>
        <v xml:space="preserve"> *مبادئ كهرباء</v>
      </c>
      <c r="EG17" s="59" t="str">
        <f t="shared" si="43"/>
        <v xml:space="preserve"> *عناصر الكترونية</v>
      </c>
      <c r="EH17" s="59" t="str">
        <f t="shared" si="44"/>
        <v xml:space="preserve"> *تدريبات مهنية</v>
      </c>
      <c r="EI17" s="59" t="str">
        <f t="shared" si="45"/>
        <v>* مجموع كلى</v>
      </c>
      <c r="EJ17" s="59" t="str">
        <f t="shared" si="46"/>
        <v xml:space="preserve"> *دين</v>
      </c>
      <c r="EK17" s="72">
        <f t="shared" si="47"/>
        <v>0</v>
      </c>
      <c r="EL17" s="72">
        <f t="shared" si="48"/>
        <v>0</v>
      </c>
      <c r="EM17" s="73"/>
      <c r="EN17" s="73"/>
      <c r="EO17" s="73"/>
      <c r="EP17" s="73"/>
    </row>
    <row r="18" spans="1:146" s="74" customFormat="1" ht="20.100000000000001" customHeight="1" thickTop="1" thickBot="1">
      <c r="A18" s="46">
        <v>20</v>
      </c>
      <c r="B18" s="47">
        <f t="shared" si="1"/>
        <v>1</v>
      </c>
      <c r="C18" s="47">
        <f t="shared" si="2"/>
        <v>6</v>
      </c>
      <c r="D18" s="47">
        <f t="shared" si="3"/>
        <v>2001</v>
      </c>
      <c r="E18" s="75">
        <v>30106011302561</v>
      </c>
      <c r="F18" s="49">
        <f t="shared" si="4"/>
        <v>37043</v>
      </c>
      <c r="G18" s="47">
        <f t="shared" si="5"/>
        <v>0</v>
      </c>
      <c r="H18" s="47">
        <f t="shared" si="6"/>
        <v>4</v>
      </c>
      <c r="I18" s="50">
        <f t="shared" si="7"/>
        <v>16</v>
      </c>
      <c r="J18" s="76"/>
      <c r="K18" s="76"/>
      <c r="L18" s="77"/>
      <c r="M18" s="78" t="s">
        <v>175</v>
      </c>
      <c r="N18" s="79">
        <v>10</v>
      </c>
      <c r="O18" s="55"/>
      <c r="P18" s="55"/>
      <c r="Q18" s="55"/>
      <c r="R18" s="80"/>
      <c r="S18" s="81"/>
      <c r="T18" s="62">
        <v>4</v>
      </c>
      <c r="U18" s="59">
        <v>11.5</v>
      </c>
      <c r="V18" s="63"/>
      <c r="W18" s="63"/>
      <c r="X18" s="64">
        <f t="shared" si="8"/>
        <v>15.5</v>
      </c>
      <c r="Y18" s="62">
        <v>3.5</v>
      </c>
      <c r="Z18" s="63">
        <v>13</v>
      </c>
      <c r="AA18" s="63"/>
      <c r="AB18" s="63"/>
      <c r="AC18" s="64">
        <f t="shared" si="9"/>
        <v>16.5</v>
      </c>
      <c r="AD18" s="62">
        <v>3</v>
      </c>
      <c r="AE18" s="63">
        <v>16</v>
      </c>
      <c r="AF18" s="63"/>
      <c r="AG18" s="63"/>
      <c r="AH18" s="64">
        <f t="shared" si="10"/>
        <v>19</v>
      </c>
      <c r="AI18" s="62">
        <v>2</v>
      </c>
      <c r="AJ18" s="63">
        <v>13</v>
      </c>
      <c r="AK18" s="63"/>
      <c r="AL18" s="63"/>
      <c r="AM18" s="64">
        <f t="shared" si="11"/>
        <v>15</v>
      </c>
      <c r="AN18" s="65">
        <v>3.5</v>
      </c>
      <c r="AO18" s="63">
        <v>15</v>
      </c>
      <c r="AP18" s="63"/>
      <c r="AQ18" s="63"/>
      <c r="AR18" s="57">
        <f t="shared" si="12"/>
        <v>18.5</v>
      </c>
      <c r="AS18" s="62">
        <v>5</v>
      </c>
      <c r="AT18" s="63">
        <v>19.5</v>
      </c>
      <c r="AU18" s="63"/>
      <c r="AV18" s="63"/>
      <c r="AW18" s="64">
        <f t="shared" si="13"/>
        <v>24.5</v>
      </c>
      <c r="AX18" s="62">
        <v>1.5</v>
      </c>
      <c r="AY18" s="63">
        <v>2</v>
      </c>
      <c r="AZ18" s="63"/>
      <c r="BA18" s="63"/>
      <c r="BB18" s="64">
        <f t="shared" si="14"/>
        <v>3.5</v>
      </c>
      <c r="BC18" s="62">
        <v>2.5</v>
      </c>
      <c r="BD18" s="63">
        <v>8.5</v>
      </c>
      <c r="BE18" s="63"/>
      <c r="BF18" s="63"/>
      <c r="BG18" s="64">
        <f t="shared" si="15"/>
        <v>11</v>
      </c>
      <c r="BH18" s="65">
        <v>0.7</v>
      </c>
      <c r="BI18" s="63">
        <v>2.5</v>
      </c>
      <c r="BJ18" s="63"/>
      <c r="BK18" s="63"/>
      <c r="BL18" s="57">
        <f t="shared" si="16"/>
        <v>3.2</v>
      </c>
      <c r="BM18" s="62">
        <v>1.5</v>
      </c>
      <c r="BN18" s="63">
        <v>7</v>
      </c>
      <c r="BO18" s="63"/>
      <c r="BP18" s="63"/>
      <c r="BQ18" s="64">
        <f t="shared" si="17"/>
        <v>8.5</v>
      </c>
      <c r="BR18" s="62">
        <v>0.8</v>
      </c>
      <c r="BS18" s="63">
        <v>3.2</v>
      </c>
      <c r="BT18" s="63"/>
      <c r="BU18" s="63"/>
      <c r="BV18" s="64">
        <f t="shared" si="18"/>
        <v>4</v>
      </c>
      <c r="BW18" s="62">
        <v>3.3</v>
      </c>
      <c r="BX18" s="63">
        <v>9</v>
      </c>
      <c r="BY18" s="63"/>
      <c r="BZ18" s="63"/>
      <c r="CA18" s="64">
        <f t="shared" si="19"/>
        <v>12.3</v>
      </c>
      <c r="CB18" s="62">
        <v>3.5</v>
      </c>
      <c r="CC18" s="63">
        <v>15.5</v>
      </c>
      <c r="CD18" s="63"/>
      <c r="CE18" s="63"/>
      <c r="CF18" s="64">
        <f t="shared" si="20"/>
        <v>19</v>
      </c>
      <c r="CG18" s="62">
        <v>2.2000000000000002</v>
      </c>
      <c r="CH18" s="63">
        <v>6.5</v>
      </c>
      <c r="CI18" s="63"/>
      <c r="CJ18" s="63"/>
      <c r="CK18" s="64">
        <f t="shared" si="21"/>
        <v>8.6999999999999993</v>
      </c>
      <c r="CL18" s="62">
        <v>2.5</v>
      </c>
      <c r="CM18" s="63">
        <v>6</v>
      </c>
      <c r="CN18" s="63"/>
      <c r="CO18" s="63"/>
      <c r="CP18" s="64">
        <f t="shared" si="22"/>
        <v>8.5</v>
      </c>
      <c r="CQ18" s="62">
        <v>0.8</v>
      </c>
      <c r="CR18" s="63">
        <v>3</v>
      </c>
      <c r="CS18" s="63"/>
      <c r="CT18" s="63"/>
      <c r="CU18" s="64">
        <f t="shared" si="23"/>
        <v>3.8</v>
      </c>
      <c r="CV18" s="65">
        <v>8</v>
      </c>
      <c r="CW18" s="63">
        <v>38</v>
      </c>
      <c r="CX18" s="63"/>
      <c r="CY18" s="63"/>
      <c r="CZ18" s="57">
        <f t="shared" si="24"/>
        <v>46</v>
      </c>
      <c r="DA18" s="66">
        <f t="shared" si="0"/>
        <v>225.2</v>
      </c>
      <c r="DB18" s="62">
        <v>1.5</v>
      </c>
      <c r="DC18" s="63">
        <v>5.5</v>
      </c>
      <c r="DD18" s="63"/>
      <c r="DE18" s="63"/>
      <c r="DF18" s="64">
        <f t="shared" si="25"/>
        <v>7</v>
      </c>
      <c r="DG18" s="62"/>
      <c r="DH18" s="63"/>
      <c r="DI18" s="63"/>
      <c r="DJ18" s="63"/>
      <c r="DK18" s="64">
        <f t="shared" si="26"/>
        <v>0</v>
      </c>
      <c r="DL18" s="62"/>
      <c r="DM18" s="63"/>
      <c r="DN18" s="63"/>
      <c r="DO18" s="63"/>
      <c r="DP18" s="64">
        <f t="shared" si="27"/>
        <v>0</v>
      </c>
      <c r="DQ18" s="67" t="str">
        <f t="shared" si="28"/>
        <v>راسبة</v>
      </c>
      <c r="DR18" s="68" t="str">
        <f t="shared" si="29"/>
        <v xml:space="preserve"> *عربى *انجليزي *فلسفة *رياضيات *فيزياء *رسم فني *مواد وعمليات تشغيل *مبادئ حاسب *عملي مبادئ حاسب *أمن صناعي *أجهزة قياس *معمل أجهزة قياس *مبادئ كهرباء *عناصر الكترونية *تدريبات مهنية* مجموع كلى *دين</v>
      </c>
      <c r="DS18" s="69"/>
      <c r="DT18" s="70" t="str">
        <f t="shared" si="30"/>
        <v xml:space="preserve"> *عربى</v>
      </c>
      <c r="DU18" s="71" t="str">
        <f t="shared" si="31"/>
        <v xml:space="preserve"> *انجليزي</v>
      </c>
      <c r="DV18" s="59" t="str">
        <f t="shared" si="32"/>
        <v xml:space="preserve"> *فلسفة</v>
      </c>
      <c r="DW18" s="59" t="str">
        <f t="shared" si="33"/>
        <v xml:space="preserve"> *رياضيات</v>
      </c>
      <c r="DX18" s="59" t="str">
        <f t="shared" si="34"/>
        <v xml:space="preserve"> *فيزياء</v>
      </c>
      <c r="DY18" s="59" t="str">
        <f t="shared" si="35"/>
        <v xml:space="preserve"> *رسم فني</v>
      </c>
      <c r="DZ18" s="59" t="str">
        <f t="shared" si="36"/>
        <v xml:space="preserve"> *مواد وعمليات تشغيل</v>
      </c>
      <c r="EA18" s="59" t="str">
        <f t="shared" si="37"/>
        <v xml:space="preserve"> *مبادئ حاسب</v>
      </c>
      <c r="EB18" s="59" t="str">
        <f t="shared" si="38"/>
        <v xml:space="preserve"> *عملي مبادئ حاسب</v>
      </c>
      <c r="EC18" s="59" t="str">
        <f t="shared" si="39"/>
        <v xml:space="preserve"> *أمن صناعي</v>
      </c>
      <c r="ED18" s="59" t="str">
        <f t="shared" si="40"/>
        <v xml:space="preserve"> *أجهزة قياس</v>
      </c>
      <c r="EE18" s="59" t="str">
        <f t="shared" si="41"/>
        <v xml:space="preserve"> *معمل أجهزة قياس</v>
      </c>
      <c r="EF18" s="59" t="str">
        <f t="shared" si="42"/>
        <v xml:space="preserve"> *مبادئ كهرباء</v>
      </c>
      <c r="EG18" s="59" t="str">
        <f t="shared" si="43"/>
        <v xml:space="preserve"> *عناصر الكترونية</v>
      </c>
      <c r="EH18" s="59" t="str">
        <f t="shared" si="44"/>
        <v xml:space="preserve"> *تدريبات مهنية</v>
      </c>
      <c r="EI18" s="59" t="str">
        <f t="shared" si="45"/>
        <v>* مجموع كلى</v>
      </c>
      <c r="EJ18" s="59" t="str">
        <f t="shared" si="46"/>
        <v xml:space="preserve"> *دين</v>
      </c>
      <c r="EK18" s="72">
        <f t="shared" si="47"/>
        <v>0</v>
      </c>
      <c r="EL18" s="72">
        <f t="shared" si="48"/>
        <v>0</v>
      </c>
      <c r="EM18" s="73"/>
      <c r="EN18" s="73"/>
      <c r="EO18" s="73"/>
      <c r="EP18" s="73"/>
    </row>
    <row r="19" spans="1:146" s="74" customFormat="1" ht="20.100000000000001" customHeight="1" thickTop="1" thickBot="1">
      <c r="A19" s="46">
        <v>21</v>
      </c>
      <c r="B19" s="47">
        <f t="shared" si="1"/>
        <v>1</v>
      </c>
      <c r="C19" s="47">
        <f t="shared" si="2"/>
        <v>1</v>
      </c>
      <c r="D19" s="47">
        <f t="shared" si="3"/>
        <v>2000</v>
      </c>
      <c r="E19" s="75">
        <v>30001011348204</v>
      </c>
      <c r="F19" s="49">
        <f t="shared" si="4"/>
        <v>36526</v>
      </c>
      <c r="G19" s="47">
        <f t="shared" si="5"/>
        <v>0</v>
      </c>
      <c r="H19" s="47">
        <f t="shared" si="6"/>
        <v>9</v>
      </c>
      <c r="I19" s="50">
        <f t="shared" si="7"/>
        <v>17</v>
      </c>
      <c r="J19" s="76"/>
      <c r="K19" s="76"/>
      <c r="L19" s="77"/>
      <c r="M19" s="53" t="s">
        <v>176</v>
      </c>
      <c r="N19" s="54">
        <v>11</v>
      </c>
      <c r="O19" s="55"/>
      <c r="P19" s="55"/>
      <c r="Q19" s="55"/>
      <c r="R19" s="80"/>
      <c r="S19" s="81"/>
      <c r="T19" s="62">
        <v>4</v>
      </c>
      <c r="U19" s="59">
        <v>11</v>
      </c>
      <c r="V19" s="63"/>
      <c r="W19" s="63"/>
      <c r="X19" s="64">
        <f t="shared" si="8"/>
        <v>15</v>
      </c>
      <c r="Y19" s="62">
        <v>3.5</v>
      </c>
      <c r="Z19" s="63">
        <v>11.5</v>
      </c>
      <c r="AA19" s="63"/>
      <c r="AB19" s="63"/>
      <c r="AC19" s="64">
        <f t="shared" si="9"/>
        <v>15</v>
      </c>
      <c r="AD19" s="62">
        <v>3</v>
      </c>
      <c r="AE19" s="63">
        <v>15</v>
      </c>
      <c r="AF19" s="63"/>
      <c r="AG19" s="63"/>
      <c r="AH19" s="64">
        <f t="shared" si="10"/>
        <v>18</v>
      </c>
      <c r="AI19" s="62">
        <v>1.5</v>
      </c>
      <c r="AJ19" s="63">
        <v>11</v>
      </c>
      <c r="AK19" s="63"/>
      <c r="AL19" s="63"/>
      <c r="AM19" s="64">
        <f t="shared" si="11"/>
        <v>12.5</v>
      </c>
      <c r="AN19" s="65">
        <v>3.5</v>
      </c>
      <c r="AO19" s="63">
        <v>14</v>
      </c>
      <c r="AP19" s="63"/>
      <c r="AQ19" s="63"/>
      <c r="AR19" s="57">
        <f t="shared" si="12"/>
        <v>17.5</v>
      </c>
      <c r="AS19" s="62">
        <v>5</v>
      </c>
      <c r="AT19" s="63">
        <v>8.5</v>
      </c>
      <c r="AU19" s="63"/>
      <c r="AV19" s="63"/>
      <c r="AW19" s="64">
        <f t="shared" si="13"/>
        <v>13.5</v>
      </c>
      <c r="AX19" s="62">
        <v>1.5</v>
      </c>
      <c r="AY19" s="63">
        <v>2.5</v>
      </c>
      <c r="AZ19" s="63"/>
      <c r="BA19" s="63"/>
      <c r="BB19" s="64">
        <f t="shared" si="14"/>
        <v>4</v>
      </c>
      <c r="BC19" s="62">
        <v>2.5</v>
      </c>
      <c r="BD19" s="63">
        <v>1</v>
      </c>
      <c r="BE19" s="63"/>
      <c r="BF19" s="63"/>
      <c r="BG19" s="64">
        <f t="shared" si="15"/>
        <v>3.5</v>
      </c>
      <c r="BH19" s="65">
        <v>0.7</v>
      </c>
      <c r="BI19" s="63">
        <v>3</v>
      </c>
      <c r="BJ19" s="63"/>
      <c r="BK19" s="63"/>
      <c r="BL19" s="57">
        <f t="shared" si="16"/>
        <v>3.7</v>
      </c>
      <c r="BM19" s="62">
        <v>1.5</v>
      </c>
      <c r="BN19" s="63">
        <v>4</v>
      </c>
      <c r="BO19" s="63"/>
      <c r="BP19" s="63"/>
      <c r="BQ19" s="64">
        <f t="shared" si="17"/>
        <v>5.5</v>
      </c>
      <c r="BR19" s="62">
        <v>0.8</v>
      </c>
      <c r="BS19" s="63">
        <v>2.6</v>
      </c>
      <c r="BT19" s="63"/>
      <c r="BU19" s="63"/>
      <c r="BV19" s="64">
        <f t="shared" si="18"/>
        <v>3.4000000000000004</v>
      </c>
      <c r="BW19" s="62">
        <v>3.3</v>
      </c>
      <c r="BX19" s="63">
        <v>3</v>
      </c>
      <c r="BY19" s="63"/>
      <c r="BZ19" s="63"/>
      <c r="CA19" s="64">
        <f t="shared" si="19"/>
        <v>6.3</v>
      </c>
      <c r="CB19" s="62">
        <v>3.5</v>
      </c>
      <c r="CC19" s="63">
        <v>8</v>
      </c>
      <c r="CD19" s="63"/>
      <c r="CE19" s="63"/>
      <c r="CF19" s="64">
        <f t="shared" si="20"/>
        <v>11.5</v>
      </c>
      <c r="CG19" s="62">
        <v>2.2000000000000002</v>
      </c>
      <c r="CH19" s="63">
        <v>6</v>
      </c>
      <c r="CI19" s="63"/>
      <c r="CJ19" s="63"/>
      <c r="CK19" s="64">
        <f t="shared" si="21"/>
        <v>8.1999999999999993</v>
      </c>
      <c r="CL19" s="62">
        <v>2.5</v>
      </c>
      <c r="CM19" s="63">
        <v>5.5</v>
      </c>
      <c r="CN19" s="63"/>
      <c r="CO19" s="63"/>
      <c r="CP19" s="64">
        <f t="shared" si="22"/>
        <v>8</v>
      </c>
      <c r="CQ19" s="62">
        <v>0.8</v>
      </c>
      <c r="CR19" s="63">
        <v>2.5</v>
      </c>
      <c r="CS19" s="63"/>
      <c r="CT19" s="63"/>
      <c r="CU19" s="64">
        <f t="shared" si="23"/>
        <v>3.3</v>
      </c>
      <c r="CV19" s="65">
        <v>8</v>
      </c>
      <c r="CW19" s="63">
        <v>38</v>
      </c>
      <c r="CX19" s="63"/>
      <c r="CY19" s="63"/>
      <c r="CZ19" s="57">
        <f t="shared" si="24"/>
        <v>46</v>
      </c>
      <c r="DA19" s="66">
        <f t="shared" si="0"/>
        <v>183.6</v>
      </c>
      <c r="DB19" s="62">
        <v>1.5</v>
      </c>
      <c r="DC19" s="63">
        <v>6</v>
      </c>
      <c r="DD19" s="63"/>
      <c r="DE19" s="63"/>
      <c r="DF19" s="64">
        <f t="shared" si="25"/>
        <v>7.5</v>
      </c>
      <c r="DG19" s="62"/>
      <c r="DH19" s="63"/>
      <c r="DI19" s="63"/>
      <c r="DJ19" s="63"/>
      <c r="DK19" s="64">
        <f t="shared" si="26"/>
        <v>0</v>
      </c>
      <c r="DL19" s="62"/>
      <c r="DM19" s="63"/>
      <c r="DN19" s="63"/>
      <c r="DO19" s="63"/>
      <c r="DP19" s="64">
        <f t="shared" si="27"/>
        <v>0</v>
      </c>
      <c r="DQ19" s="67" t="str">
        <f t="shared" si="28"/>
        <v>راسبة</v>
      </c>
      <c r="DR19" s="68" t="str">
        <f t="shared" si="29"/>
        <v xml:space="preserve"> *عربى*انجليزي *فلسفة *رياضيات *فيزياء *رسم فني *مواد وعمليات تشغيل *مبادئ حاسب *عملي مبادئ حاسب *أمن صناعي *أجهزة قياس *معمل أجهزة قياس *مبادئ كهرباء *عناصر الكترونية *تدريبات مهنية* مجموع كلى *دين</v>
      </c>
      <c r="DS19" s="69"/>
      <c r="DT19" s="70" t="str">
        <f t="shared" si="30"/>
        <v xml:space="preserve"> *عربى</v>
      </c>
      <c r="DU19" s="71" t="str">
        <f t="shared" si="31"/>
        <v>*انجليزي</v>
      </c>
      <c r="DV19" s="59" t="str">
        <f t="shared" si="32"/>
        <v xml:space="preserve"> *فلسفة</v>
      </c>
      <c r="DW19" s="59" t="str">
        <f t="shared" si="33"/>
        <v xml:space="preserve"> *رياضيات</v>
      </c>
      <c r="DX19" s="59" t="str">
        <f t="shared" si="34"/>
        <v xml:space="preserve"> *فيزياء</v>
      </c>
      <c r="DY19" s="59" t="str">
        <f t="shared" si="35"/>
        <v xml:space="preserve"> *رسم فني</v>
      </c>
      <c r="DZ19" s="59" t="str">
        <f t="shared" si="36"/>
        <v xml:space="preserve"> *مواد وعمليات تشغيل</v>
      </c>
      <c r="EA19" s="59" t="str">
        <f t="shared" si="37"/>
        <v xml:space="preserve"> *مبادئ حاسب</v>
      </c>
      <c r="EB19" s="59" t="str">
        <f t="shared" si="38"/>
        <v xml:space="preserve"> *عملي مبادئ حاسب</v>
      </c>
      <c r="EC19" s="59" t="str">
        <f t="shared" si="39"/>
        <v xml:space="preserve"> *أمن صناعي</v>
      </c>
      <c r="ED19" s="59" t="str">
        <f t="shared" si="40"/>
        <v xml:space="preserve"> *أجهزة قياس</v>
      </c>
      <c r="EE19" s="59" t="str">
        <f t="shared" si="41"/>
        <v xml:space="preserve"> *معمل أجهزة قياس</v>
      </c>
      <c r="EF19" s="59" t="str">
        <f t="shared" si="42"/>
        <v xml:space="preserve"> *مبادئ كهرباء</v>
      </c>
      <c r="EG19" s="59" t="str">
        <f t="shared" si="43"/>
        <v xml:space="preserve"> *عناصر الكترونية</v>
      </c>
      <c r="EH19" s="59" t="str">
        <f t="shared" si="44"/>
        <v xml:space="preserve"> *تدريبات مهنية</v>
      </c>
      <c r="EI19" s="59" t="str">
        <f t="shared" si="45"/>
        <v>* مجموع كلى</v>
      </c>
      <c r="EJ19" s="59" t="str">
        <f t="shared" si="46"/>
        <v xml:space="preserve"> *دين</v>
      </c>
      <c r="EK19" s="72">
        <f t="shared" si="47"/>
        <v>0</v>
      </c>
      <c r="EL19" s="72">
        <f t="shared" si="48"/>
        <v>0</v>
      </c>
      <c r="EM19" s="73"/>
      <c r="EN19" s="73"/>
      <c r="EO19" s="73"/>
      <c r="EP19" s="73"/>
    </row>
    <row r="20" spans="1:146" s="74" customFormat="1" ht="20.100000000000001" customHeight="1" thickTop="1" thickBot="1">
      <c r="A20" s="46">
        <v>22</v>
      </c>
      <c r="B20" s="47">
        <f t="shared" si="1"/>
        <v>5</v>
      </c>
      <c r="C20" s="47">
        <f t="shared" si="2"/>
        <v>1</v>
      </c>
      <c r="D20" s="47">
        <f t="shared" si="3"/>
        <v>2001</v>
      </c>
      <c r="E20" s="75">
        <v>30101051301809</v>
      </c>
      <c r="F20" s="49">
        <f t="shared" si="4"/>
        <v>36896</v>
      </c>
      <c r="G20" s="47">
        <f t="shared" si="5"/>
        <v>26</v>
      </c>
      <c r="H20" s="47">
        <f t="shared" si="6"/>
        <v>8</v>
      </c>
      <c r="I20" s="50">
        <f t="shared" si="7"/>
        <v>16</v>
      </c>
      <c r="J20" s="76"/>
      <c r="K20" s="76"/>
      <c r="L20" s="77"/>
      <c r="M20" s="78" t="s">
        <v>177</v>
      </c>
      <c r="N20" s="79">
        <v>12</v>
      </c>
      <c r="O20" s="55"/>
      <c r="P20" s="55"/>
      <c r="Q20" s="55"/>
      <c r="R20" s="80"/>
      <c r="S20" s="81"/>
      <c r="T20" s="62">
        <v>4</v>
      </c>
      <c r="U20" s="59">
        <v>11.5</v>
      </c>
      <c r="V20" s="63"/>
      <c r="W20" s="63"/>
      <c r="X20" s="64">
        <f t="shared" si="8"/>
        <v>15.5</v>
      </c>
      <c r="Y20" s="62">
        <v>3.5</v>
      </c>
      <c r="Z20" s="63">
        <v>13</v>
      </c>
      <c r="AA20" s="63"/>
      <c r="AB20" s="63"/>
      <c r="AC20" s="64">
        <f t="shared" si="9"/>
        <v>16.5</v>
      </c>
      <c r="AD20" s="62">
        <v>3</v>
      </c>
      <c r="AE20" s="63">
        <v>16</v>
      </c>
      <c r="AF20" s="63"/>
      <c r="AG20" s="63"/>
      <c r="AH20" s="64">
        <f t="shared" si="10"/>
        <v>19</v>
      </c>
      <c r="AI20" s="62">
        <v>4</v>
      </c>
      <c r="AJ20" s="63">
        <v>13.5</v>
      </c>
      <c r="AK20" s="63"/>
      <c r="AL20" s="63"/>
      <c r="AM20" s="64">
        <f t="shared" si="11"/>
        <v>17.5</v>
      </c>
      <c r="AN20" s="65">
        <v>3.5</v>
      </c>
      <c r="AO20" s="63">
        <v>13</v>
      </c>
      <c r="AP20" s="63"/>
      <c r="AQ20" s="63"/>
      <c r="AR20" s="57">
        <f t="shared" si="12"/>
        <v>16.5</v>
      </c>
      <c r="AS20" s="62">
        <v>5</v>
      </c>
      <c r="AT20" s="63">
        <v>16</v>
      </c>
      <c r="AU20" s="63"/>
      <c r="AV20" s="63"/>
      <c r="AW20" s="64">
        <f t="shared" si="13"/>
        <v>21</v>
      </c>
      <c r="AX20" s="62">
        <v>1.5</v>
      </c>
      <c r="AY20" s="63">
        <v>2.5</v>
      </c>
      <c r="AZ20" s="63"/>
      <c r="BA20" s="63"/>
      <c r="BB20" s="64">
        <f t="shared" si="14"/>
        <v>4</v>
      </c>
      <c r="BC20" s="62">
        <v>2.5</v>
      </c>
      <c r="BD20" s="63">
        <v>8</v>
      </c>
      <c r="BE20" s="63"/>
      <c r="BF20" s="63"/>
      <c r="BG20" s="64">
        <f t="shared" si="15"/>
        <v>10.5</v>
      </c>
      <c r="BH20" s="65">
        <v>0.7</v>
      </c>
      <c r="BI20" s="63">
        <v>2.5</v>
      </c>
      <c r="BJ20" s="63"/>
      <c r="BK20" s="63"/>
      <c r="BL20" s="57">
        <f t="shared" si="16"/>
        <v>3.2</v>
      </c>
      <c r="BM20" s="62">
        <v>1.5</v>
      </c>
      <c r="BN20" s="63">
        <v>7.5</v>
      </c>
      <c r="BO20" s="63"/>
      <c r="BP20" s="63"/>
      <c r="BQ20" s="64">
        <f t="shared" si="17"/>
        <v>9</v>
      </c>
      <c r="BR20" s="62">
        <v>0.8</v>
      </c>
      <c r="BS20" s="63">
        <v>2.9</v>
      </c>
      <c r="BT20" s="63"/>
      <c r="BU20" s="63"/>
      <c r="BV20" s="64">
        <f t="shared" si="18"/>
        <v>3.7</v>
      </c>
      <c r="BW20" s="62">
        <v>3.3</v>
      </c>
      <c r="BX20" s="63">
        <v>7</v>
      </c>
      <c r="BY20" s="63"/>
      <c r="BZ20" s="63"/>
      <c r="CA20" s="64">
        <f t="shared" si="19"/>
        <v>10.3</v>
      </c>
      <c r="CB20" s="62">
        <v>3.5</v>
      </c>
      <c r="CC20" s="63">
        <v>9.5</v>
      </c>
      <c r="CD20" s="63"/>
      <c r="CE20" s="63"/>
      <c r="CF20" s="64">
        <f t="shared" si="20"/>
        <v>13</v>
      </c>
      <c r="CG20" s="62">
        <v>2.2000000000000002</v>
      </c>
      <c r="CH20" s="63">
        <v>6</v>
      </c>
      <c r="CI20" s="63"/>
      <c r="CJ20" s="63"/>
      <c r="CK20" s="64">
        <f t="shared" si="21"/>
        <v>8.1999999999999993</v>
      </c>
      <c r="CL20" s="62">
        <v>2.5</v>
      </c>
      <c r="CM20" s="63">
        <v>5.5</v>
      </c>
      <c r="CN20" s="63"/>
      <c r="CO20" s="63"/>
      <c r="CP20" s="64">
        <f t="shared" si="22"/>
        <v>8</v>
      </c>
      <c r="CQ20" s="62">
        <v>0.8</v>
      </c>
      <c r="CR20" s="63">
        <v>3</v>
      </c>
      <c r="CS20" s="63"/>
      <c r="CT20" s="63"/>
      <c r="CU20" s="64">
        <f t="shared" si="23"/>
        <v>3.8</v>
      </c>
      <c r="CV20" s="65">
        <v>8</v>
      </c>
      <c r="CW20" s="63">
        <v>39</v>
      </c>
      <c r="CX20" s="63"/>
      <c r="CY20" s="63"/>
      <c r="CZ20" s="57">
        <f t="shared" si="24"/>
        <v>47</v>
      </c>
      <c r="DA20" s="66">
        <f t="shared" si="0"/>
        <v>214.89999999999998</v>
      </c>
      <c r="DB20" s="62">
        <v>1.5</v>
      </c>
      <c r="DC20" s="63">
        <v>6.5</v>
      </c>
      <c r="DD20" s="63"/>
      <c r="DE20" s="63"/>
      <c r="DF20" s="64">
        <f t="shared" si="25"/>
        <v>8</v>
      </c>
      <c r="DG20" s="62"/>
      <c r="DH20" s="63"/>
      <c r="DI20" s="63"/>
      <c r="DJ20" s="63"/>
      <c r="DK20" s="64">
        <f t="shared" si="26"/>
        <v>0</v>
      </c>
      <c r="DL20" s="62"/>
      <c r="DM20" s="63"/>
      <c r="DN20" s="63"/>
      <c r="DO20" s="63"/>
      <c r="DP20" s="64">
        <f t="shared" si="27"/>
        <v>0</v>
      </c>
      <c r="DQ20" s="67" t="str">
        <f t="shared" si="28"/>
        <v>راسبة</v>
      </c>
      <c r="DR20" s="68" t="str">
        <f t="shared" si="29"/>
        <v xml:space="preserve"> *عربى *انجليزي *فلسفة *رياضيات *فيزياء *رسم فني *مواد وعمليات تشغيل *مبادئ حاسب *عملي مبادئ حاسب *أمن صناعي *أجهزة قياس *معمل أجهزة قياس *مبادئ كهرباء *عناصر الكترونية *تدريبات مهنية* مجموع كلى *دين</v>
      </c>
      <c r="DS20" s="69"/>
      <c r="DT20" s="70" t="str">
        <f t="shared" si="30"/>
        <v xml:space="preserve"> *عربى</v>
      </c>
      <c r="DU20" s="71" t="str">
        <f t="shared" si="31"/>
        <v xml:space="preserve"> *انجليزي</v>
      </c>
      <c r="DV20" s="59" t="str">
        <f t="shared" si="32"/>
        <v xml:space="preserve"> *فلسفة</v>
      </c>
      <c r="DW20" s="59" t="str">
        <f t="shared" si="33"/>
        <v xml:space="preserve"> *رياضيات</v>
      </c>
      <c r="DX20" s="59" t="str">
        <f t="shared" si="34"/>
        <v xml:space="preserve"> *فيزياء</v>
      </c>
      <c r="DY20" s="59" t="str">
        <f t="shared" si="35"/>
        <v xml:space="preserve"> *رسم فني</v>
      </c>
      <c r="DZ20" s="59" t="str">
        <f t="shared" si="36"/>
        <v xml:space="preserve"> *مواد وعمليات تشغيل</v>
      </c>
      <c r="EA20" s="59" t="str">
        <f t="shared" si="37"/>
        <v xml:space="preserve"> *مبادئ حاسب</v>
      </c>
      <c r="EB20" s="59" t="str">
        <f t="shared" si="38"/>
        <v xml:space="preserve"> *عملي مبادئ حاسب</v>
      </c>
      <c r="EC20" s="59" t="str">
        <f t="shared" si="39"/>
        <v xml:space="preserve"> *أمن صناعي</v>
      </c>
      <c r="ED20" s="59" t="str">
        <f t="shared" si="40"/>
        <v xml:space="preserve"> *أجهزة قياس</v>
      </c>
      <c r="EE20" s="59" t="str">
        <f t="shared" si="41"/>
        <v xml:space="preserve"> *معمل أجهزة قياس</v>
      </c>
      <c r="EF20" s="59" t="str">
        <f t="shared" si="42"/>
        <v xml:space="preserve"> *مبادئ كهرباء</v>
      </c>
      <c r="EG20" s="59" t="str">
        <f t="shared" si="43"/>
        <v xml:space="preserve"> *عناصر الكترونية</v>
      </c>
      <c r="EH20" s="59" t="str">
        <f t="shared" si="44"/>
        <v xml:space="preserve"> *تدريبات مهنية</v>
      </c>
      <c r="EI20" s="59" t="str">
        <f t="shared" si="45"/>
        <v>* مجموع كلى</v>
      </c>
      <c r="EJ20" s="59" t="str">
        <f t="shared" si="46"/>
        <v xml:space="preserve"> *دين</v>
      </c>
      <c r="EK20" s="72">
        <f t="shared" si="47"/>
        <v>0</v>
      </c>
      <c r="EL20" s="72">
        <f t="shared" si="48"/>
        <v>0</v>
      </c>
      <c r="EM20" s="73"/>
      <c r="EN20" s="73"/>
      <c r="EO20" s="73"/>
      <c r="EP20" s="73"/>
    </row>
    <row r="21" spans="1:146" s="74" customFormat="1" ht="20.100000000000001" customHeight="1" thickTop="1" thickBot="1">
      <c r="A21" s="46">
        <v>23</v>
      </c>
      <c r="B21" s="47">
        <f t="shared" si="1"/>
        <v>14</v>
      </c>
      <c r="C21" s="47">
        <f t="shared" si="2"/>
        <v>2</v>
      </c>
      <c r="D21" s="47">
        <f t="shared" si="3"/>
        <v>2001</v>
      </c>
      <c r="E21" s="75">
        <v>30102141300549</v>
      </c>
      <c r="F21" s="49">
        <f t="shared" si="4"/>
        <v>36936</v>
      </c>
      <c r="G21" s="47">
        <f t="shared" si="5"/>
        <v>17</v>
      </c>
      <c r="H21" s="47">
        <f t="shared" si="6"/>
        <v>7</v>
      </c>
      <c r="I21" s="50">
        <f t="shared" si="7"/>
        <v>16</v>
      </c>
      <c r="J21" s="76"/>
      <c r="K21" s="76"/>
      <c r="L21" s="77"/>
      <c r="M21" s="53" t="s">
        <v>178</v>
      </c>
      <c r="N21" s="54">
        <v>13</v>
      </c>
      <c r="O21" s="55"/>
      <c r="P21" s="55"/>
      <c r="Q21" s="55"/>
      <c r="R21" s="80"/>
      <c r="S21" s="81"/>
      <c r="T21" s="62">
        <v>4</v>
      </c>
      <c r="U21" s="59">
        <v>10.5</v>
      </c>
      <c r="V21" s="63"/>
      <c r="W21" s="63"/>
      <c r="X21" s="64">
        <f t="shared" si="8"/>
        <v>14.5</v>
      </c>
      <c r="Y21" s="62">
        <v>3.5</v>
      </c>
      <c r="Z21" s="63">
        <v>10.5</v>
      </c>
      <c r="AA21" s="63"/>
      <c r="AB21" s="63"/>
      <c r="AC21" s="64">
        <f t="shared" si="9"/>
        <v>14</v>
      </c>
      <c r="AD21" s="62">
        <v>3</v>
      </c>
      <c r="AE21" s="63">
        <v>16</v>
      </c>
      <c r="AF21" s="63"/>
      <c r="AG21" s="63"/>
      <c r="AH21" s="64">
        <f t="shared" si="10"/>
        <v>19</v>
      </c>
      <c r="AI21" s="62">
        <v>1.5</v>
      </c>
      <c r="AJ21" s="63">
        <v>11.5</v>
      </c>
      <c r="AK21" s="63"/>
      <c r="AL21" s="63"/>
      <c r="AM21" s="64">
        <f t="shared" si="11"/>
        <v>13</v>
      </c>
      <c r="AN21" s="65">
        <v>3.5</v>
      </c>
      <c r="AO21" s="63">
        <v>13</v>
      </c>
      <c r="AP21" s="63"/>
      <c r="AQ21" s="63"/>
      <c r="AR21" s="57">
        <f t="shared" si="12"/>
        <v>16.5</v>
      </c>
      <c r="AS21" s="62">
        <v>5</v>
      </c>
      <c r="AT21" s="63">
        <v>13.5</v>
      </c>
      <c r="AU21" s="63"/>
      <c r="AV21" s="63"/>
      <c r="AW21" s="64">
        <f t="shared" si="13"/>
        <v>18.5</v>
      </c>
      <c r="AX21" s="62">
        <v>1.5</v>
      </c>
      <c r="AY21" s="63">
        <v>3</v>
      </c>
      <c r="AZ21" s="63"/>
      <c r="BA21" s="63"/>
      <c r="BB21" s="64">
        <f t="shared" si="14"/>
        <v>4.5</v>
      </c>
      <c r="BC21" s="62">
        <v>2.5</v>
      </c>
      <c r="BD21" s="63">
        <v>5</v>
      </c>
      <c r="BE21" s="63"/>
      <c r="BF21" s="63"/>
      <c r="BG21" s="64">
        <f t="shared" si="15"/>
        <v>7.5</v>
      </c>
      <c r="BH21" s="65">
        <v>0.7</v>
      </c>
      <c r="BI21" s="63">
        <v>2.5</v>
      </c>
      <c r="BJ21" s="63"/>
      <c r="BK21" s="63"/>
      <c r="BL21" s="57">
        <f t="shared" si="16"/>
        <v>3.2</v>
      </c>
      <c r="BM21" s="62">
        <v>1.5</v>
      </c>
      <c r="BN21" s="63">
        <v>3.5</v>
      </c>
      <c r="BO21" s="63"/>
      <c r="BP21" s="63"/>
      <c r="BQ21" s="64">
        <f t="shared" si="17"/>
        <v>5</v>
      </c>
      <c r="BR21" s="62">
        <v>0.8</v>
      </c>
      <c r="BS21" s="63">
        <v>3</v>
      </c>
      <c r="BT21" s="63"/>
      <c r="BU21" s="63"/>
      <c r="BV21" s="64">
        <f t="shared" si="18"/>
        <v>3.8</v>
      </c>
      <c r="BW21" s="62">
        <v>3.3</v>
      </c>
      <c r="BX21" s="63">
        <v>2.5</v>
      </c>
      <c r="BY21" s="63"/>
      <c r="BZ21" s="63"/>
      <c r="CA21" s="64">
        <f t="shared" si="19"/>
        <v>5.8</v>
      </c>
      <c r="CB21" s="62">
        <v>3.5</v>
      </c>
      <c r="CC21" s="63">
        <v>8</v>
      </c>
      <c r="CD21" s="63"/>
      <c r="CE21" s="63"/>
      <c r="CF21" s="64">
        <f t="shared" si="20"/>
        <v>11.5</v>
      </c>
      <c r="CG21" s="62">
        <v>2.2000000000000002</v>
      </c>
      <c r="CH21" s="63">
        <v>5.5</v>
      </c>
      <c r="CI21" s="63"/>
      <c r="CJ21" s="63"/>
      <c r="CK21" s="64">
        <f t="shared" si="21"/>
        <v>7.7</v>
      </c>
      <c r="CL21" s="62">
        <v>2.5</v>
      </c>
      <c r="CM21" s="63">
        <v>5</v>
      </c>
      <c r="CN21" s="63"/>
      <c r="CO21" s="63"/>
      <c r="CP21" s="64">
        <f t="shared" si="22"/>
        <v>7.5</v>
      </c>
      <c r="CQ21" s="62">
        <v>0.8</v>
      </c>
      <c r="CR21" s="63">
        <v>2.5</v>
      </c>
      <c r="CS21" s="63"/>
      <c r="CT21" s="63"/>
      <c r="CU21" s="64">
        <f t="shared" si="23"/>
        <v>3.3</v>
      </c>
      <c r="CV21" s="65">
        <v>8</v>
      </c>
      <c r="CW21" s="63">
        <v>39</v>
      </c>
      <c r="CX21" s="63"/>
      <c r="CY21" s="63"/>
      <c r="CZ21" s="57">
        <f t="shared" si="24"/>
        <v>47</v>
      </c>
      <c r="DA21" s="66">
        <f t="shared" si="0"/>
        <v>191.5</v>
      </c>
      <c r="DB21" s="62">
        <v>1.5</v>
      </c>
      <c r="DC21" s="63">
        <v>4</v>
      </c>
      <c r="DD21" s="63"/>
      <c r="DE21" s="63"/>
      <c r="DF21" s="64">
        <f t="shared" si="25"/>
        <v>5.5</v>
      </c>
      <c r="DG21" s="62"/>
      <c r="DH21" s="63"/>
      <c r="DI21" s="63"/>
      <c r="DJ21" s="63"/>
      <c r="DK21" s="64">
        <f t="shared" si="26"/>
        <v>0</v>
      </c>
      <c r="DL21" s="62"/>
      <c r="DM21" s="63"/>
      <c r="DN21" s="63"/>
      <c r="DO21" s="63"/>
      <c r="DP21" s="64">
        <f t="shared" si="27"/>
        <v>0</v>
      </c>
      <c r="DQ21" s="67" t="str">
        <f t="shared" si="28"/>
        <v>راسبة</v>
      </c>
      <c r="DR21" s="68" t="str">
        <f t="shared" si="29"/>
        <v xml:space="preserve"> *عربى*انجليزي *فلسفة *رياضيات *فيزياء *رسم فني *مواد وعمليات تشغيل *مبادئ حاسب *عملي مبادئ حاسب *أمن صناعي *أجهزة قياس *معمل أجهزة قياس *مبادئ كهرباء *عناصر الكترونية *تدريبات مهنية* مجموع كلى *دين</v>
      </c>
      <c r="DS21" s="69"/>
      <c r="DT21" s="70" t="str">
        <f t="shared" si="30"/>
        <v xml:space="preserve"> *عربى</v>
      </c>
      <c r="DU21" s="71" t="str">
        <f t="shared" si="31"/>
        <v>*انجليزي</v>
      </c>
      <c r="DV21" s="59" t="str">
        <f t="shared" si="32"/>
        <v xml:space="preserve"> *فلسفة</v>
      </c>
      <c r="DW21" s="59" t="str">
        <f t="shared" si="33"/>
        <v xml:space="preserve"> *رياضيات</v>
      </c>
      <c r="DX21" s="59" t="str">
        <f t="shared" si="34"/>
        <v xml:space="preserve"> *فيزياء</v>
      </c>
      <c r="DY21" s="59" t="str">
        <f t="shared" si="35"/>
        <v xml:space="preserve"> *رسم فني</v>
      </c>
      <c r="DZ21" s="59" t="str">
        <f t="shared" si="36"/>
        <v xml:space="preserve"> *مواد وعمليات تشغيل</v>
      </c>
      <c r="EA21" s="59" t="str">
        <f t="shared" si="37"/>
        <v xml:space="preserve"> *مبادئ حاسب</v>
      </c>
      <c r="EB21" s="59" t="str">
        <f t="shared" si="38"/>
        <v xml:space="preserve"> *عملي مبادئ حاسب</v>
      </c>
      <c r="EC21" s="59" t="str">
        <f t="shared" si="39"/>
        <v xml:space="preserve"> *أمن صناعي</v>
      </c>
      <c r="ED21" s="59" t="str">
        <f t="shared" si="40"/>
        <v xml:space="preserve"> *أجهزة قياس</v>
      </c>
      <c r="EE21" s="59" t="str">
        <f t="shared" si="41"/>
        <v xml:space="preserve"> *معمل أجهزة قياس</v>
      </c>
      <c r="EF21" s="59" t="str">
        <f t="shared" si="42"/>
        <v xml:space="preserve"> *مبادئ كهرباء</v>
      </c>
      <c r="EG21" s="59" t="str">
        <f t="shared" si="43"/>
        <v xml:space="preserve"> *عناصر الكترونية</v>
      </c>
      <c r="EH21" s="59" t="str">
        <f t="shared" si="44"/>
        <v xml:space="preserve"> *تدريبات مهنية</v>
      </c>
      <c r="EI21" s="59" t="str">
        <f t="shared" si="45"/>
        <v>* مجموع كلى</v>
      </c>
      <c r="EJ21" s="59" t="str">
        <f t="shared" si="46"/>
        <v xml:space="preserve"> *دين</v>
      </c>
      <c r="EK21" s="72">
        <f t="shared" si="47"/>
        <v>0</v>
      </c>
      <c r="EL21" s="72">
        <f t="shared" si="48"/>
        <v>0</v>
      </c>
      <c r="EM21" s="73"/>
      <c r="EN21" s="73"/>
      <c r="EO21" s="73"/>
      <c r="EP21" s="73"/>
    </row>
    <row r="22" spans="1:146" s="74" customFormat="1" ht="20.100000000000001" customHeight="1" thickTop="1" thickBot="1">
      <c r="A22" s="46">
        <v>24</v>
      </c>
      <c r="B22" s="47">
        <f t="shared" si="1"/>
        <v>1</v>
      </c>
      <c r="C22" s="47">
        <f t="shared" si="2"/>
        <v>10</v>
      </c>
      <c r="D22" s="47">
        <f t="shared" si="3"/>
        <v>2001</v>
      </c>
      <c r="E22" s="75">
        <v>30110011338326</v>
      </c>
      <c r="F22" s="49">
        <f t="shared" si="4"/>
        <v>37165</v>
      </c>
      <c r="G22" s="47">
        <f t="shared" si="5"/>
        <v>0</v>
      </c>
      <c r="H22" s="47">
        <f t="shared" si="6"/>
        <v>0</v>
      </c>
      <c r="I22" s="50">
        <f t="shared" si="7"/>
        <v>16</v>
      </c>
      <c r="J22" s="76"/>
      <c r="K22" s="76"/>
      <c r="L22" s="77"/>
      <c r="M22" s="78" t="s">
        <v>179</v>
      </c>
      <c r="N22" s="79">
        <v>14</v>
      </c>
      <c r="O22" s="55"/>
      <c r="P22" s="55"/>
      <c r="Q22" s="55"/>
      <c r="R22" s="80"/>
      <c r="S22" s="81"/>
      <c r="T22" s="62">
        <v>4</v>
      </c>
      <c r="U22" s="59">
        <v>11.5</v>
      </c>
      <c r="V22" s="63"/>
      <c r="W22" s="63"/>
      <c r="X22" s="64">
        <f t="shared" si="8"/>
        <v>15.5</v>
      </c>
      <c r="Y22" s="62">
        <v>3.5</v>
      </c>
      <c r="Z22" s="63">
        <v>11</v>
      </c>
      <c r="AA22" s="63"/>
      <c r="AB22" s="63"/>
      <c r="AC22" s="64">
        <f t="shared" si="9"/>
        <v>14.5</v>
      </c>
      <c r="AD22" s="62">
        <v>3</v>
      </c>
      <c r="AE22" s="63">
        <v>16</v>
      </c>
      <c r="AF22" s="63"/>
      <c r="AG22" s="63"/>
      <c r="AH22" s="64">
        <f t="shared" si="10"/>
        <v>19</v>
      </c>
      <c r="AI22" s="62">
        <v>4</v>
      </c>
      <c r="AJ22" s="63">
        <v>13.5</v>
      </c>
      <c r="AK22" s="63"/>
      <c r="AL22" s="63"/>
      <c r="AM22" s="64">
        <f t="shared" si="11"/>
        <v>17.5</v>
      </c>
      <c r="AN22" s="65">
        <v>3.5</v>
      </c>
      <c r="AO22" s="63">
        <v>13</v>
      </c>
      <c r="AP22" s="63"/>
      <c r="AQ22" s="63"/>
      <c r="AR22" s="57">
        <f t="shared" si="12"/>
        <v>16.5</v>
      </c>
      <c r="AS22" s="62">
        <v>5</v>
      </c>
      <c r="AT22" s="63">
        <v>17</v>
      </c>
      <c r="AU22" s="63"/>
      <c r="AV22" s="63"/>
      <c r="AW22" s="64">
        <f t="shared" si="13"/>
        <v>22</v>
      </c>
      <c r="AX22" s="62">
        <v>1.5</v>
      </c>
      <c r="AY22" s="63">
        <v>2</v>
      </c>
      <c r="AZ22" s="63"/>
      <c r="BA22" s="63"/>
      <c r="BB22" s="64">
        <f t="shared" si="14"/>
        <v>3.5</v>
      </c>
      <c r="BC22" s="62">
        <v>2.5</v>
      </c>
      <c r="BD22" s="63">
        <v>9.5</v>
      </c>
      <c r="BE22" s="63"/>
      <c r="BF22" s="63"/>
      <c r="BG22" s="64">
        <f t="shared" si="15"/>
        <v>12</v>
      </c>
      <c r="BH22" s="65">
        <v>0.7</v>
      </c>
      <c r="BI22" s="63">
        <v>2.5</v>
      </c>
      <c r="BJ22" s="63"/>
      <c r="BK22" s="63"/>
      <c r="BL22" s="57">
        <f t="shared" si="16"/>
        <v>3.2</v>
      </c>
      <c r="BM22" s="62">
        <v>1.5</v>
      </c>
      <c r="BN22" s="63">
        <v>7.5</v>
      </c>
      <c r="BO22" s="63"/>
      <c r="BP22" s="63"/>
      <c r="BQ22" s="64">
        <f t="shared" si="17"/>
        <v>9</v>
      </c>
      <c r="BR22" s="62">
        <v>0.8</v>
      </c>
      <c r="BS22" s="63">
        <v>3.3</v>
      </c>
      <c r="BT22" s="63"/>
      <c r="BU22" s="63"/>
      <c r="BV22" s="64">
        <f t="shared" si="18"/>
        <v>4.0999999999999996</v>
      </c>
      <c r="BW22" s="62">
        <v>3.3</v>
      </c>
      <c r="BX22" s="63">
        <v>7.5</v>
      </c>
      <c r="BY22" s="63"/>
      <c r="BZ22" s="63"/>
      <c r="CA22" s="64">
        <f t="shared" si="19"/>
        <v>10.8</v>
      </c>
      <c r="CB22" s="62">
        <v>3.5</v>
      </c>
      <c r="CC22" s="63">
        <v>11.5</v>
      </c>
      <c r="CD22" s="63"/>
      <c r="CE22" s="63"/>
      <c r="CF22" s="64">
        <f t="shared" si="20"/>
        <v>15</v>
      </c>
      <c r="CG22" s="62">
        <v>2.2000000000000002</v>
      </c>
      <c r="CH22" s="63">
        <v>8</v>
      </c>
      <c r="CI22" s="63"/>
      <c r="CJ22" s="63"/>
      <c r="CK22" s="64">
        <f t="shared" si="21"/>
        <v>10.199999999999999</v>
      </c>
      <c r="CL22" s="62">
        <v>2.5</v>
      </c>
      <c r="CM22" s="63">
        <v>5.5</v>
      </c>
      <c r="CN22" s="63"/>
      <c r="CO22" s="63"/>
      <c r="CP22" s="64">
        <f t="shared" si="22"/>
        <v>8</v>
      </c>
      <c r="CQ22" s="62">
        <v>0.8</v>
      </c>
      <c r="CR22" s="63">
        <v>3</v>
      </c>
      <c r="CS22" s="63"/>
      <c r="CT22" s="63"/>
      <c r="CU22" s="64">
        <f t="shared" si="23"/>
        <v>3.8</v>
      </c>
      <c r="CV22" s="65">
        <v>8</v>
      </c>
      <c r="CW22" s="63">
        <v>38</v>
      </c>
      <c r="CX22" s="63"/>
      <c r="CY22" s="63"/>
      <c r="CZ22" s="57">
        <f t="shared" si="24"/>
        <v>46</v>
      </c>
      <c r="DA22" s="66">
        <f t="shared" si="0"/>
        <v>218.79999999999998</v>
      </c>
      <c r="DB22" s="62">
        <v>1.5</v>
      </c>
      <c r="DC22" s="63">
        <v>6.5</v>
      </c>
      <c r="DD22" s="63"/>
      <c r="DE22" s="63"/>
      <c r="DF22" s="64">
        <f t="shared" si="25"/>
        <v>8</v>
      </c>
      <c r="DG22" s="62"/>
      <c r="DH22" s="63"/>
      <c r="DI22" s="63"/>
      <c r="DJ22" s="63"/>
      <c r="DK22" s="64">
        <f t="shared" si="26"/>
        <v>0</v>
      </c>
      <c r="DL22" s="62"/>
      <c r="DM22" s="63"/>
      <c r="DN22" s="63"/>
      <c r="DO22" s="63"/>
      <c r="DP22" s="64">
        <f t="shared" si="27"/>
        <v>0</v>
      </c>
      <c r="DQ22" s="67" t="str">
        <f t="shared" si="28"/>
        <v>راسبة</v>
      </c>
      <c r="DR22" s="68" t="str">
        <f t="shared" si="29"/>
        <v xml:space="preserve"> *عربى*انجليزي *فلسفة *رياضيات *فيزياء *رسم فني *مواد وعمليات تشغيل *مبادئ حاسب *عملي مبادئ حاسب *أمن صناعي *أجهزة قياس *معمل أجهزة قياس *مبادئ كهرباء *عناصر الكترونية *تدريبات مهنية* مجموع كلى *دين</v>
      </c>
      <c r="DS22" s="69"/>
      <c r="DT22" s="70" t="str">
        <f t="shared" si="30"/>
        <v xml:space="preserve"> *عربى</v>
      </c>
      <c r="DU22" s="71" t="str">
        <f t="shared" si="31"/>
        <v>*انجليزي</v>
      </c>
      <c r="DV22" s="59" t="str">
        <f t="shared" si="32"/>
        <v xml:space="preserve"> *فلسفة</v>
      </c>
      <c r="DW22" s="59" t="str">
        <f t="shared" si="33"/>
        <v xml:space="preserve"> *رياضيات</v>
      </c>
      <c r="DX22" s="59" t="str">
        <f t="shared" si="34"/>
        <v xml:space="preserve"> *فيزياء</v>
      </c>
      <c r="DY22" s="59" t="str">
        <f t="shared" si="35"/>
        <v xml:space="preserve"> *رسم فني</v>
      </c>
      <c r="DZ22" s="59" t="str">
        <f t="shared" si="36"/>
        <v xml:space="preserve"> *مواد وعمليات تشغيل</v>
      </c>
      <c r="EA22" s="59" t="str">
        <f t="shared" si="37"/>
        <v xml:space="preserve"> *مبادئ حاسب</v>
      </c>
      <c r="EB22" s="59" t="str">
        <f t="shared" si="38"/>
        <v xml:space="preserve"> *عملي مبادئ حاسب</v>
      </c>
      <c r="EC22" s="59" t="str">
        <f t="shared" si="39"/>
        <v xml:space="preserve"> *أمن صناعي</v>
      </c>
      <c r="ED22" s="59" t="str">
        <f t="shared" si="40"/>
        <v xml:space="preserve"> *أجهزة قياس</v>
      </c>
      <c r="EE22" s="59" t="str">
        <f t="shared" si="41"/>
        <v xml:space="preserve"> *معمل أجهزة قياس</v>
      </c>
      <c r="EF22" s="59" t="str">
        <f t="shared" si="42"/>
        <v xml:space="preserve"> *مبادئ كهرباء</v>
      </c>
      <c r="EG22" s="59" t="str">
        <f t="shared" si="43"/>
        <v xml:space="preserve"> *عناصر الكترونية</v>
      </c>
      <c r="EH22" s="59" t="str">
        <f t="shared" si="44"/>
        <v xml:space="preserve"> *تدريبات مهنية</v>
      </c>
      <c r="EI22" s="59" t="str">
        <f t="shared" si="45"/>
        <v>* مجموع كلى</v>
      </c>
      <c r="EJ22" s="59" t="str">
        <f t="shared" si="46"/>
        <v xml:space="preserve"> *دين</v>
      </c>
      <c r="EK22" s="72">
        <f t="shared" si="47"/>
        <v>0</v>
      </c>
      <c r="EL22" s="72">
        <f t="shared" si="48"/>
        <v>0</v>
      </c>
      <c r="EM22" s="73"/>
      <c r="EN22" s="73"/>
      <c r="EO22" s="73"/>
      <c r="EP22" s="73"/>
    </row>
    <row r="23" spans="1:146" s="74" customFormat="1" ht="20.100000000000001" customHeight="1" thickTop="1" thickBot="1">
      <c r="A23" s="46">
        <v>25</v>
      </c>
      <c r="B23" s="47">
        <f t="shared" si="1"/>
        <v>15</v>
      </c>
      <c r="C23" s="47">
        <f t="shared" si="2"/>
        <v>9</v>
      </c>
      <c r="D23" s="47">
        <f t="shared" si="3"/>
        <v>2001</v>
      </c>
      <c r="E23" s="75">
        <v>30109151311586</v>
      </c>
      <c r="F23" s="49">
        <f t="shared" si="4"/>
        <v>37149</v>
      </c>
      <c r="G23" s="47">
        <f t="shared" si="5"/>
        <v>16</v>
      </c>
      <c r="H23" s="47">
        <f t="shared" si="6"/>
        <v>0</v>
      </c>
      <c r="I23" s="50">
        <f t="shared" si="7"/>
        <v>16</v>
      </c>
      <c r="J23" s="76"/>
      <c r="K23" s="76"/>
      <c r="L23" s="77"/>
      <c r="M23" s="53" t="s">
        <v>180</v>
      </c>
      <c r="N23" s="54">
        <v>15</v>
      </c>
      <c r="O23" s="55"/>
      <c r="P23" s="55"/>
      <c r="Q23" s="55"/>
      <c r="R23" s="80"/>
      <c r="S23" s="81"/>
      <c r="T23" s="62">
        <v>4</v>
      </c>
      <c r="U23" s="59">
        <v>11</v>
      </c>
      <c r="V23" s="63"/>
      <c r="W23" s="63"/>
      <c r="X23" s="64">
        <f t="shared" si="8"/>
        <v>15</v>
      </c>
      <c r="Y23" s="62">
        <v>3.5</v>
      </c>
      <c r="Z23" s="63">
        <v>11</v>
      </c>
      <c r="AA23" s="63"/>
      <c r="AB23" s="63"/>
      <c r="AC23" s="64">
        <f t="shared" si="9"/>
        <v>14.5</v>
      </c>
      <c r="AD23" s="62">
        <v>3</v>
      </c>
      <c r="AE23" s="63">
        <v>15</v>
      </c>
      <c r="AF23" s="63"/>
      <c r="AG23" s="63"/>
      <c r="AH23" s="64">
        <f t="shared" si="10"/>
        <v>18</v>
      </c>
      <c r="AI23" s="62">
        <v>2.5</v>
      </c>
      <c r="AJ23" s="63">
        <v>11</v>
      </c>
      <c r="AK23" s="63"/>
      <c r="AL23" s="63"/>
      <c r="AM23" s="64">
        <f t="shared" si="11"/>
        <v>13.5</v>
      </c>
      <c r="AN23" s="65">
        <v>3.5</v>
      </c>
      <c r="AO23" s="63">
        <v>13</v>
      </c>
      <c r="AP23" s="63"/>
      <c r="AQ23" s="63"/>
      <c r="AR23" s="57">
        <f t="shared" si="12"/>
        <v>16.5</v>
      </c>
      <c r="AS23" s="62">
        <v>5</v>
      </c>
      <c r="AT23" s="63">
        <v>10</v>
      </c>
      <c r="AU23" s="63"/>
      <c r="AV23" s="63"/>
      <c r="AW23" s="64">
        <f t="shared" si="13"/>
        <v>15</v>
      </c>
      <c r="AX23" s="62">
        <v>1.5</v>
      </c>
      <c r="AY23" s="63">
        <v>2.5</v>
      </c>
      <c r="AZ23" s="63"/>
      <c r="BA23" s="63"/>
      <c r="BB23" s="64">
        <f t="shared" si="14"/>
        <v>4</v>
      </c>
      <c r="BC23" s="62">
        <v>2.5</v>
      </c>
      <c r="BD23" s="63">
        <v>2.5</v>
      </c>
      <c r="BE23" s="63"/>
      <c r="BF23" s="63"/>
      <c r="BG23" s="64">
        <f t="shared" si="15"/>
        <v>5</v>
      </c>
      <c r="BH23" s="65">
        <v>0.7</v>
      </c>
      <c r="BI23" s="63">
        <v>3</v>
      </c>
      <c r="BJ23" s="63"/>
      <c r="BK23" s="63"/>
      <c r="BL23" s="57">
        <f t="shared" si="16"/>
        <v>3.7</v>
      </c>
      <c r="BM23" s="62">
        <v>1.5</v>
      </c>
      <c r="BN23" s="63">
        <v>4.5</v>
      </c>
      <c r="BO23" s="63"/>
      <c r="BP23" s="63"/>
      <c r="BQ23" s="64">
        <f t="shared" si="17"/>
        <v>6</v>
      </c>
      <c r="BR23" s="62">
        <v>0.8</v>
      </c>
      <c r="BS23" s="63">
        <v>2.8</v>
      </c>
      <c r="BT23" s="63"/>
      <c r="BU23" s="63"/>
      <c r="BV23" s="64">
        <f t="shared" si="18"/>
        <v>3.5999999999999996</v>
      </c>
      <c r="BW23" s="62">
        <v>3.3</v>
      </c>
      <c r="BX23" s="63">
        <v>3.5</v>
      </c>
      <c r="BY23" s="63"/>
      <c r="BZ23" s="63"/>
      <c r="CA23" s="64">
        <f t="shared" si="19"/>
        <v>6.8</v>
      </c>
      <c r="CB23" s="62">
        <v>3</v>
      </c>
      <c r="CC23" s="63">
        <v>9</v>
      </c>
      <c r="CD23" s="63"/>
      <c r="CE23" s="63"/>
      <c r="CF23" s="64">
        <f t="shared" si="20"/>
        <v>12</v>
      </c>
      <c r="CG23" s="62">
        <v>2.2000000000000002</v>
      </c>
      <c r="CH23" s="63">
        <v>6</v>
      </c>
      <c r="CI23" s="63"/>
      <c r="CJ23" s="63"/>
      <c r="CK23" s="64">
        <f t="shared" si="21"/>
        <v>8.1999999999999993</v>
      </c>
      <c r="CL23" s="62">
        <v>2.5</v>
      </c>
      <c r="CM23" s="63">
        <v>5.5</v>
      </c>
      <c r="CN23" s="63"/>
      <c r="CO23" s="63"/>
      <c r="CP23" s="64">
        <f t="shared" si="22"/>
        <v>8</v>
      </c>
      <c r="CQ23" s="62">
        <v>0.8</v>
      </c>
      <c r="CR23" s="63">
        <v>2.5</v>
      </c>
      <c r="CS23" s="63"/>
      <c r="CT23" s="63"/>
      <c r="CU23" s="64">
        <f t="shared" si="23"/>
        <v>3.3</v>
      </c>
      <c r="CV23" s="65">
        <v>8</v>
      </c>
      <c r="CW23" s="63">
        <v>39</v>
      </c>
      <c r="CX23" s="63"/>
      <c r="CY23" s="63"/>
      <c r="CZ23" s="57">
        <f t="shared" si="24"/>
        <v>47</v>
      </c>
      <c r="DA23" s="66">
        <f t="shared" si="0"/>
        <v>188.79999999999998</v>
      </c>
      <c r="DB23" s="62">
        <v>1.5</v>
      </c>
      <c r="DC23" s="63">
        <v>6</v>
      </c>
      <c r="DD23" s="63"/>
      <c r="DE23" s="63"/>
      <c r="DF23" s="64">
        <f t="shared" si="25"/>
        <v>7.5</v>
      </c>
      <c r="DG23" s="62"/>
      <c r="DH23" s="63"/>
      <c r="DI23" s="63"/>
      <c r="DJ23" s="63"/>
      <c r="DK23" s="64">
        <f t="shared" si="26"/>
        <v>0</v>
      </c>
      <c r="DL23" s="62"/>
      <c r="DM23" s="63"/>
      <c r="DN23" s="63"/>
      <c r="DO23" s="63"/>
      <c r="DP23" s="64">
        <f t="shared" si="27"/>
        <v>0</v>
      </c>
      <c r="DQ23" s="67" t="str">
        <f t="shared" si="28"/>
        <v>راسبة</v>
      </c>
      <c r="DR23" s="68" t="str">
        <f t="shared" si="29"/>
        <v xml:space="preserve"> *عربى*انجليزي *فلسفة *رياضيات *فيزياء *رسم فني *مواد وعمليات تشغيل *مبادئ حاسب *عملي مبادئ حاسب *أمن صناعي *أجهزة قياس *معمل أجهزة قياس *مبادئ كهرباء *عناصر الكترونية *تدريبات مهنية* مجموع كلى *دين</v>
      </c>
      <c r="DS23" s="69"/>
      <c r="DT23" s="70" t="str">
        <f t="shared" si="30"/>
        <v xml:space="preserve"> *عربى</v>
      </c>
      <c r="DU23" s="71" t="str">
        <f t="shared" si="31"/>
        <v>*انجليزي</v>
      </c>
      <c r="DV23" s="59" t="str">
        <f t="shared" si="32"/>
        <v xml:space="preserve"> *فلسفة</v>
      </c>
      <c r="DW23" s="59" t="str">
        <f t="shared" si="33"/>
        <v xml:space="preserve"> *رياضيات</v>
      </c>
      <c r="DX23" s="59" t="str">
        <f t="shared" si="34"/>
        <v xml:space="preserve"> *فيزياء</v>
      </c>
      <c r="DY23" s="59" t="str">
        <f t="shared" si="35"/>
        <v xml:space="preserve"> *رسم فني</v>
      </c>
      <c r="DZ23" s="59" t="str">
        <f t="shared" si="36"/>
        <v xml:space="preserve"> *مواد وعمليات تشغيل</v>
      </c>
      <c r="EA23" s="59" t="str">
        <f t="shared" si="37"/>
        <v xml:space="preserve"> *مبادئ حاسب</v>
      </c>
      <c r="EB23" s="59" t="str">
        <f t="shared" si="38"/>
        <v xml:space="preserve"> *عملي مبادئ حاسب</v>
      </c>
      <c r="EC23" s="59" t="str">
        <f t="shared" si="39"/>
        <v xml:space="preserve"> *أمن صناعي</v>
      </c>
      <c r="ED23" s="59" t="str">
        <f t="shared" si="40"/>
        <v xml:space="preserve"> *أجهزة قياس</v>
      </c>
      <c r="EE23" s="59" t="str">
        <f t="shared" si="41"/>
        <v xml:space="preserve"> *معمل أجهزة قياس</v>
      </c>
      <c r="EF23" s="59" t="str">
        <f t="shared" si="42"/>
        <v xml:space="preserve"> *مبادئ كهرباء</v>
      </c>
      <c r="EG23" s="59" t="str">
        <f t="shared" si="43"/>
        <v xml:space="preserve"> *عناصر الكترونية</v>
      </c>
      <c r="EH23" s="59" t="str">
        <f t="shared" si="44"/>
        <v xml:space="preserve"> *تدريبات مهنية</v>
      </c>
      <c r="EI23" s="59" t="str">
        <f t="shared" si="45"/>
        <v>* مجموع كلى</v>
      </c>
      <c r="EJ23" s="59" t="str">
        <f t="shared" si="46"/>
        <v xml:space="preserve"> *دين</v>
      </c>
      <c r="EK23" s="72">
        <f t="shared" si="47"/>
        <v>0</v>
      </c>
      <c r="EL23" s="72">
        <f t="shared" si="48"/>
        <v>0</v>
      </c>
      <c r="EM23" s="73"/>
      <c r="EN23" s="73"/>
      <c r="EO23" s="73"/>
      <c r="EP23" s="73"/>
    </row>
    <row r="24" spans="1:146" s="74" customFormat="1" ht="20.100000000000001" customHeight="1" thickTop="1" thickBot="1">
      <c r="A24" s="46">
        <v>26</v>
      </c>
      <c r="B24" s="47">
        <f t="shared" si="1"/>
        <v>20</v>
      </c>
      <c r="C24" s="47">
        <f t="shared" si="2"/>
        <v>6</v>
      </c>
      <c r="D24" s="47">
        <f t="shared" si="3"/>
        <v>2001</v>
      </c>
      <c r="E24" s="75">
        <v>30106201300506</v>
      </c>
      <c r="F24" s="49">
        <f t="shared" si="4"/>
        <v>37062</v>
      </c>
      <c r="G24" s="47">
        <f t="shared" si="5"/>
        <v>11</v>
      </c>
      <c r="H24" s="47">
        <f t="shared" si="6"/>
        <v>3</v>
      </c>
      <c r="I24" s="50">
        <f t="shared" si="7"/>
        <v>16</v>
      </c>
      <c r="J24" s="76"/>
      <c r="K24" s="76"/>
      <c r="L24" s="77"/>
      <c r="M24" s="78" t="s">
        <v>181</v>
      </c>
      <c r="N24" s="79">
        <v>16</v>
      </c>
      <c r="O24" s="55"/>
      <c r="P24" s="55"/>
      <c r="Q24" s="55"/>
      <c r="R24" s="80"/>
      <c r="S24" s="81"/>
      <c r="T24" s="62">
        <v>4</v>
      </c>
      <c r="U24" s="59">
        <v>13</v>
      </c>
      <c r="V24" s="63"/>
      <c r="W24" s="63"/>
      <c r="X24" s="64">
        <f t="shared" si="8"/>
        <v>17</v>
      </c>
      <c r="Y24" s="62">
        <v>3.5</v>
      </c>
      <c r="Z24" s="63">
        <v>11</v>
      </c>
      <c r="AA24" s="63"/>
      <c r="AB24" s="63"/>
      <c r="AC24" s="64">
        <f t="shared" si="9"/>
        <v>14.5</v>
      </c>
      <c r="AD24" s="62">
        <v>3</v>
      </c>
      <c r="AE24" s="63">
        <v>16</v>
      </c>
      <c r="AF24" s="63"/>
      <c r="AG24" s="63"/>
      <c r="AH24" s="64">
        <f t="shared" si="10"/>
        <v>19</v>
      </c>
      <c r="AI24" s="62">
        <v>4</v>
      </c>
      <c r="AJ24" s="63">
        <v>14.5</v>
      </c>
      <c r="AK24" s="63"/>
      <c r="AL24" s="63"/>
      <c r="AM24" s="64">
        <f t="shared" si="11"/>
        <v>18.5</v>
      </c>
      <c r="AN24" s="65">
        <v>3.5</v>
      </c>
      <c r="AO24" s="63">
        <v>14.5</v>
      </c>
      <c r="AP24" s="63"/>
      <c r="AQ24" s="63"/>
      <c r="AR24" s="57">
        <f t="shared" si="12"/>
        <v>18</v>
      </c>
      <c r="AS24" s="62">
        <v>5</v>
      </c>
      <c r="AT24" s="63">
        <v>20.5</v>
      </c>
      <c r="AU24" s="63"/>
      <c r="AV24" s="63"/>
      <c r="AW24" s="64">
        <f t="shared" si="13"/>
        <v>25.5</v>
      </c>
      <c r="AX24" s="62">
        <v>1.5</v>
      </c>
      <c r="AY24" s="63">
        <v>6</v>
      </c>
      <c r="AZ24" s="63"/>
      <c r="BA24" s="63"/>
      <c r="BB24" s="64">
        <f t="shared" si="14"/>
        <v>7.5</v>
      </c>
      <c r="BC24" s="62">
        <v>2.5</v>
      </c>
      <c r="BD24" s="63">
        <v>9</v>
      </c>
      <c r="BE24" s="63"/>
      <c r="BF24" s="63"/>
      <c r="BG24" s="64">
        <f t="shared" si="15"/>
        <v>11.5</v>
      </c>
      <c r="BH24" s="65">
        <v>0.7</v>
      </c>
      <c r="BI24" s="63">
        <v>3</v>
      </c>
      <c r="BJ24" s="63"/>
      <c r="BK24" s="63"/>
      <c r="BL24" s="57">
        <f t="shared" si="16"/>
        <v>3.7</v>
      </c>
      <c r="BM24" s="62">
        <v>1.5</v>
      </c>
      <c r="BN24" s="63">
        <v>7.5</v>
      </c>
      <c r="BO24" s="63"/>
      <c r="BP24" s="63"/>
      <c r="BQ24" s="64">
        <f t="shared" si="17"/>
        <v>9</v>
      </c>
      <c r="BR24" s="62">
        <v>0.8</v>
      </c>
      <c r="BS24" s="63">
        <v>3.4</v>
      </c>
      <c r="BT24" s="63"/>
      <c r="BU24" s="63"/>
      <c r="BV24" s="64">
        <f t="shared" si="18"/>
        <v>4.2</v>
      </c>
      <c r="BW24" s="62">
        <v>3.3</v>
      </c>
      <c r="BX24" s="63">
        <v>10.5</v>
      </c>
      <c r="BY24" s="63"/>
      <c r="BZ24" s="63"/>
      <c r="CA24" s="64">
        <f t="shared" si="19"/>
        <v>13.8</v>
      </c>
      <c r="CB24" s="62">
        <v>3.5</v>
      </c>
      <c r="CC24" s="63">
        <v>14</v>
      </c>
      <c r="CD24" s="63"/>
      <c r="CE24" s="63"/>
      <c r="CF24" s="64">
        <f t="shared" si="20"/>
        <v>17.5</v>
      </c>
      <c r="CG24" s="62">
        <v>2.2000000000000002</v>
      </c>
      <c r="CH24" s="63">
        <v>8.5</v>
      </c>
      <c r="CI24" s="63"/>
      <c r="CJ24" s="63"/>
      <c r="CK24" s="64">
        <f t="shared" si="21"/>
        <v>10.7</v>
      </c>
      <c r="CL24" s="62">
        <v>2.5</v>
      </c>
      <c r="CM24" s="63">
        <v>8.5</v>
      </c>
      <c r="CN24" s="63"/>
      <c r="CO24" s="63"/>
      <c r="CP24" s="64">
        <f t="shared" si="22"/>
        <v>11</v>
      </c>
      <c r="CQ24" s="62">
        <v>0.8</v>
      </c>
      <c r="CR24" s="63">
        <v>3</v>
      </c>
      <c r="CS24" s="63"/>
      <c r="CT24" s="63"/>
      <c r="CU24" s="64">
        <f t="shared" si="23"/>
        <v>3.8</v>
      </c>
      <c r="CV24" s="65">
        <v>8</v>
      </c>
      <c r="CW24" s="63">
        <v>38</v>
      </c>
      <c r="CX24" s="63"/>
      <c r="CY24" s="63"/>
      <c r="CZ24" s="57">
        <f t="shared" si="24"/>
        <v>46</v>
      </c>
      <c r="DA24" s="66">
        <f t="shared" si="0"/>
        <v>236.39999999999998</v>
      </c>
      <c r="DB24" s="62">
        <v>1.5</v>
      </c>
      <c r="DC24" s="63">
        <v>5.5</v>
      </c>
      <c r="DD24" s="63"/>
      <c r="DE24" s="63"/>
      <c r="DF24" s="64">
        <f t="shared" si="25"/>
        <v>7</v>
      </c>
      <c r="DG24" s="62"/>
      <c r="DH24" s="63"/>
      <c r="DI24" s="63"/>
      <c r="DJ24" s="63"/>
      <c r="DK24" s="64">
        <f t="shared" si="26"/>
        <v>0</v>
      </c>
      <c r="DL24" s="62"/>
      <c r="DM24" s="63"/>
      <c r="DN24" s="63"/>
      <c r="DO24" s="63"/>
      <c r="DP24" s="64">
        <f t="shared" si="27"/>
        <v>0</v>
      </c>
      <c r="DQ24" s="67" t="str">
        <f t="shared" si="28"/>
        <v>راسبة</v>
      </c>
      <c r="DR24" s="68" t="str">
        <f t="shared" si="29"/>
        <v xml:space="preserve"> *عربى*انجليزي *فلسفة *رياضيات *فيزياء *رسم فني *مواد وعمليات تشغيل *مبادئ حاسب *عملي مبادئ حاسب *أمن صناعي *أجهزة قياس *معمل أجهزة قياس *مبادئ كهرباء *عناصر الكترونية *تدريبات مهنية* مجموع كلى *دين</v>
      </c>
      <c r="DS24" s="69"/>
      <c r="DT24" s="70" t="str">
        <f t="shared" si="30"/>
        <v xml:space="preserve"> *عربى</v>
      </c>
      <c r="DU24" s="71" t="str">
        <f t="shared" si="31"/>
        <v>*انجليزي</v>
      </c>
      <c r="DV24" s="59" t="str">
        <f t="shared" si="32"/>
        <v xml:space="preserve"> *فلسفة</v>
      </c>
      <c r="DW24" s="59" t="str">
        <f t="shared" si="33"/>
        <v xml:space="preserve"> *رياضيات</v>
      </c>
      <c r="DX24" s="59" t="str">
        <f t="shared" si="34"/>
        <v xml:space="preserve"> *فيزياء</v>
      </c>
      <c r="DY24" s="59" t="str">
        <f t="shared" si="35"/>
        <v xml:space="preserve"> *رسم فني</v>
      </c>
      <c r="DZ24" s="59" t="str">
        <f t="shared" si="36"/>
        <v xml:space="preserve"> *مواد وعمليات تشغيل</v>
      </c>
      <c r="EA24" s="59" t="str">
        <f t="shared" si="37"/>
        <v xml:space="preserve"> *مبادئ حاسب</v>
      </c>
      <c r="EB24" s="59" t="str">
        <f t="shared" si="38"/>
        <v xml:space="preserve"> *عملي مبادئ حاسب</v>
      </c>
      <c r="EC24" s="59" t="str">
        <f t="shared" si="39"/>
        <v xml:space="preserve"> *أمن صناعي</v>
      </c>
      <c r="ED24" s="59" t="str">
        <f t="shared" si="40"/>
        <v xml:space="preserve"> *أجهزة قياس</v>
      </c>
      <c r="EE24" s="59" t="str">
        <f t="shared" si="41"/>
        <v xml:space="preserve"> *معمل أجهزة قياس</v>
      </c>
      <c r="EF24" s="59" t="str">
        <f t="shared" si="42"/>
        <v xml:space="preserve"> *مبادئ كهرباء</v>
      </c>
      <c r="EG24" s="59" t="str">
        <f t="shared" si="43"/>
        <v xml:space="preserve"> *عناصر الكترونية</v>
      </c>
      <c r="EH24" s="59" t="str">
        <f t="shared" si="44"/>
        <v xml:space="preserve"> *تدريبات مهنية</v>
      </c>
      <c r="EI24" s="59" t="str">
        <f t="shared" si="45"/>
        <v>* مجموع كلى</v>
      </c>
      <c r="EJ24" s="59" t="str">
        <f t="shared" si="46"/>
        <v xml:space="preserve"> *دين</v>
      </c>
      <c r="EK24" s="72">
        <f t="shared" si="47"/>
        <v>0</v>
      </c>
      <c r="EL24" s="72">
        <f t="shared" si="48"/>
        <v>0</v>
      </c>
      <c r="EM24" s="73"/>
      <c r="EN24" s="73"/>
      <c r="EO24" s="73"/>
      <c r="EP24" s="73"/>
    </row>
    <row r="25" spans="1:146" s="74" customFormat="1" ht="20.100000000000001" customHeight="1" thickTop="1" thickBot="1">
      <c r="A25" s="46">
        <v>27</v>
      </c>
      <c r="B25" s="47">
        <f t="shared" si="1"/>
        <v>29</v>
      </c>
      <c r="C25" s="47">
        <f t="shared" si="2"/>
        <v>1</v>
      </c>
      <c r="D25" s="47">
        <f t="shared" si="3"/>
        <v>2001</v>
      </c>
      <c r="E25" s="75">
        <v>30101291300907</v>
      </c>
      <c r="F25" s="49">
        <f t="shared" si="4"/>
        <v>36920</v>
      </c>
      <c r="G25" s="47">
        <f t="shared" si="5"/>
        <v>2</v>
      </c>
      <c r="H25" s="47">
        <f t="shared" si="6"/>
        <v>8</v>
      </c>
      <c r="I25" s="50">
        <f t="shared" si="7"/>
        <v>16</v>
      </c>
      <c r="J25" s="76"/>
      <c r="K25" s="76"/>
      <c r="L25" s="77"/>
      <c r="M25" s="53" t="s">
        <v>182</v>
      </c>
      <c r="N25" s="54">
        <v>17</v>
      </c>
      <c r="O25" s="55"/>
      <c r="P25" s="55"/>
      <c r="Q25" s="55"/>
      <c r="R25" s="80"/>
      <c r="S25" s="81"/>
      <c r="T25" s="62">
        <v>4</v>
      </c>
      <c r="U25" s="59">
        <v>11</v>
      </c>
      <c r="V25" s="63"/>
      <c r="W25" s="63"/>
      <c r="X25" s="64">
        <f t="shared" si="8"/>
        <v>15</v>
      </c>
      <c r="Y25" s="62">
        <v>3.5</v>
      </c>
      <c r="Z25" s="63">
        <v>12</v>
      </c>
      <c r="AA25" s="63"/>
      <c r="AB25" s="63"/>
      <c r="AC25" s="64">
        <f t="shared" si="9"/>
        <v>15.5</v>
      </c>
      <c r="AD25" s="62">
        <v>3</v>
      </c>
      <c r="AE25" s="63">
        <v>16</v>
      </c>
      <c r="AF25" s="63"/>
      <c r="AG25" s="63"/>
      <c r="AH25" s="64">
        <f t="shared" si="10"/>
        <v>19</v>
      </c>
      <c r="AI25" s="62">
        <v>4</v>
      </c>
      <c r="AJ25" s="63">
        <v>14.5</v>
      </c>
      <c r="AK25" s="63"/>
      <c r="AL25" s="63"/>
      <c r="AM25" s="64">
        <f t="shared" si="11"/>
        <v>18.5</v>
      </c>
      <c r="AN25" s="65">
        <v>3.5</v>
      </c>
      <c r="AO25" s="63">
        <v>10</v>
      </c>
      <c r="AP25" s="63"/>
      <c r="AQ25" s="63"/>
      <c r="AR25" s="57">
        <f t="shared" si="12"/>
        <v>13.5</v>
      </c>
      <c r="AS25" s="62">
        <v>5</v>
      </c>
      <c r="AT25" s="63">
        <v>14</v>
      </c>
      <c r="AU25" s="63"/>
      <c r="AV25" s="63"/>
      <c r="AW25" s="64">
        <f t="shared" si="13"/>
        <v>19</v>
      </c>
      <c r="AX25" s="62">
        <v>1.5</v>
      </c>
      <c r="AY25" s="63">
        <v>3.5</v>
      </c>
      <c r="AZ25" s="63"/>
      <c r="BA25" s="63"/>
      <c r="BB25" s="64">
        <f t="shared" si="14"/>
        <v>5</v>
      </c>
      <c r="BC25" s="62">
        <v>2.5</v>
      </c>
      <c r="BD25" s="63">
        <v>8</v>
      </c>
      <c r="BE25" s="63"/>
      <c r="BF25" s="63"/>
      <c r="BG25" s="64">
        <f t="shared" si="15"/>
        <v>10.5</v>
      </c>
      <c r="BH25" s="65">
        <v>0.7</v>
      </c>
      <c r="BI25" s="63">
        <v>3</v>
      </c>
      <c r="BJ25" s="63"/>
      <c r="BK25" s="63"/>
      <c r="BL25" s="57">
        <f t="shared" si="16"/>
        <v>3.7</v>
      </c>
      <c r="BM25" s="62">
        <v>1.5</v>
      </c>
      <c r="BN25" s="63">
        <v>7.5</v>
      </c>
      <c r="BO25" s="63"/>
      <c r="BP25" s="63"/>
      <c r="BQ25" s="64">
        <f t="shared" si="17"/>
        <v>9</v>
      </c>
      <c r="BR25" s="62">
        <v>0.8</v>
      </c>
      <c r="BS25" s="63">
        <v>3.3</v>
      </c>
      <c r="BT25" s="63"/>
      <c r="BU25" s="63"/>
      <c r="BV25" s="64">
        <f t="shared" si="18"/>
        <v>4.0999999999999996</v>
      </c>
      <c r="BW25" s="62">
        <v>3.3</v>
      </c>
      <c r="BX25" s="63">
        <v>8.5</v>
      </c>
      <c r="BY25" s="63"/>
      <c r="BZ25" s="63"/>
      <c r="CA25" s="64">
        <f t="shared" si="19"/>
        <v>11.8</v>
      </c>
      <c r="CB25" s="62">
        <v>3.5</v>
      </c>
      <c r="CC25" s="63">
        <v>10</v>
      </c>
      <c r="CD25" s="63"/>
      <c r="CE25" s="63"/>
      <c r="CF25" s="64">
        <f t="shared" si="20"/>
        <v>13.5</v>
      </c>
      <c r="CG25" s="62">
        <v>2.2000000000000002</v>
      </c>
      <c r="CH25" s="63">
        <v>9</v>
      </c>
      <c r="CI25" s="63"/>
      <c r="CJ25" s="63"/>
      <c r="CK25" s="64">
        <f t="shared" si="21"/>
        <v>11.2</v>
      </c>
      <c r="CL25" s="62">
        <v>2.5</v>
      </c>
      <c r="CM25" s="63">
        <v>7</v>
      </c>
      <c r="CN25" s="63"/>
      <c r="CO25" s="63"/>
      <c r="CP25" s="64">
        <f t="shared" si="22"/>
        <v>9.5</v>
      </c>
      <c r="CQ25" s="62">
        <v>0.8</v>
      </c>
      <c r="CR25" s="63">
        <v>3</v>
      </c>
      <c r="CS25" s="63"/>
      <c r="CT25" s="63"/>
      <c r="CU25" s="64">
        <f t="shared" si="23"/>
        <v>3.8</v>
      </c>
      <c r="CV25" s="65">
        <v>8</v>
      </c>
      <c r="CW25" s="63">
        <v>37</v>
      </c>
      <c r="CX25" s="63"/>
      <c r="CY25" s="63"/>
      <c r="CZ25" s="57">
        <f t="shared" si="24"/>
        <v>45</v>
      </c>
      <c r="DA25" s="66">
        <f t="shared" si="0"/>
        <v>214.29999999999998</v>
      </c>
      <c r="DB25" s="62">
        <v>1.5</v>
      </c>
      <c r="DC25" s="63">
        <v>8</v>
      </c>
      <c r="DD25" s="63"/>
      <c r="DE25" s="63"/>
      <c r="DF25" s="64">
        <f t="shared" si="25"/>
        <v>9.5</v>
      </c>
      <c r="DG25" s="62"/>
      <c r="DH25" s="63"/>
      <c r="DI25" s="63"/>
      <c r="DJ25" s="63"/>
      <c r="DK25" s="64">
        <f t="shared" si="26"/>
        <v>0</v>
      </c>
      <c r="DL25" s="62"/>
      <c r="DM25" s="63"/>
      <c r="DN25" s="63"/>
      <c r="DO25" s="63"/>
      <c r="DP25" s="64">
        <f t="shared" si="27"/>
        <v>0</v>
      </c>
      <c r="DQ25" s="67" t="str">
        <f t="shared" si="28"/>
        <v>راسبة</v>
      </c>
      <c r="DR25" s="68" t="str">
        <f t="shared" si="29"/>
        <v xml:space="preserve"> *عربى*انجليزي *فلسفة *رياضيات *فيزياء *رسم فني *مواد وعمليات تشغيل *مبادئ حاسب *عملي مبادئ حاسب *أمن صناعي *أجهزة قياس *معمل أجهزة قياس *مبادئ كهرباء *عناصر الكترونية *تدريبات مهنية* مجموع كلى *دين</v>
      </c>
      <c r="DS25" s="69"/>
      <c r="DT25" s="70" t="str">
        <f t="shared" si="30"/>
        <v xml:space="preserve"> *عربى</v>
      </c>
      <c r="DU25" s="71" t="str">
        <f t="shared" si="31"/>
        <v>*انجليزي</v>
      </c>
      <c r="DV25" s="59" t="str">
        <f t="shared" si="32"/>
        <v xml:space="preserve"> *فلسفة</v>
      </c>
      <c r="DW25" s="59" t="str">
        <f t="shared" si="33"/>
        <v xml:space="preserve"> *رياضيات</v>
      </c>
      <c r="DX25" s="59" t="str">
        <f t="shared" si="34"/>
        <v xml:space="preserve"> *فيزياء</v>
      </c>
      <c r="DY25" s="59" t="str">
        <f t="shared" si="35"/>
        <v xml:space="preserve"> *رسم فني</v>
      </c>
      <c r="DZ25" s="59" t="str">
        <f t="shared" si="36"/>
        <v xml:space="preserve"> *مواد وعمليات تشغيل</v>
      </c>
      <c r="EA25" s="59" t="str">
        <f t="shared" si="37"/>
        <v xml:space="preserve"> *مبادئ حاسب</v>
      </c>
      <c r="EB25" s="59" t="str">
        <f t="shared" si="38"/>
        <v xml:space="preserve"> *عملي مبادئ حاسب</v>
      </c>
      <c r="EC25" s="59" t="str">
        <f t="shared" si="39"/>
        <v xml:space="preserve"> *أمن صناعي</v>
      </c>
      <c r="ED25" s="59" t="str">
        <f t="shared" si="40"/>
        <v xml:space="preserve"> *أجهزة قياس</v>
      </c>
      <c r="EE25" s="59" t="str">
        <f t="shared" si="41"/>
        <v xml:space="preserve"> *معمل أجهزة قياس</v>
      </c>
      <c r="EF25" s="59" t="str">
        <f t="shared" si="42"/>
        <v xml:space="preserve"> *مبادئ كهرباء</v>
      </c>
      <c r="EG25" s="59" t="str">
        <f t="shared" si="43"/>
        <v xml:space="preserve"> *عناصر الكترونية</v>
      </c>
      <c r="EH25" s="59" t="str">
        <f t="shared" si="44"/>
        <v xml:space="preserve"> *تدريبات مهنية</v>
      </c>
      <c r="EI25" s="59" t="str">
        <f t="shared" si="45"/>
        <v>* مجموع كلى</v>
      </c>
      <c r="EJ25" s="59" t="str">
        <f t="shared" si="46"/>
        <v xml:space="preserve"> *دين</v>
      </c>
      <c r="EK25" s="72">
        <f t="shared" si="47"/>
        <v>0</v>
      </c>
      <c r="EL25" s="72">
        <f t="shared" si="48"/>
        <v>0</v>
      </c>
      <c r="EM25" s="73"/>
      <c r="EN25" s="73"/>
      <c r="EO25" s="73"/>
      <c r="EP25" s="73"/>
    </row>
    <row r="26" spans="1:146" s="74" customFormat="1" ht="20.100000000000001" customHeight="1" thickTop="1" thickBot="1">
      <c r="A26" s="46">
        <v>28</v>
      </c>
      <c r="B26" s="47">
        <f t="shared" si="1"/>
        <v>1</v>
      </c>
      <c r="C26" s="47">
        <f t="shared" si="2"/>
        <v>11</v>
      </c>
      <c r="D26" s="47">
        <f t="shared" si="3"/>
        <v>2000</v>
      </c>
      <c r="E26" s="75">
        <v>30011011316545</v>
      </c>
      <c r="F26" s="49">
        <f t="shared" si="4"/>
        <v>36831</v>
      </c>
      <c r="G26" s="47">
        <f t="shared" si="5"/>
        <v>0</v>
      </c>
      <c r="H26" s="47">
        <f t="shared" si="6"/>
        <v>11</v>
      </c>
      <c r="I26" s="50">
        <f t="shared" si="7"/>
        <v>16</v>
      </c>
      <c r="J26" s="76"/>
      <c r="K26" s="76"/>
      <c r="L26" s="77"/>
      <c r="M26" s="78" t="s">
        <v>183</v>
      </c>
      <c r="N26" s="79">
        <v>18</v>
      </c>
      <c r="O26" s="55"/>
      <c r="P26" s="55"/>
      <c r="Q26" s="55"/>
      <c r="R26" s="80"/>
      <c r="S26" s="81"/>
      <c r="T26" s="62">
        <v>4</v>
      </c>
      <c r="U26" s="59">
        <v>10</v>
      </c>
      <c r="V26" s="63"/>
      <c r="W26" s="63"/>
      <c r="X26" s="64">
        <f t="shared" si="8"/>
        <v>14</v>
      </c>
      <c r="Y26" s="62">
        <v>3.5</v>
      </c>
      <c r="Z26" s="63">
        <v>8.5</v>
      </c>
      <c r="AA26" s="63"/>
      <c r="AB26" s="63"/>
      <c r="AC26" s="64">
        <f t="shared" si="9"/>
        <v>12</v>
      </c>
      <c r="AD26" s="62">
        <v>3</v>
      </c>
      <c r="AE26" s="63">
        <v>15</v>
      </c>
      <c r="AF26" s="63"/>
      <c r="AG26" s="63"/>
      <c r="AH26" s="64">
        <f t="shared" si="10"/>
        <v>18</v>
      </c>
      <c r="AI26" s="62">
        <v>3</v>
      </c>
      <c r="AJ26" s="63">
        <v>11.5</v>
      </c>
      <c r="AK26" s="63"/>
      <c r="AL26" s="63"/>
      <c r="AM26" s="64">
        <f t="shared" si="11"/>
        <v>14.5</v>
      </c>
      <c r="AN26" s="65">
        <v>3.5</v>
      </c>
      <c r="AO26" s="63">
        <v>13</v>
      </c>
      <c r="AP26" s="63"/>
      <c r="AQ26" s="63"/>
      <c r="AR26" s="57">
        <f t="shared" si="12"/>
        <v>16.5</v>
      </c>
      <c r="AS26" s="62">
        <v>5</v>
      </c>
      <c r="AT26" s="63">
        <v>16.5</v>
      </c>
      <c r="AU26" s="63"/>
      <c r="AV26" s="63"/>
      <c r="AW26" s="64">
        <f t="shared" si="13"/>
        <v>21.5</v>
      </c>
      <c r="AX26" s="62">
        <v>1.5</v>
      </c>
      <c r="AY26" s="63">
        <v>4</v>
      </c>
      <c r="AZ26" s="63"/>
      <c r="BA26" s="63"/>
      <c r="BB26" s="64">
        <f t="shared" si="14"/>
        <v>5.5</v>
      </c>
      <c r="BC26" s="62">
        <v>2.5</v>
      </c>
      <c r="BD26" s="63">
        <v>4</v>
      </c>
      <c r="BE26" s="63"/>
      <c r="BF26" s="63"/>
      <c r="BG26" s="64">
        <f t="shared" si="15"/>
        <v>6.5</v>
      </c>
      <c r="BH26" s="65">
        <v>0.7</v>
      </c>
      <c r="BI26" s="63">
        <v>2.5</v>
      </c>
      <c r="BJ26" s="63"/>
      <c r="BK26" s="63"/>
      <c r="BL26" s="57">
        <f t="shared" si="16"/>
        <v>3.2</v>
      </c>
      <c r="BM26" s="62">
        <v>1.5</v>
      </c>
      <c r="BN26" s="63">
        <v>3</v>
      </c>
      <c r="BO26" s="63"/>
      <c r="BP26" s="63"/>
      <c r="BQ26" s="64">
        <f t="shared" si="17"/>
        <v>4.5</v>
      </c>
      <c r="BR26" s="62">
        <v>0.8</v>
      </c>
      <c r="BS26" s="63">
        <v>3.1</v>
      </c>
      <c r="BT26" s="63"/>
      <c r="BU26" s="63"/>
      <c r="BV26" s="64">
        <f t="shared" si="18"/>
        <v>3.9000000000000004</v>
      </c>
      <c r="BW26" s="62">
        <v>3.3</v>
      </c>
      <c r="BX26" s="63">
        <v>4</v>
      </c>
      <c r="BY26" s="63"/>
      <c r="BZ26" s="63"/>
      <c r="CA26" s="64">
        <f t="shared" si="19"/>
        <v>7.3</v>
      </c>
      <c r="CB26" s="62">
        <v>3.5</v>
      </c>
      <c r="CC26" s="63">
        <v>12</v>
      </c>
      <c r="CD26" s="63"/>
      <c r="CE26" s="63"/>
      <c r="CF26" s="64">
        <f t="shared" si="20"/>
        <v>15.5</v>
      </c>
      <c r="CG26" s="62">
        <v>2.2000000000000002</v>
      </c>
      <c r="CH26" s="63">
        <v>6.5</v>
      </c>
      <c r="CI26" s="63"/>
      <c r="CJ26" s="63"/>
      <c r="CK26" s="64">
        <f t="shared" si="21"/>
        <v>8.6999999999999993</v>
      </c>
      <c r="CL26" s="62">
        <v>2.5</v>
      </c>
      <c r="CM26" s="63">
        <v>6.5</v>
      </c>
      <c r="CN26" s="63"/>
      <c r="CO26" s="63"/>
      <c r="CP26" s="64">
        <f t="shared" si="22"/>
        <v>9</v>
      </c>
      <c r="CQ26" s="62">
        <v>0.8</v>
      </c>
      <c r="CR26" s="63">
        <v>2.5</v>
      </c>
      <c r="CS26" s="63"/>
      <c r="CT26" s="63"/>
      <c r="CU26" s="64">
        <f t="shared" si="23"/>
        <v>3.3</v>
      </c>
      <c r="CV26" s="65">
        <v>8</v>
      </c>
      <c r="CW26" s="63">
        <v>39</v>
      </c>
      <c r="CX26" s="63"/>
      <c r="CY26" s="63"/>
      <c r="CZ26" s="57">
        <f t="shared" si="24"/>
        <v>47</v>
      </c>
      <c r="DA26" s="66">
        <f t="shared" si="0"/>
        <v>198.6</v>
      </c>
      <c r="DB26" s="62">
        <v>1.5</v>
      </c>
      <c r="DC26" s="63">
        <v>4.5</v>
      </c>
      <c r="DD26" s="63"/>
      <c r="DE26" s="63"/>
      <c r="DF26" s="64">
        <f t="shared" si="25"/>
        <v>6</v>
      </c>
      <c r="DG26" s="62"/>
      <c r="DH26" s="63"/>
      <c r="DI26" s="63"/>
      <c r="DJ26" s="63"/>
      <c r="DK26" s="64">
        <f t="shared" si="26"/>
        <v>0</v>
      </c>
      <c r="DL26" s="62"/>
      <c r="DM26" s="63"/>
      <c r="DN26" s="63"/>
      <c r="DO26" s="63"/>
      <c r="DP26" s="64">
        <f t="shared" si="27"/>
        <v>0</v>
      </c>
      <c r="DQ26" s="67" t="str">
        <f t="shared" si="28"/>
        <v>راسبة</v>
      </c>
      <c r="DR26" s="68" t="str">
        <f t="shared" si="29"/>
        <v xml:space="preserve"> *عربى*انجليزي *فلسفة *رياضيات *فيزياء *رسم فني *مواد وعمليات تشغيل *مبادئ حاسب *عملي مبادئ حاسب *أمن صناعي *أجهزة قياس *معمل أجهزة قياس *مبادئ كهرباء *عناصر الكترونية *تدريبات مهنية* مجموع كلى *دين</v>
      </c>
      <c r="DS26" s="69"/>
      <c r="DT26" s="70" t="str">
        <f t="shared" si="30"/>
        <v xml:space="preserve"> *عربى</v>
      </c>
      <c r="DU26" s="71" t="str">
        <f t="shared" si="31"/>
        <v>*انجليزي</v>
      </c>
      <c r="DV26" s="59" t="str">
        <f t="shared" si="32"/>
        <v xml:space="preserve"> *فلسفة</v>
      </c>
      <c r="DW26" s="59" t="str">
        <f t="shared" si="33"/>
        <v xml:space="preserve"> *رياضيات</v>
      </c>
      <c r="DX26" s="59" t="str">
        <f t="shared" si="34"/>
        <v xml:space="preserve"> *فيزياء</v>
      </c>
      <c r="DY26" s="59" t="str">
        <f t="shared" si="35"/>
        <v xml:space="preserve"> *رسم فني</v>
      </c>
      <c r="DZ26" s="59" t="str">
        <f t="shared" si="36"/>
        <v xml:space="preserve"> *مواد وعمليات تشغيل</v>
      </c>
      <c r="EA26" s="59" t="str">
        <f t="shared" si="37"/>
        <v xml:space="preserve"> *مبادئ حاسب</v>
      </c>
      <c r="EB26" s="59" t="str">
        <f t="shared" si="38"/>
        <v xml:space="preserve"> *عملي مبادئ حاسب</v>
      </c>
      <c r="EC26" s="59" t="str">
        <f t="shared" si="39"/>
        <v xml:space="preserve"> *أمن صناعي</v>
      </c>
      <c r="ED26" s="59" t="str">
        <f t="shared" si="40"/>
        <v xml:space="preserve"> *أجهزة قياس</v>
      </c>
      <c r="EE26" s="59" t="str">
        <f t="shared" si="41"/>
        <v xml:space="preserve"> *معمل أجهزة قياس</v>
      </c>
      <c r="EF26" s="59" t="str">
        <f t="shared" si="42"/>
        <v xml:space="preserve"> *مبادئ كهرباء</v>
      </c>
      <c r="EG26" s="59" t="str">
        <f t="shared" si="43"/>
        <v xml:space="preserve"> *عناصر الكترونية</v>
      </c>
      <c r="EH26" s="59" t="str">
        <f t="shared" si="44"/>
        <v xml:space="preserve"> *تدريبات مهنية</v>
      </c>
      <c r="EI26" s="59" t="str">
        <f t="shared" si="45"/>
        <v>* مجموع كلى</v>
      </c>
      <c r="EJ26" s="59" t="str">
        <f t="shared" si="46"/>
        <v xml:space="preserve"> *دين</v>
      </c>
      <c r="EK26" s="72">
        <f t="shared" si="47"/>
        <v>0</v>
      </c>
      <c r="EL26" s="72">
        <f t="shared" si="48"/>
        <v>0</v>
      </c>
      <c r="EM26" s="73"/>
      <c r="EN26" s="73"/>
      <c r="EO26" s="73"/>
      <c r="EP26" s="73"/>
    </row>
    <row r="27" spans="1:146" s="111" customFormat="1" ht="20.100000000000001" customHeight="1" thickTop="1" thickBot="1">
      <c r="A27" s="87">
        <v>1</v>
      </c>
      <c r="B27" s="88">
        <f t="shared" si="1"/>
        <v>1</v>
      </c>
      <c r="C27" s="88">
        <f t="shared" si="2"/>
        <v>7</v>
      </c>
      <c r="D27" s="88">
        <f t="shared" si="3"/>
        <v>2001</v>
      </c>
      <c r="E27" s="89">
        <v>30107011318561</v>
      </c>
      <c r="F27" s="90">
        <f t="shared" si="4"/>
        <v>37073</v>
      </c>
      <c r="G27" s="88">
        <f t="shared" si="5"/>
        <v>0</v>
      </c>
      <c r="H27" s="88">
        <f t="shared" si="6"/>
        <v>3</v>
      </c>
      <c r="I27" s="91">
        <f t="shared" si="7"/>
        <v>16</v>
      </c>
      <c r="J27" s="92"/>
      <c r="K27" s="92"/>
      <c r="L27" s="93"/>
      <c r="M27" s="53" t="s">
        <v>184</v>
      </c>
      <c r="N27" s="54">
        <v>19</v>
      </c>
      <c r="O27" s="94"/>
      <c r="P27" s="94"/>
      <c r="Q27" s="94"/>
      <c r="R27" s="95"/>
      <c r="S27" s="96"/>
      <c r="T27" s="97">
        <v>4</v>
      </c>
      <c r="U27" s="98">
        <v>13.5</v>
      </c>
      <c r="V27" s="99"/>
      <c r="W27" s="99"/>
      <c r="X27" s="100">
        <f t="shared" si="8"/>
        <v>17.5</v>
      </c>
      <c r="Y27" s="97">
        <v>3.5</v>
      </c>
      <c r="Z27" s="99">
        <v>9.5</v>
      </c>
      <c r="AA27" s="99"/>
      <c r="AB27" s="99"/>
      <c r="AC27" s="100">
        <f t="shared" si="9"/>
        <v>13</v>
      </c>
      <c r="AD27" s="97">
        <v>3</v>
      </c>
      <c r="AE27" s="99">
        <v>16</v>
      </c>
      <c r="AF27" s="99"/>
      <c r="AG27" s="99"/>
      <c r="AH27" s="100">
        <f t="shared" si="10"/>
        <v>19</v>
      </c>
      <c r="AI27" s="97">
        <v>3</v>
      </c>
      <c r="AJ27" s="99">
        <v>15.5</v>
      </c>
      <c r="AK27" s="99"/>
      <c r="AL27" s="99"/>
      <c r="AM27" s="100">
        <f t="shared" si="11"/>
        <v>18.5</v>
      </c>
      <c r="AN27" s="101">
        <v>3.5</v>
      </c>
      <c r="AO27" s="99">
        <v>14.5</v>
      </c>
      <c r="AP27" s="99"/>
      <c r="AQ27" s="99"/>
      <c r="AR27" s="102">
        <f t="shared" si="12"/>
        <v>18</v>
      </c>
      <c r="AS27" s="97">
        <v>5</v>
      </c>
      <c r="AT27" s="99">
        <v>15</v>
      </c>
      <c r="AU27" s="99"/>
      <c r="AV27" s="99"/>
      <c r="AW27" s="100">
        <f t="shared" si="13"/>
        <v>20</v>
      </c>
      <c r="AX27" s="97">
        <v>1.5</v>
      </c>
      <c r="AY27" s="99">
        <v>4.5</v>
      </c>
      <c r="AZ27" s="99"/>
      <c r="BA27" s="99"/>
      <c r="BB27" s="100">
        <f t="shared" si="14"/>
        <v>6</v>
      </c>
      <c r="BC27" s="97">
        <v>2.5</v>
      </c>
      <c r="BD27" s="99">
        <v>5</v>
      </c>
      <c r="BE27" s="99"/>
      <c r="BF27" s="99"/>
      <c r="BG27" s="100">
        <f t="shared" si="15"/>
        <v>7.5</v>
      </c>
      <c r="BH27" s="101">
        <v>0.7</v>
      </c>
      <c r="BI27" s="99">
        <v>3</v>
      </c>
      <c r="BJ27" s="99"/>
      <c r="BK27" s="99"/>
      <c r="BL27" s="102">
        <f t="shared" si="16"/>
        <v>3.7</v>
      </c>
      <c r="BM27" s="97">
        <v>1.5</v>
      </c>
      <c r="BN27" s="99">
        <v>3.5</v>
      </c>
      <c r="BO27" s="99"/>
      <c r="BP27" s="99"/>
      <c r="BQ27" s="100">
        <f t="shared" si="17"/>
        <v>5</v>
      </c>
      <c r="BR27" s="97">
        <v>0.8</v>
      </c>
      <c r="BS27" s="99">
        <v>3</v>
      </c>
      <c r="BT27" s="99"/>
      <c r="BU27" s="99"/>
      <c r="BV27" s="100">
        <f t="shared" si="18"/>
        <v>3.8</v>
      </c>
      <c r="BW27" s="97">
        <v>3.2</v>
      </c>
      <c r="BX27" s="99">
        <v>4.5</v>
      </c>
      <c r="BY27" s="99"/>
      <c r="BZ27" s="99"/>
      <c r="CA27" s="100">
        <f t="shared" si="19"/>
        <v>7.7</v>
      </c>
      <c r="CB27" s="97">
        <v>3.5</v>
      </c>
      <c r="CC27" s="99">
        <v>10.5</v>
      </c>
      <c r="CD27" s="99"/>
      <c r="CE27" s="99"/>
      <c r="CF27" s="100">
        <f t="shared" si="20"/>
        <v>14</v>
      </c>
      <c r="CG27" s="97">
        <v>2.5</v>
      </c>
      <c r="CH27" s="99">
        <v>9</v>
      </c>
      <c r="CI27" s="99"/>
      <c r="CJ27" s="99"/>
      <c r="CK27" s="100">
        <f t="shared" si="21"/>
        <v>11.5</v>
      </c>
      <c r="CL27" s="97">
        <v>2.5</v>
      </c>
      <c r="CM27" s="99">
        <v>6</v>
      </c>
      <c r="CN27" s="99"/>
      <c r="CO27" s="99"/>
      <c r="CP27" s="100">
        <f t="shared" si="22"/>
        <v>8.5</v>
      </c>
      <c r="CQ27" s="97">
        <v>0.8</v>
      </c>
      <c r="CR27" s="99">
        <v>3</v>
      </c>
      <c r="CS27" s="99"/>
      <c r="CT27" s="99"/>
      <c r="CU27" s="100">
        <f t="shared" si="23"/>
        <v>3.8</v>
      </c>
      <c r="CV27" s="101">
        <v>8</v>
      </c>
      <c r="CW27" s="99">
        <v>38</v>
      </c>
      <c r="CX27" s="99"/>
      <c r="CY27" s="99"/>
      <c r="CZ27" s="102">
        <f t="shared" si="24"/>
        <v>46</v>
      </c>
      <c r="DA27" s="103">
        <f t="shared" si="0"/>
        <v>211.2</v>
      </c>
      <c r="DB27" s="97">
        <v>1.5</v>
      </c>
      <c r="DC27" s="99">
        <v>6</v>
      </c>
      <c r="DD27" s="99"/>
      <c r="DE27" s="99"/>
      <c r="DF27" s="100">
        <f t="shared" si="25"/>
        <v>7.5</v>
      </c>
      <c r="DG27" s="97"/>
      <c r="DH27" s="99"/>
      <c r="DI27" s="99"/>
      <c r="DJ27" s="99"/>
      <c r="DK27" s="100">
        <f t="shared" si="26"/>
        <v>0</v>
      </c>
      <c r="DL27" s="97"/>
      <c r="DM27" s="99"/>
      <c r="DN27" s="99"/>
      <c r="DO27" s="99"/>
      <c r="DP27" s="100">
        <f t="shared" si="27"/>
        <v>0</v>
      </c>
      <c r="DQ27" s="104" t="str">
        <f t="shared" si="28"/>
        <v>راسبة</v>
      </c>
      <c r="DR27" s="105" t="str">
        <f t="shared" si="29"/>
        <v xml:space="preserve"> *عربى*انجليزي *فلسفة *رياضيات *فيزياء *رسم فني *مواد وعمليات تشغيل *مبادئ حاسب *عملي مبادئ حاسب *أمن صناعي *أجهزة قياس *معمل أجهزة قياس *مبادئ كهرباء *عناصر الكترونية *تدريبات مهنية* مجموع كلى *دين</v>
      </c>
      <c r="DS27" s="106"/>
      <c r="DT27" s="107" t="str">
        <f t="shared" si="30"/>
        <v xml:space="preserve"> *عربى</v>
      </c>
      <c r="DU27" s="108" t="str">
        <f t="shared" si="31"/>
        <v>*انجليزي</v>
      </c>
      <c r="DV27" s="98" t="str">
        <f t="shared" si="32"/>
        <v xml:space="preserve"> *فلسفة</v>
      </c>
      <c r="DW27" s="98" t="str">
        <f t="shared" si="33"/>
        <v xml:space="preserve"> *رياضيات</v>
      </c>
      <c r="DX27" s="98" t="str">
        <f t="shared" si="34"/>
        <v xml:space="preserve"> *فيزياء</v>
      </c>
      <c r="DY27" s="98" t="str">
        <f t="shared" si="35"/>
        <v xml:space="preserve"> *رسم فني</v>
      </c>
      <c r="DZ27" s="98" t="str">
        <f t="shared" si="36"/>
        <v xml:space="preserve"> *مواد وعمليات تشغيل</v>
      </c>
      <c r="EA27" s="98" t="str">
        <f t="shared" si="37"/>
        <v xml:space="preserve"> *مبادئ حاسب</v>
      </c>
      <c r="EB27" s="98" t="str">
        <f t="shared" si="38"/>
        <v xml:space="preserve"> *عملي مبادئ حاسب</v>
      </c>
      <c r="EC27" s="98" t="str">
        <f t="shared" si="39"/>
        <v xml:space="preserve"> *أمن صناعي</v>
      </c>
      <c r="ED27" s="98" t="str">
        <f t="shared" si="40"/>
        <v xml:space="preserve"> *أجهزة قياس</v>
      </c>
      <c r="EE27" s="98" t="str">
        <f t="shared" si="41"/>
        <v xml:space="preserve"> *معمل أجهزة قياس</v>
      </c>
      <c r="EF27" s="98" t="str">
        <f t="shared" si="42"/>
        <v xml:space="preserve"> *مبادئ كهرباء</v>
      </c>
      <c r="EG27" s="98" t="str">
        <f t="shared" si="43"/>
        <v xml:space="preserve"> *عناصر الكترونية</v>
      </c>
      <c r="EH27" s="98" t="str">
        <f t="shared" si="44"/>
        <v xml:space="preserve"> *تدريبات مهنية</v>
      </c>
      <c r="EI27" s="98" t="str">
        <f t="shared" si="45"/>
        <v>* مجموع كلى</v>
      </c>
      <c r="EJ27" s="98" t="str">
        <f t="shared" si="46"/>
        <v xml:space="preserve"> *دين</v>
      </c>
      <c r="EK27" s="109">
        <f t="shared" si="47"/>
        <v>0</v>
      </c>
      <c r="EL27" s="109">
        <f t="shared" si="48"/>
        <v>0</v>
      </c>
      <c r="EM27" s="110"/>
      <c r="EN27" s="110"/>
      <c r="EO27" s="110"/>
      <c r="EP27" s="110"/>
    </row>
    <row r="28" spans="1:146" s="111" customFormat="1" ht="20.100000000000001" customHeight="1" thickTop="1" thickBot="1">
      <c r="A28" s="87">
        <v>2</v>
      </c>
      <c r="B28" s="88">
        <f t="shared" si="1"/>
        <v>10</v>
      </c>
      <c r="C28" s="88">
        <f t="shared" si="2"/>
        <v>2</v>
      </c>
      <c r="D28" s="88">
        <f t="shared" si="3"/>
        <v>2001</v>
      </c>
      <c r="E28" s="89">
        <v>30102101305327</v>
      </c>
      <c r="F28" s="90">
        <f t="shared" si="4"/>
        <v>36932</v>
      </c>
      <c r="G28" s="88">
        <f t="shared" si="5"/>
        <v>21</v>
      </c>
      <c r="H28" s="88">
        <f t="shared" si="6"/>
        <v>7</v>
      </c>
      <c r="I28" s="91">
        <f t="shared" si="7"/>
        <v>16</v>
      </c>
      <c r="J28" s="92"/>
      <c r="K28" s="92"/>
      <c r="L28" s="93"/>
      <c r="M28" s="78" t="s">
        <v>185</v>
      </c>
      <c r="N28" s="79">
        <v>20</v>
      </c>
      <c r="O28" s="94"/>
      <c r="P28" s="94"/>
      <c r="Q28" s="94"/>
      <c r="R28" s="95"/>
      <c r="S28" s="96"/>
      <c r="T28" s="97">
        <v>4</v>
      </c>
      <c r="U28" s="98">
        <v>12</v>
      </c>
      <c r="V28" s="99"/>
      <c r="W28" s="99"/>
      <c r="X28" s="100">
        <f t="shared" si="8"/>
        <v>16</v>
      </c>
      <c r="Y28" s="97">
        <v>3.5</v>
      </c>
      <c r="Z28" s="99">
        <v>11</v>
      </c>
      <c r="AA28" s="99"/>
      <c r="AB28" s="99"/>
      <c r="AC28" s="100">
        <f t="shared" si="9"/>
        <v>14.5</v>
      </c>
      <c r="AD28" s="97">
        <v>3</v>
      </c>
      <c r="AE28" s="99">
        <v>16</v>
      </c>
      <c r="AF28" s="99"/>
      <c r="AG28" s="99"/>
      <c r="AH28" s="100">
        <f t="shared" si="10"/>
        <v>19</v>
      </c>
      <c r="AI28" s="97">
        <v>2.5</v>
      </c>
      <c r="AJ28" s="99">
        <v>13.5</v>
      </c>
      <c r="AK28" s="99"/>
      <c r="AL28" s="99"/>
      <c r="AM28" s="100">
        <f t="shared" si="11"/>
        <v>16</v>
      </c>
      <c r="AN28" s="101">
        <v>3.5</v>
      </c>
      <c r="AO28" s="99">
        <v>13</v>
      </c>
      <c r="AP28" s="99"/>
      <c r="AQ28" s="99"/>
      <c r="AR28" s="102">
        <f t="shared" si="12"/>
        <v>16.5</v>
      </c>
      <c r="AS28" s="97">
        <v>5</v>
      </c>
      <c r="AT28" s="99">
        <v>14</v>
      </c>
      <c r="AU28" s="99"/>
      <c r="AV28" s="99"/>
      <c r="AW28" s="100">
        <f t="shared" si="13"/>
        <v>19</v>
      </c>
      <c r="AX28" s="97">
        <v>1.5</v>
      </c>
      <c r="AY28" s="99">
        <v>3.5</v>
      </c>
      <c r="AZ28" s="99"/>
      <c r="BA28" s="99"/>
      <c r="BB28" s="100">
        <f t="shared" si="14"/>
        <v>5</v>
      </c>
      <c r="BC28" s="97">
        <v>2.5</v>
      </c>
      <c r="BD28" s="99">
        <v>6</v>
      </c>
      <c r="BE28" s="99"/>
      <c r="BF28" s="99"/>
      <c r="BG28" s="100">
        <f t="shared" si="15"/>
        <v>8.5</v>
      </c>
      <c r="BH28" s="101">
        <v>0.7</v>
      </c>
      <c r="BI28" s="99">
        <v>2</v>
      </c>
      <c r="BJ28" s="99"/>
      <c r="BK28" s="99"/>
      <c r="BL28" s="102">
        <f t="shared" si="16"/>
        <v>2.7</v>
      </c>
      <c r="BM28" s="97">
        <v>1.5</v>
      </c>
      <c r="BN28" s="99">
        <v>4.5</v>
      </c>
      <c r="BO28" s="99"/>
      <c r="BP28" s="99"/>
      <c r="BQ28" s="100">
        <f t="shared" si="17"/>
        <v>6</v>
      </c>
      <c r="BR28" s="97">
        <v>0.8</v>
      </c>
      <c r="BS28" s="99">
        <v>3</v>
      </c>
      <c r="BT28" s="99"/>
      <c r="BU28" s="99"/>
      <c r="BV28" s="100">
        <f t="shared" si="18"/>
        <v>3.8</v>
      </c>
      <c r="BW28" s="97">
        <v>3.2</v>
      </c>
      <c r="BX28" s="99">
        <v>5.5</v>
      </c>
      <c r="BY28" s="99"/>
      <c r="BZ28" s="99"/>
      <c r="CA28" s="100">
        <f t="shared" si="19"/>
        <v>8.6999999999999993</v>
      </c>
      <c r="CB28" s="97">
        <v>3.5</v>
      </c>
      <c r="CC28" s="99">
        <v>10</v>
      </c>
      <c r="CD28" s="99"/>
      <c r="CE28" s="99"/>
      <c r="CF28" s="100">
        <f t="shared" si="20"/>
        <v>13.5</v>
      </c>
      <c r="CG28" s="97">
        <v>2.5</v>
      </c>
      <c r="CH28" s="99">
        <v>5.5</v>
      </c>
      <c r="CI28" s="99"/>
      <c r="CJ28" s="99"/>
      <c r="CK28" s="100">
        <f t="shared" si="21"/>
        <v>8</v>
      </c>
      <c r="CL28" s="97">
        <v>2.5</v>
      </c>
      <c r="CM28" s="99">
        <v>5</v>
      </c>
      <c r="CN28" s="99"/>
      <c r="CO28" s="99"/>
      <c r="CP28" s="100">
        <f t="shared" si="22"/>
        <v>7.5</v>
      </c>
      <c r="CQ28" s="97">
        <v>0.8</v>
      </c>
      <c r="CR28" s="99">
        <v>3</v>
      </c>
      <c r="CS28" s="99"/>
      <c r="CT28" s="99"/>
      <c r="CU28" s="100">
        <f t="shared" si="23"/>
        <v>3.8</v>
      </c>
      <c r="CV28" s="101">
        <v>8</v>
      </c>
      <c r="CW28" s="99">
        <v>39</v>
      </c>
      <c r="CX28" s="99"/>
      <c r="CY28" s="99"/>
      <c r="CZ28" s="102">
        <f t="shared" si="24"/>
        <v>47</v>
      </c>
      <c r="DA28" s="103">
        <f t="shared" si="0"/>
        <v>204.2</v>
      </c>
      <c r="DB28" s="97">
        <v>1.5</v>
      </c>
      <c r="DC28" s="99">
        <v>6</v>
      </c>
      <c r="DD28" s="99"/>
      <c r="DE28" s="99"/>
      <c r="DF28" s="100">
        <f t="shared" si="25"/>
        <v>7.5</v>
      </c>
      <c r="DG28" s="97"/>
      <c r="DH28" s="99"/>
      <c r="DI28" s="99"/>
      <c r="DJ28" s="99"/>
      <c r="DK28" s="100">
        <f t="shared" si="26"/>
        <v>0</v>
      </c>
      <c r="DL28" s="97"/>
      <c r="DM28" s="99"/>
      <c r="DN28" s="99"/>
      <c r="DO28" s="99"/>
      <c r="DP28" s="100">
        <f t="shared" si="27"/>
        <v>0</v>
      </c>
      <c r="DQ28" s="104" t="str">
        <f t="shared" si="28"/>
        <v>راسبة</v>
      </c>
      <c r="DR28" s="105" t="str">
        <f t="shared" si="29"/>
        <v xml:space="preserve"> *عربى*انجليزي *فلسفة *رياضيات *فيزياء *رسم فني *مواد وعمليات تشغيل *مبادئ حاسب *عملي مبادئ حاسب *أمن صناعي *أجهزة قياس *معمل أجهزة قياس *مبادئ كهرباء *عناصر الكترونية *تدريبات مهنية* مجموع كلى *دين</v>
      </c>
      <c r="DS28" s="106"/>
      <c r="DT28" s="107" t="str">
        <f t="shared" si="30"/>
        <v xml:space="preserve"> *عربى</v>
      </c>
      <c r="DU28" s="108" t="str">
        <f t="shared" si="31"/>
        <v>*انجليزي</v>
      </c>
      <c r="DV28" s="98" t="str">
        <f t="shared" si="32"/>
        <v xml:space="preserve"> *فلسفة</v>
      </c>
      <c r="DW28" s="98" t="str">
        <f t="shared" si="33"/>
        <v xml:space="preserve"> *رياضيات</v>
      </c>
      <c r="DX28" s="98" t="str">
        <f t="shared" si="34"/>
        <v xml:space="preserve"> *فيزياء</v>
      </c>
      <c r="DY28" s="98" t="str">
        <f t="shared" si="35"/>
        <v xml:space="preserve"> *رسم فني</v>
      </c>
      <c r="DZ28" s="98" t="str">
        <f t="shared" si="36"/>
        <v xml:space="preserve"> *مواد وعمليات تشغيل</v>
      </c>
      <c r="EA28" s="98" t="str">
        <f t="shared" si="37"/>
        <v xml:space="preserve"> *مبادئ حاسب</v>
      </c>
      <c r="EB28" s="98" t="str">
        <f t="shared" si="38"/>
        <v xml:space="preserve"> *عملي مبادئ حاسب</v>
      </c>
      <c r="EC28" s="98" t="str">
        <f t="shared" si="39"/>
        <v xml:space="preserve"> *أمن صناعي</v>
      </c>
      <c r="ED28" s="98" t="str">
        <f t="shared" si="40"/>
        <v xml:space="preserve"> *أجهزة قياس</v>
      </c>
      <c r="EE28" s="98" t="str">
        <f t="shared" si="41"/>
        <v xml:space="preserve"> *معمل أجهزة قياس</v>
      </c>
      <c r="EF28" s="98" t="str">
        <f t="shared" si="42"/>
        <v xml:space="preserve"> *مبادئ كهرباء</v>
      </c>
      <c r="EG28" s="98" t="str">
        <f t="shared" si="43"/>
        <v xml:space="preserve"> *عناصر الكترونية</v>
      </c>
      <c r="EH28" s="98" t="str">
        <f t="shared" si="44"/>
        <v xml:space="preserve"> *تدريبات مهنية</v>
      </c>
      <c r="EI28" s="98" t="str">
        <f t="shared" si="45"/>
        <v>* مجموع كلى</v>
      </c>
      <c r="EJ28" s="98" t="str">
        <f t="shared" si="46"/>
        <v xml:space="preserve"> *دين</v>
      </c>
      <c r="EK28" s="109">
        <f t="shared" si="47"/>
        <v>0</v>
      </c>
      <c r="EL28" s="109">
        <f t="shared" si="48"/>
        <v>0</v>
      </c>
      <c r="EM28" s="110"/>
      <c r="EN28" s="110"/>
      <c r="EO28" s="110"/>
      <c r="EP28" s="110"/>
    </row>
    <row r="29" spans="1:146" s="111" customFormat="1" ht="20.100000000000001" customHeight="1" thickTop="1" thickBot="1">
      <c r="A29" s="87">
        <v>3</v>
      </c>
      <c r="B29" s="88">
        <f t="shared" si="1"/>
        <v>1</v>
      </c>
      <c r="C29" s="88">
        <f t="shared" si="2"/>
        <v>2</v>
      </c>
      <c r="D29" s="88">
        <f t="shared" si="3"/>
        <v>2001</v>
      </c>
      <c r="E29" s="89">
        <v>30102011311905</v>
      </c>
      <c r="F29" s="90">
        <f t="shared" si="4"/>
        <v>36923</v>
      </c>
      <c r="G29" s="88">
        <f t="shared" si="5"/>
        <v>0</v>
      </c>
      <c r="H29" s="88">
        <f t="shared" si="6"/>
        <v>8</v>
      </c>
      <c r="I29" s="91">
        <f t="shared" si="7"/>
        <v>16</v>
      </c>
      <c r="J29" s="92"/>
      <c r="K29" s="92"/>
      <c r="L29" s="93"/>
      <c r="M29" s="53" t="s">
        <v>186</v>
      </c>
      <c r="N29" s="54">
        <v>21</v>
      </c>
      <c r="O29" s="94"/>
      <c r="P29" s="94"/>
      <c r="Q29" s="94"/>
      <c r="R29" s="95"/>
      <c r="S29" s="96"/>
      <c r="T29" s="97">
        <v>4</v>
      </c>
      <c r="U29" s="98">
        <v>12.5</v>
      </c>
      <c r="V29" s="99"/>
      <c r="W29" s="99"/>
      <c r="X29" s="100">
        <f t="shared" si="8"/>
        <v>16.5</v>
      </c>
      <c r="Y29" s="97">
        <v>3.5</v>
      </c>
      <c r="Z29" s="99">
        <v>13</v>
      </c>
      <c r="AA29" s="99"/>
      <c r="AB29" s="99"/>
      <c r="AC29" s="100">
        <f t="shared" si="9"/>
        <v>16.5</v>
      </c>
      <c r="AD29" s="97">
        <v>3</v>
      </c>
      <c r="AE29" s="99">
        <v>16</v>
      </c>
      <c r="AF29" s="99"/>
      <c r="AG29" s="99"/>
      <c r="AH29" s="100">
        <f t="shared" si="10"/>
        <v>19</v>
      </c>
      <c r="AI29" s="97">
        <v>3</v>
      </c>
      <c r="AJ29" s="99">
        <v>13.5</v>
      </c>
      <c r="AK29" s="99"/>
      <c r="AL29" s="99"/>
      <c r="AM29" s="100">
        <f t="shared" si="11"/>
        <v>16.5</v>
      </c>
      <c r="AN29" s="101">
        <v>3.5</v>
      </c>
      <c r="AO29" s="99">
        <v>15</v>
      </c>
      <c r="AP29" s="99"/>
      <c r="AQ29" s="99"/>
      <c r="AR29" s="102">
        <f t="shared" si="12"/>
        <v>18.5</v>
      </c>
      <c r="AS29" s="97">
        <v>5</v>
      </c>
      <c r="AT29" s="99">
        <v>9</v>
      </c>
      <c r="AU29" s="99"/>
      <c r="AV29" s="99"/>
      <c r="AW29" s="100">
        <f t="shared" si="13"/>
        <v>14</v>
      </c>
      <c r="AX29" s="97">
        <v>1.5</v>
      </c>
      <c r="AY29" s="99">
        <v>4</v>
      </c>
      <c r="AZ29" s="99"/>
      <c r="BA29" s="99"/>
      <c r="BB29" s="100">
        <f t="shared" si="14"/>
        <v>5.5</v>
      </c>
      <c r="BC29" s="97">
        <v>2.5</v>
      </c>
      <c r="BD29" s="99">
        <v>2</v>
      </c>
      <c r="BE29" s="99"/>
      <c r="BF29" s="99"/>
      <c r="BG29" s="100">
        <f t="shared" si="15"/>
        <v>4.5</v>
      </c>
      <c r="BH29" s="101">
        <v>0.7</v>
      </c>
      <c r="BI29" s="99">
        <v>3</v>
      </c>
      <c r="BJ29" s="99"/>
      <c r="BK29" s="99"/>
      <c r="BL29" s="102">
        <f t="shared" si="16"/>
        <v>3.7</v>
      </c>
      <c r="BM29" s="97">
        <v>1.5</v>
      </c>
      <c r="BN29" s="99">
        <v>3.5</v>
      </c>
      <c r="BO29" s="99"/>
      <c r="BP29" s="99"/>
      <c r="BQ29" s="100">
        <f t="shared" si="17"/>
        <v>5</v>
      </c>
      <c r="BR29" s="97">
        <v>0.8</v>
      </c>
      <c r="BS29" s="99">
        <v>2.8</v>
      </c>
      <c r="BT29" s="99"/>
      <c r="BU29" s="99"/>
      <c r="BV29" s="100">
        <f t="shared" si="18"/>
        <v>3.5999999999999996</v>
      </c>
      <c r="BW29" s="97">
        <v>3.2</v>
      </c>
      <c r="BX29" s="99">
        <v>3</v>
      </c>
      <c r="BY29" s="99"/>
      <c r="BZ29" s="99"/>
      <c r="CA29" s="100">
        <f t="shared" si="19"/>
        <v>6.2</v>
      </c>
      <c r="CB29" s="97">
        <v>3.5</v>
      </c>
      <c r="CC29" s="99">
        <v>10</v>
      </c>
      <c r="CD29" s="99"/>
      <c r="CE29" s="99"/>
      <c r="CF29" s="100">
        <f t="shared" si="20"/>
        <v>13.5</v>
      </c>
      <c r="CG29" s="97">
        <v>2.5</v>
      </c>
      <c r="CH29" s="99">
        <v>5.5</v>
      </c>
      <c r="CI29" s="99"/>
      <c r="CJ29" s="99"/>
      <c r="CK29" s="100">
        <f t="shared" si="21"/>
        <v>8</v>
      </c>
      <c r="CL29" s="97">
        <v>2.5</v>
      </c>
      <c r="CM29" s="99">
        <v>4</v>
      </c>
      <c r="CN29" s="99"/>
      <c r="CO29" s="99"/>
      <c r="CP29" s="100">
        <f t="shared" si="22"/>
        <v>6.5</v>
      </c>
      <c r="CQ29" s="97">
        <v>0.8</v>
      </c>
      <c r="CR29" s="99">
        <v>2.5</v>
      </c>
      <c r="CS29" s="99"/>
      <c r="CT29" s="99"/>
      <c r="CU29" s="100">
        <f t="shared" si="23"/>
        <v>3.3</v>
      </c>
      <c r="CV29" s="101">
        <v>8</v>
      </c>
      <c r="CW29" s="99">
        <v>38</v>
      </c>
      <c r="CX29" s="99"/>
      <c r="CY29" s="99"/>
      <c r="CZ29" s="102">
        <f t="shared" si="24"/>
        <v>46</v>
      </c>
      <c r="DA29" s="103">
        <f t="shared" si="0"/>
        <v>197</v>
      </c>
      <c r="DB29" s="97">
        <v>1.5</v>
      </c>
      <c r="DC29" s="99">
        <v>6</v>
      </c>
      <c r="DD29" s="99"/>
      <c r="DE29" s="99"/>
      <c r="DF29" s="100">
        <f t="shared" si="25"/>
        <v>7.5</v>
      </c>
      <c r="DG29" s="97"/>
      <c r="DH29" s="99"/>
      <c r="DI29" s="99"/>
      <c r="DJ29" s="99"/>
      <c r="DK29" s="100">
        <f t="shared" si="26"/>
        <v>0</v>
      </c>
      <c r="DL29" s="97"/>
      <c r="DM29" s="99"/>
      <c r="DN29" s="99"/>
      <c r="DO29" s="99"/>
      <c r="DP29" s="100">
        <f t="shared" si="27"/>
        <v>0</v>
      </c>
      <c r="DQ29" s="104" t="str">
        <f t="shared" si="28"/>
        <v>راسبة</v>
      </c>
      <c r="DR29" s="105" t="str">
        <f t="shared" si="29"/>
        <v xml:space="preserve"> *عربى *انجليزي *فلسفة *رياضيات *فيزياء *رسم فني *مواد وعمليات تشغيل *مبادئ حاسب *عملي مبادئ حاسب *أمن صناعي *أجهزة قياس *معمل أجهزة قياس *مبادئ كهرباء *عناصر الكترونية *تدريبات مهنية* مجموع كلى *دين</v>
      </c>
      <c r="DS29" s="106"/>
      <c r="DT29" s="107" t="str">
        <f t="shared" si="30"/>
        <v xml:space="preserve"> *عربى</v>
      </c>
      <c r="DU29" s="108" t="str">
        <f t="shared" si="31"/>
        <v xml:space="preserve"> *انجليزي</v>
      </c>
      <c r="DV29" s="98" t="str">
        <f t="shared" si="32"/>
        <v xml:space="preserve"> *فلسفة</v>
      </c>
      <c r="DW29" s="98" t="str">
        <f t="shared" si="33"/>
        <v xml:space="preserve"> *رياضيات</v>
      </c>
      <c r="DX29" s="98" t="str">
        <f t="shared" si="34"/>
        <v xml:space="preserve"> *فيزياء</v>
      </c>
      <c r="DY29" s="98" t="str">
        <f t="shared" si="35"/>
        <v xml:space="preserve"> *رسم فني</v>
      </c>
      <c r="DZ29" s="98" t="str">
        <f t="shared" si="36"/>
        <v xml:space="preserve"> *مواد وعمليات تشغيل</v>
      </c>
      <c r="EA29" s="98" t="str">
        <f t="shared" si="37"/>
        <v xml:space="preserve"> *مبادئ حاسب</v>
      </c>
      <c r="EB29" s="98" t="str">
        <f t="shared" si="38"/>
        <v xml:space="preserve"> *عملي مبادئ حاسب</v>
      </c>
      <c r="EC29" s="98" t="str">
        <f t="shared" si="39"/>
        <v xml:space="preserve"> *أمن صناعي</v>
      </c>
      <c r="ED29" s="98" t="str">
        <f t="shared" si="40"/>
        <v xml:space="preserve"> *أجهزة قياس</v>
      </c>
      <c r="EE29" s="98" t="str">
        <f t="shared" si="41"/>
        <v xml:space="preserve"> *معمل أجهزة قياس</v>
      </c>
      <c r="EF29" s="98" t="str">
        <f t="shared" si="42"/>
        <v xml:space="preserve"> *مبادئ كهرباء</v>
      </c>
      <c r="EG29" s="98" t="str">
        <f t="shared" si="43"/>
        <v xml:space="preserve"> *عناصر الكترونية</v>
      </c>
      <c r="EH29" s="98" t="str">
        <f t="shared" si="44"/>
        <v xml:space="preserve"> *تدريبات مهنية</v>
      </c>
      <c r="EI29" s="98" t="str">
        <f t="shared" si="45"/>
        <v>* مجموع كلى</v>
      </c>
      <c r="EJ29" s="98" t="str">
        <f t="shared" si="46"/>
        <v xml:space="preserve"> *دين</v>
      </c>
      <c r="EK29" s="109">
        <f t="shared" si="47"/>
        <v>0</v>
      </c>
      <c r="EL29" s="109">
        <f t="shared" si="48"/>
        <v>0</v>
      </c>
      <c r="EM29" s="110"/>
      <c r="EN29" s="110"/>
      <c r="EO29" s="110"/>
      <c r="EP29" s="110"/>
    </row>
    <row r="30" spans="1:146" s="111" customFormat="1" ht="20.100000000000001" customHeight="1" thickTop="1" thickBot="1">
      <c r="A30" s="87">
        <v>4</v>
      </c>
      <c r="B30" s="88">
        <f t="shared" si="1"/>
        <v>9</v>
      </c>
      <c r="C30" s="88">
        <f t="shared" si="2"/>
        <v>9</v>
      </c>
      <c r="D30" s="88">
        <f t="shared" si="3"/>
        <v>2001</v>
      </c>
      <c r="E30" s="89">
        <v>30109091306561</v>
      </c>
      <c r="F30" s="90">
        <f t="shared" si="4"/>
        <v>37143</v>
      </c>
      <c r="G30" s="88">
        <f t="shared" si="5"/>
        <v>22</v>
      </c>
      <c r="H30" s="88">
        <f t="shared" si="6"/>
        <v>0</v>
      </c>
      <c r="I30" s="91">
        <f t="shared" si="7"/>
        <v>16</v>
      </c>
      <c r="J30" s="92"/>
      <c r="K30" s="92"/>
      <c r="L30" s="93"/>
      <c r="M30" s="78" t="s">
        <v>187</v>
      </c>
      <c r="N30" s="79">
        <v>22</v>
      </c>
      <c r="O30" s="94"/>
      <c r="P30" s="94"/>
      <c r="Q30" s="94"/>
      <c r="R30" s="95"/>
      <c r="S30" s="96"/>
      <c r="T30" s="97">
        <v>4</v>
      </c>
      <c r="U30" s="98">
        <v>12</v>
      </c>
      <c r="V30" s="99"/>
      <c r="W30" s="99"/>
      <c r="X30" s="100">
        <f t="shared" si="8"/>
        <v>16</v>
      </c>
      <c r="Y30" s="97">
        <v>3.5</v>
      </c>
      <c r="Z30" s="99">
        <v>13.5</v>
      </c>
      <c r="AA30" s="99"/>
      <c r="AB30" s="99"/>
      <c r="AC30" s="100">
        <f t="shared" si="9"/>
        <v>17</v>
      </c>
      <c r="AD30" s="97">
        <v>3</v>
      </c>
      <c r="AE30" s="99">
        <v>16</v>
      </c>
      <c r="AF30" s="99"/>
      <c r="AG30" s="99"/>
      <c r="AH30" s="100">
        <f t="shared" si="10"/>
        <v>19</v>
      </c>
      <c r="AI30" s="97">
        <v>4</v>
      </c>
      <c r="AJ30" s="99">
        <v>14</v>
      </c>
      <c r="AK30" s="99"/>
      <c r="AL30" s="99"/>
      <c r="AM30" s="100">
        <f t="shared" si="11"/>
        <v>18</v>
      </c>
      <c r="AN30" s="101">
        <v>3.5</v>
      </c>
      <c r="AO30" s="99">
        <v>15</v>
      </c>
      <c r="AP30" s="99"/>
      <c r="AQ30" s="99"/>
      <c r="AR30" s="102">
        <f t="shared" si="12"/>
        <v>18.5</v>
      </c>
      <c r="AS30" s="97">
        <v>5</v>
      </c>
      <c r="AT30" s="99">
        <v>19</v>
      </c>
      <c r="AU30" s="99"/>
      <c r="AV30" s="99"/>
      <c r="AW30" s="100">
        <f t="shared" si="13"/>
        <v>24</v>
      </c>
      <c r="AX30" s="97">
        <v>1.5</v>
      </c>
      <c r="AY30" s="99">
        <v>5</v>
      </c>
      <c r="AZ30" s="99"/>
      <c r="BA30" s="99"/>
      <c r="BB30" s="100">
        <f t="shared" si="14"/>
        <v>6.5</v>
      </c>
      <c r="BC30" s="97">
        <v>2.5</v>
      </c>
      <c r="BD30" s="99">
        <v>10</v>
      </c>
      <c r="BE30" s="99"/>
      <c r="BF30" s="99"/>
      <c r="BG30" s="100">
        <f t="shared" si="15"/>
        <v>12.5</v>
      </c>
      <c r="BH30" s="101">
        <v>0.7</v>
      </c>
      <c r="BI30" s="99">
        <v>3</v>
      </c>
      <c r="BJ30" s="99"/>
      <c r="BK30" s="99"/>
      <c r="BL30" s="102">
        <f t="shared" si="16"/>
        <v>3.7</v>
      </c>
      <c r="BM30" s="97">
        <v>1.5</v>
      </c>
      <c r="BN30" s="99">
        <v>5.5</v>
      </c>
      <c r="BO30" s="99"/>
      <c r="BP30" s="99"/>
      <c r="BQ30" s="100">
        <f t="shared" si="17"/>
        <v>7</v>
      </c>
      <c r="BR30" s="97">
        <v>0.8</v>
      </c>
      <c r="BS30" s="99">
        <v>2.8</v>
      </c>
      <c r="BT30" s="99"/>
      <c r="BU30" s="99"/>
      <c r="BV30" s="100">
        <f t="shared" si="18"/>
        <v>3.5999999999999996</v>
      </c>
      <c r="BW30" s="97">
        <v>3.2</v>
      </c>
      <c r="BX30" s="99">
        <v>9.5</v>
      </c>
      <c r="BY30" s="99"/>
      <c r="BZ30" s="99"/>
      <c r="CA30" s="100">
        <f t="shared" si="19"/>
        <v>12.7</v>
      </c>
      <c r="CB30" s="97">
        <v>3.5</v>
      </c>
      <c r="CC30" s="99">
        <v>12</v>
      </c>
      <c r="CD30" s="99"/>
      <c r="CE30" s="99"/>
      <c r="CF30" s="100">
        <f t="shared" si="20"/>
        <v>15.5</v>
      </c>
      <c r="CG30" s="97">
        <v>2.5</v>
      </c>
      <c r="CH30" s="99">
        <v>8</v>
      </c>
      <c r="CI30" s="99"/>
      <c r="CJ30" s="99"/>
      <c r="CK30" s="100">
        <f t="shared" si="21"/>
        <v>10.5</v>
      </c>
      <c r="CL30" s="97">
        <v>2.5</v>
      </c>
      <c r="CM30" s="99">
        <v>6.5</v>
      </c>
      <c r="CN30" s="99"/>
      <c r="CO30" s="99"/>
      <c r="CP30" s="100">
        <f t="shared" si="22"/>
        <v>9</v>
      </c>
      <c r="CQ30" s="97">
        <v>0.8</v>
      </c>
      <c r="CR30" s="99">
        <v>3.5</v>
      </c>
      <c r="CS30" s="99"/>
      <c r="CT30" s="99"/>
      <c r="CU30" s="100">
        <f t="shared" si="23"/>
        <v>4.3</v>
      </c>
      <c r="CV30" s="101">
        <v>8</v>
      </c>
      <c r="CW30" s="99">
        <v>37</v>
      </c>
      <c r="CX30" s="99"/>
      <c r="CY30" s="99"/>
      <c r="CZ30" s="102">
        <f t="shared" si="24"/>
        <v>45</v>
      </c>
      <c r="DA30" s="103">
        <f t="shared" si="0"/>
        <v>229.49999999999997</v>
      </c>
      <c r="DB30" s="97">
        <v>1.5</v>
      </c>
      <c r="DC30" s="99">
        <v>6.5</v>
      </c>
      <c r="DD30" s="99"/>
      <c r="DE30" s="99"/>
      <c r="DF30" s="100">
        <f t="shared" si="25"/>
        <v>8</v>
      </c>
      <c r="DG30" s="97"/>
      <c r="DH30" s="99"/>
      <c r="DI30" s="99"/>
      <c r="DJ30" s="99"/>
      <c r="DK30" s="100">
        <f t="shared" si="26"/>
        <v>0</v>
      </c>
      <c r="DL30" s="97"/>
      <c r="DM30" s="99"/>
      <c r="DN30" s="99"/>
      <c r="DO30" s="99"/>
      <c r="DP30" s="100">
        <f t="shared" si="27"/>
        <v>0</v>
      </c>
      <c r="DQ30" s="104" t="str">
        <f t="shared" si="28"/>
        <v>راسبة</v>
      </c>
      <c r="DR30" s="105" t="str">
        <f t="shared" si="29"/>
        <v xml:space="preserve"> *عربى *انجليزي *فلسفة *رياضيات *فيزياء *رسم فني *مواد وعمليات تشغيل *مبادئ حاسب *عملي مبادئ حاسب *أمن صناعي *أجهزة قياس *معمل أجهزة قياس *مبادئ كهرباء *عناصر الكترونية *تدريبات مهنية* مجموع كلى *دين</v>
      </c>
      <c r="DS30" s="106"/>
      <c r="DT30" s="107" t="str">
        <f t="shared" si="30"/>
        <v xml:space="preserve"> *عربى</v>
      </c>
      <c r="DU30" s="108" t="str">
        <f t="shared" si="31"/>
        <v xml:space="preserve"> *انجليزي</v>
      </c>
      <c r="DV30" s="98" t="str">
        <f t="shared" si="32"/>
        <v xml:space="preserve"> *فلسفة</v>
      </c>
      <c r="DW30" s="98" t="str">
        <f t="shared" si="33"/>
        <v xml:space="preserve"> *رياضيات</v>
      </c>
      <c r="DX30" s="98" t="str">
        <f t="shared" si="34"/>
        <v xml:space="preserve"> *فيزياء</v>
      </c>
      <c r="DY30" s="98" t="str">
        <f t="shared" si="35"/>
        <v xml:space="preserve"> *رسم فني</v>
      </c>
      <c r="DZ30" s="98" t="str">
        <f t="shared" si="36"/>
        <v xml:space="preserve"> *مواد وعمليات تشغيل</v>
      </c>
      <c r="EA30" s="98" t="str">
        <f t="shared" si="37"/>
        <v xml:space="preserve"> *مبادئ حاسب</v>
      </c>
      <c r="EB30" s="98" t="str">
        <f t="shared" si="38"/>
        <v xml:space="preserve"> *عملي مبادئ حاسب</v>
      </c>
      <c r="EC30" s="98" t="str">
        <f t="shared" si="39"/>
        <v xml:space="preserve"> *أمن صناعي</v>
      </c>
      <c r="ED30" s="98" t="str">
        <f t="shared" si="40"/>
        <v xml:space="preserve"> *أجهزة قياس</v>
      </c>
      <c r="EE30" s="98" t="str">
        <f t="shared" si="41"/>
        <v xml:space="preserve"> *معمل أجهزة قياس</v>
      </c>
      <c r="EF30" s="98" t="str">
        <f t="shared" si="42"/>
        <v xml:space="preserve"> *مبادئ كهرباء</v>
      </c>
      <c r="EG30" s="98" t="str">
        <f t="shared" si="43"/>
        <v xml:space="preserve"> *عناصر الكترونية</v>
      </c>
      <c r="EH30" s="98" t="str">
        <f t="shared" si="44"/>
        <v xml:space="preserve"> *تدريبات مهنية</v>
      </c>
      <c r="EI30" s="98" t="str">
        <f t="shared" si="45"/>
        <v>* مجموع كلى</v>
      </c>
      <c r="EJ30" s="98" t="str">
        <f t="shared" si="46"/>
        <v xml:space="preserve"> *دين</v>
      </c>
      <c r="EK30" s="109">
        <f t="shared" si="47"/>
        <v>0</v>
      </c>
      <c r="EL30" s="109">
        <f t="shared" si="48"/>
        <v>0</v>
      </c>
      <c r="EM30" s="110"/>
      <c r="EN30" s="110"/>
      <c r="EO30" s="110"/>
      <c r="EP30" s="110"/>
    </row>
    <row r="31" spans="1:146" s="111" customFormat="1" ht="20.100000000000001" customHeight="1" thickTop="1" thickBot="1">
      <c r="A31" s="87">
        <v>5</v>
      </c>
      <c r="B31" s="88">
        <f t="shared" si="1"/>
        <v>1</v>
      </c>
      <c r="C31" s="88">
        <f t="shared" si="2"/>
        <v>11</v>
      </c>
      <c r="D31" s="88">
        <f t="shared" si="3"/>
        <v>2000</v>
      </c>
      <c r="E31" s="89">
        <v>30011011317541</v>
      </c>
      <c r="F31" s="90">
        <f t="shared" si="4"/>
        <v>36831</v>
      </c>
      <c r="G31" s="88">
        <f t="shared" si="5"/>
        <v>0</v>
      </c>
      <c r="H31" s="88">
        <f t="shared" si="6"/>
        <v>11</v>
      </c>
      <c r="I31" s="91">
        <f t="shared" si="7"/>
        <v>16</v>
      </c>
      <c r="J31" s="92"/>
      <c r="K31" s="92"/>
      <c r="L31" s="93"/>
      <c r="M31" s="53" t="s">
        <v>188</v>
      </c>
      <c r="N31" s="54">
        <v>23</v>
      </c>
      <c r="O31" s="94"/>
      <c r="P31" s="94"/>
      <c r="Q31" s="94"/>
      <c r="R31" s="95"/>
      <c r="S31" s="96"/>
      <c r="T31" s="97">
        <v>4</v>
      </c>
      <c r="U31" s="98">
        <v>9</v>
      </c>
      <c r="V31" s="99"/>
      <c r="W31" s="99"/>
      <c r="X31" s="100">
        <f t="shared" si="8"/>
        <v>13</v>
      </c>
      <c r="Y31" s="97">
        <v>3.5</v>
      </c>
      <c r="Z31" s="99">
        <v>12</v>
      </c>
      <c r="AA31" s="99"/>
      <c r="AB31" s="99"/>
      <c r="AC31" s="100">
        <f t="shared" si="9"/>
        <v>15.5</v>
      </c>
      <c r="AD31" s="97">
        <v>3</v>
      </c>
      <c r="AE31" s="99">
        <v>15</v>
      </c>
      <c r="AF31" s="99"/>
      <c r="AG31" s="99"/>
      <c r="AH31" s="100">
        <f t="shared" si="10"/>
        <v>18</v>
      </c>
      <c r="AI31" s="97">
        <v>4</v>
      </c>
      <c r="AJ31" s="99">
        <v>14</v>
      </c>
      <c r="AK31" s="99"/>
      <c r="AL31" s="99"/>
      <c r="AM31" s="100">
        <f t="shared" si="11"/>
        <v>18</v>
      </c>
      <c r="AN31" s="101">
        <v>3.5</v>
      </c>
      <c r="AO31" s="99">
        <v>15</v>
      </c>
      <c r="AP31" s="99"/>
      <c r="AQ31" s="99"/>
      <c r="AR31" s="102">
        <f t="shared" si="12"/>
        <v>18.5</v>
      </c>
      <c r="AS31" s="97">
        <v>5</v>
      </c>
      <c r="AT31" s="99">
        <v>16.5</v>
      </c>
      <c r="AU31" s="99"/>
      <c r="AV31" s="99"/>
      <c r="AW31" s="100">
        <f t="shared" si="13"/>
        <v>21.5</v>
      </c>
      <c r="AX31" s="97">
        <v>1.5</v>
      </c>
      <c r="AY31" s="99">
        <v>4</v>
      </c>
      <c r="AZ31" s="99"/>
      <c r="BA31" s="99"/>
      <c r="BB31" s="100">
        <f t="shared" si="14"/>
        <v>5.5</v>
      </c>
      <c r="BC31" s="97">
        <v>2.5</v>
      </c>
      <c r="BD31" s="99">
        <v>5</v>
      </c>
      <c r="BE31" s="99"/>
      <c r="BF31" s="99"/>
      <c r="BG31" s="100">
        <f t="shared" si="15"/>
        <v>7.5</v>
      </c>
      <c r="BH31" s="101">
        <v>0.7</v>
      </c>
      <c r="BI31" s="99">
        <v>1.5</v>
      </c>
      <c r="BJ31" s="99"/>
      <c r="BK31" s="99"/>
      <c r="BL31" s="102">
        <f t="shared" si="16"/>
        <v>2.2000000000000002</v>
      </c>
      <c r="BM31" s="97">
        <v>1.5</v>
      </c>
      <c r="BN31" s="99">
        <v>5</v>
      </c>
      <c r="BO31" s="99"/>
      <c r="BP31" s="99"/>
      <c r="BQ31" s="100">
        <f t="shared" si="17"/>
        <v>6.5</v>
      </c>
      <c r="BR31" s="97">
        <v>0.8</v>
      </c>
      <c r="BS31" s="99">
        <v>3</v>
      </c>
      <c r="BT31" s="99"/>
      <c r="BU31" s="99"/>
      <c r="BV31" s="100">
        <f t="shared" si="18"/>
        <v>3.8</v>
      </c>
      <c r="BW31" s="97">
        <v>3.2</v>
      </c>
      <c r="BX31" s="99">
        <v>9.5</v>
      </c>
      <c r="BY31" s="99"/>
      <c r="BZ31" s="99"/>
      <c r="CA31" s="100">
        <f t="shared" si="19"/>
        <v>12.7</v>
      </c>
      <c r="CB31" s="97">
        <v>3.5</v>
      </c>
      <c r="CC31" s="99">
        <v>8.5</v>
      </c>
      <c r="CD31" s="99"/>
      <c r="CE31" s="99"/>
      <c r="CF31" s="100">
        <f t="shared" si="20"/>
        <v>12</v>
      </c>
      <c r="CG31" s="97">
        <v>2.5</v>
      </c>
      <c r="CH31" s="99">
        <v>6</v>
      </c>
      <c r="CI31" s="99"/>
      <c r="CJ31" s="99"/>
      <c r="CK31" s="100">
        <f t="shared" si="21"/>
        <v>8.5</v>
      </c>
      <c r="CL31" s="97">
        <v>2.5</v>
      </c>
      <c r="CM31" s="99">
        <v>5</v>
      </c>
      <c r="CN31" s="99"/>
      <c r="CO31" s="99"/>
      <c r="CP31" s="100">
        <f t="shared" si="22"/>
        <v>7.5</v>
      </c>
      <c r="CQ31" s="97">
        <v>0.8</v>
      </c>
      <c r="CR31" s="99">
        <v>2.5</v>
      </c>
      <c r="CS31" s="99"/>
      <c r="CT31" s="99"/>
      <c r="CU31" s="100">
        <f t="shared" si="23"/>
        <v>3.3</v>
      </c>
      <c r="CV31" s="101">
        <v>8</v>
      </c>
      <c r="CW31" s="99">
        <v>36</v>
      </c>
      <c r="CX31" s="99"/>
      <c r="CY31" s="99"/>
      <c r="CZ31" s="102">
        <f t="shared" si="24"/>
        <v>44</v>
      </c>
      <c r="DA31" s="103">
        <f t="shared" si="0"/>
        <v>207.2</v>
      </c>
      <c r="DB31" s="97">
        <v>1.5</v>
      </c>
      <c r="DC31" s="99">
        <v>6</v>
      </c>
      <c r="DD31" s="99"/>
      <c r="DE31" s="99"/>
      <c r="DF31" s="100">
        <f t="shared" si="25"/>
        <v>7.5</v>
      </c>
      <c r="DG31" s="97"/>
      <c r="DH31" s="99"/>
      <c r="DI31" s="99"/>
      <c r="DJ31" s="99"/>
      <c r="DK31" s="100">
        <f t="shared" si="26"/>
        <v>0</v>
      </c>
      <c r="DL31" s="97"/>
      <c r="DM31" s="99"/>
      <c r="DN31" s="99"/>
      <c r="DO31" s="99"/>
      <c r="DP31" s="100">
        <f t="shared" si="27"/>
        <v>0</v>
      </c>
      <c r="DQ31" s="104" t="str">
        <f t="shared" si="28"/>
        <v>راسبة</v>
      </c>
      <c r="DR31" s="105" t="str">
        <f t="shared" si="29"/>
        <v xml:space="preserve"> *عربى*انجليزي *فلسفة *رياضيات *فيزياء *رسم فني *مواد وعمليات تشغيل *مبادئ حاسب *عملي مبادئ حاسب *أمن صناعي *أجهزة قياس *معمل أجهزة قياس *مبادئ كهرباء *عناصر الكترونية *تدريبات مهنية* مجموع كلى *دين</v>
      </c>
      <c r="DS31" s="106"/>
      <c r="DT31" s="107" t="str">
        <f t="shared" si="30"/>
        <v xml:space="preserve"> *عربى</v>
      </c>
      <c r="DU31" s="108" t="str">
        <f t="shared" si="31"/>
        <v>*انجليزي</v>
      </c>
      <c r="DV31" s="98" t="str">
        <f t="shared" si="32"/>
        <v xml:space="preserve"> *فلسفة</v>
      </c>
      <c r="DW31" s="98" t="str">
        <f t="shared" si="33"/>
        <v xml:space="preserve"> *رياضيات</v>
      </c>
      <c r="DX31" s="98" t="str">
        <f t="shared" si="34"/>
        <v xml:space="preserve"> *فيزياء</v>
      </c>
      <c r="DY31" s="98" t="str">
        <f t="shared" si="35"/>
        <v xml:space="preserve"> *رسم فني</v>
      </c>
      <c r="DZ31" s="98" t="str">
        <f t="shared" si="36"/>
        <v xml:space="preserve"> *مواد وعمليات تشغيل</v>
      </c>
      <c r="EA31" s="98" t="str">
        <f t="shared" si="37"/>
        <v xml:space="preserve"> *مبادئ حاسب</v>
      </c>
      <c r="EB31" s="98" t="str">
        <f t="shared" si="38"/>
        <v xml:space="preserve"> *عملي مبادئ حاسب</v>
      </c>
      <c r="EC31" s="98" t="str">
        <f t="shared" si="39"/>
        <v xml:space="preserve"> *أمن صناعي</v>
      </c>
      <c r="ED31" s="98" t="str">
        <f t="shared" si="40"/>
        <v xml:space="preserve"> *أجهزة قياس</v>
      </c>
      <c r="EE31" s="98" t="str">
        <f t="shared" si="41"/>
        <v xml:space="preserve"> *معمل أجهزة قياس</v>
      </c>
      <c r="EF31" s="98" t="str">
        <f t="shared" si="42"/>
        <v xml:space="preserve"> *مبادئ كهرباء</v>
      </c>
      <c r="EG31" s="98" t="str">
        <f t="shared" si="43"/>
        <v xml:space="preserve"> *عناصر الكترونية</v>
      </c>
      <c r="EH31" s="98" t="str">
        <f t="shared" si="44"/>
        <v xml:space="preserve"> *تدريبات مهنية</v>
      </c>
      <c r="EI31" s="98" t="str">
        <f t="shared" si="45"/>
        <v>* مجموع كلى</v>
      </c>
      <c r="EJ31" s="98" t="str">
        <f t="shared" si="46"/>
        <v xml:space="preserve"> *دين</v>
      </c>
      <c r="EK31" s="109">
        <f t="shared" si="47"/>
        <v>0</v>
      </c>
      <c r="EL31" s="109">
        <f t="shared" si="48"/>
        <v>0</v>
      </c>
      <c r="EM31" s="110"/>
      <c r="EN31" s="110"/>
      <c r="EO31" s="110"/>
      <c r="EP31" s="110"/>
    </row>
    <row r="32" spans="1:146" s="111" customFormat="1" ht="20.100000000000001" customHeight="1" thickTop="1" thickBot="1">
      <c r="A32" s="87">
        <v>6</v>
      </c>
      <c r="B32" s="88">
        <f t="shared" si="1"/>
        <v>12</v>
      </c>
      <c r="C32" s="88">
        <f t="shared" si="2"/>
        <v>1</v>
      </c>
      <c r="D32" s="88">
        <f t="shared" si="3"/>
        <v>2001</v>
      </c>
      <c r="E32" s="89">
        <v>30101121301186</v>
      </c>
      <c r="F32" s="90">
        <f t="shared" si="4"/>
        <v>36903</v>
      </c>
      <c r="G32" s="88">
        <f t="shared" si="5"/>
        <v>19</v>
      </c>
      <c r="H32" s="88">
        <f t="shared" si="6"/>
        <v>8</v>
      </c>
      <c r="I32" s="91">
        <f t="shared" si="7"/>
        <v>16</v>
      </c>
      <c r="J32" s="92"/>
      <c r="K32" s="92"/>
      <c r="L32" s="93"/>
      <c r="M32" s="78" t="s">
        <v>189</v>
      </c>
      <c r="N32" s="79">
        <v>24</v>
      </c>
      <c r="O32" s="94"/>
      <c r="P32" s="94"/>
      <c r="Q32" s="94"/>
      <c r="R32" s="95"/>
      <c r="S32" s="96"/>
      <c r="T32" s="97">
        <v>4</v>
      </c>
      <c r="U32" s="98">
        <v>11.5</v>
      </c>
      <c r="V32" s="99"/>
      <c r="W32" s="99"/>
      <c r="X32" s="100">
        <f t="shared" si="8"/>
        <v>15.5</v>
      </c>
      <c r="Y32" s="97">
        <v>3.5</v>
      </c>
      <c r="Z32" s="99">
        <v>9.5</v>
      </c>
      <c r="AA32" s="99"/>
      <c r="AB32" s="99"/>
      <c r="AC32" s="100">
        <f t="shared" si="9"/>
        <v>13</v>
      </c>
      <c r="AD32" s="97">
        <v>3</v>
      </c>
      <c r="AE32" s="99">
        <v>16</v>
      </c>
      <c r="AF32" s="99"/>
      <c r="AG32" s="99"/>
      <c r="AH32" s="100">
        <f t="shared" si="10"/>
        <v>19</v>
      </c>
      <c r="AI32" s="97">
        <v>2.5</v>
      </c>
      <c r="AJ32" s="99">
        <v>15.5</v>
      </c>
      <c r="AK32" s="99"/>
      <c r="AL32" s="99"/>
      <c r="AM32" s="100">
        <f t="shared" si="11"/>
        <v>18</v>
      </c>
      <c r="AN32" s="101">
        <v>3.5</v>
      </c>
      <c r="AO32" s="99">
        <v>12</v>
      </c>
      <c r="AP32" s="99"/>
      <c r="AQ32" s="99"/>
      <c r="AR32" s="102">
        <f t="shared" si="12"/>
        <v>15.5</v>
      </c>
      <c r="AS32" s="97">
        <v>5</v>
      </c>
      <c r="AT32" s="99">
        <v>16.5</v>
      </c>
      <c r="AU32" s="99"/>
      <c r="AV32" s="99"/>
      <c r="AW32" s="100">
        <f t="shared" si="13"/>
        <v>21.5</v>
      </c>
      <c r="AX32" s="97">
        <v>1.5</v>
      </c>
      <c r="AY32" s="99">
        <v>4</v>
      </c>
      <c r="AZ32" s="99"/>
      <c r="BA32" s="99"/>
      <c r="BB32" s="100">
        <f t="shared" si="14"/>
        <v>5.5</v>
      </c>
      <c r="BC32" s="97">
        <v>2.5</v>
      </c>
      <c r="BD32" s="99">
        <v>1.5</v>
      </c>
      <c r="BE32" s="99"/>
      <c r="BF32" s="99"/>
      <c r="BG32" s="100">
        <f t="shared" si="15"/>
        <v>4</v>
      </c>
      <c r="BH32" s="101">
        <v>0.7</v>
      </c>
      <c r="BI32" s="99">
        <v>2</v>
      </c>
      <c r="BJ32" s="99"/>
      <c r="BK32" s="99"/>
      <c r="BL32" s="102">
        <f t="shared" si="16"/>
        <v>2.7</v>
      </c>
      <c r="BM32" s="97">
        <v>1.5</v>
      </c>
      <c r="BN32" s="99">
        <v>5.5</v>
      </c>
      <c r="BO32" s="99"/>
      <c r="BP32" s="99"/>
      <c r="BQ32" s="100">
        <f t="shared" si="17"/>
        <v>7</v>
      </c>
      <c r="BR32" s="97">
        <v>0.8</v>
      </c>
      <c r="BS32" s="99">
        <v>2.2000000000000002</v>
      </c>
      <c r="BT32" s="99"/>
      <c r="BU32" s="99"/>
      <c r="BV32" s="100">
        <f t="shared" si="18"/>
        <v>3</v>
      </c>
      <c r="BW32" s="97">
        <v>3.2</v>
      </c>
      <c r="BX32" s="99">
        <v>4.5</v>
      </c>
      <c r="BY32" s="99"/>
      <c r="BZ32" s="99"/>
      <c r="CA32" s="100">
        <f t="shared" si="19"/>
        <v>7.7</v>
      </c>
      <c r="CB32" s="97">
        <v>3.5</v>
      </c>
      <c r="CC32" s="99">
        <v>7.5</v>
      </c>
      <c r="CD32" s="99"/>
      <c r="CE32" s="99"/>
      <c r="CF32" s="100">
        <f t="shared" si="20"/>
        <v>11</v>
      </c>
      <c r="CG32" s="97">
        <v>2.5</v>
      </c>
      <c r="CH32" s="99">
        <v>5.5</v>
      </c>
      <c r="CI32" s="99"/>
      <c r="CJ32" s="99"/>
      <c r="CK32" s="100">
        <f t="shared" si="21"/>
        <v>8</v>
      </c>
      <c r="CL32" s="97">
        <v>2.5</v>
      </c>
      <c r="CM32" s="99">
        <v>5</v>
      </c>
      <c r="CN32" s="99"/>
      <c r="CO32" s="99"/>
      <c r="CP32" s="100">
        <f t="shared" si="22"/>
        <v>7.5</v>
      </c>
      <c r="CQ32" s="97">
        <v>0.8</v>
      </c>
      <c r="CR32" s="99">
        <v>3</v>
      </c>
      <c r="CS32" s="99"/>
      <c r="CT32" s="99"/>
      <c r="CU32" s="100">
        <f t="shared" si="23"/>
        <v>3.8</v>
      </c>
      <c r="CV32" s="101">
        <v>8</v>
      </c>
      <c r="CW32" s="99">
        <v>36</v>
      </c>
      <c r="CX32" s="99"/>
      <c r="CY32" s="99"/>
      <c r="CZ32" s="102">
        <f t="shared" si="24"/>
        <v>44</v>
      </c>
      <c r="DA32" s="103">
        <f t="shared" si="0"/>
        <v>195.4</v>
      </c>
      <c r="DB32" s="97">
        <v>1.5</v>
      </c>
      <c r="DC32" s="99">
        <v>6.5</v>
      </c>
      <c r="DD32" s="99"/>
      <c r="DE32" s="99"/>
      <c r="DF32" s="100">
        <f t="shared" si="25"/>
        <v>8</v>
      </c>
      <c r="DG32" s="97"/>
      <c r="DH32" s="99"/>
      <c r="DI32" s="99"/>
      <c r="DJ32" s="99"/>
      <c r="DK32" s="100">
        <f t="shared" si="26"/>
        <v>0</v>
      </c>
      <c r="DL32" s="97"/>
      <c r="DM32" s="99"/>
      <c r="DN32" s="99"/>
      <c r="DO32" s="99"/>
      <c r="DP32" s="100">
        <f t="shared" si="27"/>
        <v>0</v>
      </c>
      <c r="DQ32" s="104" t="str">
        <f t="shared" si="28"/>
        <v>راسبة</v>
      </c>
      <c r="DR32" s="105" t="str">
        <f t="shared" si="29"/>
        <v xml:space="preserve"> *عربى*انجليزي *فلسفة *رياضيات *فيزياء *رسم فني *مواد وعمليات تشغيل *مبادئ حاسب *عملي مبادئ حاسب *أمن صناعي *أجهزة قياس *معمل أجهزة قياس *مبادئ كهرباء *عناصر الكترونية *تدريبات مهنية* مجموع كلى *دين</v>
      </c>
      <c r="DS32" s="106"/>
      <c r="DT32" s="107" t="str">
        <f t="shared" si="30"/>
        <v xml:space="preserve"> *عربى</v>
      </c>
      <c r="DU32" s="108" t="str">
        <f t="shared" si="31"/>
        <v>*انجليزي</v>
      </c>
      <c r="DV32" s="98" t="str">
        <f t="shared" si="32"/>
        <v xml:space="preserve"> *فلسفة</v>
      </c>
      <c r="DW32" s="98" t="str">
        <f t="shared" si="33"/>
        <v xml:space="preserve"> *رياضيات</v>
      </c>
      <c r="DX32" s="98" t="str">
        <f t="shared" si="34"/>
        <v xml:space="preserve"> *فيزياء</v>
      </c>
      <c r="DY32" s="98" t="str">
        <f t="shared" si="35"/>
        <v xml:space="preserve"> *رسم فني</v>
      </c>
      <c r="DZ32" s="98" t="str">
        <f t="shared" si="36"/>
        <v xml:space="preserve"> *مواد وعمليات تشغيل</v>
      </c>
      <c r="EA32" s="98" t="str">
        <f t="shared" si="37"/>
        <v xml:space="preserve"> *مبادئ حاسب</v>
      </c>
      <c r="EB32" s="98" t="str">
        <f t="shared" si="38"/>
        <v xml:space="preserve"> *عملي مبادئ حاسب</v>
      </c>
      <c r="EC32" s="98" t="str">
        <f t="shared" si="39"/>
        <v xml:space="preserve"> *أمن صناعي</v>
      </c>
      <c r="ED32" s="98" t="str">
        <f t="shared" si="40"/>
        <v xml:space="preserve"> *أجهزة قياس</v>
      </c>
      <c r="EE32" s="98" t="str">
        <f t="shared" si="41"/>
        <v xml:space="preserve"> *معمل أجهزة قياس</v>
      </c>
      <c r="EF32" s="98" t="str">
        <f t="shared" si="42"/>
        <v xml:space="preserve"> *مبادئ كهرباء</v>
      </c>
      <c r="EG32" s="98" t="str">
        <f t="shared" si="43"/>
        <v xml:space="preserve"> *عناصر الكترونية</v>
      </c>
      <c r="EH32" s="98" t="str">
        <f t="shared" si="44"/>
        <v xml:space="preserve"> *تدريبات مهنية</v>
      </c>
      <c r="EI32" s="98" t="str">
        <f t="shared" si="45"/>
        <v>* مجموع كلى</v>
      </c>
      <c r="EJ32" s="98" t="str">
        <f t="shared" si="46"/>
        <v xml:space="preserve"> *دين</v>
      </c>
      <c r="EK32" s="109">
        <f t="shared" si="47"/>
        <v>0</v>
      </c>
      <c r="EL32" s="109">
        <f t="shared" si="48"/>
        <v>0</v>
      </c>
      <c r="EM32" s="110"/>
      <c r="EN32" s="110"/>
      <c r="EO32" s="110"/>
      <c r="EP32" s="110"/>
    </row>
    <row r="33" spans="1:146" s="111" customFormat="1" ht="20.100000000000001" customHeight="1" thickTop="1" thickBot="1">
      <c r="A33" s="87">
        <v>7</v>
      </c>
      <c r="B33" s="88">
        <f t="shared" si="1"/>
        <v>1</v>
      </c>
      <c r="C33" s="88">
        <f t="shared" si="2"/>
        <v>7</v>
      </c>
      <c r="D33" s="88">
        <f t="shared" si="3"/>
        <v>2001</v>
      </c>
      <c r="E33" s="112">
        <v>30107011321244</v>
      </c>
      <c r="F33" s="90">
        <f t="shared" si="4"/>
        <v>37073</v>
      </c>
      <c r="G33" s="88">
        <f t="shared" si="5"/>
        <v>0</v>
      </c>
      <c r="H33" s="88">
        <f t="shared" si="6"/>
        <v>3</v>
      </c>
      <c r="I33" s="91">
        <f t="shared" si="7"/>
        <v>16</v>
      </c>
      <c r="J33" s="92"/>
      <c r="K33" s="92"/>
      <c r="L33" s="93"/>
      <c r="M33" s="53" t="s">
        <v>190</v>
      </c>
      <c r="N33" s="54">
        <v>25</v>
      </c>
      <c r="O33" s="94"/>
      <c r="P33" s="94"/>
      <c r="Q33" s="94"/>
      <c r="R33" s="95"/>
      <c r="S33" s="96"/>
      <c r="T33" s="97">
        <v>4</v>
      </c>
      <c r="U33" s="98">
        <v>12</v>
      </c>
      <c r="V33" s="99"/>
      <c r="W33" s="99"/>
      <c r="X33" s="100">
        <f t="shared" si="8"/>
        <v>16</v>
      </c>
      <c r="Y33" s="97">
        <v>3.5</v>
      </c>
      <c r="Z33" s="99">
        <v>13</v>
      </c>
      <c r="AA33" s="99"/>
      <c r="AB33" s="99"/>
      <c r="AC33" s="100">
        <f t="shared" si="9"/>
        <v>16.5</v>
      </c>
      <c r="AD33" s="97">
        <v>3</v>
      </c>
      <c r="AE33" s="99">
        <v>16</v>
      </c>
      <c r="AF33" s="99"/>
      <c r="AG33" s="99"/>
      <c r="AH33" s="100">
        <f t="shared" si="10"/>
        <v>19</v>
      </c>
      <c r="AI33" s="97">
        <v>4</v>
      </c>
      <c r="AJ33" s="99">
        <v>13.5</v>
      </c>
      <c r="AK33" s="99"/>
      <c r="AL33" s="99"/>
      <c r="AM33" s="100">
        <f t="shared" si="11"/>
        <v>17.5</v>
      </c>
      <c r="AN33" s="101">
        <v>3.5</v>
      </c>
      <c r="AO33" s="99">
        <v>11</v>
      </c>
      <c r="AP33" s="99"/>
      <c r="AQ33" s="99"/>
      <c r="AR33" s="102">
        <f t="shared" si="12"/>
        <v>14.5</v>
      </c>
      <c r="AS33" s="97">
        <v>5</v>
      </c>
      <c r="AT33" s="99">
        <v>16</v>
      </c>
      <c r="AU33" s="99"/>
      <c r="AV33" s="99"/>
      <c r="AW33" s="100">
        <f t="shared" si="13"/>
        <v>21</v>
      </c>
      <c r="AX33" s="97">
        <v>1.5</v>
      </c>
      <c r="AY33" s="99">
        <v>4.5</v>
      </c>
      <c r="AZ33" s="99"/>
      <c r="BA33" s="99"/>
      <c r="BB33" s="100">
        <f t="shared" si="14"/>
        <v>6</v>
      </c>
      <c r="BC33" s="97">
        <v>2.5</v>
      </c>
      <c r="BD33" s="99">
        <v>6</v>
      </c>
      <c r="BE33" s="99"/>
      <c r="BF33" s="99"/>
      <c r="BG33" s="100">
        <f t="shared" si="15"/>
        <v>8.5</v>
      </c>
      <c r="BH33" s="101">
        <v>0.7</v>
      </c>
      <c r="BI33" s="99">
        <v>1.5</v>
      </c>
      <c r="BJ33" s="99"/>
      <c r="BK33" s="99"/>
      <c r="BL33" s="102">
        <f t="shared" si="16"/>
        <v>2.2000000000000002</v>
      </c>
      <c r="BM33" s="97">
        <v>1.5</v>
      </c>
      <c r="BN33" s="99">
        <v>7</v>
      </c>
      <c r="BO33" s="99"/>
      <c r="BP33" s="99"/>
      <c r="BQ33" s="100">
        <f t="shared" si="17"/>
        <v>8.5</v>
      </c>
      <c r="BR33" s="97">
        <v>0.8</v>
      </c>
      <c r="BS33" s="99">
        <v>2.6</v>
      </c>
      <c r="BT33" s="99"/>
      <c r="BU33" s="99"/>
      <c r="BV33" s="100">
        <f t="shared" si="18"/>
        <v>3.4000000000000004</v>
      </c>
      <c r="BW33" s="97">
        <v>3.2</v>
      </c>
      <c r="BX33" s="99">
        <v>8.5</v>
      </c>
      <c r="BY33" s="99"/>
      <c r="BZ33" s="99"/>
      <c r="CA33" s="100">
        <f t="shared" si="19"/>
        <v>11.7</v>
      </c>
      <c r="CB33" s="97">
        <v>3.5</v>
      </c>
      <c r="CC33" s="99">
        <v>13.5</v>
      </c>
      <c r="CD33" s="99"/>
      <c r="CE33" s="99"/>
      <c r="CF33" s="100">
        <f t="shared" si="20"/>
        <v>17</v>
      </c>
      <c r="CG33" s="97">
        <v>2.5</v>
      </c>
      <c r="CH33" s="99">
        <v>6.5</v>
      </c>
      <c r="CI33" s="99"/>
      <c r="CJ33" s="99"/>
      <c r="CK33" s="100">
        <f t="shared" si="21"/>
        <v>9</v>
      </c>
      <c r="CL33" s="97">
        <v>2.5</v>
      </c>
      <c r="CM33" s="99">
        <v>7.5</v>
      </c>
      <c r="CN33" s="99"/>
      <c r="CO33" s="99"/>
      <c r="CP33" s="100">
        <f t="shared" si="22"/>
        <v>10</v>
      </c>
      <c r="CQ33" s="97">
        <v>0.8</v>
      </c>
      <c r="CR33" s="99">
        <v>3</v>
      </c>
      <c r="CS33" s="99"/>
      <c r="CT33" s="99"/>
      <c r="CU33" s="100">
        <f t="shared" si="23"/>
        <v>3.8</v>
      </c>
      <c r="CV33" s="101">
        <v>8</v>
      </c>
      <c r="CW33" s="99">
        <v>38</v>
      </c>
      <c r="CX33" s="99"/>
      <c r="CY33" s="99"/>
      <c r="CZ33" s="102">
        <f t="shared" si="24"/>
        <v>46</v>
      </c>
      <c r="DA33" s="103">
        <f t="shared" si="0"/>
        <v>216.79999999999998</v>
      </c>
      <c r="DB33" s="97">
        <v>1.5</v>
      </c>
      <c r="DC33" s="99">
        <v>5</v>
      </c>
      <c r="DD33" s="99"/>
      <c r="DE33" s="99"/>
      <c r="DF33" s="100">
        <f t="shared" si="25"/>
        <v>6.5</v>
      </c>
      <c r="DG33" s="97"/>
      <c r="DH33" s="99"/>
      <c r="DI33" s="99"/>
      <c r="DJ33" s="99"/>
      <c r="DK33" s="100">
        <f t="shared" si="26"/>
        <v>0</v>
      </c>
      <c r="DL33" s="97"/>
      <c r="DM33" s="99"/>
      <c r="DN33" s="99"/>
      <c r="DO33" s="99"/>
      <c r="DP33" s="100">
        <f t="shared" si="27"/>
        <v>0</v>
      </c>
      <c r="DQ33" s="104" t="str">
        <f t="shared" si="28"/>
        <v>راسبة</v>
      </c>
      <c r="DR33" s="105" t="str">
        <f t="shared" si="29"/>
        <v xml:space="preserve"> *عربى *انجليزي *فلسفة *رياضيات *فيزياء *رسم فني *مواد وعمليات تشغيل *مبادئ حاسب *عملي مبادئ حاسب *أمن صناعي *أجهزة قياس *معمل أجهزة قياس *مبادئ كهرباء *عناصر الكترونية *تدريبات مهنية* مجموع كلى *دين</v>
      </c>
      <c r="DS33" s="106"/>
      <c r="DT33" s="107" t="str">
        <f t="shared" si="30"/>
        <v xml:space="preserve"> *عربى</v>
      </c>
      <c r="DU33" s="108" t="str">
        <f t="shared" si="31"/>
        <v xml:space="preserve"> *انجليزي</v>
      </c>
      <c r="DV33" s="98" t="str">
        <f t="shared" si="32"/>
        <v xml:space="preserve"> *فلسفة</v>
      </c>
      <c r="DW33" s="98" t="str">
        <f t="shared" si="33"/>
        <v xml:space="preserve"> *رياضيات</v>
      </c>
      <c r="DX33" s="98" t="str">
        <f t="shared" si="34"/>
        <v xml:space="preserve"> *فيزياء</v>
      </c>
      <c r="DY33" s="98" t="str">
        <f t="shared" si="35"/>
        <v xml:space="preserve"> *رسم فني</v>
      </c>
      <c r="DZ33" s="98" t="str">
        <f t="shared" si="36"/>
        <v xml:space="preserve"> *مواد وعمليات تشغيل</v>
      </c>
      <c r="EA33" s="98" t="str">
        <f t="shared" si="37"/>
        <v xml:space="preserve"> *مبادئ حاسب</v>
      </c>
      <c r="EB33" s="98" t="str">
        <f t="shared" si="38"/>
        <v xml:space="preserve"> *عملي مبادئ حاسب</v>
      </c>
      <c r="EC33" s="98" t="str">
        <f t="shared" si="39"/>
        <v xml:space="preserve"> *أمن صناعي</v>
      </c>
      <c r="ED33" s="98" t="str">
        <f t="shared" si="40"/>
        <v xml:space="preserve"> *أجهزة قياس</v>
      </c>
      <c r="EE33" s="98" t="str">
        <f t="shared" si="41"/>
        <v xml:space="preserve"> *معمل أجهزة قياس</v>
      </c>
      <c r="EF33" s="98" t="str">
        <f t="shared" si="42"/>
        <v xml:space="preserve"> *مبادئ كهرباء</v>
      </c>
      <c r="EG33" s="98" t="str">
        <f t="shared" si="43"/>
        <v xml:space="preserve"> *عناصر الكترونية</v>
      </c>
      <c r="EH33" s="98" t="str">
        <f t="shared" si="44"/>
        <v xml:space="preserve"> *تدريبات مهنية</v>
      </c>
      <c r="EI33" s="98" t="str">
        <f t="shared" si="45"/>
        <v>* مجموع كلى</v>
      </c>
      <c r="EJ33" s="98" t="str">
        <f t="shared" si="46"/>
        <v xml:space="preserve"> *دين</v>
      </c>
      <c r="EK33" s="109">
        <f t="shared" si="47"/>
        <v>0</v>
      </c>
      <c r="EL33" s="109">
        <f t="shared" si="48"/>
        <v>0</v>
      </c>
      <c r="EM33" s="110"/>
      <c r="EN33" s="110"/>
      <c r="EO33" s="110"/>
      <c r="EP33" s="110"/>
    </row>
    <row r="34" spans="1:146" s="111" customFormat="1" ht="20.100000000000001" customHeight="1" thickTop="1" thickBot="1">
      <c r="A34" s="87">
        <v>8</v>
      </c>
      <c r="B34" s="88">
        <f t="shared" si="1"/>
        <v>10</v>
      </c>
      <c r="C34" s="88">
        <f t="shared" si="2"/>
        <v>7</v>
      </c>
      <c r="D34" s="88">
        <f t="shared" si="3"/>
        <v>2001</v>
      </c>
      <c r="E34" s="113">
        <v>30107101308123</v>
      </c>
      <c r="F34" s="90">
        <f t="shared" si="4"/>
        <v>37082</v>
      </c>
      <c r="G34" s="88">
        <f t="shared" si="5"/>
        <v>21</v>
      </c>
      <c r="H34" s="88">
        <f t="shared" si="6"/>
        <v>2</v>
      </c>
      <c r="I34" s="91">
        <f t="shared" si="7"/>
        <v>16</v>
      </c>
      <c r="J34" s="92"/>
      <c r="K34" s="92"/>
      <c r="L34" s="93"/>
      <c r="M34" s="78" t="s">
        <v>191</v>
      </c>
      <c r="N34" s="79">
        <v>26</v>
      </c>
      <c r="O34" s="94"/>
      <c r="P34" s="94"/>
      <c r="Q34" s="94"/>
      <c r="R34" s="95"/>
      <c r="S34" s="96"/>
      <c r="T34" s="97">
        <v>4</v>
      </c>
      <c r="U34" s="98">
        <v>11</v>
      </c>
      <c r="V34" s="99"/>
      <c r="W34" s="99"/>
      <c r="X34" s="100">
        <f t="shared" si="8"/>
        <v>15</v>
      </c>
      <c r="Y34" s="97">
        <v>3.5</v>
      </c>
      <c r="Z34" s="99">
        <v>12.5</v>
      </c>
      <c r="AA34" s="99"/>
      <c r="AB34" s="99"/>
      <c r="AC34" s="100">
        <f t="shared" si="9"/>
        <v>16</v>
      </c>
      <c r="AD34" s="97">
        <v>3</v>
      </c>
      <c r="AE34" s="99">
        <v>16</v>
      </c>
      <c r="AF34" s="99"/>
      <c r="AG34" s="99"/>
      <c r="AH34" s="100">
        <f t="shared" si="10"/>
        <v>19</v>
      </c>
      <c r="AI34" s="97">
        <v>4</v>
      </c>
      <c r="AJ34" s="99">
        <v>14</v>
      </c>
      <c r="AK34" s="99"/>
      <c r="AL34" s="99"/>
      <c r="AM34" s="100">
        <f t="shared" si="11"/>
        <v>18</v>
      </c>
      <c r="AN34" s="101">
        <v>3.5</v>
      </c>
      <c r="AO34" s="99">
        <v>9.5</v>
      </c>
      <c r="AP34" s="99"/>
      <c r="AQ34" s="99"/>
      <c r="AR34" s="102">
        <f t="shared" si="12"/>
        <v>13</v>
      </c>
      <c r="AS34" s="97">
        <v>5</v>
      </c>
      <c r="AT34" s="99">
        <v>16</v>
      </c>
      <c r="AU34" s="99"/>
      <c r="AV34" s="99"/>
      <c r="AW34" s="100">
        <f t="shared" si="13"/>
        <v>21</v>
      </c>
      <c r="AX34" s="97">
        <v>1.5</v>
      </c>
      <c r="AY34" s="99">
        <v>5</v>
      </c>
      <c r="AZ34" s="99"/>
      <c r="BA34" s="99"/>
      <c r="BB34" s="100">
        <f t="shared" si="14"/>
        <v>6.5</v>
      </c>
      <c r="BC34" s="97">
        <v>2.5</v>
      </c>
      <c r="BD34" s="99">
        <v>9.5</v>
      </c>
      <c r="BE34" s="99"/>
      <c r="BF34" s="99"/>
      <c r="BG34" s="100">
        <f t="shared" si="15"/>
        <v>12</v>
      </c>
      <c r="BH34" s="101">
        <v>0.7</v>
      </c>
      <c r="BI34" s="99">
        <v>3.5</v>
      </c>
      <c r="BJ34" s="99"/>
      <c r="BK34" s="99"/>
      <c r="BL34" s="102">
        <f t="shared" si="16"/>
        <v>4.2</v>
      </c>
      <c r="BM34" s="97">
        <v>1.5</v>
      </c>
      <c r="BN34" s="99">
        <v>3.5</v>
      </c>
      <c r="BO34" s="99"/>
      <c r="BP34" s="99"/>
      <c r="BQ34" s="100">
        <f t="shared" si="17"/>
        <v>5</v>
      </c>
      <c r="BR34" s="97">
        <v>0.8</v>
      </c>
      <c r="BS34" s="99">
        <v>3.3</v>
      </c>
      <c r="BT34" s="99"/>
      <c r="BU34" s="99"/>
      <c r="BV34" s="100">
        <f t="shared" si="18"/>
        <v>4.0999999999999996</v>
      </c>
      <c r="BW34" s="97">
        <v>3.2</v>
      </c>
      <c r="BX34" s="99">
        <v>9</v>
      </c>
      <c r="BY34" s="99"/>
      <c r="BZ34" s="99"/>
      <c r="CA34" s="100">
        <f t="shared" si="19"/>
        <v>12.2</v>
      </c>
      <c r="CB34" s="97">
        <v>3.5</v>
      </c>
      <c r="CC34" s="99">
        <v>11.5</v>
      </c>
      <c r="CD34" s="99"/>
      <c r="CE34" s="99"/>
      <c r="CF34" s="100">
        <f t="shared" si="20"/>
        <v>15</v>
      </c>
      <c r="CG34" s="97">
        <v>2.5</v>
      </c>
      <c r="CH34" s="99">
        <v>9.5</v>
      </c>
      <c r="CI34" s="99"/>
      <c r="CJ34" s="99"/>
      <c r="CK34" s="100">
        <f t="shared" si="21"/>
        <v>12</v>
      </c>
      <c r="CL34" s="97">
        <v>2.5</v>
      </c>
      <c r="CM34" s="99">
        <v>6.5</v>
      </c>
      <c r="CN34" s="99"/>
      <c r="CO34" s="99"/>
      <c r="CP34" s="100">
        <f t="shared" si="22"/>
        <v>9</v>
      </c>
      <c r="CQ34" s="97">
        <v>0.8</v>
      </c>
      <c r="CR34" s="99">
        <v>3</v>
      </c>
      <c r="CS34" s="99"/>
      <c r="CT34" s="99"/>
      <c r="CU34" s="100">
        <f t="shared" si="23"/>
        <v>3.8</v>
      </c>
      <c r="CV34" s="101">
        <v>8</v>
      </c>
      <c r="CW34" s="99">
        <v>38</v>
      </c>
      <c r="CX34" s="99"/>
      <c r="CY34" s="99"/>
      <c r="CZ34" s="102">
        <f t="shared" si="24"/>
        <v>46</v>
      </c>
      <c r="DA34" s="103">
        <f t="shared" si="0"/>
        <v>218.99999999999997</v>
      </c>
      <c r="DB34" s="97">
        <v>1.5</v>
      </c>
      <c r="DC34" s="99">
        <v>5</v>
      </c>
      <c r="DD34" s="99"/>
      <c r="DE34" s="99"/>
      <c r="DF34" s="100">
        <f t="shared" si="25"/>
        <v>6.5</v>
      </c>
      <c r="DG34" s="97"/>
      <c r="DH34" s="99"/>
      <c r="DI34" s="99"/>
      <c r="DJ34" s="99"/>
      <c r="DK34" s="100">
        <f t="shared" si="26"/>
        <v>0</v>
      </c>
      <c r="DL34" s="97"/>
      <c r="DM34" s="99"/>
      <c r="DN34" s="99"/>
      <c r="DO34" s="99"/>
      <c r="DP34" s="100">
        <f t="shared" si="27"/>
        <v>0</v>
      </c>
      <c r="DQ34" s="104" t="str">
        <f t="shared" si="28"/>
        <v>راسبة</v>
      </c>
      <c r="DR34" s="105" t="str">
        <f t="shared" si="29"/>
        <v xml:space="preserve"> *عربى *انجليزي *فلسفة *رياضيات *فيزياء *رسم فني *مواد وعمليات تشغيل *مبادئ حاسب *عملي مبادئ حاسب *أمن صناعي *أجهزة قياس *معمل أجهزة قياس *مبادئ كهرباء *عناصر الكترونية *تدريبات مهنية* مجموع كلى *دين</v>
      </c>
      <c r="DS34" s="106"/>
      <c r="DT34" s="107" t="str">
        <f t="shared" si="30"/>
        <v xml:space="preserve"> *عربى</v>
      </c>
      <c r="DU34" s="108" t="str">
        <f t="shared" si="31"/>
        <v xml:space="preserve"> *انجليزي</v>
      </c>
      <c r="DV34" s="98" t="str">
        <f t="shared" si="32"/>
        <v xml:space="preserve"> *فلسفة</v>
      </c>
      <c r="DW34" s="98" t="str">
        <f t="shared" si="33"/>
        <v xml:space="preserve"> *رياضيات</v>
      </c>
      <c r="DX34" s="98" t="str">
        <f t="shared" si="34"/>
        <v xml:space="preserve"> *فيزياء</v>
      </c>
      <c r="DY34" s="98" t="str">
        <f t="shared" si="35"/>
        <v xml:space="preserve"> *رسم فني</v>
      </c>
      <c r="DZ34" s="98" t="str">
        <f t="shared" si="36"/>
        <v xml:space="preserve"> *مواد وعمليات تشغيل</v>
      </c>
      <c r="EA34" s="98" t="str">
        <f t="shared" si="37"/>
        <v xml:space="preserve"> *مبادئ حاسب</v>
      </c>
      <c r="EB34" s="98" t="str">
        <f t="shared" si="38"/>
        <v xml:space="preserve"> *عملي مبادئ حاسب</v>
      </c>
      <c r="EC34" s="98" t="str">
        <f t="shared" si="39"/>
        <v xml:space="preserve"> *أمن صناعي</v>
      </c>
      <c r="ED34" s="98" t="str">
        <f t="shared" si="40"/>
        <v xml:space="preserve"> *أجهزة قياس</v>
      </c>
      <c r="EE34" s="98" t="str">
        <f t="shared" si="41"/>
        <v xml:space="preserve"> *معمل أجهزة قياس</v>
      </c>
      <c r="EF34" s="98" t="str">
        <f t="shared" si="42"/>
        <v xml:space="preserve"> *مبادئ كهرباء</v>
      </c>
      <c r="EG34" s="98" t="str">
        <f t="shared" si="43"/>
        <v xml:space="preserve"> *عناصر الكترونية</v>
      </c>
      <c r="EH34" s="98" t="str">
        <f t="shared" si="44"/>
        <v xml:space="preserve"> *تدريبات مهنية</v>
      </c>
      <c r="EI34" s="98" t="str">
        <f t="shared" si="45"/>
        <v>* مجموع كلى</v>
      </c>
      <c r="EJ34" s="98" t="str">
        <f t="shared" si="46"/>
        <v xml:space="preserve"> *دين</v>
      </c>
      <c r="EK34" s="109">
        <f t="shared" si="47"/>
        <v>0</v>
      </c>
      <c r="EL34" s="109">
        <f t="shared" si="48"/>
        <v>0</v>
      </c>
      <c r="EM34" s="110"/>
      <c r="EN34" s="110"/>
      <c r="EO34" s="110"/>
      <c r="EP34" s="110"/>
    </row>
    <row r="35" spans="1:146" s="111" customFormat="1" ht="20.100000000000001" customHeight="1" thickTop="1" thickBot="1">
      <c r="A35" s="87">
        <v>9</v>
      </c>
      <c r="B35" s="88">
        <f t="shared" si="1"/>
        <v>1</v>
      </c>
      <c r="C35" s="88">
        <f t="shared" si="2"/>
        <v>1</v>
      </c>
      <c r="D35" s="88">
        <f t="shared" si="3"/>
        <v>2001</v>
      </c>
      <c r="E35" s="89">
        <v>30101011326485</v>
      </c>
      <c r="F35" s="90">
        <f t="shared" si="4"/>
        <v>36892</v>
      </c>
      <c r="G35" s="88">
        <f t="shared" si="5"/>
        <v>0</v>
      </c>
      <c r="H35" s="88">
        <f t="shared" si="6"/>
        <v>9</v>
      </c>
      <c r="I35" s="91">
        <f t="shared" si="7"/>
        <v>16</v>
      </c>
      <c r="J35" s="92"/>
      <c r="K35" s="92"/>
      <c r="L35" s="93"/>
      <c r="M35" s="53" t="s">
        <v>192</v>
      </c>
      <c r="N35" s="54">
        <v>27</v>
      </c>
      <c r="O35" s="94"/>
      <c r="P35" s="94"/>
      <c r="Q35" s="94"/>
      <c r="R35" s="95"/>
      <c r="S35" s="96"/>
      <c r="T35" s="97">
        <v>4</v>
      </c>
      <c r="U35" s="98">
        <v>10</v>
      </c>
      <c r="V35" s="99"/>
      <c r="W35" s="99"/>
      <c r="X35" s="100">
        <f t="shared" si="8"/>
        <v>14</v>
      </c>
      <c r="Y35" s="97">
        <v>3.5</v>
      </c>
      <c r="Z35" s="99">
        <v>8.5</v>
      </c>
      <c r="AA35" s="99"/>
      <c r="AB35" s="99"/>
      <c r="AC35" s="100">
        <f t="shared" si="9"/>
        <v>12</v>
      </c>
      <c r="AD35" s="97">
        <v>3</v>
      </c>
      <c r="AE35" s="99">
        <v>15</v>
      </c>
      <c r="AF35" s="99"/>
      <c r="AG35" s="99"/>
      <c r="AH35" s="100">
        <f t="shared" si="10"/>
        <v>18</v>
      </c>
      <c r="AI35" s="97">
        <v>3</v>
      </c>
      <c r="AJ35" s="99">
        <v>12</v>
      </c>
      <c r="AK35" s="99"/>
      <c r="AL35" s="99"/>
      <c r="AM35" s="100">
        <f t="shared" si="11"/>
        <v>15</v>
      </c>
      <c r="AN35" s="101">
        <v>3.5</v>
      </c>
      <c r="AO35" s="99">
        <v>10</v>
      </c>
      <c r="AP35" s="99"/>
      <c r="AQ35" s="99"/>
      <c r="AR35" s="102">
        <f t="shared" si="12"/>
        <v>13.5</v>
      </c>
      <c r="AS35" s="97">
        <v>5</v>
      </c>
      <c r="AT35" s="99">
        <v>13.5</v>
      </c>
      <c r="AU35" s="99"/>
      <c r="AV35" s="99"/>
      <c r="AW35" s="100">
        <f t="shared" si="13"/>
        <v>18.5</v>
      </c>
      <c r="AX35" s="97">
        <v>1.5</v>
      </c>
      <c r="AY35" s="99">
        <v>4.5</v>
      </c>
      <c r="AZ35" s="99"/>
      <c r="BA35" s="99"/>
      <c r="BB35" s="100">
        <f t="shared" si="14"/>
        <v>6</v>
      </c>
      <c r="BC35" s="97">
        <v>2.5</v>
      </c>
      <c r="BD35" s="99">
        <v>6</v>
      </c>
      <c r="BE35" s="99"/>
      <c r="BF35" s="99"/>
      <c r="BG35" s="100">
        <f t="shared" si="15"/>
        <v>8.5</v>
      </c>
      <c r="BH35" s="101">
        <v>0.7</v>
      </c>
      <c r="BI35" s="99">
        <v>1</v>
      </c>
      <c r="BJ35" s="99"/>
      <c r="BK35" s="99"/>
      <c r="BL35" s="102">
        <f t="shared" si="16"/>
        <v>1.7</v>
      </c>
      <c r="BM35" s="97">
        <v>1.5</v>
      </c>
      <c r="BN35" s="99">
        <v>4</v>
      </c>
      <c r="BO35" s="99"/>
      <c r="BP35" s="99"/>
      <c r="BQ35" s="100">
        <f t="shared" si="17"/>
        <v>5.5</v>
      </c>
      <c r="BR35" s="97">
        <v>0.8</v>
      </c>
      <c r="BS35" s="99">
        <v>2.4</v>
      </c>
      <c r="BT35" s="99"/>
      <c r="BU35" s="99"/>
      <c r="BV35" s="100">
        <f t="shared" si="18"/>
        <v>3.2</v>
      </c>
      <c r="BW35" s="97">
        <v>3.2</v>
      </c>
      <c r="BX35" s="99">
        <v>5.5</v>
      </c>
      <c r="BY35" s="99"/>
      <c r="BZ35" s="99"/>
      <c r="CA35" s="100">
        <f t="shared" si="19"/>
        <v>8.6999999999999993</v>
      </c>
      <c r="CB35" s="97">
        <v>3.5</v>
      </c>
      <c r="CC35" s="99">
        <v>1.5</v>
      </c>
      <c r="CD35" s="99"/>
      <c r="CE35" s="99"/>
      <c r="CF35" s="100">
        <f t="shared" si="20"/>
        <v>5</v>
      </c>
      <c r="CG35" s="97">
        <v>2.5</v>
      </c>
      <c r="CH35" s="99">
        <v>6</v>
      </c>
      <c r="CI35" s="99"/>
      <c r="CJ35" s="99"/>
      <c r="CK35" s="100">
        <f t="shared" si="21"/>
        <v>8.5</v>
      </c>
      <c r="CL35" s="97">
        <v>2.5</v>
      </c>
      <c r="CM35" s="99">
        <v>6</v>
      </c>
      <c r="CN35" s="99"/>
      <c r="CO35" s="99"/>
      <c r="CP35" s="100">
        <f t="shared" si="22"/>
        <v>8.5</v>
      </c>
      <c r="CQ35" s="97">
        <v>0.8</v>
      </c>
      <c r="CR35" s="99">
        <v>3</v>
      </c>
      <c r="CS35" s="99"/>
      <c r="CT35" s="99"/>
      <c r="CU35" s="100">
        <f t="shared" si="23"/>
        <v>3.8</v>
      </c>
      <c r="CV35" s="101">
        <v>8</v>
      </c>
      <c r="CW35" s="99">
        <v>37</v>
      </c>
      <c r="CX35" s="99"/>
      <c r="CY35" s="99"/>
      <c r="CZ35" s="102">
        <f t="shared" si="24"/>
        <v>45</v>
      </c>
      <c r="DA35" s="103">
        <f t="shared" si="0"/>
        <v>183.10000000000002</v>
      </c>
      <c r="DB35" s="97">
        <v>1.5</v>
      </c>
      <c r="DC35" s="99">
        <v>6</v>
      </c>
      <c r="DD35" s="99"/>
      <c r="DE35" s="99"/>
      <c r="DF35" s="100">
        <f t="shared" si="25"/>
        <v>7.5</v>
      </c>
      <c r="DG35" s="97"/>
      <c r="DH35" s="99"/>
      <c r="DI35" s="99"/>
      <c r="DJ35" s="99"/>
      <c r="DK35" s="100">
        <f t="shared" si="26"/>
        <v>0</v>
      </c>
      <c r="DL35" s="97"/>
      <c r="DM35" s="99"/>
      <c r="DN35" s="99"/>
      <c r="DO35" s="99"/>
      <c r="DP35" s="100">
        <f t="shared" si="27"/>
        <v>0</v>
      </c>
      <c r="DQ35" s="104" t="str">
        <f t="shared" si="28"/>
        <v>راسبة</v>
      </c>
      <c r="DR35" s="105" t="str">
        <f t="shared" si="29"/>
        <v xml:space="preserve"> *عربى*انجليزي *فلسفة *رياضيات *فيزياء *رسم فني *مواد وعمليات تشغيل *مبادئ حاسب *عملي مبادئ حاسب *أمن صناعي *أجهزة قياس *معمل أجهزة قياس *مبادئ كهرباء *عناصر الكترونية *تدريبات مهنية* مجموع كلى *دين</v>
      </c>
      <c r="DS35" s="106"/>
      <c r="DT35" s="107" t="str">
        <f t="shared" si="30"/>
        <v xml:space="preserve"> *عربى</v>
      </c>
      <c r="DU35" s="108" t="str">
        <f t="shared" si="31"/>
        <v>*انجليزي</v>
      </c>
      <c r="DV35" s="98" t="str">
        <f t="shared" si="32"/>
        <v xml:space="preserve"> *فلسفة</v>
      </c>
      <c r="DW35" s="98" t="str">
        <f t="shared" si="33"/>
        <v xml:space="preserve"> *رياضيات</v>
      </c>
      <c r="DX35" s="98" t="str">
        <f t="shared" si="34"/>
        <v xml:space="preserve"> *فيزياء</v>
      </c>
      <c r="DY35" s="98" t="str">
        <f t="shared" si="35"/>
        <v xml:space="preserve"> *رسم فني</v>
      </c>
      <c r="DZ35" s="98" t="str">
        <f t="shared" si="36"/>
        <v xml:space="preserve"> *مواد وعمليات تشغيل</v>
      </c>
      <c r="EA35" s="98" t="str">
        <f t="shared" si="37"/>
        <v xml:space="preserve"> *مبادئ حاسب</v>
      </c>
      <c r="EB35" s="98" t="str">
        <f t="shared" si="38"/>
        <v xml:space="preserve"> *عملي مبادئ حاسب</v>
      </c>
      <c r="EC35" s="98" t="str">
        <f t="shared" si="39"/>
        <v xml:space="preserve"> *أمن صناعي</v>
      </c>
      <c r="ED35" s="98" t="str">
        <f t="shared" si="40"/>
        <v xml:space="preserve"> *أجهزة قياس</v>
      </c>
      <c r="EE35" s="98" t="str">
        <f t="shared" si="41"/>
        <v xml:space="preserve"> *معمل أجهزة قياس</v>
      </c>
      <c r="EF35" s="98" t="str">
        <f t="shared" si="42"/>
        <v xml:space="preserve"> *مبادئ كهرباء</v>
      </c>
      <c r="EG35" s="98" t="str">
        <f t="shared" si="43"/>
        <v xml:space="preserve"> *عناصر الكترونية</v>
      </c>
      <c r="EH35" s="98" t="str">
        <f t="shared" si="44"/>
        <v xml:space="preserve"> *تدريبات مهنية</v>
      </c>
      <c r="EI35" s="98" t="str">
        <f t="shared" si="45"/>
        <v>* مجموع كلى</v>
      </c>
      <c r="EJ35" s="98" t="str">
        <f t="shared" si="46"/>
        <v xml:space="preserve"> *دين</v>
      </c>
      <c r="EK35" s="109">
        <f t="shared" si="47"/>
        <v>0</v>
      </c>
      <c r="EL35" s="109">
        <f t="shared" si="48"/>
        <v>0</v>
      </c>
      <c r="EM35" s="110"/>
      <c r="EN35" s="110"/>
      <c r="EO35" s="110"/>
      <c r="EP35" s="110"/>
    </row>
    <row r="36" spans="1:146" s="111" customFormat="1" ht="20.100000000000001" customHeight="1" thickTop="1" thickBot="1">
      <c r="A36" s="87">
        <v>10</v>
      </c>
      <c r="B36" s="88">
        <f t="shared" si="1"/>
        <v>8</v>
      </c>
      <c r="C36" s="88">
        <f t="shared" si="2"/>
        <v>1</v>
      </c>
      <c r="D36" s="88">
        <f t="shared" si="3"/>
        <v>2001</v>
      </c>
      <c r="E36" s="89">
        <v>30101081301188</v>
      </c>
      <c r="F36" s="90">
        <f t="shared" si="4"/>
        <v>36899</v>
      </c>
      <c r="G36" s="88">
        <f t="shared" si="5"/>
        <v>23</v>
      </c>
      <c r="H36" s="88">
        <f t="shared" si="6"/>
        <v>8</v>
      </c>
      <c r="I36" s="91">
        <f t="shared" si="7"/>
        <v>16</v>
      </c>
      <c r="J36" s="92"/>
      <c r="K36" s="92"/>
      <c r="L36" s="93"/>
      <c r="M36" s="78" t="s">
        <v>193</v>
      </c>
      <c r="N36" s="79">
        <v>28</v>
      </c>
      <c r="O36" s="94"/>
      <c r="P36" s="94"/>
      <c r="Q36" s="94"/>
      <c r="R36" s="95"/>
      <c r="S36" s="96"/>
      <c r="T36" s="97">
        <v>4</v>
      </c>
      <c r="U36" s="98">
        <v>12</v>
      </c>
      <c r="V36" s="99"/>
      <c r="W36" s="99"/>
      <c r="X36" s="100">
        <f t="shared" si="8"/>
        <v>16</v>
      </c>
      <c r="Y36" s="97">
        <v>3.5</v>
      </c>
      <c r="Z36" s="99">
        <v>13</v>
      </c>
      <c r="AA36" s="99"/>
      <c r="AB36" s="99"/>
      <c r="AC36" s="100">
        <f t="shared" si="9"/>
        <v>16.5</v>
      </c>
      <c r="AD36" s="97">
        <v>3</v>
      </c>
      <c r="AE36" s="99">
        <v>16</v>
      </c>
      <c r="AF36" s="99"/>
      <c r="AG36" s="99"/>
      <c r="AH36" s="100">
        <f t="shared" si="10"/>
        <v>19</v>
      </c>
      <c r="AI36" s="97">
        <v>4</v>
      </c>
      <c r="AJ36" s="99">
        <v>11</v>
      </c>
      <c r="AK36" s="99"/>
      <c r="AL36" s="99"/>
      <c r="AM36" s="100">
        <f t="shared" si="11"/>
        <v>15</v>
      </c>
      <c r="AN36" s="101">
        <v>3.5</v>
      </c>
      <c r="AO36" s="99">
        <v>12</v>
      </c>
      <c r="AP36" s="99"/>
      <c r="AQ36" s="99"/>
      <c r="AR36" s="102">
        <f t="shared" si="12"/>
        <v>15.5</v>
      </c>
      <c r="AS36" s="97">
        <v>5</v>
      </c>
      <c r="AT36" s="99">
        <v>14.5</v>
      </c>
      <c r="AU36" s="99"/>
      <c r="AV36" s="99"/>
      <c r="AW36" s="100">
        <f t="shared" si="13"/>
        <v>19.5</v>
      </c>
      <c r="AX36" s="97">
        <v>1.5</v>
      </c>
      <c r="AY36" s="99">
        <v>4</v>
      </c>
      <c r="AZ36" s="99"/>
      <c r="BA36" s="99"/>
      <c r="BB36" s="100">
        <f t="shared" si="14"/>
        <v>5.5</v>
      </c>
      <c r="BC36" s="97">
        <v>2.5</v>
      </c>
      <c r="BD36" s="99">
        <v>4.5</v>
      </c>
      <c r="BE36" s="99"/>
      <c r="BF36" s="99"/>
      <c r="BG36" s="100">
        <f t="shared" si="15"/>
        <v>7</v>
      </c>
      <c r="BH36" s="101">
        <v>0.7</v>
      </c>
      <c r="BI36" s="99">
        <v>2.5</v>
      </c>
      <c r="BJ36" s="99"/>
      <c r="BK36" s="99"/>
      <c r="BL36" s="102">
        <f t="shared" si="16"/>
        <v>3.2</v>
      </c>
      <c r="BM36" s="97">
        <v>1.5</v>
      </c>
      <c r="BN36" s="99">
        <v>4.5</v>
      </c>
      <c r="BO36" s="99"/>
      <c r="BP36" s="99"/>
      <c r="BQ36" s="100">
        <f t="shared" si="17"/>
        <v>6</v>
      </c>
      <c r="BR36" s="97">
        <v>0.8</v>
      </c>
      <c r="BS36" s="99">
        <v>2.4</v>
      </c>
      <c r="BT36" s="99"/>
      <c r="BU36" s="99"/>
      <c r="BV36" s="100">
        <f t="shared" si="18"/>
        <v>3.2</v>
      </c>
      <c r="BW36" s="97">
        <v>3.2</v>
      </c>
      <c r="BX36" s="99">
        <v>6</v>
      </c>
      <c r="BY36" s="99"/>
      <c r="BZ36" s="99"/>
      <c r="CA36" s="100">
        <f t="shared" si="19"/>
        <v>9.1999999999999993</v>
      </c>
      <c r="CB36" s="97">
        <v>3.5</v>
      </c>
      <c r="CC36" s="99">
        <v>10.5</v>
      </c>
      <c r="CD36" s="99"/>
      <c r="CE36" s="99"/>
      <c r="CF36" s="100">
        <f t="shared" si="20"/>
        <v>14</v>
      </c>
      <c r="CG36" s="97">
        <v>2.5</v>
      </c>
      <c r="CH36" s="99">
        <v>6.5</v>
      </c>
      <c r="CI36" s="99"/>
      <c r="CJ36" s="99"/>
      <c r="CK36" s="100">
        <f t="shared" si="21"/>
        <v>9</v>
      </c>
      <c r="CL36" s="97">
        <v>2.5</v>
      </c>
      <c r="CM36" s="99">
        <v>5.5</v>
      </c>
      <c r="CN36" s="99"/>
      <c r="CO36" s="99"/>
      <c r="CP36" s="100">
        <f t="shared" si="22"/>
        <v>8</v>
      </c>
      <c r="CQ36" s="97">
        <v>0.8</v>
      </c>
      <c r="CR36" s="99">
        <v>3</v>
      </c>
      <c r="CS36" s="99"/>
      <c r="CT36" s="99"/>
      <c r="CU36" s="100">
        <f t="shared" si="23"/>
        <v>3.8</v>
      </c>
      <c r="CV36" s="101">
        <v>8</v>
      </c>
      <c r="CW36" s="99">
        <v>37</v>
      </c>
      <c r="CX36" s="99"/>
      <c r="CY36" s="99"/>
      <c r="CZ36" s="102">
        <f t="shared" si="24"/>
        <v>45</v>
      </c>
      <c r="DA36" s="103">
        <f t="shared" si="0"/>
        <v>203.6</v>
      </c>
      <c r="DB36" s="97">
        <v>1.5</v>
      </c>
      <c r="DC36" s="99">
        <v>6.5</v>
      </c>
      <c r="DD36" s="99"/>
      <c r="DE36" s="99"/>
      <c r="DF36" s="100">
        <f t="shared" si="25"/>
        <v>8</v>
      </c>
      <c r="DG36" s="97"/>
      <c r="DH36" s="99"/>
      <c r="DI36" s="99"/>
      <c r="DJ36" s="99"/>
      <c r="DK36" s="100">
        <f t="shared" si="26"/>
        <v>0</v>
      </c>
      <c r="DL36" s="97"/>
      <c r="DM36" s="99"/>
      <c r="DN36" s="99"/>
      <c r="DO36" s="99"/>
      <c r="DP36" s="100">
        <f t="shared" si="27"/>
        <v>0</v>
      </c>
      <c r="DQ36" s="104" t="str">
        <f t="shared" si="28"/>
        <v>راسبة</v>
      </c>
      <c r="DR36" s="105" t="str">
        <f t="shared" si="29"/>
        <v xml:space="preserve"> *عربى *انجليزي *فلسفة *رياضيات *فيزياء *رسم فني *مواد وعمليات تشغيل *مبادئ حاسب *عملي مبادئ حاسب *أمن صناعي *أجهزة قياس *معمل أجهزة قياس *مبادئ كهرباء *عناصر الكترونية *تدريبات مهنية* مجموع كلى *دين</v>
      </c>
      <c r="DS36" s="106"/>
      <c r="DT36" s="107" t="str">
        <f t="shared" si="30"/>
        <v xml:space="preserve"> *عربى</v>
      </c>
      <c r="DU36" s="108" t="str">
        <f t="shared" si="31"/>
        <v xml:space="preserve"> *انجليزي</v>
      </c>
      <c r="DV36" s="98" t="str">
        <f t="shared" si="32"/>
        <v xml:space="preserve"> *فلسفة</v>
      </c>
      <c r="DW36" s="98" t="str">
        <f t="shared" si="33"/>
        <v xml:space="preserve"> *رياضيات</v>
      </c>
      <c r="DX36" s="98" t="str">
        <f t="shared" si="34"/>
        <v xml:space="preserve"> *فيزياء</v>
      </c>
      <c r="DY36" s="98" t="str">
        <f t="shared" si="35"/>
        <v xml:space="preserve"> *رسم فني</v>
      </c>
      <c r="DZ36" s="98" t="str">
        <f t="shared" si="36"/>
        <v xml:space="preserve"> *مواد وعمليات تشغيل</v>
      </c>
      <c r="EA36" s="98" t="str">
        <f t="shared" si="37"/>
        <v xml:space="preserve"> *مبادئ حاسب</v>
      </c>
      <c r="EB36" s="98" t="str">
        <f t="shared" si="38"/>
        <v xml:space="preserve"> *عملي مبادئ حاسب</v>
      </c>
      <c r="EC36" s="98" t="str">
        <f t="shared" si="39"/>
        <v xml:space="preserve"> *أمن صناعي</v>
      </c>
      <c r="ED36" s="98" t="str">
        <f t="shared" si="40"/>
        <v xml:space="preserve"> *أجهزة قياس</v>
      </c>
      <c r="EE36" s="98" t="str">
        <f t="shared" si="41"/>
        <v xml:space="preserve"> *معمل أجهزة قياس</v>
      </c>
      <c r="EF36" s="98" t="str">
        <f t="shared" si="42"/>
        <v xml:space="preserve"> *مبادئ كهرباء</v>
      </c>
      <c r="EG36" s="98" t="str">
        <f t="shared" si="43"/>
        <v xml:space="preserve"> *عناصر الكترونية</v>
      </c>
      <c r="EH36" s="98" t="str">
        <f t="shared" si="44"/>
        <v xml:space="preserve"> *تدريبات مهنية</v>
      </c>
      <c r="EI36" s="98" t="str">
        <f t="shared" si="45"/>
        <v>* مجموع كلى</v>
      </c>
      <c r="EJ36" s="98" t="str">
        <f t="shared" si="46"/>
        <v xml:space="preserve"> *دين</v>
      </c>
      <c r="EK36" s="109">
        <f t="shared" si="47"/>
        <v>0</v>
      </c>
      <c r="EL36" s="109">
        <f t="shared" si="48"/>
        <v>0</v>
      </c>
      <c r="EM36" s="110"/>
      <c r="EN36" s="110"/>
      <c r="EO36" s="110"/>
      <c r="EP36" s="110"/>
    </row>
    <row r="37" spans="1:146" s="111" customFormat="1" ht="20.100000000000001" customHeight="1" thickTop="1" thickBot="1">
      <c r="A37" s="87">
        <v>11</v>
      </c>
      <c r="B37" s="88">
        <f t="shared" si="1"/>
        <v>11</v>
      </c>
      <c r="C37" s="88">
        <f t="shared" si="2"/>
        <v>11</v>
      </c>
      <c r="D37" s="88">
        <f t="shared" si="3"/>
        <v>2000</v>
      </c>
      <c r="E37" s="89">
        <v>30011111303688</v>
      </c>
      <c r="F37" s="90">
        <f t="shared" si="4"/>
        <v>36841</v>
      </c>
      <c r="G37" s="88">
        <f t="shared" si="5"/>
        <v>20</v>
      </c>
      <c r="H37" s="88">
        <f t="shared" si="6"/>
        <v>10</v>
      </c>
      <c r="I37" s="91">
        <f t="shared" si="7"/>
        <v>16</v>
      </c>
      <c r="J37" s="92"/>
      <c r="K37" s="92"/>
      <c r="L37" s="93"/>
      <c r="M37" s="53" t="s">
        <v>194</v>
      </c>
      <c r="N37" s="54">
        <v>29</v>
      </c>
      <c r="O37" s="94"/>
      <c r="P37" s="94"/>
      <c r="Q37" s="94"/>
      <c r="R37" s="95"/>
      <c r="S37" s="96"/>
      <c r="T37" s="97"/>
      <c r="U37" s="98">
        <v>12.5</v>
      </c>
      <c r="V37" s="99"/>
      <c r="W37" s="99"/>
      <c r="X37" s="100">
        <f t="shared" si="8"/>
        <v>12.5</v>
      </c>
      <c r="Y37" s="97">
        <v>3.5</v>
      </c>
      <c r="Z37" s="99">
        <v>12</v>
      </c>
      <c r="AA37" s="99"/>
      <c r="AB37" s="99"/>
      <c r="AC37" s="100">
        <f t="shared" si="9"/>
        <v>15.5</v>
      </c>
      <c r="AD37" s="97">
        <v>3</v>
      </c>
      <c r="AE37" s="99">
        <v>16</v>
      </c>
      <c r="AF37" s="99"/>
      <c r="AG37" s="99"/>
      <c r="AH37" s="100">
        <f t="shared" si="10"/>
        <v>19</v>
      </c>
      <c r="AI37" s="97">
        <v>4</v>
      </c>
      <c r="AJ37" s="99">
        <v>12.5</v>
      </c>
      <c r="AK37" s="99"/>
      <c r="AL37" s="99"/>
      <c r="AM37" s="100">
        <f t="shared" si="11"/>
        <v>16.5</v>
      </c>
      <c r="AN37" s="101">
        <v>3.5</v>
      </c>
      <c r="AO37" s="99">
        <v>12</v>
      </c>
      <c r="AP37" s="99"/>
      <c r="AQ37" s="99"/>
      <c r="AR37" s="102">
        <f t="shared" si="12"/>
        <v>15.5</v>
      </c>
      <c r="AS37" s="97">
        <v>5</v>
      </c>
      <c r="AT37" s="99">
        <v>13.5</v>
      </c>
      <c r="AU37" s="99"/>
      <c r="AV37" s="99"/>
      <c r="AW37" s="100">
        <f t="shared" si="13"/>
        <v>18.5</v>
      </c>
      <c r="AX37" s="97">
        <v>1.5</v>
      </c>
      <c r="AY37" s="99">
        <v>4.5</v>
      </c>
      <c r="AZ37" s="99"/>
      <c r="BA37" s="99"/>
      <c r="BB37" s="100">
        <f t="shared" si="14"/>
        <v>6</v>
      </c>
      <c r="BC37" s="97">
        <v>2.5</v>
      </c>
      <c r="BD37" s="99">
        <v>7.5</v>
      </c>
      <c r="BE37" s="99"/>
      <c r="BF37" s="99"/>
      <c r="BG37" s="100">
        <f t="shared" si="15"/>
        <v>10</v>
      </c>
      <c r="BH37" s="101">
        <v>0.7</v>
      </c>
      <c r="BI37" s="99">
        <v>2</v>
      </c>
      <c r="BJ37" s="99"/>
      <c r="BK37" s="99"/>
      <c r="BL37" s="102">
        <f t="shared" si="16"/>
        <v>2.7</v>
      </c>
      <c r="BM37" s="97">
        <v>1.5</v>
      </c>
      <c r="BN37" s="99">
        <v>6.5</v>
      </c>
      <c r="BO37" s="99"/>
      <c r="BP37" s="99"/>
      <c r="BQ37" s="100">
        <f t="shared" si="17"/>
        <v>8</v>
      </c>
      <c r="BR37" s="97">
        <v>0.8</v>
      </c>
      <c r="BS37" s="99">
        <v>2.2000000000000002</v>
      </c>
      <c r="BT37" s="99"/>
      <c r="BU37" s="99"/>
      <c r="BV37" s="100">
        <f t="shared" si="18"/>
        <v>3</v>
      </c>
      <c r="BW37" s="97">
        <v>3.2</v>
      </c>
      <c r="BX37" s="99">
        <v>5</v>
      </c>
      <c r="BY37" s="99"/>
      <c r="BZ37" s="99"/>
      <c r="CA37" s="100">
        <f t="shared" si="19"/>
        <v>8.1999999999999993</v>
      </c>
      <c r="CB37" s="97">
        <v>3.5</v>
      </c>
      <c r="CC37" s="99">
        <v>12</v>
      </c>
      <c r="CD37" s="99"/>
      <c r="CE37" s="99"/>
      <c r="CF37" s="100">
        <f t="shared" si="20"/>
        <v>15.5</v>
      </c>
      <c r="CG37" s="97">
        <v>2.5</v>
      </c>
      <c r="CH37" s="99">
        <v>5.5</v>
      </c>
      <c r="CI37" s="99"/>
      <c r="CJ37" s="99"/>
      <c r="CK37" s="100">
        <f t="shared" si="21"/>
        <v>8</v>
      </c>
      <c r="CL37" s="97">
        <v>2.5</v>
      </c>
      <c r="CM37" s="99">
        <v>5</v>
      </c>
      <c r="CN37" s="99"/>
      <c r="CO37" s="99"/>
      <c r="CP37" s="100">
        <f t="shared" si="22"/>
        <v>7.5</v>
      </c>
      <c r="CQ37" s="97">
        <v>0.8</v>
      </c>
      <c r="CR37" s="99">
        <v>2.5</v>
      </c>
      <c r="CS37" s="99"/>
      <c r="CT37" s="99"/>
      <c r="CU37" s="100">
        <f t="shared" si="23"/>
        <v>3.3</v>
      </c>
      <c r="CV37" s="101">
        <v>8</v>
      </c>
      <c r="CW37" s="99">
        <v>36</v>
      </c>
      <c r="CX37" s="99"/>
      <c r="CY37" s="99"/>
      <c r="CZ37" s="102">
        <f t="shared" si="24"/>
        <v>44</v>
      </c>
      <c r="DA37" s="103">
        <f t="shared" si="0"/>
        <v>202.9</v>
      </c>
      <c r="DB37" s="97">
        <v>1.5</v>
      </c>
      <c r="DC37" s="99">
        <v>5.5</v>
      </c>
      <c r="DD37" s="99"/>
      <c r="DE37" s="99"/>
      <c r="DF37" s="100">
        <f t="shared" si="25"/>
        <v>7</v>
      </c>
      <c r="DG37" s="97"/>
      <c r="DH37" s="99"/>
      <c r="DI37" s="99"/>
      <c r="DJ37" s="99"/>
      <c r="DK37" s="100">
        <f t="shared" si="26"/>
        <v>0</v>
      </c>
      <c r="DL37" s="97"/>
      <c r="DM37" s="99"/>
      <c r="DN37" s="99"/>
      <c r="DO37" s="99"/>
      <c r="DP37" s="100">
        <f t="shared" si="27"/>
        <v>0</v>
      </c>
      <c r="DQ37" s="104" t="str">
        <f t="shared" si="28"/>
        <v>راسبة</v>
      </c>
      <c r="DR37" s="105" t="str">
        <f t="shared" si="29"/>
        <v xml:space="preserve"> *عربى*انجليزي *فلسفة *رياضيات *فيزياء *رسم فني *مواد وعمليات تشغيل *مبادئ حاسب *عملي مبادئ حاسب *أمن صناعي *أجهزة قياس *معمل أجهزة قياس *مبادئ كهرباء *عناصر الكترونية *تدريبات مهنية* مجموع كلى *دين</v>
      </c>
      <c r="DS37" s="106"/>
      <c r="DT37" s="107" t="str">
        <f t="shared" si="30"/>
        <v xml:space="preserve"> *عربى</v>
      </c>
      <c r="DU37" s="108" t="str">
        <f t="shared" si="31"/>
        <v>*انجليزي</v>
      </c>
      <c r="DV37" s="98" t="str">
        <f t="shared" si="32"/>
        <v xml:space="preserve"> *فلسفة</v>
      </c>
      <c r="DW37" s="98" t="str">
        <f t="shared" si="33"/>
        <v xml:space="preserve"> *رياضيات</v>
      </c>
      <c r="DX37" s="98" t="str">
        <f t="shared" si="34"/>
        <v xml:space="preserve"> *فيزياء</v>
      </c>
      <c r="DY37" s="98" t="str">
        <f t="shared" si="35"/>
        <v xml:space="preserve"> *رسم فني</v>
      </c>
      <c r="DZ37" s="98" t="str">
        <f t="shared" si="36"/>
        <v xml:space="preserve"> *مواد وعمليات تشغيل</v>
      </c>
      <c r="EA37" s="98" t="str">
        <f t="shared" si="37"/>
        <v xml:space="preserve"> *مبادئ حاسب</v>
      </c>
      <c r="EB37" s="98" t="str">
        <f t="shared" si="38"/>
        <v xml:space="preserve"> *عملي مبادئ حاسب</v>
      </c>
      <c r="EC37" s="98" t="str">
        <f t="shared" si="39"/>
        <v xml:space="preserve"> *أمن صناعي</v>
      </c>
      <c r="ED37" s="98" t="str">
        <f t="shared" si="40"/>
        <v xml:space="preserve"> *أجهزة قياس</v>
      </c>
      <c r="EE37" s="98" t="str">
        <f t="shared" si="41"/>
        <v xml:space="preserve"> *معمل أجهزة قياس</v>
      </c>
      <c r="EF37" s="98" t="str">
        <f t="shared" si="42"/>
        <v xml:space="preserve"> *مبادئ كهرباء</v>
      </c>
      <c r="EG37" s="98" t="str">
        <f t="shared" si="43"/>
        <v xml:space="preserve"> *عناصر الكترونية</v>
      </c>
      <c r="EH37" s="98" t="str">
        <f t="shared" si="44"/>
        <v xml:space="preserve"> *تدريبات مهنية</v>
      </c>
      <c r="EI37" s="98" t="str">
        <f t="shared" si="45"/>
        <v>* مجموع كلى</v>
      </c>
      <c r="EJ37" s="98" t="str">
        <f t="shared" si="46"/>
        <v xml:space="preserve"> *دين</v>
      </c>
      <c r="EK37" s="109">
        <f t="shared" si="47"/>
        <v>0</v>
      </c>
      <c r="EL37" s="109">
        <f t="shared" si="48"/>
        <v>0</v>
      </c>
      <c r="EM37" s="110"/>
      <c r="EN37" s="110"/>
      <c r="EO37" s="110"/>
      <c r="EP37" s="110"/>
    </row>
    <row r="38" spans="1:146" s="111" customFormat="1" ht="20.100000000000001" customHeight="1" thickTop="1" thickBot="1">
      <c r="A38" s="87">
        <v>12</v>
      </c>
      <c r="B38" s="88">
        <f t="shared" si="1"/>
        <v>20</v>
      </c>
      <c r="C38" s="88">
        <f t="shared" si="2"/>
        <v>9</v>
      </c>
      <c r="D38" s="88">
        <f t="shared" si="3"/>
        <v>2001</v>
      </c>
      <c r="E38" s="89">
        <v>30109201308948</v>
      </c>
      <c r="F38" s="90">
        <f t="shared" si="4"/>
        <v>37154</v>
      </c>
      <c r="G38" s="88">
        <f t="shared" si="5"/>
        <v>11</v>
      </c>
      <c r="H38" s="88">
        <f t="shared" si="6"/>
        <v>0</v>
      </c>
      <c r="I38" s="91">
        <f t="shared" si="7"/>
        <v>16</v>
      </c>
      <c r="J38" s="92"/>
      <c r="K38" s="92"/>
      <c r="L38" s="93"/>
      <c r="M38" s="78" t="s">
        <v>195</v>
      </c>
      <c r="N38" s="79">
        <v>30</v>
      </c>
      <c r="O38" s="94"/>
      <c r="P38" s="94"/>
      <c r="Q38" s="94"/>
      <c r="R38" s="95"/>
      <c r="S38" s="96"/>
      <c r="T38" s="97"/>
      <c r="U38" s="98">
        <v>12.5</v>
      </c>
      <c r="V38" s="99"/>
      <c r="W38" s="99"/>
      <c r="X38" s="100">
        <f t="shared" si="8"/>
        <v>12.5</v>
      </c>
      <c r="Y38" s="97">
        <v>3.5</v>
      </c>
      <c r="Z38" s="99">
        <v>13</v>
      </c>
      <c r="AA38" s="99"/>
      <c r="AB38" s="99"/>
      <c r="AC38" s="100">
        <f t="shared" si="9"/>
        <v>16.5</v>
      </c>
      <c r="AD38" s="97">
        <v>3</v>
      </c>
      <c r="AE38" s="99">
        <v>16</v>
      </c>
      <c r="AF38" s="99"/>
      <c r="AG38" s="99"/>
      <c r="AH38" s="100">
        <f t="shared" si="10"/>
        <v>19</v>
      </c>
      <c r="AI38" s="97">
        <v>4</v>
      </c>
      <c r="AJ38" s="99">
        <v>11.5</v>
      </c>
      <c r="AK38" s="99"/>
      <c r="AL38" s="99"/>
      <c r="AM38" s="100">
        <f t="shared" si="11"/>
        <v>15.5</v>
      </c>
      <c r="AN38" s="101">
        <v>3.5</v>
      </c>
      <c r="AO38" s="99">
        <v>14</v>
      </c>
      <c r="AP38" s="99"/>
      <c r="AQ38" s="99"/>
      <c r="AR38" s="102">
        <f t="shared" si="12"/>
        <v>17.5</v>
      </c>
      <c r="AS38" s="97">
        <v>5</v>
      </c>
      <c r="AT38" s="99">
        <v>16.5</v>
      </c>
      <c r="AU38" s="99"/>
      <c r="AV38" s="99"/>
      <c r="AW38" s="100">
        <f t="shared" si="13"/>
        <v>21.5</v>
      </c>
      <c r="AX38" s="97">
        <v>1.5</v>
      </c>
      <c r="AY38" s="99">
        <v>5</v>
      </c>
      <c r="AZ38" s="99"/>
      <c r="BA38" s="99"/>
      <c r="BB38" s="100">
        <f t="shared" si="14"/>
        <v>6.5</v>
      </c>
      <c r="BC38" s="97">
        <v>2.5</v>
      </c>
      <c r="BD38" s="99">
        <v>9</v>
      </c>
      <c r="BE38" s="99"/>
      <c r="BF38" s="99"/>
      <c r="BG38" s="100">
        <f t="shared" si="15"/>
        <v>11.5</v>
      </c>
      <c r="BH38" s="101">
        <v>0.7</v>
      </c>
      <c r="BI38" s="99">
        <v>2</v>
      </c>
      <c r="BJ38" s="99"/>
      <c r="BK38" s="99"/>
      <c r="BL38" s="102">
        <f t="shared" si="16"/>
        <v>2.7</v>
      </c>
      <c r="BM38" s="97">
        <v>1.5</v>
      </c>
      <c r="BN38" s="99">
        <v>6.5</v>
      </c>
      <c r="BO38" s="99"/>
      <c r="BP38" s="99"/>
      <c r="BQ38" s="100">
        <f t="shared" si="17"/>
        <v>8</v>
      </c>
      <c r="BR38" s="97">
        <v>0.8</v>
      </c>
      <c r="BS38" s="99">
        <v>3.1</v>
      </c>
      <c r="BT38" s="99"/>
      <c r="BU38" s="99"/>
      <c r="BV38" s="100">
        <f t="shared" si="18"/>
        <v>3.9000000000000004</v>
      </c>
      <c r="BW38" s="97">
        <v>3.2</v>
      </c>
      <c r="BX38" s="99">
        <v>9</v>
      </c>
      <c r="BY38" s="99"/>
      <c r="BZ38" s="99"/>
      <c r="CA38" s="100">
        <f t="shared" si="19"/>
        <v>12.2</v>
      </c>
      <c r="CB38" s="97">
        <v>3.5</v>
      </c>
      <c r="CC38" s="99">
        <v>11.5</v>
      </c>
      <c r="CD38" s="99"/>
      <c r="CE38" s="99"/>
      <c r="CF38" s="100">
        <f t="shared" si="20"/>
        <v>15</v>
      </c>
      <c r="CG38" s="97">
        <v>2.5</v>
      </c>
      <c r="CH38" s="99">
        <v>7</v>
      </c>
      <c r="CI38" s="99"/>
      <c r="CJ38" s="99"/>
      <c r="CK38" s="100">
        <f t="shared" si="21"/>
        <v>9.5</v>
      </c>
      <c r="CL38" s="97">
        <v>2.5</v>
      </c>
      <c r="CM38" s="99">
        <v>4</v>
      </c>
      <c r="CN38" s="99"/>
      <c r="CO38" s="99"/>
      <c r="CP38" s="100">
        <f t="shared" si="22"/>
        <v>6.5</v>
      </c>
      <c r="CQ38" s="97">
        <v>0.8</v>
      </c>
      <c r="CR38" s="99">
        <v>3</v>
      </c>
      <c r="CS38" s="99"/>
      <c r="CT38" s="99"/>
      <c r="CU38" s="100">
        <f t="shared" si="23"/>
        <v>3.8</v>
      </c>
      <c r="CV38" s="101">
        <v>8</v>
      </c>
      <c r="CW38" s="99">
        <v>38</v>
      </c>
      <c r="CX38" s="99"/>
      <c r="CY38" s="99"/>
      <c r="CZ38" s="102">
        <f t="shared" si="24"/>
        <v>46</v>
      </c>
      <c r="DA38" s="103">
        <f t="shared" si="0"/>
        <v>217.79999999999998</v>
      </c>
      <c r="DB38" s="97">
        <v>1.5</v>
      </c>
      <c r="DC38" s="99">
        <v>6.5</v>
      </c>
      <c r="DD38" s="99"/>
      <c r="DE38" s="99"/>
      <c r="DF38" s="100">
        <f t="shared" si="25"/>
        <v>8</v>
      </c>
      <c r="DG38" s="97"/>
      <c r="DH38" s="99"/>
      <c r="DI38" s="99"/>
      <c r="DJ38" s="99"/>
      <c r="DK38" s="100">
        <f t="shared" si="26"/>
        <v>0</v>
      </c>
      <c r="DL38" s="97"/>
      <c r="DM38" s="99"/>
      <c r="DN38" s="99"/>
      <c r="DO38" s="99"/>
      <c r="DP38" s="100">
        <f t="shared" si="27"/>
        <v>0</v>
      </c>
      <c r="DQ38" s="104" t="str">
        <f t="shared" si="28"/>
        <v>راسبة</v>
      </c>
      <c r="DR38" s="105" t="str">
        <f t="shared" si="29"/>
        <v xml:space="preserve"> *عربى *انجليزي *فلسفة *رياضيات *فيزياء *رسم فني *مواد وعمليات تشغيل *مبادئ حاسب *عملي مبادئ حاسب *أمن صناعي *أجهزة قياس *معمل أجهزة قياس *مبادئ كهرباء *عناصر الكترونية *تدريبات مهنية* مجموع كلى *دين</v>
      </c>
      <c r="DS38" s="106"/>
      <c r="DT38" s="107" t="str">
        <f t="shared" si="30"/>
        <v xml:space="preserve"> *عربى</v>
      </c>
      <c r="DU38" s="108" t="str">
        <f t="shared" si="31"/>
        <v xml:space="preserve"> *انجليزي</v>
      </c>
      <c r="DV38" s="98" t="str">
        <f t="shared" si="32"/>
        <v xml:space="preserve"> *فلسفة</v>
      </c>
      <c r="DW38" s="98" t="str">
        <f t="shared" si="33"/>
        <v xml:space="preserve"> *رياضيات</v>
      </c>
      <c r="DX38" s="98" t="str">
        <f t="shared" si="34"/>
        <v xml:space="preserve"> *فيزياء</v>
      </c>
      <c r="DY38" s="98" t="str">
        <f t="shared" si="35"/>
        <v xml:space="preserve"> *رسم فني</v>
      </c>
      <c r="DZ38" s="98" t="str">
        <f t="shared" si="36"/>
        <v xml:space="preserve"> *مواد وعمليات تشغيل</v>
      </c>
      <c r="EA38" s="98" t="str">
        <f t="shared" si="37"/>
        <v xml:space="preserve"> *مبادئ حاسب</v>
      </c>
      <c r="EB38" s="98" t="str">
        <f t="shared" si="38"/>
        <v xml:space="preserve"> *عملي مبادئ حاسب</v>
      </c>
      <c r="EC38" s="98" t="str">
        <f t="shared" si="39"/>
        <v xml:space="preserve"> *أمن صناعي</v>
      </c>
      <c r="ED38" s="98" t="str">
        <f t="shared" si="40"/>
        <v xml:space="preserve"> *أجهزة قياس</v>
      </c>
      <c r="EE38" s="98" t="str">
        <f t="shared" si="41"/>
        <v xml:space="preserve"> *معمل أجهزة قياس</v>
      </c>
      <c r="EF38" s="98" t="str">
        <f t="shared" si="42"/>
        <v xml:space="preserve"> *مبادئ كهرباء</v>
      </c>
      <c r="EG38" s="98" t="str">
        <f t="shared" si="43"/>
        <v xml:space="preserve"> *عناصر الكترونية</v>
      </c>
      <c r="EH38" s="98" t="str">
        <f t="shared" si="44"/>
        <v xml:space="preserve"> *تدريبات مهنية</v>
      </c>
      <c r="EI38" s="98" t="str">
        <f t="shared" si="45"/>
        <v>* مجموع كلى</v>
      </c>
      <c r="EJ38" s="98" t="str">
        <f t="shared" si="46"/>
        <v xml:space="preserve"> *دين</v>
      </c>
      <c r="EK38" s="109">
        <f t="shared" si="47"/>
        <v>0</v>
      </c>
      <c r="EL38" s="109">
        <f t="shared" si="48"/>
        <v>0</v>
      </c>
      <c r="EM38" s="110"/>
      <c r="EN38" s="110"/>
      <c r="EO38" s="110"/>
      <c r="EP38" s="110"/>
    </row>
    <row r="39" spans="1:146" s="111" customFormat="1" ht="20.100000000000001" customHeight="1" thickTop="1" thickBot="1">
      <c r="A39" s="87">
        <v>13</v>
      </c>
      <c r="B39" s="88">
        <f t="shared" si="1"/>
        <v>15</v>
      </c>
      <c r="C39" s="88">
        <f t="shared" si="2"/>
        <v>4</v>
      </c>
      <c r="D39" s="88">
        <f t="shared" si="3"/>
        <v>2000</v>
      </c>
      <c r="E39" s="89">
        <v>30004151302505</v>
      </c>
      <c r="F39" s="90">
        <f t="shared" si="4"/>
        <v>36631</v>
      </c>
      <c r="G39" s="88">
        <f t="shared" si="5"/>
        <v>16</v>
      </c>
      <c r="H39" s="88">
        <f t="shared" si="6"/>
        <v>5</v>
      </c>
      <c r="I39" s="91">
        <f t="shared" si="7"/>
        <v>17</v>
      </c>
      <c r="J39" s="92"/>
      <c r="K39" s="92"/>
      <c r="L39" s="93"/>
      <c r="M39" s="53" t="s">
        <v>196</v>
      </c>
      <c r="N39" s="54">
        <v>31</v>
      </c>
      <c r="O39" s="94"/>
      <c r="P39" s="94"/>
      <c r="Q39" s="94"/>
      <c r="R39" s="95"/>
      <c r="S39" s="96"/>
      <c r="T39" s="97"/>
      <c r="U39" s="98">
        <v>12</v>
      </c>
      <c r="V39" s="99"/>
      <c r="W39" s="99"/>
      <c r="X39" s="100">
        <f t="shared" si="8"/>
        <v>12</v>
      </c>
      <c r="Y39" s="97">
        <v>3.5</v>
      </c>
      <c r="Z39" s="99">
        <v>14.5</v>
      </c>
      <c r="AA39" s="99"/>
      <c r="AB39" s="99"/>
      <c r="AC39" s="100">
        <f t="shared" si="9"/>
        <v>18</v>
      </c>
      <c r="AD39" s="97">
        <v>3</v>
      </c>
      <c r="AE39" s="99">
        <v>16</v>
      </c>
      <c r="AF39" s="99"/>
      <c r="AG39" s="99"/>
      <c r="AH39" s="100">
        <f t="shared" si="10"/>
        <v>19</v>
      </c>
      <c r="AI39" s="97">
        <v>4</v>
      </c>
      <c r="AJ39" s="99">
        <v>10.5</v>
      </c>
      <c r="AK39" s="99"/>
      <c r="AL39" s="99"/>
      <c r="AM39" s="100">
        <f t="shared" si="11"/>
        <v>14.5</v>
      </c>
      <c r="AN39" s="101">
        <v>3.5</v>
      </c>
      <c r="AO39" s="99">
        <v>13</v>
      </c>
      <c r="AP39" s="99"/>
      <c r="AQ39" s="99"/>
      <c r="AR39" s="102">
        <f t="shared" si="12"/>
        <v>16.5</v>
      </c>
      <c r="AS39" s="97">
        <v>5</v>
      </c>
      <c r="AT39" s="99">
        <v>13.5</v>
      </c>
      <c r="AU39" s="99"/>
      <c r="AV39" s="99"/>
      <c r="AW39" s="100">
        <f t="shared" si="13"/>
        <v>18.5</v>
      </c>
      <c r="AX39" s="97">
        <v>1.5</v>
      </c>
      <c r="AY39" s="99">
        <v>5.5</v>
      </c>
      <c r="AZ39" s="99"/>
      <c r="BA39" s="99"/>
      <c r="BB39" s="100">
        <f t="shared" si="14"/>
        <v>7</v>
      </c>
      <c r="BC39" s="97">
        <v>2.5</v>
      </c>
      <c r="BD39" s="99">
        <v>6</v>
      </c>
      <c r="BE39" s="99"/>
      <c r="BF39" s="99"/>
      <c r="BG39" s="100">
        <f t="shared" si="15"/>
        <v>8.5</v>
      </c>
      <c r="BH39" s="101">
        <v>0.7</v>
      </c>
      <c r="BI39" s="99">
        <v>2.5</v>
      </c>
      <c r="BJ39" s="99"/>
      <c r="BK39" s="99"/>
      <c r="BL39" s="102">
        <f t="shared" si="16"/>
        <v>3.2</v>
      </c>
      <c r="BM39" s="97">
        <v>1.5</v>
      </c>
      <c r="BN39" s="99">
        <v>3</v>
      </c>
      <c r="BO39" s="99"/>
      <c r="BP39" s="99"/>
      <c r="BQ39" s="100">
        <f t="shared" si="17"/>
        <v>4.5</v>
      </c>
      <c r="BR39" s="97">
        <v>0.8</v>
      </c>
      <c r="BS39" s="99">
        <v>2.4</v>
      </c>
      <c r="BT39" s="99"/>
      <c r="BU39" s="99"/>
      <c r="BV39" s="100">
        <f t="shared" si="18"/>
        <v>3.2</v>
      </c>
      <c r="BW39" s="97">
        <v>3.2</v>
      </c>
      <c r="BX39" s="99">
        <v>6.5</v>
      </c>
      <c r="BY39" s="99"/>
      <c r="BZ39" s="99"/>
      <c r="CA39" s="100">
        <f t="shared" si="19"/>
        <v>9.6999999999999993</v>
      </c>
      <c r="CB39" s="97">
        <v>3.5</v>
      </c>
      <c r="CC39" s="99">
        <v>12</v>
      </c>
      <c r="CD39" s="99"/>
      <c r="CE39" s="99"/>
      <c r="CF39" s="100">
        <f t="shared" si="20"/>
        <v>15.5</v>
      </c>
      <c r="CG39" s="97">
        <v>2.5</v>
      </c>
      <c r="CH39" s="99">
        <v>6.5</v>
      </c>
      <c r="CI39" s="99"/>
      <c r="CJ39" s="99"/>
      <c r="CK39" s="100">
        <f t="shared" si="21"/>
        <v>9</v>
      </c>
      <c r="CL39" s="97">
        <v>2.5</v>
      </c>
      <c r="CM39" s="99">
        <v>3.5</v>
      </c>
      <c r="CN39" s="99"/>
      <c r="CO39" s="99"/>
      <c r="CP39" s="100">
        <f t="shared" si="22"/>
        <v>6</v>
      </c>
      <c r="CQ39" s="97">
        <v>0.8</v>
      </c>
      <c r="CR39" s="99">
        <v>3</v>
      </c>
      <c r="CS39" s="99"/>
      <c r="CT39" s="99"/>
      <c r="CU39" s="100">
        <f t="shared" si="23"/>
        <v>3.8</v>
      </c>
      <c r="CV39" s="101">
        <v>8</v>
      </c>
      <c r="CW39" s="99">
        <v>37</v>
      </c>
      <c r="CX39" s="99"/>
      <c r="CY39" s="99"/>
      <c r="CZ39" s="102">
        <f t="shared" si="24"/>
        <v>45</v>
      </c>
      <c r="DA39" s="103">
        <f t="shared" si="0"/>
        <v>204.1</v>
      </c>
      <c r="DB39" s="97">
        <v>1.5</v>
      </c>
      <c r="DC39" s="99">
        <v>5</v>
      </c>
      <c r="DD39" s="99"/>
      <c r="DE39" s="99"/>
      <c r="DF39" s="100">
        <f t="shared" si="25"/>
        <v>6.5</v>
      </c>
      <c r="DG39" s="97"/>
      <c r="DH39" s="99"/>
      <c r="DI39" s="99"/>
      <c r="DJ39" s="99"/>
      <c r="DK39" s="100">
        <f t="shared" si="26"/>
        <v>0</v>
      </c>
      <c r="DL39" s="97"/>
      <c r="DM39" s="99"/>
      <c r="DN39" s="99"/>
      <c r="DO39" s="99"/>
      <c r="DP39" s="100">
        <f t="shared" si="27"/>
        <v>0</v>
      </c>
      <c r="DQ39" s="104" t="str">
        <f t="shared" si="28"/>
        <v>راسبة</v>
      </c>
      <c r="DR39" s="105" t="str">
        <f t="shared" si="29"/>
        <v xml:space="preserve"> *عربى *انجليزي *فلسفة *رياضيات *فيزياء *رسم فني *مواد وعمليات تشغيل *مبادئ حاسب *عملي مبادئ حاسب *أمن صناعي *أجهزة قياس *معمل أجهزة قياس *مبادئ كهرباء *عناصر الكترونية *تدريبات مهنية* مجموع كلى *دين</v>
      </c>
      <c r="DS39" s="106"/>
      <c r="DT39" s="107" t="str">
        <f t="shared" si="30"/>
        <v xml:space="preserve"> *عربى</v>
      </c>
      <c r="DU39" s="108" t="str">
        <f t="shared" si="31"/>
        <v xml:space="preserve"> *انجليزي</v>
      </c>
      <c r="DV39" s="98" t="str">
        <f t="shared" si="32"/>
        <v xml:space="preserve"> *فلسفة</v>
      </c>
      <c r="DW39" s="98" t="str">
        <f t="shared" si="33"/>
        <v xml:space="preserve"> *رياضيات</v>
      </c>
      <c r="DX39" s="98" t="str">
        <f t="shared" si="34"/>
        <v xml:space="preserve"> *فيزياء</v>
      </c>
      <c r="DY39" s="98" t="str">
        <f t="shared" si="35"/>
        <v xml:space="preserve"> *رسم فني</v>
      </c>
      <c r="DZ39" s="98" t="str">
        <f t="shared" si="36"/>
        <v xml:space="preserve"> *مواد وعمليات تشغيل</v>
      </c>
      <c r="EA39" s="98" t="str">
        <f t="shared" si="37"/>
        <v xml:space="preserve"> *مبادئ حاسب</v>
      </c>
      <c r="EB39" s="98" t="str">
        <f t="shared" si="38"/>
        <v xml:space="preserve"> *عملي مبادئ حاسب</v>
      </c>
      <c r="EC39" s="98" t="str">
        <f t="shared" si="39"/>
        <v xml:space="preserve"> *أمن صناعي</v>
      </c>
      <c r="ED39" s="98" t="str">
        <f t="shared" si="40"/>
        <v xml:space="preserve"> *أجهزة قياس</v>
      </c>
      <c r="EE39" s="98" t="str">
        <f t="shared" si="41"/>
        <v xml:space="preserve"> *معمل أجهزة قياس</v>
      </c>
      <c r="EF39" s="98" t="str">
        <f t="shared" si="42"/>
        <v xml:space="preserve"> *مبادئ كهرباء</v>
      </c>
      <c r="EG39" s="98" t="str">
        <f t="shared" si="43"/>
        <v xml:space="preserve"> *عناصر الكترونية</v>
      </c>
      <c r="EH39" s="98" t="str">
        <f t="shared" si="44"/>
        <v xml:space="preserve"> *تدريبات مهنية</v>
      </c>
      <c r="EI39" s="98" t="str">
        <f t="shared" si="45"/>
        <v>* مجموع كلى</v>
      </c>
      <c r="EJ39" s="98" t="str">
        <f t="shared" si="46"/>
        <v xml:space="preserve"> *دين</v>
      </c>
      <c r="EK39" s="109">
        <f t="shared" si="47"/>
        <v>0</v>
      </c>
      <c r="EL39" s="109">
        <f t="shared" si="48"/>
        <v>0</v>
      </c>
      <c r="EM39" s="110"/>
      <c r="EN39" s="110"/>
      <c r="EO39" s="110"/>
      <c r="EP39" s="110"/>
    </row>
    <row r="40" spans="1:146" s="111" customFormat="1" ht="20.100000000000001" customHeight="1" thickTop="1" thickBot="1">
      <c r="A40" s="87">
        <v>14</v>
      </c>
      <c r="B40" s="88">
        <f t="shared" si="1"/>
        <v>24</v>
      </c>
      <c r="C40" s="88">
        <f t="shared" si="2"/>
        <v>3</v>
      </c>
      <c r="D40" s="88">
        <f t="shared" si="3"/>
        <v>2001</v>
      </c>
      <c r="E40" s="89">
        <v>30103241302561</v>
      </c>
      <c r="F40" s="90">
        <f t="shared" si="4"/>
        <v>36974</v>
      </c>
      <c r="G40" s="88">
        <f t="shared" si="5"/>
        <v>7</v>
      </c>
      <c r="H40" s="88">
        <f t="shared" si="6"/>
        <v>6</v>
      </c>
      <c r="I40" s="91">
        <f t="shared" si="7"/>
        <v>16</v>
      </c>
      <c r="J40" s="92"/>
      <c r="K40" s="92"/>
      <c r="L40" s="93"/>
      <c r="M40" s="78" t="s">
        <v>197</v>
      </c>
      <c r="N40" s="79">
        <v>32</v>
      </c>
      <c r="O40" s="94"/>
      <c r="P40" s="94"/>
      <c r="Q40" s="94"/>
      <c r="R40" s="95"/>
      <c r="S40" s="96"/>
      <c r="T40" s="97">
        <v>4</v>
      </c>
      <c r="U40" s="98">
        <v>12.5</v>
      </c>
      <c r="V40" s="99"/>
      <c r="W40" s="99"/>
      <c r="X40" s="100">
        <f t="shared" si="8"/>
        <v>16.5</v>
      </c>
      <c r="Y40" s="97">
        <v>3.5</v>
      </c>
      <c r="Z40" s="99">
        <v>13.5</v>
      </c>
      <c r="AA40" s="99"/>
      <c r="AB40" s="99"/>
      <c r="AC40" s="100">
        <f t="shared" si="9"/>
        <v>17</v>
      </c>
      <c r="AD40" s="97">
        <v>3</v>
      </c>
      <c r="AE40" s="99">
        <v>15</v>
      </c>
      <c r="AF40" s="99"/>
      <c r="AG40" s="99"/>
      <c r="AH40" s="100">
        <f t="shared" si="10"/>
        <v>18</v>
      </c>
      <c r="AI40" s="97">
        <v>2.5</v>
      </c>
      <c r="AJ40" s="99">
        <v>11.5</v>
      </c>
      <c r="AK40" s="99"/>
      <c r="AL40" s="99"/>
      <c r="AM40" s="100">
        <f t="shared" si="11"/>
        <v>14</v>
      </c>
      <c r="AN40" s="101">
        <v>3.5</v>
      </c>
      <c r="AO40" s="99">
        <v>10</v>
      </c>
      <c r="AP40" s="99"/>
      <c r="AQ40" s="99"/>
      <c r="AR40" s="102">
        <f t="shared" si="12"/>
        <v>13.5</v>
      </c>
      <c r="AS40" s="97">
        <v>5</v>
      </c>
      <c r="AT40" s="99">
        <v>12.5</v>
      </c>
      <c r="AU40" s="99"/>
      <c r="AV40" s="99"/>
      <c r="AW40" s="100">
        <f t="shared" si="13"/>
        <v>17.5</v>
      </c>
      <c r="AX40" s="97">
        <v>1.5</v>
      </c>
      <c r="AY40" s="99">
        <v>4</v>
      </c>
      <c r="AZ40" s="99"/>
      <c r="BA40" s="99"/>
      <c r="BB40" s="100">
        <f t="shared" si="14"/>
        <v>5.5</v>
      </c>
      <c r="BC40" s="97">
        <v>2.5</v>
      </c>
      <c r="BD40" s="99">
        <v>2</v>
      </c>
      <c r="BE40" s="99"/>
      <c r="BF40" s="99"/>
      <c r="BG40" s="100">
        <f t="shared" si="15"/>
        <v>4.5</v>
      </c>
      <c r="BH40" s="101">
        <v>0.7</v>
      </c>
      <c r="BI40" s="99">
        <v>2</v>
      </c>
      <c r="BJ40" s="99"/>
      <c r="BK40" s="99"/>
      <c r="BL40" s="102">
        <f t="shared" si="16"/>
        <v>2.7</v>
      </c>
      <c r="BM40" s="97">
        <v>1.5</v>
      </c>
      <c r="BN40" s="99">
        <v>3</v>
      </c>
      <c r="BO40" s="99"/>
      <c r="BP40" s="99"/>
      <c r="BQ40" s="100">
        <f t="shared" si="17"/>
        <v>4.5</v>
      </c>
      <c r="BR40" s="97">
        <v>0.8</v>
      </c>
      <c r="BS40" s="99">
        <v>2.2999999999999998</v>
      </c>
      <c r="BT40" s="99"/>
      <c r="BU40" s="99"/>
      <c r="BV40" s="100">
        <f t="shared" si="18"/>
        <v>3.0999999999999996</v>
      </c>
      <c r="BW40" s="97">
        <v>3.2</v>
      </c>
      <c r="BX40" s="99">
        <v>6</v>
      </c>
      <c r="BY40" s="99"/>
      <c r="BZ40" s="99"/>
      <c r="CA40" s="100">
        <f t="shared" si="19"/>
        <v>9.1999999999999993</v>
      </c>
      <c r="CB40" s="97">
        <v>3.5</v>
      </c>
      <c r="CC40" s="99">
        <v>7</v>
      </c>
      <c r="CD40" s="99"/>
      <c r="CE40" s="99"/>
      <c r="CF40" s="100">
        <f t="shared" si="20"/>
        <v>10.5</v>
      </c>
      <c r="CG40" s="97">
        <v>2.5</v>
      </c>
      <c r="CH40" s="99">
        <v>6</v>
      </c>
      <c r="CI40" s="99"/>
      <c r="CJ40" s="99"/>
      <c r="CK40" s="100">
        <f t="shared" si="21"/>
        <v>8.5</v>
      </c>
      <c r="CL40" s="97">
        <v>2.5</v>
      </c>
      <c r="CM40" s="99">
        <v>3.5</v>
      </c>
      <c r="CN40" s="99"/>
      <c r="CO40" s="99"/>
      <c r="CP40" s="100">
        <f t="shared" si="22"/>
        <v>6</v>
      </c>
      <c r="CQ40" s="97">
        <v>0.8</v>
      </c>
      <c r="CR40" s="99">
        <v>2.5</v>
      </c>
      <c r="CS40" s="99"/>
      <c r="CT40" s="99"/>
      <c r="CU40" s="100">
        <f t="shared" si="23"/>
        <v>3.3</v>
      </c>
      <c r="CV40" s="101">
        <v>8</v>
      </c>
      <c r="CW40" s="99">
        <v>37</v>
      </c>
      <c r="CX40" s="99"/>
      <c r="CY40" s="99"/>
      <c r="CZ40" s="102">
        <f t="shared" si="24"/>
        <v>45</v>
      </c>
      <c r="DA40" s="103">
        <f t="shared" si="0"/>
        <v>190</v>
      </c>
      <c r="DB40" s="97">
        <v>1.5</v>
      </c>
      <c r="DC40" s="99">
        <v>5.5</v>
      </c>
      <c r="DD40" s="99"/>
      <c r="DE40" s="99"/>
      <c r="DF40" s="100">
        <f t="shared" si="25"/>
        <v>7</v>
      </c>
      <c r="DG40" s="97"/>
      <c r="DH40" s="99"/>
      <c r="DI40" s="99"/>
      <c r="DJ40" s="99"/>
      <c r="DK40" s="100">
        <f t="shared" si="26"/>
        <v>0</v>
      </c>
      <c r="DL40" s="97"/>
      <c r="DM40" s="99"/>
      <c r="DN40" s="99"/>
      <c r="DO40" s="99"/>
      <c r="DP40" s="100">
        <f t="shared" si="27"/>
        <v>0</v>
      </c>
      <c r="DQ40" s="104" t="str">
        <f t="shared" si="28"/>
        <v>راسبة</v>
      </c>
      <c r="DR40" s="105" t="str">
        <f t="shared" si="29"/>
        <v xml:space="preserve"> *عربى *انجليزي *فلسفة *رياضيات *فيزياء *رسم فني *مواد وعمليات تشغيل *مبادئ حاسب *عملي مبادئ حاسب *أمن صناعي *أجهزة قياس *معمل أجهزة قياس *مبادئ كهرباء *عناصر الكترونية *تدريبات مهنية* مجموع كلى *دين</v>
      </c>
      <c r="DS40" s="106"/>
      <c r="DT40" s="107" t="str">
        <f t="shared" si="30"/>
        <v xml:space="preserve"> *عربى</v>
      </c>
      <c r="DU40" s="108" t="str">
        <f t="shared" si="31"/>
        <v xml:space="preserve"> *انجليزي</v>
      </c>
      <c r="DV40" s="98" t="str">
        <f t="shared" si="32"/>
        <v xml:space="preserve"> *فلسفة</v>
      </c>
      <c r="DW40" s="98" t="str">
        <f t="shared" si="33"/>
        <v xml:space="preserve"> *رياضيات</v>
      </c>
      <c r="DX40" s="98" t="str">
        <f t="shared" si="34"/>
        <v xml:space="preserve"> *فيزياء</v>
      </c>
      <c r="DY40" s="98" t="str">
        <f t="shared" si="35"/>
        <v xml:space="preserve"> *رسم فني</v>
      </c>
      <c r="DZ40" s="98" t="str">
        <f t="shared" si="36"/>
        <v xml:space="preserve"> *مواد وعمليات تشغيل</v>
      </c>
      <c r="EA40" s="98" t="str">
        <f t="shared" si="37"/>
        <v xml:space="preserve"> *مبادئ حاسب</v>
      </c>
      <c r="EB40" s="98" t="str">
        <f t="shared" si="38"/>
        <v xml:space="preserve"> *عملي مبادئ حاسب</v>
      </c>
      <c r="EC40" s="98" t="str">
        <f t="shared" si="39"/>
        <v xml:space="preserve"> *أمن صناعي</v>
      </c>
      <c r="ED40" s="98" t="str">
        <f t="shared" si="40"/>
        <v xml:space="preserve"> *أجهزة قياس</v>
      </c>
      <c r="EE40" s="98" t="str">
        <f t="shared" si="41"/>
        <v xml:space="preserve"> *معمل أجهزة قياس</v>
      </c>
      <c r="EF40" s="98" t="str">
        <f t="shared" si="42"/>
        <v xml:space="preserve"> *مبادئ كهرباء</v>
      </c>
      <c r="EG40" s="98" t="str">
        <f t="shared" si="43"/>
        <v xml:space="preserve"> *عناصر الكترونية</v>
      </c>
      <c r="EH40" s="98" t="str">
        <f t="shared" si="44"/>
        <v xml:space="preserve"> *تدريبات مهنية</v>
      </c>
      <c r="EI40" s="98" t="str">
        <f t="shared" si="45"/>
        <v>* مجموع كلى</v>
      </c>
      <c r="EJ40" s="98" t="str">
        <f t="shared" si="46"/>
        <v xml:space="preserve"> *دين</v>
      </c>
      <c r="EK40" s="109">
        <f t="shared" si="47"/>
        <v>0</v>
      </c>
      <c r="EL40" s="109">
        <f t="shared" si="48"/>
        <v>0</v>
      </c>
      <c r="EM40" s="110"/>
      <c r="EN40" s="110"/>
      <c r="EO40" s="110"/>
      <c r="EP40" s="110"/>
    </row>
    <row r="41" spans="1:146" s="138" customFormat="1" ht="20.100000000000001" customHeight="1" thickTop="1" thickBot="1">
      <c r="A41" s="114">
        <v>29</v>
      </c>
      <c r="B41" s="115">
        <f t="shared" si="1"/>
        <v>1</v>
      </c>
      <c r="C41" s="115">
        <f t="shared" si="2"/>
        <v>1</v>
      </c>
      <c r="D41" s="115">
        <f t="shared" si="3"/>
        <v>2001</v>
      </c>
      <c r="E41" s="116">
        <v>30101011330709</v>
      </c>
      <c r="F41" s="117">
        <f t="shared" si="4"/>
        <v>36892</v>
      </c>
      <c r="G41" s="115">
        <f t="shared" si="5"/>
        <v>0</v>
      </c>
      <c r="H41" s="115">
        <f t="shared" si="6"/>
        <v>9</v>
      </c>
      <c r="I41" s="118">
        <f t="shared" si="7"/>
        <v>16</v>
      </c>
      <c r="J41" s="119"/>
      <c r="K41" s="119"/>
      <c r="L41" s="120"/>
      <c r="M41" s="53" t="s">
        <v>198</v>
      </c>
      <c r="N41" s="54">
        <v>33</v>
      </c>
      <c r="O41" s="121"/>
      <c r="P41" s="121"/>
      <c r="Q41" s="121"/>
      <c r="R41" s="122"/>
      <c r="S41" s="123"/>
      <c r="T41" s="124">
        <v>4</v>
      </c>
      <c r="U41" s="125">
        <v>12.5</v>
      </c>
      <c r="V41" s="126"/>
      <c r="W41" s="126"/>
      <c r="X41" s="127">
        <f t="shared" si="8"/>
        <v>16.5</v>
      </c>
      <c r="Y41" s="124">
        <v>3.5</v>
      </c>
      <c r="Z41" s="126">
        <v>14</v>
      </c>
      <c r="AA41" s="126"/>
      <c r="AB41" s="126"/>
      <c r="AC41" s="127">
        <f t="shared" si="9"/>
        <v>17.5</v>
      </c>
      <c r="AD41" s="124">
        <v>3</v>
      </c>
      <c r="AE41" s="126">
        <v>16</v>
      </c>
      <c r="AF41" s="126"/>
      <c r="AG41" s="126"/>
      <c r="AH41" s="127">
        <f t="shared" si="10"/>
        <v>19</v>
      </c>
      <c r="AI41" s="124">
        <v>4</v>
      </c>
      <c r="AJ41" s="126">
        <v>15.5</v>
      </c>
      <c r="AK41" s="126"/>
      <c r="AL41" s="126"/>
      <c r="AM41" s="127">
        <f t="shared" si="11"/>
        <v>19.5</v>
      </c>
      <c r="AN41" s="128">
        <v>3.5</v>
      </c>
      <c r="AO41" s="126">
        <v>14.5</v>
      </c>
      <c r="AP41" s="126"/>
      <c r="AQ41" s="126"/>
      <c r="AR41" s="129">
        <f t="shared" si="12"/>
        <v>18</v>
      </c>
      <c r="AS41" s="124">
        <v>5</v>
      </c>
      <c r="AT41" s="126">
        <v>17.5</v>
      </c>
      <c r="AU41" s="126"/>
      <c r="AV41" s="126"/>
      <c r="AW41" s="127">
        <f t="shared" si="13"/>
        <v>22.5</v>
      </c>
      <c r="AX41" s="124">
        <v>1.5</v>
      </c>
      <c r="AY41" s="126">
        <v>5.5</v>
      </c>
      <c r="AZ41" s="126"/>
      <c r="BA41" s="126"/>
      <c r="BB41" s="127">
        <f t="shared" si="14"/>
        <v>7</v>
      </c>
      <c r="BC41" s="124">
        <v>2.5</v>
      </c>
      <c r="BD41" s="126">
        <v>7.5</v>
      </c>
      <c r="BE41" s="126"/>
      <c r="BF41" s="126"/>
      <c r="BG41" s="127">
        <f t="shared" si="15"/>
        <v>10</v>
      </c>
      <c r="BH41" s="128">
        <v>0.7</v>
      </c>
      <c r="BI41" s="126">
        <v>3</v>
      </c>
      <c r="BJ41" s="126"/>
      <c r="BK41" s="126"/>
      <c r="BL41" s="129">
        <f t="shared" si="16"/>
        <v>3.7</v>
      </c>
      <c r="BM41" s="124">
        <v>1.5</v>
      </c>
      <c r="BN41" s="126">
        <v>6</v>
      </c>
      <c r="BO41" s="126"/>
      <c r="BP41" s="126"/>
      <c r="BQ41" s="127">
        <f t="shared" si="17"/>
        <v>7.5</v>
      </c>
      <c r="BR41" s="124">
        <v>0.8</v>
      </c>
      <c r="BS41" s="126">
        <v>3.3</v>
      </c>
      <c r="BT41" s="126"/>
      <c r="BU41" s="126"/>
      <c r="BV41" s="127">
        <f t="shared" si="18"/>
        <v>4.0999999999999996</v>
      </c>
      <c r="BW41" s="124">
        <v>3.2</v>
      </c>
      <c r="BX41" s="126">
        <v>9</v>
      </c>
      <c r="BY41" s="126"/>
      <c r="BZ41" s="126"/>
      <c r="CA41" s="127">
        <f t="shared" si="19"/>
        <v>12.2</v>
      </c>
      <c r="CB41" s="124">
        <v>4</v>
      </c>
      <c r="CC41" s="126">
        <v>14.5</v>
      </c>
      <c r="CD41" s="126"/>
      <c r="CE41" s="126"/>
      <c r="CF41" s="127">
        <f t="shared" si="20"/>
        <v>18.5</v>
      </c>
      <c r="CG41" s="124">
        <v>2.5</v>
      </c>
      <c r="CH41" s="126">
        <v>8.5</v>
      </c>
      <c r="CI41" s="126"/>
      <c r="CJ41" s="126"/>
      <c r="CK41" s="127">
        <f t="shared" si="21"/>
        <v>11</v>
      </c>
      <c r="CL41" s="124">
        <v>2.5</v>
      </c>
      <c r="CM41" s="126">
        <v>7.5</v>
      </c>
      <c r="CN41" s="126"/>
      <c r="CO41" s="126"/>
      <c r="CP41" s="127">
        <f t="shared" si="22"/>
        <v>10</v>
      </c>
      <c r="CQ41" s="124">
        <v>0.8</v>
      </c>
      <c r="CR41" s="126">
        <v>2.5</v>
      </c>
      <c r="CS41" s="126"/>
      <c r="CT41" s="126"/>
      <c r="CU41" s="127">
        <f t="shared" si="23"/>
        <v>3.3</v>
      </c>
      <c r="CV41" s="128">
        <v>8</v>
      </c>
      <c r="CW41" s="126">
        <v>37</v>
      </c>
      <c r="CX41" s="126"/>
      <c r="CY41" s="126"/>
      <c r="CZ41" s="129">
        <f t="shared" si="24"/>
        <v>45</v>
      </c>
      <c r="DA41" s="130">
        <f t="shared" si="0"/>
        <v>231.99999999999997</v>
      </c>
      <c r="DB41" s="124">
        <v>1.5</v>
      </c>
      <c r="DC41" s="126">
        <v>6</v>
      </c>
      <c r="DD41" s="126"/>
      <c r="DE41" s="126"/>
      <c r="DF41" s="127">
        <f t="shared" si="25"/>
        <v>7.5</v>
      </c>
      <c r="DG41" s="124"/>
      <c r="DH41" s="126"/>
      <c r="DI41" s="126"/>
      <c r="DJ41" s="126"/>
      <c r="DK41" s="127">
        <f t="shared" si="26"/>
        <v>0</v>
      </c>
      <c r="DL41" s="124"/>
      <c r="DM41" s="126"/>
      <c r="DN41" s="126"/>
      <c r="DO41" s="126"/>
      <c r="DP41" s="127">
        <f t="shared" si="27"/>
        <v>0</v>
      </c>
      <c r="DQ41" s="131" t="str">
        <f t="shared" si="28"/>
        <v>راسبة</v>
      </c>
      <c r="DR41" s="132" t="str">
        <f t="shared" si="29"/>
        <v xml:space="preserve"> *عربى *انجليزي *فلسفة *رياضيات *فيزياء *رسم فني *مواد وعمليات تشغيل *مبادئ حاسب *عملي مبادئ حاسب *أمن صناعي *أجهزة قياس *معمل أجهزة قياس *مبادئ كهرباء *عناصر الكترونية *تدريبات مهنية* مجموع كلى *دين</v>
      </c>
      <c r="DS41" s="133"/>
      <c r="DT41" s="134" t="str">
        <f t="shared" si="30"/>
        <v xml:space="preserve"> *عربى</v>
      </c>
      <c r="DU41" s="135" t="str">
        <f t="shared" si="31"/>
        <v xml:space="preserve"> *انجليزي</v>
      </c>
      <c r="DV41" s="125" t="str">
        <f t="shared" si="32"/>
        <v xml:space="preserve"> *فلسفة</v>
      </c>
      <c r="DW41" s="125" t="str">
        <f t="shared" si="33"/>
        <v xml:space="preserve"> *رياضيات</v>
      </c>
      <c r="DX41" s="125" t="str">
        <f t="shared" si="34"/>
        <v xml:space="preserve"> *فيزياء</v>
      </c>
      <c r="DY41" s="125" t="str">
        <f t="shared" si="35"/>
        <v xml:space="preserve"> *رسم فني</v>
      </c>
      <c r="DZ41" s="125" t="str">
        <f t="shared" si="36"/>
        <v xml:space="preserve"> *مواد وعمليات تشغيل</v>
      </c>
      <c r="EA41" s="125" t="str">
        <f t="shared" si="37"/>
        <v xml:space="preserve"> *مبادئ حاسب</v>
      </c>
      <c r="EB41" s="125" t="str">
        <f t="shared" si="38"/>
        <v xml:space="preserve"> *عملي مبادئ حاسب</v>
      </c>
      <c r="EC41" s="125" t="str">
        <f t="shared" si="39"/>
        <v xml:space="preserve"> *أمن صناعي</v>
      </c>
      <c r="ED41" s="125" t="str">
        <f t="shared" si="40"/>
        <v xml:space="preserve"> *أجهزة قياس</v>
      </c>
      <c r="EE41" s="125" t="str">
        <f t="shared" si="41"/>
        <v xml:space="preserve"> *معمل أجهزة قياس</v>
      </c>
      <c r="EF41" s="125" t="str">
        <f t="shared" si="42"/>
        <v xml:space="preserve"> *مبادئ كهرباء</v>
      </c>
      <c r="EG41" s="125" t="str">
        <f t="shared" si="43"/>
        <v xml:space="preserve"> *عناصر الكترونية</v>
      </c>
      <c r="EH41" s="125" t="str">
        <f t="shared" si="44"/>
        <v xml:space="preserve"> *تدريبات مهنية</v>
      </c>
      <c r="EI41" s="125" t="str">
        <f t="shared" si="45"/>
        <v>* مجموع كلى</v>
      </c>
      <c r="EJ41" s="125" t="str">
        <f t="shared" si="46"/>
        <v xml:space="preserve"> *دين</v>
      </c>
      <c r="EK41" s="136">
        <f t="shared" si="47"/>
        <v>0</v>
      </c>
      <c r="EL41" s="136">
        <f t="shared" si="48"/>
        <v>0</v>
      </c>
      <c r="EM41" s="137"/>
      <c r="EN41" s="137"/>
      <c r="EO41" s="137"/>
      <c r="EP41" s="137"/>
    </row>
    <row r="42" spans="1:146" s="138" customFormat="1" ht="20.100000000000001" customHeight="1" thickTop="1" thickBot="1">
      <c r="A42" s="114">
        <v>30</v>
      </c>
      <c r="B42" s="115">
        <f t="shared" si="1"/>
        <v>25</v>
      </c>
      <c r="C42" s="115">
        <f t="shared" si="2"/>
        <v>3</v>
      </c>
      <c r="D42" s="115">
        <f t="shared" si="3"/>
        <v>2001</v>
      </c>
      <c r="E42" s="116">
        <v>30103251305267</v>
      </c>
      <c r="F42" s="117">
        <f t="shared" si="4"/>
        <v>36975</v>
      </c>
      <c r="G42" s="115">
        <f t="shared" si="5"/>
        <v>6</v>
      </c>
      <c r="H42" s="115">
        <f t="shared" si="6"/>
        <v>6</v>
      </c>
      <c r="I42" s="118">
        <f t="shared" si="7"/>
        <v>16</v>
      </c>
      <c r="J42" s="119"/>
      <c r="K42" s="119"/>
      <c r="L42" s="120"/>
      <c r="M42" s="78" t="s">
        <v>199</v>
      </c>
      <c r="N42" s="79">
        <v>34</v>
      </c>
      <c r="O42" s="121"/>
      <c r="P42" s="121"/>
      <c r="Q42" s="121"/>
      <c r="R42" s="122"/>
      <c r="S42" s="123"/>
      <c r="T42" s="124">
        <v>4</v>
      </c>
      <c r="U42" s="125">
        <v>12</v>
      </c>
      <c r="V42" s="126"/>
      <c r="W42" s="126"/>
      <c r="X42" s="127">
        <f t="shared" si="8"/>
        <v>16</v>
      </c>
      <c r="Y42" s="124">
        <v>3.5</v>
      </c>
      <c r="Z42" s="126">
        <v>12</v>
      </c>
      <c r="AA42" s="126"/>
      <c r="AB42" s="126"/>
      <c r="AC42" s="127">
        <f t="shared" si="9"/>
        <v>15.5</v>
      </c>
      <c r="AD42" s="124">
        <v>3</v>
      </c>
      <c r="AE42" s="126">
        <v>16</v>
      </c>
      <c r="AF42" s="126"/>
      <c r="AG42" s="126"/>
      <c r="AH42" s="127">
        <f t="shared" si="10"/>
        <v>19</v>
      </c>
      <c r="AI42" s="124">
        <v>2.5</v>
      </c>
      <c r="AJ42" s="126">
        <v>13.5</v>
      </c>
      <c r="AK42" s="126"/>
      <c r="AL42" s="126"/>
      <c r="AM42" s="127">
        <f t="shared" si="11"/>
        <v>16</v>
      </c>
      <c r="AN42" s="128">
        <v>3.5</v>
      </c>
      <c r="AO42" s="126">
        <v>12</v>
      </c>
      <c r="AP42" s="126"/>
      <c r="AQ42" s="126"/>
      <c r="AR42" s="129">
        <f t="shared" si="12"/>
        <v>15.5</v>
      </c>
      <c r="AS42" s="124">
        <v>5</v>
      </c>
      <c r="AT42" s="126">
        <v>17.5</v>
      </c>
      <c r="AU42" s="126"/>
      <c r="AV42" s="126"/>
      <c r="AW42" s="127">
        <f t="shared" si="13"/>
        <v>22.5</v>
      </c>
      <c r="AX42" s="124">
        <v>1.5</v>
      </c>
      <c r="AY42" s="126">
        <v>5</v>
      </c>
      <c r="AZ42" s="126"/>
      <c r="BA42" s="126"/>
      <c r="BB42" s="127">
        <f t="shared" si="14"/>
        <v>6.5</v>
      </c>
      <c r="BC42" s="124">
        <v>2.5</v>
      </c>
      <c r="BD42" s="126">
        <v>10.5</v>
      </c>
      <c r="BE42" s="126"/>
      <c r="BF42" s="126"/>
      <c r="BG42" s="127">
        <f t="shared" si="15"/>
        <v>13</v>
      </c>
      <c r="BH42" s="128">
        <v>0.7</v>
      </c>
      <c r="BI42" s="126">
        <v>3</v>
      </c>
      <c r="BJ42" s="126"/>
      <c r="BK42" s="126"/>
      <c r="BL42" s="129">
        <f t="shared" si="16"/>
        <v>3.7</v>
      </c>
      <c r="BM42" s="124">
        <v>1.5</v>
      </c>
      <c r="BN42" s="126">
        <v>5</v>
      </c>
      <c r="BO42" s="126"/>
      <c r="BP42" s="126"/>
      <c r="BQ42" s="127">
        <f t="shared" si="17"/>
        <v>6.5</v>
      </c>
      <c r="BR42" s="124">
        <v>0.8</v>
      </c>
      <c r="BS42" s="126">
        <v>3.2</v>
      </c>
      <c r="BT42" s="126"/>
      <c r="BU42" s="126"/>
      <c r="BV42" s="127">
        <f t="shared" si="18"/>
        <v>4</v>
      </c>
      <c r="BW42" s="124">
        <v>3.2</v>
      </c>
      <c r="BX42" s="126">
        <v>5</v>
      </c>
      <c r="BY42" s="126"/>
      <c r="BZ42" s="126"/>
      <c r="CA42" s="127">
        <f t="shared" si="19"/>
        <v>8.1999999999999993</v>
      </c>
      <c r="CB42" s="124">
        <v>3.5</v>
      </c>
      <c r="CC42" s="126">
        <v>11.5</v>
      </c>
      <c r="CD42" s="126"/>
      <c r="CE42" s="126"/>
      <c r="CF42" s="127">
        <f t="shared" si="20"/>
        <v>15</v>
      </c>
      <c r="CG42" s="124">
        <v>2.5</v>
      </c>
      <c r="CH42" s="126">
        <v>8.5</v>
      </c>
      <c r="CI42" s="126"/>
      <c r="CJ42" s="126"/>
      <c r="CK42" s="127">
        <f t="shared" si="21"/>
        <v>11</v>
      </c>
      <c r="CL42" s="124">
        <v>2.5</v>
      </c>
      <c r="CM42" s="126">
        <v>4.5</v>
      </c>
      <c r="CN42" s="126"/>
      <c r="CO42" s="126"/>
      <c r="CP42" s="127">
        <f t="shared" si="22"/>
        <v>7</v>
      </c>
      <c r="CQ42" s="124">
        <v>0.8</v>
      </c>
      <c r="CR42" s="126">
        <v>2.5</v>
      </c>
      <c r="CS42" s="126"/>
      <c r="CT42" s="126"/>
      <c r="CU42" s="127">
        <f t="shared" si="23"/>
        <v>3.3</v>
      </c>
      <c r="CV42" s="128">
        <v>8</v>
      </c>
      <c r="CW42" s="126">
        <v>36</v>
      </c>
      <c r="CX42" s="126"/>
      <c r="CY42" s="126"/>
      <c r="CZ42" s="129">
        <f t="shared" si="24"/>
        <v>44</v>
      </c>
      <c r="DA42" s="130">
        <f t="shared" si="0"/>
        <v>216.39999999999998</v>
      </c>
      <c r="DB42" s="124">
        <v>1.5</v>
      </c>
      <c r="DC42" s="126">
        <v>5.5</v>
      </c>
      <c r="DD42" s="126"/>
      <c r="DE42" s="126"/>
      <c r="DF42" s="127">
        <f t="shared" si="25"/>
        <v>7</v>
      </c>
      <c r="DG42" s="124"/>
      <c r="DH42" s="126"/>
      <c r="DI42" s="126"/>
      <c r="DJ42" s="126"/>
      <c r="DK42" s="127">
        <f t="shared" si="26"/>
        <v>0</v>
      </c>
      <c r="DL42" s="124"/>
      <c r="DM42" s="126"/>
      <c r="DN42" s="126"/>
      <c r="DO42" s="126"/>
      <c r="DP42" s="127">
        <f t="shared" si="27"/>
        <v>0</v>
      </c>
      <c r="DQ42" s="131" t="str">
        <f t="shared" si="28"/>
        <v>راسبة</v>
      </c>
      <c r="DR42" s="132" t="str">
        <f t="shared" si="29"/>
        <v xml:space="preserve"> *عربى*انجليزي *فلسفة *رياضيات *فيزياء *رسم فني *مواد وعمليات تشغيل *مبادئ حاسب *عملي مبادئ حاسب *أمن صناعي *أجهزة قياس *معمل أجهزة قياس *مبادئ كهرباء *عناصر الكترونية *تدريبات مهنية* مجموع كلى *دين</v>
      </c>
      <c r="DS42" s="133"/>
      <c r="DT42" s="134" t="str">
        <f t="shared" si="30"/>
        <v xml:space="preserve"> *عربى</v>
      </c>
      <c r="DU42" s="135" t="str">
        <f t="shared" si="31"/>
        <v>*انجليزي</v>
      </c>
      <c r="DV42" s="125" t="str">
        <f t="shared" si="32"/>
        <v xml:space="preserve"> *فلسفة</v>
      </c>
      <c r="DW42" s="125" t="str">
        <f t="shared" si="33"/>
        <v xml:space="preserve"> *رياضيات</v>
      </c>
      <c r="DX42" s="125" t="str">
        <f t="shared" si="34"/>
        <v xml:space="preserve"> *فيزياء</v>
      </c>
      <c r="DY42" s="125" t="str">
        <f t="shared" si="35"/>
        <v xml:space="preserve"> *رسم فني</v>
      </c>
      <c r="DZ42" s="125" t="str">
        <f t="shared" si="36"/>
        <v xml:space="preserve"> *مواد وعمليات تشغيل</v>
      </c>
      <c r="EA42" s="125" t="str">
        <f t="shared" si="37"/>
        <v xml:space="preserve"> *مبادئ حاسب</v>
      </c>
      <c r="EB42" s="125" t="str">
        <f t="shared" si="38"/>
        <v xml:space="preserve"> *عملي مبادئ حاسب</v>
      </c>
      <c r="EC42" s="125" t="str">
        <f t="shared" si="39"/>
        <v xml:space="preserve"> *أمن صناعي</v>
      </c>
      <c r="ED42" s="125" t="str">
        <f t="shared" si="40"/>
        <v xml:space="preserve"> *أجهزة قياس</v>
      </c>
      <c r="EE42" s="125" t="str">
        <f t="shared" si="41"/>
        <v xml:space="preserve"> *معمل أجهزة قياس</v>
      </c>
      <c r="EF42" s="125" t="str">
        <f t="shared" si="42"/>
        <v xml:space="preserve"> *مبادئ كهرباء</v>
      </c>
      <c r="EG42" s="125" t="str">
        <f t="shared" si="43"/>
        <v xml:space="preserve"> *عناصر الكترونية</v>
      </c>
      <c r="EH42" s="125" t="str">
        <f t="shared" si="44"/>
        <v xml:space="preserve"> *تدريبات مهنية</v>
      </c>
      <c r="EI42" s="125" t="str">
        <f t="shared" si="45"/>
        <v>* مجموع كلى</v>
      </c>
      <c r="EJ42" s="125" t="str">
        <f t="shared" si="46"/>
        <v xml:space="preserve"> *دين</v>
      </c>
      <c r="EK42" s="136">
        <f t="shared" si="47"/>
        <v>0</v>
      </c>
      <c r="EL42" s="136">
        <f t="shared" si="48"/>
        <v>0</v>
      </c>
      <c r="EM42" s="137"/>
      <c r="EN42" s="137"/>
      <c r="EO42" s="137"/>
      <c r="EP42" s="137"/>
    </row>
    <row r="43" spans="1:146" s="138" customFormat="1" ht="20.100000000000001" customHeight="1" thickTop="1" thickBot="1">
      <c r="A43" s="114">
        <v>31</v>
      </c>
      <c r="B43" s="115">
        <f t="shared" si="1"/>
        <v>13</v>
      </c>
      <c r="C43" s="115">
        <f t="shared" si="2"/>
        <v>3</v>
      </c>
      <c r="D43" s="115">
        <f t="shared" si="3"/>
        <v>2001</v>
      </c>
      <c r="E43" s="116">
        <v>30103131302426</v>
      </c>
      <c r="F43" s="117">
        <f t="shared" si="4"/>
        <v>36963</v>
      </c>
      <c r="G43" s="115">
        <f t="shared" si="5"/>
        <v>18</v>
      </c>
      <c r="H43" s="115">
        <f t="shared" si="6"/>
        <v>6</v>
      </c>
      <c r="I43" s="118">
        <f t="shared" si="7"/>
        <v>16</v>
      </c>
      <c r="J43" s="119"/>
      <c r="K43" s="119"/>
      <c r="L43" s="120"/>
      <c r="M43" s="53" t="s">
        <v>200</v>
      </c>
      <c r="N43" s="54">
        <v>35</v>
      </c>
      <c r="O43" s="121"/>
      <c r="P43" s="121"/>
      <c r="Q43" s="121"/>
      <c r="R43" s="122"/>
      <c r="S43" s="123"/>
      <c r="T43" s="124">
        <v>4</v>
      </c>
      <c r="U43" s="125">
        <v>11.5</v>
      </c>
      <c r="V43" s="126"/>
      <c r="W43" s="126"/>
      <c r="X43" s="127">
        <f t="shared" si="8"/>
        <v>15.5</v>
      </c>
      <c r="Y43" s="124">
        <v>3.5</v>
      </c>
      <c r="Z43" s="126">
        <v>14.5</v>
      </c>
      <c r="AA43" s="126"/>
      <c r="AB43" s="126"/>
      <c r="AC43" s="127">
        <f t="shared" si="9"/>
        <v>18</v>
      </c>
      <c r="AD43" s="124">
        <v>3</v>
      </c>
      <c r="AE43" s="126">
        <v>16</v>
      </c>
      <c r="AF43" s="126"/>
      <c r="AG43" s="126"/>
      <c r="AH43" s="127">
        <f t="shared" si="10"/>
        <v>19</v>
      </c>
      <c r="AI43" s="124">
        <v>4</v>
      </c>
      <c r="AJ43" s="126">
        <v>15</v>
      </c>
      <c r="AK43" s="126"/>
      <c r="AL43" s="126"/>
      <c r="AM43" s="127">
        <f t="shared" si="11"/>
        <v>19</v>
      </c>
      <c r="AN43" s="128">
        <v>3.5</v>
      </c>
      <c r="AO43" s="126">
        <v>11.5</v>
      </c>
      <c r="AP43" s="126"/>
      <c r="AQ43" s="126"/>
      <c r="AR43" s="129">
        <f t="shared" si="12"/>
        <v>15</v>
      </c>
      <c r="AS43" s="124">
        <v>5</v>
      </c>
      <c r="AT43" s="126">
        <v>14</v>
      </c>
      <c r="AU43" s="126"/>
      <c r="AV43" s="126"/>
      <c r="AW43" s="127">
        <f t="shared" si="13"/>
        <v>19</v>
      </c>
      <c r="AX43" s="124">
        <v>1.5</v>
      </c>
      <c r="AY43" s="126">
        <v>4.5</v>
      </c>
      <c r="AZ43" s="126"/>
      <c r="BA43" s="126"/>
      <c r="BB43" s="127">
        <f t="shared" si="14"/>
        <v>6</v>
      </c>
      <c r="BC43" s="124">
        <v>2.5</v>
      </c>
      <c r="BD43" s="126">
        <v>10</v>
      </c>
      <c r="BE43" s="126"/>
      <c r="BF43" s="126"/>
      <c r="BG43" s="127">
        <f t="shared" si="15"/>
        <v>12.5</v>
      </c>
      <c r="BH43" s="128">
        <v>0.7</v>
      </c>
      <c r="BI43" s="126">
        <v>3</v>
      </c>
      <c r="BJ43" s="126"/>
      <c r="BK43" s="126"/>
      <c r="BL43" s="129">
        <f t="shared" si="16"/>
        <v>3.7</v>
      </c>
      <c r="BM43" s="124">
        <v>1.5</v>
      </c>
      <c r="BN43" s="126">
        <v>4.5</v>
      </c>
      <c r="BO43" s="126"/>
      <c r="BP43" s="126"/>
      <c r="BQ43" s="127">
        <f t="shared" si="17"/>
        <v>6</v>
      </c>
      <c r="BR43" s="124">
        <v>0.8</v>
      </c>
      <c r="BS43" s="126">
        <v>3.4</v>
      </c>
      <c r="BT43" s="126"/>
      <c r="BU43" s="126"/>
      <c r="BV43" s="127">
        <f t="shared" si="18"/>
        <v>4.2</v>
      </c>
      <c r="BW43" s="124">
        <v>3.2</v>
      </c>
      <c r="BX43" s="126">
        <v>10</v>
      </c>
      <c r="BY43" s="126"/>
      <c r="BZ43" s="126"/>
      <c r="CA43" s="127">
        <f t="shared" si="19"/>
        <v>13.2</v>
      </c>
      <c r="CB43" s="124">
        <v>3.5</v>
      </c>
      <c r="CC43" s="126">
        <v>11.5</v>
      </c>
      <c r="CD43" s="126"/>
      <c r="CE43" s="126"/>
      <c r="CF43" s="127">
        <f t="shared" si="20"/>
        <v>15</v>
      </c>
      <c r="CG43" s="124">
        <v>2.5</v>
      </c>
      <c r="CH43" s="126">
        <v>7</v>
      </c>
      <c r="CI43" s="126"/>
      <c r="CJ43" s="126"/>
      <c r="CK43" s="127">
        <f t="shared" si="21"/>
        <v>9.5</v>
      </c>
      <c r="CL43" s="124">
        <v>2.5</v>
      </c>
      <c r="CM43" s="126">
        <v>4.5</v>
      </c>
      <c r="CN43" s="126"/>
      <c r="CO43" s="126"/>
      <c r="CP43" s="127">
        <f t="shared" si="22"/>
        <v>7</v>
      </c>
      <c r="CQ43" s="124">
        <v>0.8</v>
      </c>
      <c r="CR43" s="126">
        <v>3</v>
      </c>
      <c r="CS43" s="126"/>
      <c r="CT43" s="126"/>
      <c r="CU43" s="127">
        <f t="shared" si="23"/>
        <v>3.8</v>
      </c>
      <c r="CV43" s="128">
        <v>8</v>
      </c>
      <c r="CW43" s="126">
        <v>37</v>
      </c>
      <c r="CX43" s="126"/>
      <c r="CY43" s="126"/>
      <c r="CZ43" s="129">
        <f t="shared" si="24"/>
        <v>45</v>
      </c>
      <c r="DA43" s="130">
        <f t="shared" si="0"/>
        <v>220.59999999999997</v>
      </c>
      <c r="DB43" s="124">
        <v>1.5</v>
      </c>
      <c r="DC43" s="126">
        <v>5</v>
      </c>
      <c r="DD43" s="126"/>
      <c r="DE43" s="126"/>
      <c r="DF43" s="127">
        <f t="shared" si="25"/>
        <v>6.5</v>
      </c>
      <c r="DG43" s="124"/>
      <c r="DH43" s="126"/>
      <c r="DI43" s="126"/>
      <c r="DJ43" s="126"/>
      <c r="DK43" s="127">
        <f t="shared" si="26"/>
        <v>0</v>
      </c>
      <c r="DL43" s="124"/>
      <c r="DM43" s="126"/>
      <c r="DN43" s="126"/>
      <c r="DO43" s="126"/>
      <c r="DP43" s="127">
        <f t="shared" si="27"/>
        <v>0</v>
      </c>
      <c r="DQ43" s="131" t="str">
        <f t="shared" si="28"/>
        <v>راسبة</v>
      </c>
      <c r="DR43" s="132" t="str">
        <f t="shared" si="29"/>
        <v xml:space="preserve"> *عربى *انجليزي *فلسفة *رياضيات *فيزياء *رسم فني *مواد وعمليات تشغيل *مبادئ حاسب *عملي مبادئ حاسب *أمن صناعي *أجهزة قياس *معمل أجهزة قياس *مبادئ كهرباء *عناصر الكترونية *تدريبات مهنية* مجموع كلى *دين</v>
      </c>
      <c r="DS43" s="133"/>
      <c r="DT43" s="134" t="str">
        <f t="shared" si="30"/>
        <v xml:space="preserve"> *عربى</v>
      </c>
      <c r="DU43" s="135" t="str">
        <f t="shared" si="31"/>
        <v xml:space="preserve"> *انجليزي</v>
      </c>
      <c r="DV43" s="125" t="str">
        <f t="shared" si="32"/>
        <v xml:space="preserve"> *فلسفة</v>
      </c>
      <c r="DW43" s="125" t="str">
        <f t="shared" si="33"/>
        <v xml:space="preserve"> *رياضيات</v>
      </c>
      <c r="DX43" s="125" t="str">
        <f t="shared" si="34"/>
        <v xml:space="preserve"> *فيزياء</v>
      </c>
      <c r="DY43" s="125" t="str">
        <f t="shared" si="35"/>
        <v xml:space="preserve"> *رسم فني</v>
      </c>
      <c r="DZ43" s="125" t="str">
        <f t="shared" si="36"/>
        <v xml:space="preserve"> *مواد وعمليات تشغيل</v>
      </c>
      <c r="EA43" s="125" t="str">
        <f t="shared" si="37"/>
        <v xml:space="preserve"> *مبادئ حاسب</v>
      </c>
      <c r="EB43" s="125" t="str">
        <f t="shared" si="38"/>
        <v xml:space="preserve"> *عملي مبادئ حاسب</v>
      </c>
      <c r="EC43" s="125" t="str">
        <f t="shared" si="39"/>
        <v xml:space="preserve"> *أمن صناعي</v>
      </c>
      <c r="ED43" s="125" t="str">
        <f t="shared" si="40"/>
        <v xml:space="preserve"> *أجهزة قياس</v>
      </c>
      <c r="EE43" s="125" t="str">
        <f t="shared" si="41"/>
        <v xml:space="preserve"> *معمل أجهزة قياس</v>
      </c>
      <c r="EF43" s="125" t="str">
        <f t="shared" si="42"/>
        <v xml:space="preserve"> *مبادئ كهرباء</v>
      </c>
      <c r="EG43" s="125" t="str">
        <f t="shared" si="43"/>
        <v xml:space="preserve"> *عناصر الكترونية</v>
      </c>
      <c r="EH43" s="125" t="str">
        <f t="shared" si="44"/>
        <v xml:space="preserve"> *تدريبات مهنية</v>
      </c>
      <c r="EI43" s="125" t="str">
        <f t="shared" si="45"/>
        <v>* مجموع كلى</v>
      </c>
      <c r="EJ43" s="125" t="str">
        <f t="shared" si="46"/>
        <v xml:space="preserve"> *دين</v>
      </c>
      <c r="EK43" s="136">
        <f t="shared" si="47"/>
        <v>0</v>
      </c>
      <c r="EL43" s="136">
        <f t="shared" si="48"/>
        <v>0</v>
      </c>
      <c r="EM43" s="137"/>
      <c r="EN43" s="137"/>
      <c r="EO43" s="137"/>
      <c r="EP43" s="137"/>
    </row>
    <row r="44" spans="1:146" s="138" customFormat="1" ht="20.100000000000001" customHeight="1" thickTop="1" thickBot="1">
      <c r="A44" s="114">
        <v>32</v>
      </c>
      <c r="B44" s="115">
        <f t="shared" si="1"/>
        <v>1</v>
      </c>
      <c r="C44" s="115">
        <f t="shared" si="2"/>
        <v>9</v>
      </c>
      <c r="D44" s="115">
        <f t="shared" si="3"/>
        <v>2001</v>
      </c>
      <c r="E44" s="116">
        <v>30109011304342</v>
      </c>
      <c r="F44" s="117">
        <f t="shared" si="4"/>
        <v>37135</v>
      </c>
      <c r="G44" s="115">
        <f t="shared" si="5"/>
        <v>0</v>
      </c>
      <c r="H44" s="115">
        <f t="shared" si="6"/>
        <v>1</v>
      </c>
      <c r="I44" s="118">
        <f t="shared" si="7"/>
        <v>16</v>
      </c>
      <c r="J44" s="119"/>
      <c r="K44" s="119"/>
      <c r="L44" s="120"/>
      <c r="M44" s="78" t="s">
        <v>201</v>
      </c>
      <c r="N44" s="79">
        <v>36</v>
      </c>
      <c r="O44" s="121"/>
      <c r="P44" s="121"/>
      <c r="Q44" s="121"/>
      <c r="R44" s="122"/>
      <c r="S44" s="123"/>
      <c r="T44" s="124">
        <v>4</v>
      </c>
      <c r="U44" s="125">
        <v>10.5</v>
      </c>
      <c r="V44" s="126"/>
      <c r="W44" s="126"/>
      <c r="X44" s="127">
        <f t="shared" si="8"/>
        <v>14.5</v>
      </c>
      <c r="Y44" s="124">
        <v>3.5</v>
      </c>
      <c r="Z44" s="126">
        <v>11</v>
      </c>
      <c r="AA44" s="126"/>
      <c r="AB44" s="126"/>
      <c r="AC44" s="127">
        <f t="shared" si="9"/>
        <v>14.5</v>
      </c>
      <c r="AD44" s="124">
        <v>3</v>
      </c>
      <c r="AE44" s="126">
        <v>13</v>
      </c>
      <c r="AF44" s="126"/>
      <c r="AG44" s="126"/>
      <c r="AH44" s="127">
        <f t="shared" si="10"/>
        <v>16</v>
      </c>
      <c r="AI44" s="124">
        <v>4</v>
      </c>
      <c r="AJ44" s="126">
        <v>8</v>
      </c>
      <c r="AK44" s="126"/>
      <c r="AL44" s="126"/>
      <c r="AM44" s="127">
        <f t="shared" si="11"/>
        <v>12</v>
      </c>
      <c r="AN44" s="128">
        <v>3.5</v>
      </c>
      <c r="AO44" s="126">
        <v>7</v>
      </c>
      <c r="AP44" s="126"/>
      <c r="AQ44" s="126"/>
      <c r="AR44" s="129">
        <f t="shared" si="12"/>
        <v>10.5</v>
      </c>
      <c r="AS44" s="124">
        <v>5</v>
      </c>
      <c r="AT44" s="126">
        <v>13.5</v>
      </c>
      <c r="AU44" s="126"/>
      <c r="AV44" s="126"/>
      <c r="AW44" s="127">
        <f t="shared" si="13"/>
        <v>18.5</v>
      </c>
      <c r="AX44" s="124">
        <v>1.5</v>
      </c>
      <c r="AY44" s="126">
        <v>4</v>
      </c>
      <c r="AZ44" s="126"/>
      <c r="BA44" s="126"/>
      <c r="BB44" s="127">
        <f t="shared" si="14"/>
        <v>5.5</v>
      </c>
      <c r="BC44" s="124">
        <v>2.5</v>
      </c>
      <c r="BD44" s="126">
        <v>2</v>
      </c>
      <c r="BE44" s="126"/>
      <c r="BF44" s="126"/>
      <c r="BG44" s="127">
        <f t="shared" si="15"/>
        <v>4.5</v>
      </c>
      <c r="BH44" s="128">
        <v>0.7</v>
      </c>
      <c r="BI44" s="126">
        <v>2</v>
      </c>
      <c r="BJ44" s="126"/>
      <c r="BK44" s="126"/>
      <c r="BL44" s="129">
        <f t="shared" si="16"/>
        <v>2.7</v>
      </c>
      <c r="BM44" s="124">
        <v>1.5</v>
      </c>
      <c r="BN44" s="126">
        <v>5</v>
      </c>
      <c r="BO44" s="126"/>
      <c r="BP44" s="126"/>
      <c r="BQ44" s="127">
        <f t="shared" si="17"/>
        <v>6.5</v>
      </c>
      <c r="BR44" s="124">
        <v>0.8</v>
      </c>
      <c r="BS44" s="126">
        <v>2.6</v>
      </c>
      <c r="BT44" s="126"/>
      <c r="BU44" s="126"/>
      <c r="BV44" s="127">
        <f t="shared" si="18"/>
        <v>3.4000000000000004</v>
      </c>
      <c r="BW44" s="124">
        <v>3.2</v>
      </c>
      <c r="BX44" s="126">
        <v>3.5</v>
      </c>
      <c r="BY44" s="126"/>
      <c r="BZ44" s="126"/>
      <c r="CA44" s="127">
        <f t="shared" si="19"/>
        <v>6.7</v>
      </c>
      <c r="CB44" s="124">
        <v>3.5</v>
      </c>
      <c r="CC44" s="126">
        <v>7</v>
      </c>
      <c r="CD44" s="126"/>
      <c r="CE44" s="126"/>
      <c r="CF44" s="127">
        <f t="shared" si="20"/>
        <v>10.5</v>
      </c>
      <c r="CG44" s="124">
        <v>2.5</v>
      </c>
      <c r="CH44" s="126">
        <v>5.5</v>
      </c>
      <c r="CI44" s="126"/>
      <c r="CJ44" s="126"/>
      <c r="CK44" s="127">
        <f t="shared" si="21"/>
        <v>8</v>
      </c>
      <c r="CL44" s="124">
        <v>2.5</v>
      </c>
      <c r="CM44" s="126">
        <v>3.5</v>
      </c>
      <c r="CN44" s="126"/>
      <c r="CO44" s="126"/>
      <c r="CP44" s="127">
        <f t="shared" si="22"/>
        <v>6</v>
      </c>
      <c r="CQ44" s="124">
        <v>0.8</v>
      </c>
      <c r="CR44" s="126">
        <v>3</v>
      </c>
      <c r="CS44" s="126"/>
      <c r="CT44" s="126"/>
      <c r="CU44" s="127">
        <f t="shared" si="23"/>
        <v>3.8</v>
      </c>
      <c r="CV44" s="128">
        <v>8</v>
      </c>
      <c r="CW44" s="126">
        <v>38</v>
      </c>
      <c r="CX44" s="126"/>
      <c r="CY44" s="126"/>
      <c r="CZ44" s="129">
        <f t="shared" si="24"/>
        <v>46</v>
      </c>
      <c r="DA44" s="130">
        <f t="shared" si="0"/>
        <v>179.8</v>
      </c>
      <c r="DB44" s="124">
        <v>1.5</v>
      </c>
      <c r="DC44" s="126">
        <v>5.5</v>
      </c>
      <c r="DD44" s="126"/>
      <c r="DE44" s="126"/>
      <c r="DF44" s="127">
        <f t="shared" si="25"/>
        <v>7</v>
      </c>
      <c r="DG44" s="124"/>
      <c r="DH44" s="126"/>
      <c r="DI44" s="126"/>
      <c r="DJ44" s="126"/>
      <c r="DK44" s="127">
        <f t="shared" si="26"/>
        <v>0</v>
      </c>
      <c r="DL44" s="124"/>
      <c r="DM44" s="126"/>
      <c r="DN44" s="126"/>
      <c r="DO44" s="126"/>
      <c r="DP44" s="127">
        <f t="shared" si="27"/>
        <v>0</v>
      </c>
      <c r="DQ44" s="131" t="str">
        <f t="shared" si="28"/>
        <v>راسبة</v>
      </c>
      <c r="DR44" s="132" t="str">
        <f t="shared" si="29"/>
        <v xml:space="preserve"> *عربى*انجليزي *فلسفة *رياضيات *فيزياء *رسم فني *مواد وعمليات تشغيل *مبادئ حاسب *عملي مبادئ حاسب *أمن صناعي *أجهزة قياس *معمل أجهزة قياس *مبادئ كهرباء *عناصر الكترونية *تدريبات مهنية* مجموع كلى *دين</v>
      </c>
      <c r="DS44" s="133"/>
      <c r="DT44" s="134" t="str">
        <f t="shared" si="30"/>
        <v xml:space="preserve"> *عربى</v>
      </c>
      <c r="DU44" s="135" t="str">
        <f t="shared" si="31"/>
        <v>*انجليزي</v>
      </c>
      <c r="DV44" s="125" t="str">
        <f t="shared" si="32"/>
        <v xml:space="preserve"> *فلسفة</v>
      </c>
      <c r="DW44" s="125" t="str">
        <f t="shared" si="33"/>
        <v xml:space="preserve"> *رياضيات</v>
      </c>
      <c r="DX44" s="125" t="str">
        <f t="shared" si="34"/>
        <v xml:space="preserve"> *فيزياء</v>
      </c>
      <c r="DY44" s="125" t="str">
        <f t="shared" si="35"/>
        <v xml:space="preserve"> *رسم فني</v>
      </c>
      <c r="DZ44" s="125" t="str">
        <f t="shared" si="36"/>
        <v xml:space="preserve"> *مواد وعمليات تشغيل</v>
      </c>
      <c r="EA44" s="125" t="str">
        <f t="shared" si="37"/>
        <v xml:space="preserve"> *مبادئ حاسب</v>
      </c>
      <c r="EB44" s="125" t="str">
        <f t="shared" si="38"/>
        <v xml:space="preserve"> *عملي مبادئ حاسب</v>
      </c>
      <c r="EC44" s="125" t="str">
        <f t="shared" si="39"/>
        <v xml:space="preserve"> *أمن صناعي</v>
      </c>
      <c r="ED44" s="125" t="str">
        <f t="shared" si="40"/>
        <v xml:space="preserve"> *أجهزة قياس</v>
      </c>
      <c r="EE44" s="125" t="str">
        <f t="shared" si="41"/>
        <v xml:space="preserve"> *معمل أجهزة قياس</v>
      </c>
      <c r="EF44" s="125" t="str">
        <f t="shared" si="42"/>
        <v xml:space="preserve"> *مبادئ كهرباء</v>
      </c>
      <c r="EG44" s="125" t="str">
        <f t="shared" si="43"/>
        <v xml:space="preserve"> *عناصر الكترونية</v>
      </c>
      <c r="EH44" s="125" t="str">
        <f t="shared" si="44"/>
        <v xml:space="preserve"> *تدريبات مهنية</v>
      </c>
      <c r="EI44" s="125" t="str">
        <f t="shared" si="45"/>
        <v>* مجموع كلى</v>
      </c>
      <c r="EJ44" s="125" t="str">
        <f t="shared" si="46"/>
        <v xml:space="preserve"> *دين</v>
      </c>
      <c r="EK44" s="136">
        <f t="shared" si="47"/>
        <v>0</v>
      </c>
      <c r="EL44" s="136">
        <f t="shared" si="48"/>
        <v>0</v>
      </c>
      <c r="EM44" s="137"/>
      <c r="EN44" s="137"/>
      <c r="EO44" s="137"/>
      <c r="EP44" s="137"/>
    </row>
    <row r="45" spans="1:146" s="138" customFormat="1" ht="20.100000000000001" customHeight="1" thickTop="1" thickBot="1">
      <c r="A45" s="114">
        <v>33</v>
      </c>
      <c r="B45" s="115">
        <f t="shared" si="1"/>
        <v>28</v>
      </c>
      <c r="C45" s="115">
        <f t="shared" si="2"/>
        <v>1</v>
      </c>
      <c r="D45" s="115">
        <f t="shared" si="3"/>
        <v>2001</v>
      </c>
      <c r="E45" s="116">
        <v>30101281301603</v>
      </c>
      <c r="F45" s="117">
        <f t="shared" si="4"/>
        <v>36919</v>
      </c>
      <c r="G45" s="115">
        <f t="shared" si="5"/>
        <v>3</v>
      </c>
      <c r="H45" s="115">
        <f t="shared" si="6"/>
        <v>8</v>
      </c>
      <c r="I45" s="118">
        <f t="shared" si="7"/>
        <v>16</v>
      </c>
      <c r="J45" s="119"/>
      <c r="K45" s="119"/>
      <c r="L45" s="120"/>
      <c r="M45" s="53" t="s">
        <v>202</v>
      </c>
      <c r="N45" s="54">
        <v>37</v>
      </c>
      <c r="O45" s="121"/>
      <c r="P45" s="121"/>
      <c r="Q45" s="121"/>
      <c r="R45" s="122"/>
      <c r="S45" s="123"/>
      <c r="T45" s="124">
        <v>4</v>
      </c>
      <c r="U45" s="125">
        <v>13.5</v>
      </c>
      <c r="V45" s="126"/>
      <c r="W45" s="126"/>
      <c r="X45" s="127">
        <f t="shared" si="8"/>
        <v>17.5</v>
      </c>
      <c r="Y45" s="124">
        <v>3.5</v>
      </c>
      <c r="Z45" s="126">
        <v>11.5</v>
      </c>
      <c r="AA45" s="126"/>
      <c r="AB45" s="126"/>
      <c r="AC45" s="127">
        <f t="shared" si="9"/>
        <v>15</v>
      </c>
      <c r="AD45" s="124">
        <v>3</v>
      </c>
      <c r="AE45" s="126">
        <v>14</v>
      </c>
      <c r="AF45" s="126"/>
      <c r="AG45" s="126"/>
      <c r="AH45" s="127">
        <f t="shared" si="10"/>
        <v>17</v>
      </c>
      <c r="AI45" s="124">
        <v>4</v>
      </c>
      <c r="AJ45" s="126">
        <v>13.5</v>
      </c>
      <c r="AK45" s="126"/>
      <c r="AL45" s="126"/>
      <c r="AM45" s="127">
        <f t="shared" si="11"/>
        <v>17.5</v>
      </c>
      <c r="AN45" s="128">
        <v>3.5</v>
      </c>
      <c r="AO45" s="126">
        <v>15</v>
      </c>
      <c r="AP45" s="126"/>
      <c r="AQ45" s="126"/>
      <c r="AR45" s="129">
        <f t="shared" si="12"/>
        <v>18.5</v>
      </c>
      <c r="AS45" s="124">
        <v>5</v>
      </c>
      <c r="AT45" s="126">
        <v>19</v>
      </c>
      <c r="AU45" s="126"/>
      <c r="AV45" s="126"/>
      <c r="AW45" s="127">
        <f t="shared" si="13"/>
        <v>24</v>
      </c>
      <c r="AX45" s="124">
        <v>1.5</v>
      </c>
      <c r="AY45" s="126">
        <v>4.5</v>
      </c>
      <c r="AZ45" s="126"/>
      <c r="BA45" s="126"/>
      <c r="BB45" s="127">
        <f t="shared" si="14"/>
        <v>6</v>
      </c>
      <c r="BC45" s="124">
        <v>2.5</v>
      </c>
      <c r="BD45" s="126">
        <v>10</v>
      </c>
      <c r="BE45" s="126"/>
      <c r="BF45" s="126"/>
      <c r="BG45" s="127">
        <f t="shared" si="15"/>
        <v>12.5</v>
      </c>
      <c r="BH45" s="128">
        <v>0.7</v>
      </c>
      <c r="BI45" s="126">
        <v>3</v>
      </c>
      <c r="BJ45" s="126"/>
      <c r="BK45" s="126"/>
      <c r="BL45" s="129">
        <f t="shared" si="16"/>
        <v>3.7</v>
      </c>
      <c r="BM45" s="124">
        <v>1.5</v>
      </c>
      <c r="BN45" s="126">
        <v>5.5</v>
      </c>
      <c r="BO45" s="126"/>
      <c r="BP45" s="126"/>
      <c r="BQ45" s="127">
        <f t="shared" si="17"/>
        <v>7</v>
      </c>
      <c r="BR45" s="124">
        <v>0.8</v>
      </c>
      <c r="BS45" s="126">
        <v>3.2</v>
      </c>
      <c r="BT45" s="126"/>
      <c r="BU45" s="126"/>
      <c r="BV45" s="127">
        <f t="shared" si="18"/>
        <v>4</v>
      </c>
      <c r="BW45" s="124">
        <v>3.2</v>
      </c>
      <c r="BX45" s="126">
        <v>7</v>
      </c>
      <c r="BY45" s="126"/>
      <c r="BZ45" s="126"/>
      <c r="CA45" s="127">
        <f t="shared" si="19"/>
        <v>10.199999999999999</v>
      </c>
      <c r="CB45" s="124">
        <v>3.5</v>
      </c>
      <c r="CC45" s="126">
        <v>11.5</v>
      </c>
      <c r="CD45" s="126"/>
      <c r="CE45" s="126"/>
      <c r="CF45" s="127">
        <f t="shared" si="20"/>
        <v>15</v>
      </c>
      <c r="CG45" s="124">
        <v>2.5</v>
      </c>
      <c r="CH45" s="126">
        <v>7.5</v>
      </c>
      <c r="CI45" s="126"/>
      <c r="CJ45" s="126"/>
      <c r="CK45" s="127">
        <f t="shared" si="21"/>
        <v>10</v>
      </c>
      <c r="CL45" s="124">
        <v>2.5</v>
      </c>
      <c r="CM45" s="126">
        <v>5</v>
      </c>
      <c r="CN45" s="126"/>
      <c r="CO45" s="126"/>
      <c r="CP45" s="127">
        <f t="shared" si="22"/>
        <v>7.5</v>
      </c>
      <c r="CQ45" s="124">
        <v>0.8</v>
      </c>
      <c r="CR45" s="126">
        <v>2.5</v>
      </c>
      <c r="CS45" s="126"/>
      <c r="CT45" s="126"/>
      <c r="CU45" s="127">
        <f t="shared" si="23"/>
        <v>3.3</v>
      </c>
      <c r="CV45" s="128">
        <v>8</v>
      </c>
      <c r="CW45" s="126">
        <v>38</v>
      </c>
      <c r="CX45" s="126"/>
      <c r="CY45" s="126"/>
      <c r="CZ45" s="129">
        <f t="shared" si="24"/>
        <v>46</v>
      </c>
      <c r="DA45" s="130">
        <f t="shared" si="0"/>
        <v>223.89999999999998</v>
      </c>
      <c r="DB45" s="124">
        <v>1.5</v>
      </c>
      <c r="DC45" s="126">
        <v>5</v>
      </c>
      <c r="DD45" s="126"/>
      <c r="DE45" s="126"/>
      <c r="DF45" s="127">
        <f t="shared" si="25"/>
        <v>6.5</v>
      </c>
      <c r="DG45" s="124"/>
      <c r="DH45" s="126"/>
      <c r="DI45" s="126"/>
      <c r="DJ45" s="126"/>
      <c r="DK45" s="127">
        <f t="shared" si="26"/>
        <v>0</v>
      </c>
      <c r="DL45" s="124"/>
      <c r="DM45" s="126"/>
      <c r="DN45" s="126"/>
      <c r="DO45" s="126"/>
      <c r="DP45" s="127">
        <f t="shared" si="27"/>
        <v>0</v>
      </c>
      <c r="DQ45" s="131" t="str">
        <f t="shared" si="28"/>
        <v>راسبة</v>
      </c>
      <c r="DR45" s="132" t="str">
        <f t="shared" si="29"/>
        <v xml:space="preserve"> *عربى*انجليزي *فلسفة *رياضيات *فيزياء *رسم فني *مواد وعمليات تشغيل *مبادئ حاسب *عملي مبادئ حاسب *أمن صناعي *أجهزة قياس *معمل أجهزة قياس *مبادئ كهرباء *عناصر الكترونية *تدريبات مهنية* مجموع كلى *دين</v>
      </c>
      <c r="DS45" s="133"/>
      <c r="DT45" s="134" t="str">
        <f t="shared" si="30"/>
        <v xml:space="preserve"> *عربى</v>
      </c>
      <c r="DU45" s="135" t="str">
        <f t="shared" si="31"/>
        <v>*انجليزي</v>
      </c>
      <c r="DV45" s="125" t="str">
        <f t="shared" si="32"/>
        <v xml:space="preserve"> *فلسفة</v>
      </c>
      <c r="DW45" s="125" t="str">
        <f t="shared" si="33"/>
        <v xml:space="preserve"> *رياضيات</v>
      </c>
      <c r="DX45" s="125" t="str">
        <f t="shared" si="34"/>
        <v xml:space="preserve"> *فيزياء</v>
      </c>
      <c r="DY45" s="125" t="str">
        <f t="shared" si="35"/>
        <v xml:space="preserve"> *رسم فني</v>
      </c>
      <c r="DZ45" s="125" t="str">
        <f t="shared" si="36"/>
        <v xml:space="preserve"> *مواد وعمليات تشغيل</v>
      </c>
      <c r="EA45" s="125" t="str">
        <f t="shared" si="37"/>
        <v xml:space="preserve"> *مبادئ حاسب</v>
      </c>
      <c r="EB45" s="125" t="str">
        <f t="shared" si="38"/>
        <v xml:space="preserve"> *عملي مبادئ حاسب</v>
      </c>
      <c r="EC45" s="125" t="str">
        <f t="shared" si="39"/>
        <v xml:space="preserve"> *أمن صناعي</v>
      </c>
      <c r="ED45" s="125" t="str">
        <f t="shared" si="40"/>
        <v xml:space="preserve"> *أجهزة قياس</v>
      </c>
      <c r="EE45" s="125" t="str">
        <f t="shared" si="41"/>
        <v xml:space="preserve"> *معمل أجهزة قياس</v>
      </c>
      <c r="EF45" s="125" t="str">
        <f t="shared" si="42"/>
        <v xml:space="preserve"> *مبادئ كهرباء</v>
      </c>
      <c r="EG45" s="125" t="str">
        <f t="shared" si="43"/>
        <v xml:space="preserve"> *عناصر الكترونية</v>
      </c>
      <c r="EH45" s="125" t="str">
        <f t="shared" si="44"/>
        <v xml:space="preserve"> *تدريبات مهنية</v>
      </c>
      <c r="EI45" s="125" t="str">
        <f t="shared" si="45"/>
        <v>* مجموع كلى</v>
      </c>
      <c r="EJ45" s="125" t="str">
        <f t="shared" si="46"/>
        <v xml:space="preserve"> *دين</v>
      </c>
      <c r="EK45" s="136">
        <f t="shared" si="47"/>
        <v>0</v>
      </c>
      <c r="EL45" s="136">
        <f t="shared" si="48"/>
        <v>0</v>
      </c>
      <c r="EM45" s="137"/>
      <c r="EN45" s="137"/>
      <c r="EO45" s="137"/>
      <c r="EP45" s="137"/>
    </row>
    <row r="46" spans="1:146" s="138" customFormat="1" ht="20.100000000000001" customHeight="1" thickTop="1" thickBot="1">
      <c r="A46" s="114">
        <v>34</v>
      </c>
      <c r="B46" s="115">
        <f t="shared" si="1"/>
        <v>10</v>
      </c>
      <c r="C46" s="115">
        <f t="shared" si="2"/>
        <v>2</v>
      </c>
      <c r="D46" s="115">
        <f t="shared" si="3"/>
        <v>2001</v>
      </c>
      <c r="E46" s="116">
        <v>30102101305483</v>
      </c>
      <c r="F46" s="117">
        <f t="shared" si="4"/>
        <v>36932</v>
      </c>
      <c r="G46" s="115">
        <f t="shared" si="5"/>
        <v>21</v>
      </c>
      <c r="H46" s="115">
        <f t="shared" si="6"/>
        <v>7</v>
      </c>
      <c r="I46" s="118">
        <f t="shared" si="7"/>
        <v>16</v>
      </c>
      <c r="J46" s="119"/>
      <c r="K46" s="119"/>
      <c r="L46" s="120"/>
      <c r="M46" s="78" t="s">
        <v>203</v>
      </c>
      <c r="N46" s="79">
        <v>38</v>
      </c>
      <c r="O46" s="121"/>
      <c r="P46" s="121"/>
      <c r="Q46" s="139"/>
      <c r="R46" s="139"/>
      <c r="S46" s="123"/>
      <c r="T46" s="124">
        <v>4</v>
      </c>
      <c r="U46" s="125">
        <v>10</v>
      </c>
      <c r="V46" s="126"/>
      <c r="W46" s="126"/>
      <c r="X46" s="127">
        <f t="shared" si="8"/>
        <v>14</v>
      </c>
      <c r="Y46" s="124">
        <v>3.5</v>
      </c>
      <c r="Z46" s="126">
        <v>12</v>
      </c>
      <c r="AA46" s="126"/>
      <c r="AB46" s="126"/>
      <c r="AC46" s="127">
        <f t="shared" si="9"/>
        <v>15.5</v>
      </c>
      <c r="AD46" s="124">
        <v>3</v>
      </c>
      <c r="AE46" s="126">
        <v>15</v>
      </c>
      <c r="AF46" s="126"/>
      <c r="AG46" s="126"/>
      <c r="AH46" s="127">
        <f t="shared" si="10"/>
        <v>18</v>
      </c>
      <c r="AI46" s="124">
        <v>2.5</v>
      </c>
      <c r="AJ46" s="126">
        <v>6</v>
      </c>
      <c r="AK46" s="126"/>
      <c r="AL46" s="126"/>
      <c r="AM46" s="127">
        <f t="shared" si="11"/>
        <v>8.5</v>
      </c>
      <c r="AN46" s="128">
        <v>3.5</v>
      </c>
      <c r="AO46" s="126">
        <v>10.5</v>
      </c>
      <c r="AP46" s="126"/>
      <c r="AQ46" s="126"/>
      <c r="AR46" s="129">
        <f t="shared" si="12"/>
        <v>14</v>
      </c>
      <c r="AS46" s="124">
        <v>5</v>
      </c>
      <c r="AT46" s="126">
        <v>12.5</v>
      </c>
      <c r="AU46" s="126"/>
      <c r="AV46" s="126"/>
      <c r="AW46" s="127">
        <f t="shared" si="13"/>
        <v>17.5</v>
      </c>
      <c r="AX46" s="124">
        <v>1.5</v>
      </c>
      <c r="AY46" s="126">
        <v>4.5</v>
      </c>
      <c r="AZ46" s="126"/>
      <c r="BA46" s="126"/>
      <c r="BB46" s="127">
        <f t="shared" si="14"/>
        <v>6</v>
      </c>
      <c r="BC46" s="124">
        <v>2.5</v>
      </c>
      <c r="BD46" s="126">
        <v>3</v>
      </c>
      <c r="BE46" s="126"/>
      <c r="BF46" s="126"/>
      <c r="BG46" s="127">
        <f t="shared" si="15"/>
        <v>5.5</v>
      </c>
      <c r="BH46" s="128">
        <v>0.7</v>
      </c>
      <c r="BI46" s="126">
        <v>2.5</v>
      </c>
      <c r="BJ46" s="126"/>
      <c r="BK46" s="126"/>
      <c r="BL46" s="129">
        <f t="shared" si="16"/>
        <v>3.2</v>
      </c>
      <c r="BM46" s="124">
        <v>1.5</v>
      </c>
      <c r="BN46" s="126">
        <v>4.5</v>
      </c>
      <c r="BO46" s="126"/>
      <c r="BP46" s="126"/>
      <c r="BQ46" s="127">
        <f t="shared" si="17"/>
        <v>6</v>
      </c>
      <c r="BR46" s="124">
        <v>0.8</v>
      </c>
      <c r="BS46" s="126">
        <v>3.6</v>
      </c>
      <c r="BT46" s="126"/>
      <c r="BU46" s="126"/>
      <c r="BV46" s="127">
        <f t="shared" si="18"/>
        <v>4.4000000000000004</v>
      </c>
      <c r="BW46" s="124">
        <v>3.2</v>
      </c>
      <c r="BX46" s="126">
        <v>1.5</v>
      </c>
      <c r="BY46" s="126"/>
      <c r="BZ46" s="126"/>
      <c r="CA46" s="127">
        <f t="shared" si="19"/>
        <v>4.7</v>
      </c>
      <c r="CB46" s="124">
        <v>3</v>
      </c>
      <c r="CC46" s="126">
        <v>8.5</v>
      </c>
      <c r="CD46" s="126"/>
      <c r="CE46" s="126"/>
      <c r="CF46" s="127">
        <f t="shared" si="20"/>
        <v>11.5</v>
      </c>
      <c r="CG46" s="124">
        <v>2.5</v>
      </c>
      <c r="CH46" s="126">
        <v>4</v>
      </c>
      <c r="CI46" s="126"/>
      <c r="CJ46" s="126"/>
      <c r="CK46" s="127">
        <f t="shared" si="21"/>
        <v>6.5</v>
      </c>
      <c r="CL46" s="124">
        <v>2.5</v>
      </c>
      <c r="CM46" s="126">
        <v>3</v>
      </c>
      <c r="CN46" s="126"/>
      <c r="CO46" s="126"/>
      <c r="CP46" s="127">
        <f t="shared" si="22"/>
        <v>5.5</v>
      </c>
      <c r="CQ46" s="124">
        <v>0.8</v>
      </c>
      <c r="CR46" s="126">
        <v>2.5</v>
      </c>
      <c r="CS46" s="126"/>
      <c r="CT46" s="126"/>
      <c r="CU46" s="127">
        <f t="shared" si="23"/>
        <v>3.3</v>
      </c>
      <c r="CV46" s="128">
        <v>8</v>
      </c>
      <c r="CW46" s="126">
        <v>36</v>
      </c>
      <c r="CX46" s="126"/>
      <c r="CY46" s="126"/>
      <c r="CZ46" s="129">
        <f t="shared" si="24"/>
        <v>44</v>
      </c>
      <c r="DA46" s="130">
        <f t="shared" si="0"/>
        <v>179.3</v>
      </c>
      <c r="DB46" s="124">
        <v>1.5</v>
      </c>
      <c r="DC46" s="126">
        <v>6</v>
      </c>
      <c r="DD46" s="126"/>
      <c r="DE46" s="126"/>
      <c r="DF46" s="127">
        <f t="shared" si="25"/>
        <v>7.5</v>
      </c>
      <c r="DG46" s="124"/>
      <c r="DH46" s="126"/>
      <c r="DI46" s="126"/>
      <c r="DJ46" s="126"/>
      <c r="DK46" s="127">
        <f t="shared" si="26"/>
        <v>0</v>
      </c>
      <c r="DL46" s="124"/>
      <c r="DM46" s="126"/>
      <c r="DN46" s="126"/>
      <c r="DO46" s="126"/>
      <c r="DP46" s="127">
        <f t="shared" si="27"/>
        <v>0</v>
      </c>
      <c r="DQ46" s="131" t="str">
        <f t="shared" si="28"/>
        <v>راسبة</v>
      </c>
      <c r="DR46" s="132" t="str">
        <f t="shared" si="29"/>
        <v xml:space="preserve"> *عربى*انجليزي *فلسفة *رياضيات *فيزياء *رسم فني *مواد وعمليات تشغيل *مبادئ حاسب *عملي مبادئ حاسب *أمن صناعي *أجهزة قياس *معمل أجهزة قياس *مبادئ كهرباء *عناصر الكترونية *تدريبات مهنية* مجموع كلى *دين</v>
      </c>
      <c r="DS46" s="133"/>
      <c r="DT46" s="134" t="str">
        <f t="shared" si="30"/>
        <v xml:space="preserve"> *عربى</v>
      </c>
      <c r="DU46" s="135" t="str">
        <f t="shared" si="31"/>
        <v>*انجليزي</v>
      </c>
      <c r="DV46" s="125" t="str">
        <f t="shared" si="32"/>
        <v xml:space="preserve"> *فلسفة</v>
      </c>
      <c r="DW46" s="125" t="str">
        <f t="shared" si="33"/>
        <v xml:space="preserve"> *رياضيات</v>
      </c>
      <c r="DX46" s="125" t="str">
        <f t="shared" si="34"/>
        <v xml:space="preserve"> *فيزياء</v>
      </c>
      <c r="DY46" s="125" t="str">
        <f t="shared" si="35"/>
        <v xml:space="preserve"> *رسم فني</v>
      </c>
      <c r="DZ46" s="125" t="str">
        <f t="shared" si="36"/>
        <v xml:space="preserve"> *مواد وعمليات تشغيل</v>
      </c>
      <c r="EA46" s="125" t="str">
        <f t="shared" si="37"/>
        <v xml:space="preserve"> *مبادئ حاسب</v>
      </c>
      <c r="EB46" s="125" t="str">
        <f t="shared" si="38"/>
        <v xml:space="preserve"> *عملي مبادئ حاسب</v>
      </c>
      <c r="EC46" s="125" t="str">
        <f t="shared" si="39"/>
        <v xml:space="preserve"> *أمن صناعي</v>
      </c>
      <c r="ED46" s="125" t="str">
        <f t="shared" si="40"/>
        <v xml:space="preserve"> *أجهزة قياس</v>
      </c>
      <c r="EE46" s="125" t="str">
        <f t="shared" si="41"/>
        <v xml:space="preserve"> *معمل أجهزة قياس</v>
      </c>
      <c r="EF46" s="125" t="str">
        <f t="shared" si="42"/>
        <v xml:space="preserve"> *مبادئ كهرباء</v>
      </c>
      <c r="EG46" s="125" t="str">
        <f t="shared" si="43"/>
        <v xml:space="preserve"> *عناصر الكترونية</v>
      </c>
      <c r="EH46" s="125" t="str">
        <f t="shared" si="44"/>
        <v xml:space="preserve"> *تدريبات مهنية</v>
      </c>
      <c r="EI46" s="125" t="str">
        <f t="shared" si="45"/>
        <v>* مجموع كلى</v>
      </c>
      <c r="EJ46" s="125" t="str">
        <f t="shared" si="46"/>
        <v xml:space="preserve"> *دين</v>
      </c>
      <c r="EK46" s="136">
        <f t="shared" si="47"/>
        <v>0</v>
      </c>
      <c r="EL46" s="136">
        <f t="shared" si="48"/>
        <v>0</v>
      </c>
      <c r="EM46" s="137"/>
      <c r="EN46" s="137"/>
      <c r="EO46" s="137"/>
      <c r="EP46" s="137"/>
    </row>
    <row r="47" spans="1:146" s="138" customFormat="1" ht="20.100000000000001" customHeight="1" thickTop="1" thickBot="1">
      <c r="A47" s="114">
        <v>35</v>
      </c>
      <c r="B47" s="115">
        <f t="shared" si="1"/>
        <v>14</v>
      </c>
      <c r="C47" s="115">
        <f t="shared" si="2"/>
        <v>7</v>
      </c>
      <c r="D47" s="115">
        <f t="shared" si="3"/>
        <v>2001</v>
      </c>
      <c r="E47" s="116">
        <v>30107141303167</v>
      </c>
      <c r="F47" s="117">
        <f t="shared" si="4"/>
        <v>37086</v>
      </c>
      <c r="G47" s="115">
        <f t="shared" si="5"/>
        <v>17</v>
      </c>
      <c r="H47" s="115">
        <f t="shared" si="6"/>
        <v>2</v>
      </c>
      <c r="I47" s="118">
        <f t="shared" si="7"/>
        <v>16</v>
      </c>
      <c r="J47" s="119"/>
      <c r="K47" s="119"/>
      <c r="L47" s="120"/>
      <c r="M47" s="53" t="s">
        <v>204</v>
      </c>
      <c r="N47" s="54">
        <v>39</v>
      </c>
      <c r="O47" s="121"/>
      <c r="P47" s="121"/>
      <c r="Q47" s="139"/>
      <c r="R47" s="139"/>
      <c r="S47" s="140"/>
      <c r="T47" s="124">
        <v>4</v>
      </c>
      <c r="U47" s="125">
        <v>10</v>
      </c>
      <c r="V47" s="126"/>
      <c r="W47" s="126"/>
      <c r="X47" s="127">
        <f t="shared" si="8"/>
        <v>14</v>
      </c>
      <c r="Y47" s="124">
        <v>3.5</v>
      </c>
      <c r="Z47" s="126">
        <v>9</v>
      </c>
      <c r="AA47" s="126"/>
      <c r="AB47" s="126"/>
      <c r="AC47" s="127">
        <f t="shared" si="9"/>
        <v>12.5</v>
      </c>
      <c r="AD47" s="124">
        <v>3</v>
      </c>
      <c r="AE47" s="126">
        <v>15</v>
      </c>
      <c r="AF47" s="126"/>
      <c r="AG47" s="126"/>
      <c r="AH47" s="127">
        <f t="shared" si="10"/>
        <v>18</v>
      </c>
      <c r="AI47" s="124">
        <v>3.5</v>
      </c>
      <c r="AJ47" s="126">
        <v>9</v>
      </c>
      <c r="AK47" s="126"/>
      <c r="AL47" s="126"/>
      <c r="AM47" s="127">
        <f t="shared" si="11"/>
        <v>12.5</v>
      </c>
      <c r="AN47" s="128">
        <v>3.5</v>
      </c>
      <c r="AO47" s="126">
        <v>8</v>
      </c>
      <c r="AP47" s="126"/>
      <c r="AQ47" s="126"/>
      <c r="AR47" s="129">
        <f t="shared" si="12"/>
        <v>11.5</v>
      </c>
      <c r="AS47" s="124">
        <v>5</v>
      </c>
      <c r="AT47" s="126">
        <v>14</v>
      </c>
      <c r="AU47" s="126"/>
      <c r="AV47" s="126"/>
      <c r="AW47" s="127">
        <f t="shared" si="13"/>
        <v>19</v>
      </c>
      <c r="AX47" s="124">
        <v>1.5</v>
      </c>
      <c r="AY47" s="126">
        <v>3.5</v>
      </c>
      <c r="AZ47" s="126"/>
      <c r="BA47" s="126"/>
      <c r="BB47" s="127">
        <f t="shared" si="14"/>
        <v>5</v>
      </c>
      <c r="BC47" s="124">
        <v>2.5</v>
      </c>
      <c r="BD47" s="126">
        <v>2.5</v>
      </c>
      <c r="BE47" s="126"/>
      <c r="BF47" s="126"/>
      <c r="BG47" s="127">
        <f t="shared" si="15"/>
        <v>5</v>
      </c>
      <c r="BH47" s="128">
        <v>0.7</v>
      </c>
      <c r="BI47" s="126">
        <v>2.5</v>
      </c>
      <c r="BJ47" s="126"/>
      <c r="BK47" s="126"/>
      <c r="BL47" s="129">
        <f t="shared" si="16"/>
        <v>3.2</v>
      </c>
      <c r="BM47" s="124">
        <v>1.5</v>
      </c>
      <c r="BN47" s="126">
        <v>5.5</v>
      </c>
      <c r="BO47" s="126"/>
      <c r="BP47" s="126"/>
      <c r="BQ47" s="127">
        <f t="shared" si="17"/>
        <v>7</v>
      </c>
      <c r="BR47" s="124">
        <v>0.8</v>
      </c>
      <c r="BS47" s="126">
        <v>3.1</v>
      </c>
      <c r="BT47" s="126"/>
      <c r="BU47" s="126"/>
      <c r="BV47" s="127">
        <f t="shared" si="18"/>
        <v>3.9000000000000004</v>
      </c>
      <c r="BW47" s="124">
        <v>3.2</v>
      </c>
      <c r="BX47" s="126">
        <v>2</v>
      </c>
      <c r="BY47" s="126"/>
      <c r="BZ47" s="126"/>
      <c r="CA47" s="127">
        <f t="shared" si="19"/>
        <v>5.2</v>
      </c>
      <c r="CB47" s="124">
        <v>2.5</v>
      </c>
      <c r="CC47" s="126">
        <v>4</v>
      </c>
      <c r="CD47" s="126"/>
      <c r="CE47" s="126"/>
      <c r="CF47" s="127">
        <f t="shared" si="20"/>
        <v>6.5</v>
      </c>
      <c r="CG47" s="124">
        <v>2.5</v>
      </c>
      <c r="CH47" s="126">
        <v>4.5</v>
      </c>
      <c r="CI47" s="126"/>
      <c r="CJ47" s="126"/>
      <c r="CK47" s="127">
        <f t="shared" si="21"/>
        <v>7</v>
      </c>
      <c r="CL47" s="124">
        <v>2.5</v>
      </c>
      <c r="CM47" s="126">
        <v>3</v>
      </c>
      <c r="CN47" s="126"/>
      <c r="CO47" s="126"/>
      <c r="CP47" s="127">
        <f t="shared" si="22"/>
        <v>5.5</v>
      </c>
      <c r="CQ47" s="124">
        <v>0.8</v>
      </c>
      <c r="CR47" s="126">
        <v>3</v>
      </c>
      <c r="CS47" s="126"/>
      <c r="CT47" s="126"/>
      <c r="CU47" s="127">
        <f t="shared" si="23"/>
        <v>3.8</v>
      </c>
      <c r="CV47" s="128">
        <v>8</v>
      </c>
      <c r="CW47" s="126">
        <v>38</v>
      </c>
      <c r="CX47" s="126"/>
      <c r="CY47" s="126"/>
      <c r="CZ47" s="129">
        <f t="shared" si="24"/>
        <v>46</v>
      </c>
      <c r="DA47" s="130">
        <f t="shared" si="0"/>
        <v>176.3</v>
      </c>
      <c r="DB47" s="124">
        <v>1.5</v>
      </c>
      <c r="DC47" s="126">
        <v>5.5</v>
      </c>
      <c r="DD47" s="126"/>
      <c r="DE47" s="126"/>
      <c r="DF47" s="127">
        <f t="shared" si="25"/>
        <v>7</v>
      </c>
      <c r="DG47" s="124"/>
      <c r="DH47" s="126"/>
      <c r="DI47" s="126"/>
      <c r="DJ47" s="126"/>
      <c r="DK47" s="127">
        <f t="shared" si="26"/>
        <v>0</v>
      </c>
      <c r="DL47" s="124"/>
      <c r="DM47" s="126"/>
      <c r="DN47" s="126"/>
      <c r="DO47" s="126"/>
      <c r="DP47" s="127">
        <f t="shared" si="27"/>
        <v>0</v>
      </c>
      <c r="DQ47" s="131" t="str">
        <f t="shared" si="28"/>
        <v>راسبة</v>
      </c>
      <c r="DR47" s="132" t="str">
        <f t="shared" si="29"/>
        <v xml:space="preserve"> *عربى*انجليزي *فلسفة *رياضيات *فيزياء *رسم فني *مواد وعمليات تشغيل *مبادئ حاسب *عملي مبادئ حاسب *أمن صناعي *أجهزة قياس *معمل أجهزة قياس *مبادئ كهرباء *عناصر الكترونية *تدريبات مهنية* مجموع كلى *دين</v>
      </c>
      <c r="DS47" s="133"/>
      <c r="DT47" s="134" t="str">
        <f t="shared" si="30"/>
        <v xml:space="preserve"> *عربى</v>
      </c>
      <c r="DU47" s="135" t="str">
        <f t="shared" si="31"/>
        <v>*انجليزي</v>
      </c>
      <c r="DV47" s="125" t="str">
        <f t="shared" si="32"/>
        <v xml:space="preserve"> *فلسفة</v>
      </c>
      <c r="DW47" s="125" t="str">
        <f t="shared" si="33"/>
        <v xml:space="preserve"> *رياضيات</v>
      </c>
      <c r="DX47" s="125" t="str">
        <f t="shared" si="34"/>
        <v xml:space="preserve"> *فيزياء</v>
      </c>
      <c r="DY47" s="125" t="str">
        <f t="shared" si="35"/>
        <v xml:space="preserve"> *رسم فني</v>
      </c>
      <c r="DZ47" s="125" t="str">
        <f t="shared" si="36"/>
        <v xml:space="preserve"> *مواد وعمليات تشغيل</v>
      </c>
      <c r="EA47" s="125" t="str">
        <f t="shared" si="37"/>
        <v xml:space="preserve"> *مبادئ حاسب</v>
      </c>
      <c r="EB47" s="125" t="str">
        <f t="shared" si="38"/>
        <v xml:space="preserve"> *عملي مبادئ حاسب</v>
      </c>
      <c r="EC47" s="125" t="str">
        <f t="shared" si="39"/>
        <v xml:space="preserve"> *أمن صناعي</v>
      </c>
      <c r="ED47" s="125" t="str">
        <f t="shared" si="40"/>
        <v xml:space="preserve"> *أجهزة قياس</v>
      </c>
      <c r="EE47" s="125" t="str">
        <f t="shared" si="41"/>
        <v xml:space="preserve"> *معمل أجهزة قياس</v>
      </c>
      <c r="EF47" s="125" t="str">
        <f t="shared" si="42"/>
        <v xml:space="preserve"> *مبادئ كهرباء</v>
      </c>
      <c r="EG47" s="125" t="str">
        <f t="shared" si="43"/>
        <v xml:space="preserve"> *عناصر الكترونية</v>
      </c>
      <c r="EH47" s="125" t="str">
        <f t="shared" si="44"/>
        <v xml:space="preserve"> *تدريبات مهنية</v>
      </c>
      <c r="EI47" s="125" t="str">
        <f t="shared" si="45"/>
        <v>* مجموع كلى</v>
      </c>
      <c r="EJ47" s="125" t="str">
        <f t="shared" si="46"/>
        <v xml:space="preserve"> *دين</v>
      </c>
      <c r="EK47" s="136">
        <f t="shared" si="47"/>
        <v>0</v>
      </c>
      <c r="EL47" s="136">
        <f t="shared" si="48"/>
        <v>0</v>
      </c>
      <c r="EM47" s="137"/>
      <c r="EN47" s="137"/>
      <c r="EO47" s="137"/>
      <c r="EP47" s="137"/>
    </row>
    <row r="48" spans="1:146" s="143" customFormat="1" ht="21.75" thickTop="1" thickBot="1">
      <c r="A48" s="114">
        <v>36</v>
      </c>
      <c r="B48" s="115">
        <f t="shared" si="1"/>
        <v>5</v>
      </c>
      <c r="C48" s="115">
        <f t="shared" si="2"/>
        <v>7</v>
      </c>
      <c r="D48" s="115">
        <f t="shared" si="3"/>
        <v>2001</v>
      </c>
      <c r="E48" s="116">
        <v>30107051303761</v>
      </c>
      <c r="F48" s="117">
        <f t="shared" si="4"/>
        <v>37077</v>
      </c>
      <c r="G48" s="115">
        <f t="shared" si="5"/>
        <v>26</v>
      </c>
      <c r="H48" s="115">
        <f t="shared" si="6"/>
        <v>2</v>
      </c>
      <c r="I48" s="118">
        <f t="shared" si="7"/>
        <v>16</v>
      </c>
      <c r="J48" s="141"/>
      <c r="K48" s="141"/>
      <c r="L48" s="141"/>
      <c r="M48" s="78" t="s">
        <v>205</v>
      </c>
      <c r="N48" s="79">
        <v>40</v>
      </c>
      <c r="O48" s="121"/>
      <c r="P48" s="141"/>
      <c r="Q48" s="141"/>
      <c r="R48" s="141"/>
      <c r="S48" s="141"/>
      <c r="T48" s="124">
        <v>4</v>
      </c>
      <c r="U48" s="125">
        <v>13</v>
      </c>
      <c r="V48" s="126"/>
      <c r="W48" s="126"/>
      <c r="X48" s="127">
        <f t="shared" si="8"/>
        <v>17</v>
      </c>
      <c r="Y48" s="124">
        <v>3.5</v>
      </c>
      <c r="Z48" s="126">
        <v>13.5</v>
      </c>
      <c r="AA48" s="126"/>
      <c r="AB48" s="126"/>
      <c r="AC48" s="127">
        <f t="shared" si="9"/>
        <v>17</v>
      </c>
      <c r="AD48" s="124">
        <v>3</v>
      </c>
      <c r="AE48" s="126">
        <v>16</v>
      </c>
      <c r="AF48" s="126"/>
      <c r="AG48" s="126"/>
      <c r="AH48" s="127">
        <f t="shared" si="10"/>
        <v>19</v>
      </c>
      <c r="AI48" s="124">
        <v>3</v>
      </c>
      <c r="AJ48" s="126">
        <v>11.5</v>
      </c>
      <c r="AK48" s="126"/>
      <c r="AL48" s="126"/>
      <c r="AM48" s="127">
        <f t="shared" si="11"/>
        <v>14.5</v>
      </c>
      <c r="AN48" s="128">
        <v>3.5</v>
      </c>
      <c r="AO48" s="126">
        <v>10</v>
      </c>
      <c r="AP48" s="126"/>
      <c r="AQ48" s="126"/>
      <c r="AR48" s="129">
        <f t="shared" si="12"/>
        <v>13.5</v>
      </c>
      <c r="AS48" s="124">
        <v>5</v>
      </c>
      <c r="AT48" s="126">
        <v>14.5</v>
      </c>
      <c r="AU48" s="126"/>
      <c r="AV48" s="126"/>
      <c r="AW48" s="127">
        <f t="shared" si="13"/>
        <v>19.5</v>
      </c>
      <c r="AX48" s="124">
        <v>1.5</v>
      </c>
      <c r="AY48" s="126">
        <v>3.5</v>
      </c>
      <c r="AZ48" s="126"/>
      <c r="BA48" s="126"/>
      <c r="BB48" s="127">
        <f t="shared" si="14"/>
        <v>5</v>
      </c>
      <c r="BC48" s="124">
        <v>2.5</v>
      </c>
      <c r="BD48" s="126">
        <v>7.5</v>
      </c>
      <c r="BE48" s="126"/>
      <c r="BF48" s="126"/>
      <c r="BG48" s="127">
        <f t="shared" si="15"/>
        <v>10</v>
      </c>
      <c r="BH48" s="128">
        <v>0.7</v>
      </c>
      <c r="BI48" s="126">
        <v>3</v>
      </c>
      <c r="BJ48" s="126"/>
      <c r="BK48" s="126"/>
      <c r="BL48" s="129">
        <f t="shared" si="16"/>
        <v>3.7</v>
      </c>
      <c r="BM48" s="124">
        <v>1.5</v>
      </c>
      <c r="BN48" s="126">
        <v>6</v>
      </c>
      <c r="BO48" s="126"/>
      <c r="BP48" s="126"/>
      <c r="BQ48" s="127">
        <f t="shared" si="17"/>
        <v>7.5</v>
      </c>
      <c r="BR48" s="124">
        <v>0.8</v>
      </c>
      <c r="BS48" s="126">
        <v>3.4</v>
      </c>
      <c r="BT48" s="126"/>
      <c r="BU48" s="126"/>
      <c r="BV48" s="127">
        <f t="shared" si="18"/>
        <v>4.2</v>
      </c>
      <c r="BW48" s="124">
        <v>3.2</v>
      </c>
      <c r="BX48" s="126">
        <v>10</v>
      </c>
      <c r="BY48" s="126"/>
      <c r="BZ48" s="126"/>
      <c r="CA48" s="127">
        <f t="shared" si="19"/>
        <v>13.2</v>
      </c>
      <c r="CB48" s="124">
        <v>3.5</v>
      </c>
      <c r="CC48" s="126">
        <v>9</v>
      </c>
      <c r="CD48" s="126"/>
      <c r="CE48" s="126"/>
      <c r="CF48" s="127">
        <f t="shared" si="20"/>
        <v>12.5</v>
      </c>
      <c r="CG48" s="124">
        <v>2.5</v>
      </c>
      <c r="CH48" s="126">
        <v>8</v>
      </c>
      <c r="CI48" s="126"/>
      <c r="CJ48" s="126"/>
      <c r="CK48" s="127">
        <f t="shared" si="21"/>
        <v>10.5</v>
      </c>
      <c r="CL48" s="124">
        <v>2.5</v>
      </c>
      <c r="CM48" s="126">
        <v>3</v>
      </c>
      <c r="CN48" s="126"/>
      <c r="CO48" s="126"/>
      <c r="CP48" s="127">
        <f t="shared" si="22"/>
        <v>5.5</v>
      </c>
      <c r="CQ48" s="124">
        <v>0.8</v>
      </c>
      <c r="CR48" s="126">
        <v>3</v>
      </c>
      <c r="CS48" s="126"/>
      <c r="CT48" s="126"/>
      <c r="CU48" s="127">
        <f t="shared" si="23"/>
        <v>3.8</v>
      </c>
      <c r="CV48" s="128">
        <v>8</v>
      </c>
      <c r="CW48" s="126">
        <v>37</v>
      </c>
      <c r="CX48" s="126"/>
      <c r="CY48" s="126"/>
      <c r="CZ48" s="129">
        <f t="shared" si="24"/>
        <v>45</v>
      </c>
      <c r="DA48" s="130">
        <f t="shared" si="0"/>
        <v>212.1</v>
      </c>
      <c r="DB48" s="124">
        <v>1.5</v>
      </c>
      <c r="DC48" s="126">
        <v>6</v>
      </c>
      <c r="DD48" s="126"/>
      <c r="DE48" s="126"/>
      <c r="DF48" s="127">
        <f t="shared" si="25"/>
        <v>7.5</v>
      </c>
      <c r="DG48" s="124"/>
      <c r="DH48" s="126"/>
      <c r="DI48" s="126"/>
      <c r="DJ48" s="126"/>
      <c r="DK48" s="127">
        <f t="shared" si="26"/>
        <v>0</v>
      </c>
      <c r="DL48" s="124"/>
      <c r="DM48" s="126"/>
      <c r="DN48" s="126"/>
      <c r="DO48" s="126"/>
      <c r="DP48" s="127">
        <f t="shared" si="27"/>
        <v>0</v>
      </c>
      <c r="DQ48" s="131" t="str">
        <f t="shared" si="28"/>
        <v>راسبة</v>
      </c>
      <c r="DR48" s="132" t="str">
        <f t="shared" si="29"/>
        <v xml:space="preserve"> *عربى *انجليزي *فلسفة *رياضيات *فيزياء *رسم فني *مواد وعمليات تشغيل *مبادئ حاسب *عملي مبادئ حاسب *أمن صناعي *أجهزة قياس *معمل أجهزة قياس *مبادئ كهرباء *عناصر الكترونية *تدريبات مهنية* مجموع كلى *دين</v>
      </c>
      <c r="DS48" s="133"/>
      <c r="DT48" s="134" t="str">
        <f t="shared" si="30"/>
        <v xml:space="preserve"> *عربى</v>
      </c>
      <c r="DU48" s="135" t="str">
        <f t="shared" si="31"/>
        <v xml:space="preserve"> *انجليزي</v>
      </c>
      <c r="DV48" s="125" t="str">
        <f t="shared" si="32"/>
        <v xml:space="preserve"> *فلسفة</v>
      </c>
      <c r="DW48" s="125" t="str">
        <f t="shared" si="33"/>
        <v xml:space="preserve"> *رياضيات</v>
      </c>
      <c r="DX48" s="125" t="str">
        <f t="shared" si="34"/>
        <v xml:space="preserve"> *فيزياء</v>
      </c>
      <c r="DY48" s="125" t="str">
        <f t="shared" si="35"/>
        <v xml:space="preserve"> *رسم فني</v>
      </c>
      <c r="DZ48" s="125" t="str">
        <f t="shared" si="36"/>
        <v xml:space="preserve"> *مواد وعمليات تشغيل</v>
      </c>
      <c r="EA48" s="125" t="str">
        <f t="shared" si="37"/>
        <v xml:space="preserve"> *مبادئ حاسب</v>
      </c>
      <c r="EB48" s="125" t="str">
        <f t="shared" si="38"/>
        <v xml:space="preserve"> *عملي مبادئ حاسب</v>
      </c>
      <c r="EC48" s="125" t="str">
        <f t="shared" si="39"/>
        <v xml:space="preserve"> *أمن صناعي</v>
      </c>
      <c r="ED48" s="125" t="str">
        <f t="shared" si="40"/>
        <v xml:space="preserve"> *أجهزة قياس</v>
      </c>
      <c r="EE48" s="125" t="str">
        <f t="shared" si="41"/>
        <v xml:space="preserve"> *معمل أجهزة قياس</v>
      </c>
      <c r="EF48" s="125" t="str">
        <f t="shared" si="42"/>
        <v xml:space="preserve"> *مبادئ كهرباء</v>
      </c>
      <c r="EG48" s="125" t="str">
        <f t="shared" si="43"/>
        <v xml:space="preserve"> *عناصر الكترونية</v>
      </c>
      <c r="EH48" s="125" t="str">
        <f t="shared" si="44"/>
        <v xml:space="preserve"> *تدريبات مهنية</v>
      </c>
      <c r="EI48" s="125" t="str">
        <f t="shared" si="45"/>
        <v>* مجموع كلى</v>
      </c>
      <c r="EJ48" s="125" t="str">
        <f t="shared" si="46"/>
        <v xml:space="preserve"> *دين</v>
      </c>
      <c r="EK48" s="136">
        <f t="shared" si="47"/>
        <v>0</v>
      </c>
      <c r="EL48" s="136">
        <f t="shared" si="48"/>
        <v>0</v>
      </c>
      <c r="EM48" s="142"/>
      <c r="EN48" s="142"/>
      <c r="EO48" s="142"/>
      <c r="EP48" s="142"/>
    </row>
    <row r="49" spans="1:256" s="143" customFormat="1" ht="21.75" thickTop="1" thickBot="1">
      <c r="A49" s="114">
        <v>37</v>
      </c>
      <c r="B49" s="115">
        <f t="shared" si="1"/>
        <v>1</v>
      </c>
      <c r="C49" s="115">
        <f t="shared" si="2"/>
        <v>4</v>
      </c>
      <c r="D49" s="115">
        <f t="shared" si="3"/>
        <v>2001</v>
      </c>
      <c r="E49" s="116">
        <v>30104011317329</v>
      </c>
      <c r="F49" s="117">
        <f t="shared" si="4"/>
        <v>36982</v>
      </c>
      <c r="G49" s="115">
        <f t="shared" si="5"/>
        <v>0</v>
      </c>
      <c r="H49" s="115">
        <f t="shared" si="6"/>
        <v>6</v>
      </c>
      <c r="I49" s="118">
        <f t="shared" si="7"/>
        <v>16</v>
      </c>
      <c r="J49" s="141"/>
      <c r="K49" s="141"/>
      <c r="L49" s="141"/>
      <c r="M49" s="53" t="s">
        <v>206</v>
      </c>
      <c r="N49" s="54">
        <v>41</v>
      </c>
      <c r="O49" s="121"/>
      <c r="P49" s="141"/>
      <c r="Q49" s="141"/>
      <c r="R49" s="141"/>
      <c r="S49" s="141"/>
      <c r="T49" s="124">
        <v>4</v>
      </c>
      <c r="U49" s="125">
        <v>12</v>
      </c>
      <c r="V49" s="126"/>
      <c r="W49" s="126"/>
      <c r="X49" s="127">
        <f t="shared" si="8"/>
        <v>16</v>
      </c>
      <c r="Y49" s="124">
        <v>3.5</v>
      </c>
      <c r="Z49" s="126">
        <v>9.5</v>
      </c>
      <c r="AA49" s="126"/>
      <c r="AB49" s="126"/>
      <c r="AC49" s="127">
        <f t="shared" si="9"/>
        <v>13</v>
      </c>
      <c r="AD49" s="124">
        <v>3</v>
      </c>
      <c r="AE49" s="126">
        <v>16</v>
      </c>
      <c r="AF49" s="126"/>
      <c r="AG49" s="126"/>
      <c r="AH49" s="127">
        <f t="shared" si="10"/>
        <v>19</v>
      </c>
      <c r="AI49" s="124">
        <v>4</v>
      </c>
      <c r="AJ49" s="126">
        <v>13.5</v>
      </c>
      <c r="AK49" s="126"/>
      <c r="AL49" s="126"/>
      <c r="AM49" s="127">
        <f t="shared" si="11"/>
        <v>17.5</v>
      </c>
      <c r="AN49" s="128">
        <v>3.5</v>
      </c>
      <c r="AO49" s="126">
        <v>13</v>
      </c>
      <c r="AP49" s="126"/>
      <c r="AQ49" s="126"/>
      <c r="AR49" s="129">
        <f t="shared" si="12"/>
        <v>16.5</v>
      </c>
      <c r="AS49" s="124">
        <v>5</v>
      </c>
      <c r="AT49" s="126">
        <v>17.5</v>
      </c>
      <c r="AU49" s="126"/>
      <c r="AV49" s="126"/>
      <c r="AW49" s="127">
        <f t="shared" si="13"/>
        <v>22.5</v>
      </c>
      <c r="AX49" s="124">
        <v>1.5</v>
      </c>
      <c r="AY49" s="126">
        <v>3.5</v>
      </c>
      <c r="AZ49" s="126"/>
      <c r="BA49" s="126"/>
      <c r="BB49" s="127">
        <f t="shared" si="14"/>
        <v>5</v>
      </c>
      <c r="BC49" s="124">
        <v>2.5</v>
      </c>
      <c r="BD49" s="126">
        <v>5</v>
      </c>
      <c r="BE49" s="126"/>
      <c r="BF49" s="126"/>
      <c r="BG49" s="127">
        <f t="shared" si="15"/>
        <v>7.5</v>
      </c>
      <c r="BH49" s="128">
        <v>0.7</v>
      </c>
      <c r="BI49" s="126">
        <v>3</v>
      </c>
      <c r="BJ49" s="126"/>
      <c r="BK49" s="126"/>
      <c r="BL49" s="129">
        <f t="shared" si="16"/>
        <v>3.7</v>
      </c>
      <c r="BM49" s="124">
        <v>1.5</v>
      </c>
      <c r="BN49" s="126">
        <v>5.5</v>
      </c>
      <c r="BO49" s="126"/>
      <c r="BP49" s="126"/>
      <c r="BQ49" s="127">
        <f t="shared" si="17"/>
        <v>7</v>
      </c>
      <c r="BR49" s="124">
        <v>0.8</v>
      </c>
      <c r="BS49" s="126">
        <v>3.4</v>
      </c>
      <c r="BT49" s="126"/>
      <c r="BU49" s="126"/>
      <c r="BV49" s="127">
        <f t="shared" si="18"/>
        <v>4.2</v>
      </c>
      <c r="BW49" s="124">
        <v>3.2</v>
      </c>
      <c r="BX49" s="126">
        <v>4</v>
      </c>
      <c r="BY49" s="126"/>
      <c r="BZ49" s="126"/>
      <c r="CA49" s="127">
        <f t="shared" si="19"/>
        <v>7.2</v>
      </c>
      <c r="CB49" s="124">
        <v>3.5</v>
      </c>
      <c r="CC49" s="126">
        <v>10</v>
      </c>
      <c r="CD49" s="126"/>
      <c r="CE49" s="126"/>
      <c r="CF49" s="127">
        <f t="shared" si="20"/>
        <v>13.5</v>
      </c>
      <c r="CG49" s="124">
        <v>2.5</v>
      </c>
      <c r="CH49" s="126">
        <v>9</v>
      </c>
      <c r="CI49" s="126"/>
      <c r="CJ49" s="126"/>
      <c r="CK49" s="127">
        <f t="shared" si="21"/>
        <v>11.5</v>
      </c>
      <c r="CL49" s="124">
        <v>2.5</v>
      </c>
      <c r="CM49" s="126">
        <v>7.5</v>
      </c>
      <c r="CN49" s="126"/>
      <c r="CO49" s="126"/>
      <c r="CP49" s="127">
        <f t="shared" si="22"/>
        <v>10</v>
      </c>
      <c r="CQ49" s="124">
        <v>0.8</v>
      </c>
      <c r="CR49" s="126">
        <v>3</v>
      </c>
      <c r="CS49" s="126"/>
      <c r="CT49" s="126"/>
      <c r="CU49" s="127">
        <f t="shared" si="23"/>
        <v>3.8</v>
      </c>
      <c r="CV49" s="128">
        <v>8</v>
      </c>
      <c r="CW49" s="126">
        <v>38</v>
      </c>
      <c r="CX49" s="126"/>
      <c r="CY49" s="126"/>
      <c r="CZ49" s="129">
        <f t="shared" si="24"/>
        <v>46</v>
      </c>
      <c r="DA49" s="130">
        <f t="shared" si="0"/>
        <v>210.1</v>
      </c>
      <c r="DB49" s="124">
        <v>1.5</v>
      </c>
      <c r="DC49" s="126">
        <v>5</v>
      </c>
      <c r="DD49" s="126"/>
      <c r="DE49" s="126"/>
      <c r="DF49" s="127">
        <f t="shared" si="25"/>
        <v>6.5</v>
      </c>
      <c r="DG49" s="124"/>
      <c r="DH49" s="126"/>
      <c r="DI49" s="126"/>
      <c r="DJ49" s="126"/>
      <c r="DK49" s="127">
        <f t="shared" si="26"/>
        <v>0</v>
      </c>
      <c r="DL49" s="124"/>
      <c r="DM49" s="126"/>
      <c r="DN49" s="126"/>
      <c r="DO49" s="126"/>
      <c r="DP49" s="127">
        <f t="shared" si="27"/>
        <v>0</v>
      </c>
      <c r="DQ49" s="131" t="str">
        <f t="shared" si="28"/>
        <v>راسبة</v>
      </c>
      <c r="DR49" s="132" t="str">
        <f t="shared" si="29"/>
        <v xml:space="preserve"> *عربى*انجليزي *فلسفة *رياضيات *فيزياء *رسم فني *مواد وعمليات تشغيل *مبادئ حاسب *عملي مبادئ حاسب *أمن صناعي *أجهزة قياس *معمل أجهزة قياس *مبادئ كهرباء *عناصر الكترونية *تدريبات مهنية* مجموع كلى *دين</v>
      </c>
      <c r="DS49" s="133"/>
      <c r="DT49" s="134" t="str">
        <f t="shared" si="30"/>
        <v xml:space="preserve"> *عربى</v>
      </c>
      <c r="DU49" s="135" t="str">
        <f t="shared" si="31"/>
        <v>*انجليزي</v>
      </c>
      <c r="DV49" s="125" t="str">
        <f t="shared" si="32"/>
        <v xml:space="preserve"> *فلسفة</v>
      </c>
      <c r="DW49" s="125" t="str">
        <f t="shared" si="33"/>
        <v xml:space="preserve"> *رياضيات</v>
      </c>
      <c r="DX49" s="125" t="str">
        <f t="shared" si="34"/>
        <v xml:space="preserve"> *فيزياء</v>
      </c>
      <c r="DY49" s="125" t="str">
        <f t="shared" si="35"/>
        <v xml:space="preserve"> *رسم فني</v>
      </c>
      <c r="DZ49" s="125" t="str">
        <f t="shared" si="36"/>
        <v xml:space="preserve"> *مواد وعمليات تشغيل</v>
      </c>
      <c r="EA49" s="125" t="str">
        <f t="shared" si="37"/>
        <v xml:space="preserve"> *مبادئ حاسب</v>
      </c>
      <c r="EB49" s="125" t="str">
        <f t="shared" si="38"/>
        <v xml:space="preserve"> *عملي مبادئ حاسب</v>
      </c>
      <c r="EC49" s="125" t="str">
        <f t="shared" si="39"/>
        <v xml:space="preserve"> *أمن صناعي</v>
      </c>
      <c r="ED49" s="125" t="str">
        <f t="shared" si="40"/>
        <v xml:space="preserve"> *أجهزة قياس</v>
      </c>
      <c r="EE49" s="125" t="str">
        <f t="shared" si="41"/>
        <v xml:space="preserve"> *معمل أجهزة قياس</v>
      </c>
      <c r="EF49" s="125" t="str">
        <f t="shared" si="42"/>
        <v xml:space="preserve"> *مبادئ كهرباء</v>
      </c>
      <c r="EG49" s="125" t="str">
        <f t="shared" si="43"/>
        <v xml:space="preserve"> *عناصر الكترونية</v>
      </c>
      <c r="EH49" s="125" t="str">
        <f t="shared" si="44"/>
        <v xml:space="preserve"> *تدريبات مهنية</v>
      </c>
      <c r="EI49" s="125" t="str">
        <f t="shared" si="45"/>
        <v>* مجموع كلى</v>
      </c>
      <c r="EJ49" s="125" t="str">
        <f t="shared" si="46"/>
        <v xml:space="preserve"> *دين</v>
      </c>
      <c r="EK49" s="136">
        <f t="shared" si="47"/>
        <v>0</v>
      </c>
      <c r="EL49" s="136">
        <f t="shared" si="48"/>
        <v>0</v>
      </c>
      <c r="EM49" s="142"/>
      <c r="EN49" s="142"/>
      <c r="EO49" s="142"/>
      <c r="EP49" s="142"/>
    </row>
    <row r="50" spans="1:256" s="143" customFormat="1" ht="21.75" thickTop="1" thickBot="1">
      <c r="A50" s="114">
        <v>38</v>
      </c>
      <c r="B50" s="115">
        <f t="shared" si="1"/>
        <v>24</v>
      </c>
      <c r="C50" s="115">
        <f t="shared" si="2"/>
        <v>2</v>
      </c>
      <c r="D50" s="115">
        <f t="shared" si="3"/>
        <v>2001</v>
      </c>
      <c r="E50" s="116">
        <v>30102241301364</v>
      </c>
      <c r="F50" s="117">
        <f t="shared" si="4"/>
        <v>36946</v>
      </c>
      <c r="G50" s="115">
        <f t="shared" si="5"/>
        <v>7</v>
      </c>
      <c r="H50" s="115">
        <f t="shared" si="6"/>
        <v>7</v>
      </c>
      <c r="I50" s="118">
        <f t="shared" si="7"/>
        <v>16</v>
      </c>
      <c r="J50" s="141"/>
      <c r="K50" s="141"/>
      <c r="L50" s="141"/>
      <c r="M50" s="78" t="s">
        <v>207</v>
      </c>
      <c r="N50" s="79">
        <v>42</v>
      </c>
      <c r="O50" s="121"/>
      <c r="P50" s="141"/>
      <c r="Q50" s="141"/>
      <c r="R50" s="141"/>
      <c r="S50" s="141"/>
      <c r="T50" s="124">
        <v>4</v>
      </c>
      <c r="U50" s="125">
        <v>10</v>
      </c>
      <c r="V50" s="126"/>
      <c r="W50" s="126"/>
      <c r="X50" s="127">
        <f t="shared" si="8"/>
        <v>14</v>
      </c>
      <c r="Y50" s="124">
        <v>3.5</v>
      </c>
      <c r="Z50" s="126">
        <v>8</v>
      </c>
      <c r="AA50" s="126"/>
      <c r="AB50" s="126"/>
      <c r="AC50" s="127">
        <f t="shared" si="9"/>
        <v>11.5</v>
      </c>
      <c r="AD50" s="124">
        <v>3</v>
      </c>
      <c r="AE50" s="126">
        <v>15</v>
      </c>
      <c r="AF50" s="126"/>
      <c r="AG50" s="126"/>
      <c r="AH50" s="127">
        <f t="shared" si="10"/>
        <v>18</v>
      </c>
      <c r="AI50" s="124">
        <v>3</v>
      </c>
      <c r="AJ50" s="126">
        <v>8.5</v>
      </c>
      <c r="AK50" s="126"/>
      <c r="AL50" s="126"/>
      <c r="AM50" s="127">
        <f t="shared" si="11"/>
        <v>11.5</v>
      </c>
      <c r="AN50" s="128">
        <v>3.5</v>
      </c>
      <c r="AO50" s="126">
        <v>9</v>
      </c>
      <c r="AP50" s="126"/>
      <c r="AQ50" s="126"/>
      <c r="AR50" s="129">
        <f t="shared" si="12"/>
        <v>12.5</v>
      </c>
      <c r="AS50" s="124">
        <v>5</v>
      </c>
      <c r="AT50" s="126">
        <v>13</v>
      </c>
      <c r="AU50" s="126"/>
      <c r="AV50" s="126"/>
      <c r="AW50" s="127">
        <f t="shared" si="13"/>
        <v>18</v>
      </c>
      <c r="AX50" s="124">
        <v>1.5</v>
      </c>
      <c r="AY50" s="126">
        <v>3</v>
      </c>
      <c r="AZ50" s="126"/>
      <c r="BA50" s="126"/>
      <c r="BB50" s="127">
        <f t="shared" si="14"/>
        <v>4.5</v>
      </c>
      <c r="BC50" s="124">
        <v>2.5</v>
      </c>
      <c r="BD50" s="126">
        <v>4.5</v>
      </c>
      <c r="BE50" s="126"/>
      <c r="BF50" s="126"/>
      <c r="BG50" s="127">
        <f t="shared" si="15"/>
        <v>7</v>
      </c>
      <c r="BH50" s="128">
        <v>0.7</v>
      </c>
      <c r="BI50" s="126">
        <v>2</v>
      </c>
      <c r="BJ50" s="126"/>
      <c r="BK50" s="126"/>
      <c r="BL50" s="129">
        <f t="shared" si="16"/>
        <v>2.7</v>
      </c>
      <c r="BM50" s="124">
        <v>1.5</v>
      </c>
      <c r="BN50" s="126">
        <v>5</v>
      </c>
      <c r="BO50" s="126"/>
      <c r="BP50" s="126"/>
      <c r="BQ50" s="127">
        <f t="shared" si="17"/>
        <v>6.5</v>
      </c>
      <c r="BR50" s="124">
        <v>0.8</v>
      </c>
      <c r="BS50" s="126">
        <v>3.4</v>
      </c>
      <c r="BT50" s="126"/>
      <c r="BU50" s="126"/>
      <c r="BV50" s="127">
        <f t="shared" si="18"/>
        <v>4.2</v>
      </c>
      <c r="BW50" s="124">
        <v>3.2</v>
      </c>
      <c r="BX50" s="126">
        <v>2.5</v>
      </c>
      <c r="BY50" s="126"/>
      <c r="BZ50" s="126"/>
      <c r="CA50" s="127">
        <f t="shared" si="19"/>
        <v>5.7</v>
      </c>
      <c r="CB50" s="124">
        <v>3</v>
      </c>
      <c r="CC50" s="126">
        <v>7.5</v>
      </c>
      <c r="CD50" s="126"/>
      <c r="CE50" s="126"/>
      <c r="CF50" s="127">
        <f t="shared" si="20"/>
        <v>10.5</v>
      </c>
      <c r="CG50" s="124">
        <v>2.5</v>
      </c>
      <c r="CH50" s="126">
        <v>6</v>
      </c>
      <c r="CI50" s="126"/>
      <c r="CJ50" s="126"/>
      <c r="CK50" s="127">
        <f t="shared" si="21"/>
        <v>8.5</v>
      </c>
      <c r="CL50" s="124">
        <v>2.5</v>
      </c>
      <c r="CM50" s="126">
        <v>5.5</v>
      </c>
      <c r="CN50" s="126"/>
      <c r="CO50" s="126"/>
      <c r="CP50" s="127">
        <f t="shared" si="22"/>
        <v>8</v>
      </c>
      <c r="CQ50" s="124">
        <v>0.8</v>
      </c>
      <c r="CR50" s="126">
        <v>2.5</v>
      </c>
      <c r="CS50" s="126"/>
      <c r="CT50" s="126"/>
      <c r="CU50" s="127">
        <f t="shared" si="23"/>
        <v>3.3</v>
      </c>
      <c r="CV50" s="128">
        <v>8</v>
      </c>
      <c r="CW50" s="126">
        <v>36</v>
      </c>
      <c r="CX50" s="126"/>
      <c r="CY50" s="126"/>
      <c r="CZ50" s="129">
        <f t="shared" si="24"/>
        <v>44</v>
      </c>
      <c r="DA50" s="130">
        <f t="shared" si="0"/>
        <v>179.10000000000002</v>
      </c>
      <c r="DB50" s="124">
        <v>1.5</v>
      </c>
      <c r="DC50" s="126">
        <v>5.5</v>
      </c>
      <c r="DD50" s="126"/>
      <c r="DE50" s="126"/>
      <c r="DF50" s="127">
        <f t="shared" si="25"/>
        <v>7</v>
      </c>
      <c r="DG50" s="124"/>
      <c r="DH50" s="126"/>
      <c r="DI50" s="126"/>
      <c r="DJ50" s="126"/>
      <c r="DK50" s="127">
        <f t="shared" si="26"/>
        <v>0</v>
      </c>
      <c r="DL50" s="124"/>
      <c r="DM50" s="126"/>
      <c r="DN50" s="126"/>
      <c r="DO50" s="126"/>
      <c r="DP50" s="127">
        <f t="shared" si="27"/>
        <v>0</v>
      </c>
      <c r="DQ50" s="131" t="str">
        <f t="shared" si="28"/>
        <v>راسبة</v>
      </c>
      <c r="DR50" s="132" t="str">
        <f t="shared" si="29"/>
        <v xml:space="preserve"> *عربى*انجليزي *فلسفة *رياضيات *فيزياء *رسم فني *مواد وعمليات تشغيل *مبادئ حاسب *عملي مبادئ حاسب *أمن صناعي *أجهزة قياس *معمل أجهزة قياس *مبادئ كهرباء *عناصر الكترونية *تدريبات مهنية* مجموع كلى *دين</v>
      </c>
      <c r="DS50" s="133"/>
      <c r="DT50" s="134" t="str">
        <f t="shared" si="30"/>
        <v xml:space="preserve"> *عربى</v>
      </c>
      <c r="DU50" s="135" t="str">
        <f t="shared" si="31"/>
        <v>*انجليزي</v>
      </c>
      <c r="DV50" s="125" t="str">
        <f t="shared" si="32"/>
        <v xml:space="preserve"> *فلسفة</v>
      </c>
      <c r="DW50" s="125" t="str">
        <f t="shared" si="33"/>
        <v xml:space="preserve"> *رياضيات</v>
      </c>
      <c r="DX50" s="125" t="str">
        <f t="shared" si="34"/>
        <v xml:space="preserve"> *فيزياء</v>
      </c>
      <c r="DY50" s="125" t="str">
        <f t="shared" si="35"/>
        <v xml:space="preserve"> *رسم فني</v>
      </c>
      <c r="DZ50" s="125" t="str">
        <f t="shared" si="36"/>
        <v xml:space="preserve"> *مواد وعمليات تشغيل</v>
      </c>
      <c r="EA50" s="125" t="str">
        <f t="shared" si="37"/>
        <v xml:space="preserve"> *مبادئ حاسب</v>
      </c>
      <c r="EB50" s="125" t="str">
        <f t="shared" si="38"/>
        <v xml:space="preserve"> *عملي مبادئ حاسب</v>
      </c>
      <c r="EC50" s="125" t="str">
        <f t="shared" si="39"/>
        <v xml:space="preserve"> *أمن صناعي</v>
      </c>
      <c r="ED50" s="125" t="str">
        <f t="shared" si="40"/>
        <v xml:space="preserve"> *أجهزة قياس</v>
      </c>
      <c r="EE50" s="125" t="str">
        <f t="shared" si="41"/>
        <v xml:space="preserve"> *معمل أجهزة قياس</v>
      </c>
      <c r="EF50" s="125" t="str">
        <f t="shared" si="42"/>
        <v xml:space="preserve"> *مبادئ كهرباء</v>
      </c>
      <c r="EG50" s="125" t="str">
        <f t="shared" si="43"/>
        <v xml:space="preserve"> *عناصر الكترونية</v>
      </c>
      <c r="EH50" s="125" t="str">
        <f t="shared" si="44"/>
        <v xml:space="preserve"> *تدريبات مهنية</v>
      </c>
      <c r="EI50" s="125" t="str">
        <f t="shared" si="45"/>
        <v>* مجموع كلى</v>
      </c>
      <c r="EJ50" s="125" t="str">
        <f t="shared" si="46"/>
        <v xml:space="preserve"> *دين</v>
      </c>
      <c r="EK50" s="136">
        <f t="shared" si="47"/>
        <v>0</v>
      </c>
      <c r="EL50" s="136">
        <f t="shared" si="48"/>
        <v>0</v>
      </c>
      <c r="EM50" s="142"/>
      <c r="EN50" s="142"/>
      <c r="EO50" s="142"/>
      <c r="EP50" s="142"/>
    </row>
    <row r="51" spans="1:256" s="143" customFormat="1" ht="21.75" thickTop="1" thickBot="1">
      <c r="A51" s="114">
        <v>39</v>
      </c>
      <c r="B51" s="115">
        <f t="shared" si="1"/>
        <v>25</v>
      </c>
      <c r="C51" s="115">
        <f t="shared" si="2"/>
        <v>9</v>
      </c>
      <c r="D51" s="115">
        <f t="shared" si="3"/>
        <v>2001</v>
      </c>
      <c r="E51" s="116">
        <v>30109251308841</v>
      </c>
      <c r="F51" s="117">
        <f t="shared" si="4"/>
        <v>37159</v>
      </c>
      <c r="G51" s="115">
        <f t="shared" si="5"/>
        <v>6</v>
      </c>
      <c r="H51" s="115">
        <f t="shared" si="6"/>
        <v>0</v>
      </c>
      <c r="I51" s="118">
        <f t="shared" si="7"/>
        <v>16</v>
      </c>
      <c r="J51" s="141"/>
      <c r="K51" s="141"/>
      <c r="L51" s="141"/>
      <c r="M51" s="53" t="s">
        <v>208</v>
      </c>
      <c r="N51" s="54">
        <v>43</v>
      </c>
      <c r="O51" s="121"/>
      <c r="P51" s="141"/>
      <c r="Q51" s="141"/>
      <c r="R51" s="141"/>
      <c r="S51" s="141"/>
      <c r="T51" s="124">
        <v>4</v>
      </c>
      <c r="U51" s="125">
        <v>11</v>
      </c>
      <c r="V51" s="126"/>
      <c r="W51" s="126"/>
      <c r="X51" s="127">
        <f t="shared" si="8"/>
        <v>15</v>
      </c>
      <c r="Y51" s="124">
        <v>3.5</v>
      </c>
      <c r="Z51" s="126">
        <v>13</v>
      </c>
      <c r="AA51" s="126"/>
      <c r="AB51" s="126"/>
      <c r="AC51" s="127">
        <f t="shared" si="9"/>
        <v>16.5</v>
      </c>
      <c r="AD51" s="124">
        <v>3</v>
      </c>
      <c r="AE51" s="126">
        <v>16</v>
      </c>
      <c r="AF51" s="126"/>
      <c r="AG51" s="126"/>
      <c r="AH51" s="127">
        <f t="shared" si="10"/>
        <v>19</v>
      </c>
      <c r="AI51" s="124">
        <v>4</v>
      </c>
      <c r="AJ51" s="126">
        <v>12</v>
      </c>
      <c r="AK51" s="126"/>
      <c r="AL51" s="126"/>
      <c r="AM51" s="127">
        <f t="shared" si="11"/>
        <v>16</v>
      </c>
      <c r="AN51" s="128">
        <v>3.5</v>
      </c>
      <c r="AO51" s="126">
        <v>11</v>
      </c>
      <c r="AP51" s="126"/>
      <c r="AQ51" s="126"/>
      <c r="AR51" s="129">
        <f t="shared" si="12"/>
        <v>14.5</v>
      </c>
      <c r="AS51" s="124">
        <v>5</v>
      </c>
      <c r="AT51" s="126">
        <v>13.5</v>
      </c>
      <c r="AU51" s="126"/>
      <c r="AV51" s="126"/>
      <c r="AW51" s="127">
        <f t="shared" si="13"/>
        <v>18.5</v>
      </c>
      <c r="AX51" s="124">
        <v>1.5</v>
      </c>
      <c r="AY51" s="126">
        <v>3.5</v>
      </c>
      <c r="AZ51" s="126"/>
      <c r="BA51" s="126"/>
      <c r="BB51" s="127">
        <f t="shared" si="14"/>
        <v>5</v>
      </c>
      <c r="BC51" s="124">
        <v>2.5</v>
      </c>
      <c r="BD51" s="126">
        <v>6.5</v>
      </c>
      <c r="BE51" s="126"/>
      <c r="BF51" s="126"/>
      <c r="BG51" s="127">
        <f t="shared" si="15"/>
        <v>9</v>
      </c>
      <c r="BH51" s="128">
        <v>0.7</v>
      </c>
      <c r="BI51" s="126">
        <v>3</v>
      </c>
      <c r="BJ51" s="126"/>
      <c r="BK51" s="126"/>
      <c r="BL51" s="129">
        <f t="shared" si="16"/>
        <v>3.7</v>
      </c>
      <c r="BM51" s="124">
        <v>1.5</v>
      </c>
      <c r="BN51" s="126">
        <v>7</v>
      </c>
      <c r="BO51" s="126"/>
      <c r="BP51" s="126"/>
      <c r="BQ51" s="127">
        <f t="shared" si="17"/>
        <v>8.5</v>
      </c>
      <c r="BR51" s="124">
        <v>0.8</v>
      </c>
      <c r="BS51" s="126">
        <v>3.4</v>
      </c>
      <c r="BT51" s="126"/>
      <c r="BU51" s="126"/>
      <c r="BV51" s="127">
        <f t="shared" si="18"/>
        <v>4.2</v>
      </c>
      <c r="BW51" s="124">
        <v>3.2</v>
      </c>
      <c r="BX51" s="126">
        <v>9</v>
      </c>
      <c r="BY51" s="126"/>
      <c r="BZ51" s="126"/>
      <c r="CA51" s="127">
        <f t="shared" si="19"/>
        <v>12.2</v>
      </c>
      <c r="CB51" s="124">
        <v>3.5</v>
      </c>
      <c r="CC51" s="126">
        <v>9.5</v>
      </c>
      <c r="CD51" s="126"/>
      <c r="CE51" s="126"/>
      <c r="CF51" s="127">
        <f t="shared" si="20"/>
        <v>13</v>
      </c>
      <c r="CG51" s="124">
        <v>2.5</v>
      </c>
      <c r="CH51" s="126">
        <v>6.5</v>
      </c>
      <c r="CI51" s="126"/>
      <c r="CJ51" s="126"/>
      <c r="CK51" s="127">
        <f t="shared" si="21"/>
        <v>9</v>
      </c>
      <c r="CL51" s="124">
        <v>2.5</v>
      </c>
      <c r="CM51" s="126">
        <v>5</v>
      </c>
      <c r="CN51" s="126"/>
      <c r="CO51" s="126"/>
      <c r="CP51" s="127">
        <f t="shared" si="22"/>
        <v>7.5</v>
      </c>
      <c r="CQ51" s="124">
        <v>0.8</v>
      </c>
      <c r="CR51" s="126">
        <v>3</v>
      </c>
      <c r="CS51" s="126"/>
      <c r="CT51" s="126"/>
      <c r="CU51" s="127">
        <f t="shared" si="23"/>
        <v>3.8</v>
      </c>
      <c r="CV51" s="128">
        <v>8</v>
      </c>
      <c r="CW51" s="126">
        <v>37</v>
      </c>
      <c r="CX51" s="126"/>
      <c r="CY51" s="126"/>
      <c r="CZ51" s="129">
        <f t="shared" si="24"/>
        <v>45</v>
      </c>
      <c r="DA51" s="130">
        <f t="shared" si="0"/>
        <v>209.1</v>
      </c>
      <c r="DB51" s="124">
        <v>1.5</v>
      </c>
      <c r="DC51" s="126">
        <v>6</v>
      </c>
      <c r="DD51" s="126"/>
      <c r="DE51" s="126"/>
      <c r="DF51" s="127">
        <f t="shared" si="25"/>
        <v>7.5</v>
      </c>
      <c r="DG51" s="124"/>
      <c r="DH51" s="126"/>
      <c r="DI51" s="126"/>
      <c r="DJ51" s="126"/>
      <c r="DK51" s="127">
        <f t="shared" si="26"/>
        <v>0</v>
      </c>
      <c r="DL51" s="124"/>
      <c r="DM51" s="126"/>
      <c r="DN51" s="126"/>
      <c r="DO51" s="126"/>
      <c r="DP51" s="127">
        <f t="shared" si="27"/>
        <v>0</v>
      </c>
      <c r="DQ51" s="131" t="str">
        <f t="shared" si="28"/>
        <v>راسبة</v>
      </c>
      <c r="DR51" s="132" t="str">
        <f t="shared" si="29"/>
        <v xml:space="preserve"> *عربى *انجليزي *فلسفة *رياضيات *فيزياء *رسم فني *مواد وعمليات تشغيل *مبادئ حاسب *عملي مبادئ حاسب *أمن صناعي *أجهزة قياس *معمل أجهزة قياس *مبادئ كهرباء *عناصر الكترونية *تدريبات مهنية* مجموع كلى *دين</v>
      </c>
      <c r="DS51" s="133"/>
      <c r="DT51" s="134" t="str">
        <f t="shared" si="30"/>
        <v xml:space="preserve"> *عربى</v>
      </c>
      <c r="DU51" s="135" t="str">
        <f t="shared" si="31"/>
        <v xml:space="preserve"> *انجليزي</v>
      </c>
      <c r="DV51" s="125" t="str">
        <f t="shared" si="32"/>
        <v xml:space="preserve"> *فلسفة</v>
      </c>
      <c r="DW51" s="125" t="str">
        <f t="shared" si="33"/>
        <v xml:space="preserve"> *رياضيات</v>
      </c>
      <c r="DX51" s="125" t="str">
        <f t="shared" si="34"/>
        <v xml:space="preserve"> *فيزياء</v>
      </c>
      <c r="DY51" s="125" t="str">
        <f t="shared" si="35"/>
        <v xml:space="preserve"> *رسم فني</v>
      </c>
      <c r="DZ51" s="125" t="str">
        <f t="shared" si="36"/>
        <v xml:space="preserve"> *مواد وعمليات تشغيل</v>
      </c>
      <c r="EA51" s="125" t="str">
        <f t="shared" si="37"/>
        <v xml:space="preserve"> *مبادئ حاسب</v>
      </c>
      <c r="EB51" s="125" t="str">
        <f t="shared" si="38"/>
        <v xml:space="preserve"> *عملي مبادئ حاسب</v>
      </c>
      <c r="EC51" s="125" t="str">
        <f t="shared" si="39"/>
        <v xml:space="preserve"> *أمن صناعي</v>
      </c>
      <c r="ED51" s="125" t="str">
        <f t="shared" si="40"/>
        <v xml:space="preserve"> *أجهزة قياس</v>
      </c>
      <c r="EE51" s="125" t="str">
        <f t="shared" si="41"/>
        <v xml:space="preserve"> *معمل أجهزة قياس</v>
      </c>
      <c r="EF51" s="125" t="str">
        <f t="shared" si="42"/>
        <v xml:space="preserve"> *مبادئ كهرباء</v>
      </c>
      <c r="EG51" s="125" t="str">
        <f t="shared" si="43"/>
        <v xml:space="preserve"> *عناصر الكترونية</v>
      </c>
      <c r="EH51" s="125" t="str">
        <f t="shared" si="44"/>
        <v xml:space="preserve"> *تدريبات مهنية</v>
      </c>
      <c r="EI51" s="125" t="str">
        <f t="shared" si="45"/>
        <v>* مجموع كلى</v>
      </c>
      <c r="EJ51" s="125" t="str">
        <f t="shared" si="46"/>
        <v xml:space="preserve"> *دين</v>
      </c>
      <c r="EK51" s="136">
        <f t="shared" si="47"/>
        <v>0</v>
      </c>
      <c r="EL51" s="136">
        <f t="shared" si="48"/>
        <v>0</v>
      </c>
      <c r="EM51" s="142"/>
      <c r="EN51" s="142"/>
      <c r="EO51" s="142"/>
      <c r="EP51" s="142"/>
    </row>
    <row r="52" spans="1:256" s="143" customFormat="1" ht="21.75" thickTop="1" thickBot="1">
      <c r="A52" s="114">
        <v>40</v>
      </c>
      <c r="B52" s="115">
        <f t="shared" si="1"/>
        <v>7</v>
      </c>
      <c r="C52" s="115">
        <f t="shared" si="2"/>
        <v>9</v>
      </c>
      <c r="D52" s="115">
        <f t="shared" si="3"/>
        <v>2001</v>
      </c>
      <c r="E52" s="116">
        <v>30109071301687</v>
      </c>
      <c r="F52" s="117">
        <f t="shared" si="4"/>
        <v>37141</v>
      </c>
      <c r="G52" s="115">
        <f t="shared" si="5"/>
        <v>24</v>
      </c>
      <c r="H52" s="115">
        <f t="shared" si="6"/>
        <v>0</v>
      </c>
      <c r="I52" s="118">
        <f t="shared" si="7"/>
        <v>16</v>
      </c>
      <c r="J52" s="141"/>
      <c r="K52" s="141"/>
      <c r="L52" s="141"/>
      <c r="M52" s="78" t="s">
        <v>209</v>
      </c>
      <c r="N52" s="79">
        <v>44</v>
      </c>
      <c r="O52" s="121"/>
      <c r="P52" s="141"/>
      <c r="Q52" s="141"/>
      <c r="R52" s="141"/>
      <c r="S52" s="141"/>
      <c r="T52" s="124">
        <v>4</v>
      </c>
      <c r="U52" s="125">
        <v>12</v>
      </c>
      <c r="V52" s="126"/>
      <c r="W52" s="126"/>
      <c r="X52" s="127">
        <f t="shared" si="8"/>
        <v>16</v>
      </c>
      <c r="Y52" s="124">
        <v>3.5</v>
      </c>
      <c r="Z52" s="126">
        <v>10</v>
      </c>
      <c r="AA52" s="126"/>
      <c r="AB52" s="126"/>
      <c r="AC52" s="127">
        <f t="shared" si="9"/>
        <v>13.5</v>
      </c>
      <c r="AD52" s="124">
        <v>3</v>
      </c>
      <c r="AE52" s="126">
        <v>15</v>
      </c>
      <c r="AF52" s="126"/>
      <c r="AG52" s="126"/>
      <c r="AH52" s="127">
        <f t="shared" si="10"/>
        <v>18</v>
      </c>
      <c r="AI52" s="124">
        <v>4</v>
      </c>
      <c r="AJ52" s="126">
        <v>11.5</v>
      </c>
      <c r="AK52" s="126"/>
      <c r="AL52" s="126"/>
      <c r="AM52" s="127">
        <f t="shared" si="11"/>
        <v>15.5</v>
      </c>
      <c r="AN52" s="128">
        <v>3.5</v>
      </c>
      <c r="AO52" s="126">
        <v>10</v>
      </c>
      <c r="AP52" s="126"/>
      <c r="AQ52" s="126"/>
      <c r="AR52" s="129">
        <f t="shared" si="12"/>
        <v>13.5</v>
      </c>
      <c r="AS52" s="124">
        <v>5</v>
      </c>
      <c r="AT52" s="126">
        <v>15</v>
      </c>
      <c r="AU52" s="126"/>
      <c r="AV52" s="126"/>
      <c r="AW52" s="127">
        <f t="shared" si="13"/>
        <v>20</v>
      </c>
      <c r="AX52" s="124">
        <v>1.5</v>
      </c>
      <c r="AY52" s="126">
        <v>3.5</v>
      </c>
      <c r="AZ52" s="126"/>
      <c r="BA52" s="126"/>
      <c r="BB52" s="127">
        <f t="shared" si="14"/>
        <v>5</v>
      </c>
      <c r="BC52" s="124">
        <v>2.5</v>
      </c>
      <c r="BD52" s="126">
        <v>5</v>
      </c>
      <c r="BE52" s="126"/>
      <c r="BF52" s="126"/>
      <c r="BG52" s="127">
        <f t="shared" si="15"/>
        <v>7.5</v>
      </c>
      <c r="BH52" s="128">
        <v>0.7</v>
      </c>
      <c r="BI52" s="126">
        <v>2.5</v>
      </c>
      <c r="BJ52" s="126"/>
      <c r="BK52" s="126"/>
      <c r="BL52" s="129">
        <f t="shared" si="16"/>
        <v>3.2</v>
      </c>
      <c r="BM52" s="124">
        <v>1.5</v>
      </c>
      <c r="BN52" s="126">
        <v>4</v>
      </c>
      <c r="BO52" s="126"/>
      <c r="BP52" s="126"/>
      <c r="BQ52" s="127">
        <f t="shared" si="17"/>
        <v>5.5</v>
      </c>
      <c r="BR52" s="124">
        <v>0.8</v>
      </c>
      <c r="BS52" s="126">
        <v>3.4</v>
      </c>
      <c r="BT52" s="126"/>
      <c r="BU52" s="126"/>
      <c r="BV52" s="127">
        <f t="shared" si="18"/>
        <v>4.2</v>
      </c>
      <c r="BW52" s="124">
        <v>3.2</v>
      </c>
      <c r="BX52" s="126">
        <v>4.5</v>
      </c>
      <c r="BY52" s="126"/>
      <c r="BZ52" s="126"/>
      <c r="CA52" s="127">
        <f t="shared" si="19"/>
        <v>7.7</v>
      </c>
      <c r="CB52" s="124">
        <v>3.5</v>
      </c>
      <c r="CC52" s="126">
        <v>8</v>
      </c>
      <c r="CD52" s="126"/>
      <c r="CE52" s="126"/>
      <c r="CF52" s="127">
        <f t="shared" si="20"/>
        <v>11.5</v>
      </c>
      <c r="CG52" s="124">
        <v>2.5</v>
      </c>
      <c r="CH52" s="126">
        <v>6.5</v>
      </c>
      <c r="CI52" s="126"/>
      <c r="CJ52" s="126"/>
      <c r="CK52" s="127">
        <f t="shared" si="21"/>
        <v>9</v>
      </c>
      <c r="CL52" s="124">
        <v>2.5</v>
      </c>
      <c r="CM52" s="126">
        <v>4.5</v>
      </c>
      <c r="CN52" s="126"/>
      <c r="CO52" s="126"/>
      <c r="CP52" s="127">
        <f t="shared" si="22"/>
        <v>7</v>
      </c>
      <c r="CQ52" s="124">
        <v>0.8</v>
      </c>
      <c r="CR52" s="126">
        <v>3.5</v>
      </c>
      <c r="CS52" s="126"/>
      <c r="CT52" s="126"/>
      <c r="CU52" s="127">
        <f t="shared" si="23"/>
        <v>4.3</v>
      </c>
      <c r="CV52" s="128">
        <v>8</v>
      </c>
      <c r="CW52" s="126">
        <v>38</v>
      </c>
      <c r="CX52" s="126"/>
      <c r="CY52" s="126"/>
      <c r="CZ52" s="129">
        <f t="shared" si="24"/>
        <v>46</v>
      </c>
      <c r="DA52" s="130">
        <f t="shared" si="0"/>
        <v>196.1</v>
      </c>
      <c r="DB52" s="124">
        <v>1.5</v>
      </c>
      <c r="DC52" s="126">
        <v>6</v>
      </c>
      <c r="DD52" s="126"/>
      <c r="DE52" s="126"/>
      <c r="DF52" s="127">
        <f t="shared" si="25"/>
        <v>7.5</v>
      </c>
      <c r="DG52" s="124"/>
      <c r="DH52" s="126"/>
      <c r="DI52" s="126"/>
      <c r="DJ52" s="126"/>
      <c r="DK52" s="127">
        <f t="shared" si="26"/>
        <v>0</v>
      </c>
      <c r="DL52" s="124"/>
      <c r="DM52" s="126"/>
      <c r="DN52" s="126"/>
      <c r="DO52" s="126"/>
      <c r="DP52" s="127">
        <f t="shared" si="27"/>
        <v>0</v>
      </c>
      <c r="DQ52" s="131" t="str">
        <f t="shared" si="28"/>
        <v>راسبة</v>
      </c>
      <c r="DR52" s="132" t="str">
        <f t="shared" si="29"/>
        <v xml:space="preserve"> *عربى*انجليزي *فلسفة *رياضيات *فيزياء *رسم فني *مواد وعمليات تشغيل *مبادئ حاسب *عملي مبادئ حاسب *أمن صناعي *أجهزة قياس *معمل أجهزة قياس *مبادئ كهرباء *عناصر الكترونية *تدريبات مهنية* مجموع كلى *دين</v>
      </c>
      <c r="DS52" s="133"/>
      <c r="DT52" s="134" t="str">
        <f t="shared" si="30"/>
        <v xml:space="preserve"> *عربى</v>
      </c>
      <c r="DU52" s="135" t="str">
        <f t="shared" si="31"/>
        <v>*انجليزي</v>
      </c>
      <c r="DV52" s="125" t="str">
        <f t="shared" si="32"/>
        <v xml:space="preserve"> *فلسفة</v>
      </c>
      <c r="DW52" s="125" t="str">
        <f t="shared" si="33"/>
        <v xml:space="preserve"> *رياضيات</v>
      </c>
      <c r="DX52" s="125" t="str">
        <f t="shared" si="34"/>
        <v xml:space="preserve"> *فيزياء</v>
      </c>
      <c r="DY52" s="125" t="str">
        <f t="shared" si="35"/>
        <v xml:space="preserve"> *رسم فني</v>
      </c>
      <c r="DZ52" s="125" t="str">
        <f t="shared" si="36"/>
        <v xml:space="preserve"> *مواد وعمليات تشغيل</v>
      </c>
      <c r="EA52" s="125" t="str">
        <f t="shared" si="37"/>
        <v xml:space="preserve"> *مبادئ حاسب</v>
      </c>
      <c r="EB52" s="125" t="str">
        <f t="shared" si="38"/>
        <v xml:space="preserve"> *عملي مبادئ حاسب</v>
      </c>
      <c r="EC52" s="125" t="str">
        <f t="shared" si="39"/>
        <v xml:space="preserve"> *أمن صناعي</v>
      </c>
      <c r="ED52" s="125" t="str">
        <f t="shared" si="40"/>
        <v xml:space="preserve"> *أجهزة قياس</v>
      </c>
      <c r="EE52" s="125" t="str">
        <f t="shared" si="41"/>
        <v xml:space="preserve"> *معمل أجهزة قياس</v>
      </c>
      <c r="EF52" s="125" t="str">
        <f t="shared" si="42"/>
        <v xml:space="preserve"> *مبادئ كهرباء</v>
      </c>
      <c r="EG52" s="125" t="str">
        <f t="shared" si="43"/>
        <v xml:space="preserve"> *عناصر الكترونية</v>
      </c>
      <c r="EH52" s="125" t="str">
        <f t="shared" si="44"/>
        <v xml:space="preserve"> *تدريبات مهنية</v>
      </c>
      <c r="EI52" s="125" t="str">
        <f t="shared" si="45"/>
        <v>* مجموع كلى</v>
      </c>
      <c r="EJ52" s="125" t="str">
        <f t="shared" si="46"/>
        <v xml:space="preserve"> *دين</v>
      </c>
      <c r="EK52" s="136">
        <f t="shared" si="47"/>
        <v>0</v>
      </c>
      <c r="EL52" s="136">
        <f t="shared" si="48"/>
        <v>0</v>
      </c>
      <c r="EM52" s="142"/>
      <c r="EN52" s="142"/>
      <c r="EO52" s="142"/>
      <c r="EP52" s="142"/>
    </row>
    <row r="53" spans="1:256" s="145" customFormat="1" ht="20.25" thickTop="1" thickBot="1">
      <c r="A53" s="114">
        <v>41</v>
      </c>
      <c r="B53" s="141"/>
      <c r="C53" s="141"/>
      <c r="D53" s="141"/>
      <c r="E53" s="116">
        <v>30011251307381</v>
      </c>
      <c r="F53" s="141"/>
      <c r="G53" s="141"/>
      <c r="H53" s="141"/>
      <c r="I53" s="141"/>
      <c r="J53" s="144"/>
      <c r="K53" s="144"/>
      <c r="L53" s="144"/>
      <c r="M53" s="53" t="s">
        <v>210</v>
      </c>
      <c r="N53" s="54">
        <v>45</v>
      </c>
      <c r="O53" s="121"/>
      <c r="P53" s="141"/>
      <c r="Q53" s="141"/>
      <c r="R53" s="141"/>
      <c r="S53" s="141"/>
      <c r="T53" s="124">
        <v>4</v>
      </c>
      <c r="U53" s="125">
        <v>10.5</v>
      </c>
      <c r="V53" s="126"/>
      <c r="W53" s="126"/>
      <c r="X53" s="127">
        <f t="shared" si="8"/>
        <v>14.5</v>
      </c>
      <c r="Y53" s="124">
        <v>3.5</v>
      </c>
      <c r="Z53" s="126">
        <v>11</v>
      </c>
      <c r="AA53" s="126"/>
      <c r="AB53" s="126"/>
      <c r="AC53" s="127">
        <f t="shared" si="9"/>
        <v>14.5</v>
      </c>
      <c r="AD53" s="124">
        <v>3</v>
      </c>
      <c r="AE53" s="126">
        <v>16</v>
      </c>
      <c r="AF53" s="126"/>
      <c r="AG53" s="126"/>
      <c r="AH53" s="127">
        <f t="shared" si="10"/>
        <v>19</v>
      </c>
      <c r="AI53" s="124">
        <v>3.5</v>
      </c>
      <c r="AJ53" s="126">
        <v>10.5</v>
      </c>
      <c r="AK53" s="126"/>
      <c r="AL53" s="126"/>
      <c r="AM53" s="127">
        <f t="shared" si="11"/>
        <v>14</v>
      </c>
      <c r="AN53" s="128">
        <v>3.5</v>
      </c>
      <c r="AO53" s="126">
        <v>9</v>
      </c>
      <c r="AP53" s="126"/>
      <c r="AQ53" s="126"/>
      <c r="AR53" s="129">
        <f t="shared" si="12"/>
        <v>12.5</v>
      </c>
      <c r="AS53" s="124">
        <v>5</v>
      </c>
      <c r="AT53" s="126">
        <v>13.5</v>
      </c>
      <c r="AU53" s="126"/>
      <c r="AV53" s="126"/>
      <c r="AW53" s="127">
        <f t="shared" si="13"/>
        <v>18.5</v>
      </c>
      <c r="AX53" s="124">
        <v>1.5</v>
      </c>
      <c r="AY53" s="126">
        <v>4</v>
      </c>
      <c r="AZ53" s="126"/>
      <c r="BA53" s="126"/>
      <c r="BB53" s="127">
        <f t="shared" si="14"/>
        <v>5.5</v>
      </c>
      <c r="BC53" s="124">
        <v>2.5</v>
      </c>
      <c r="BD53" s="126">
        <v>3</v>
      </c>
      <c r="BE53" s="126"/>
      <c r="BF53" s="126"/>
      <c r="BG53" s="127">
        <f t="shared" si="15"/>
        <v>5.5</v>
      </c>
      <c r="BH53" s="128">
        <v>0.7</v>
      </c>
      <c r="BI53" s="126">
        <v>3</v>
      </c>
      <c r="BJ53" s="126"/>
      <c r="BK53" s="126"/>
      <c r="BL53" s="129">
        <f t="shared" si="16"/>
        <v>3.7</v>
      </c>
      <c r="BM53" s="124">
        <v>1.5</v>
      </c>
      <c r="BN53" s="126">
        <v>4</v>
      </c>
      <c r="BO53" s="126"/>
      <c r="BP53" s="126"/>
      <c r="BQ53" s="127">
        <f t="shared" si="17"/>
        <v>5.5</v>
      </c>
      <c r="BR53" s="124">
        <v>0.8</v>
      </c>
      <c r="BS53" s="126">
        <v>3.2</v>
      </c>
      <c r="BT53" s="126"/>
      <c r="BU53" s="126"/>
      <c r="BV53" s="127">
        <f t="shared" si="18"/>
        <v>4</v>
      </c>
      <c r="BW53" s="124">
        <v>3.2</v>
      </c>
      <c r="BX53" s="126">
        <v>4.5</v>
      </c>
      <c r="BY53" s="126"/>
      <c r="BZ53" s="126"/>
      <c r="CA53" s="127">
        <f t="shared" si="19"/>
        <v>7.7</v>
      </c>
      <c r="CB53" s="124">
        <v>3.5</v>
      </c>
      <c r="CC53" s="126">
        <v>8</v>
      </c>
      <c r="CD53" s="126"/>
      <c r="CE53" s="126"/>
      <c r="CF53" s="127">
        <f t="shared" si="20"/>
        <v>11.5</v>
      </c>
      <c r="CG53" s="124">
        <v>2.5</v>
      </c>
      <c r="CH53" s="126">
        <v>6.5</v>
      </c>
      <c r="CI53" s="126"/>
      <c r="CJ53" s="126"/>
      <c r="CK53" s="127">
        <f t="shared" si="21"/>
        <v>9</v>
      </c>
      <c r="CL53" s="124">
        <v>2.5</v>
      </c>
      <c r="CM53" s="126">
        <v>5.5</v>
      </c>
      <c r="CN53" s="126"/>
      <c r="CO53" s="126"/>
      <c r="CP53" s="127">
        <f t="shared" si="22"/>
        <v>8</v>
      </c>
      <c r="CQ53" s="124">
        <v>0.8</v>
      </c>
      <c r="CR53" s="126">
        <v>2.5</v>
      </c>
      <c r="CS53" s="126"/>
      <c r="CT53" s="126"/>
      <c r="CU53" s="127">
        <f t="shared" si="23"/>
        <v>3.3</v>
      </c>
      <c r="CV53" s="128">
        <v>8</v>
      </c>
      <c r="CW53" s="126">
        <v>36</v>
      </c>
      <c r="CX53" s="126"/>
      <c r="CY53" s="126"/>
      <c r="CZ53" s="129">
        <f t="shared" si="24"/>
        <v>44</v>
      </c>
      <c r="DA53" s="130">
        <f t="shared" si="0"/>
        <v>189.4</v>
      </c>
      <c r="DB53" s="124">
        <v>1.5</v>
      </c>
      <c r="DC53" s="126">
        <v>5.5</v>
      </c>
      <c r="DD53" s="126"/>
      <c r="DE53" s="126"/>
      <c r="DF53" s="127">
        <f t="shared" si="25"/>
        <v>7</v>
      </c>
      <c r="DG53" s="124"/>
      <c r="DH53" s="126"/>
      <c r="DI53" s="126"/>
      <c r="DJ53" s="126"/>
      <c r="DK53" s="127">
        <f t="shared" si="26"/>
        <v>0</v>
      </c>
      <c r="DL53" s="124"/>
      <c r="DM53" s="126"/>
      <c r="DN53" s="126"/>
      <c r="DO53" s="126"/>
      <c r="DP53" s="127">
        <f t="shared" si="27"/>
        <v>0</v>
      </c>
      <c r="DQ53" s="131" t="str">
        <f t="shared" si="28"/>
        <v>راسبة</v>
      </c>
      <c r="DR53" s="132" t="str">
        <f t="shared" si="29"/>
        <v xml:space="preserve"> *عربى*انجليزي *فلسفة *رياضيات *فيزياء *رسم فني *مواد وعمليات تشغيل *مبادئ حاسب *عملي مبادئ حاسب *أمن صناعي *أجهزة قياس *معمل أجهزة قياس *مبادئ كهرباء *عناصر الكترونية *تدريبات مهنية* مجموع كلى *دين</v>
      </c>
      <c r="DS53" s="133"/>
      <c r="DT53" s="134" t="str">
        <f t="shared" si="30"/>
        <v xml:space="preserve"> *عربى</v>
      </c>
      <c r="DU53" s="135" t="str">
        <f t="shared" si="31"/>
        <v>*انجليزي</v>
      </c>
      <c r="DV53" s="125" t="str">
        <f t="shared" si="32"/>
        <v xml:space="preserve"> *فلسفة</v>
      </c>
      <c r="DW53" s="125" t="str">
        <f t="shared" si="33"/>
        <v xml:space="preserve"> *رياضيات</v>
      </c>
      <c r="DX53" s="125" t="str">
        <f t="shared" si="34"/>
        <v xml:space="preserve"> *فيزياء</v>
      </c>
      <c r="DY53" s="125" t="str">
        <f t="shared" si="35"/>
        <v xml:space="preserve"> *رسم فني</v>
      </c>
      <c r="DZ53" s="125" t="str">
        <f t="shared" si="36"/>
        <v xml:space="preserve"> *مواد وعمليات تشغيل</v>
      </c>
      <c r="EA53" s="125" t="str">
        <f t="shared" si="37"/>
        <v xml:space="preserve"> *مبادئ حاسب</v>
      </c>
      <c r="EB53" s="125" t="str">
        <f t="shared" si="38"/>
        <v xml:space="preserve"> *عملي مبادئ حاسب</v>
      </c>
      <c r="EC53" s="125" t="str">
        <f t="shared" si="39"/>
        <v xml:space="preserve"> *أمن صناعي</v>
      </c>
      <c r="ED53" s="125" t="str">
        <f t="shared" si="40"/>
        <v xml:space="preserve"> *أجهزة قياس</v>
      </c>
      <c r="EE53" s="125" t="str">
        <f t="shared" si="41"/>
        <v xml:space="preserve"> *معمل أجهزة قياس</v>
      </c>
      <c r="EF53" s="125" t="str">
        <f t="shared" si="42"/>
        <v xml:space="preserve"> *مبادئ كهرباء</v>
      </c>
      <c r="EG53" s="125" t="str">
        <f t="shared" si="43"/>
        <v xml:space="preserve"> *عناصر الكترونية</v>
      </c>
      <c r="EH53" s="125" t="str">
        <f t="shared" si="44"/>
        <v xml:space="preserve"> *تدريبات مهنية</v>
      </c>
      <c r="EI53" s="125" t="str">
        <f t="shared" si="45"/>
        <v>* مجموع كلى</v>
      </c>
      <c r="EJ53" s="125" t="str">
        <f t="shared" si="46"/>
        <v xml:space="preserve"> *دين</v>
      </c>
      <c r="EK53" s="136">
        <f t="shared" si="47"/>
        <v>0</v>
      </c>
      <c r="EL53" s="136">
        <f t="shared" si="48"/>
        <v>0</v>
      </c>
      <c r="EM53" s="142"/>
      <c r="EN53" s="142"/>
      <c r="EO53" s="142"/>
      <c r="EP53" s="142"/>
      <c r="EQ53" s="143"/>
      <c r="ER53" s="143"/>
      <c r="ES53" s="143"/>
      <c r="ET53" s="143"/>
      <c r="EU53" s="143"/>
      <c r="EV53" s="143"/>
      <c r="EW53" s="143"/>
      <c r="EX53" s="143"/>
      <c r="EY53" s="143"/>
      <c r="EZ53" s="143"/>
      <c r="FA53" s="143"/>
      <c r="FB53" s="143"/>
      <c r="FC53" s="143"/>
      <c r="FD53" s="143"/>
      <c r="FE53" s="143"/>
      <c r="FF53" s="143"/>
      <c r="FG53" s="143"/>
      <c r="FH53" s="143"/>
      <c r="FI53" s="143"/>
      <c r="FJ53" s="143"/>
      <c r="FK53" s="143"/>
      <c r="FL53" s="143"/>
      <c r="FM53" s="143"/>
      <c r="FN53" s="143"/>
      <c r="FO53" s="143"/>
      <c r="FP53" s="143"/>
      <c r="FQ53" s="143"/>
      <c r="FR53" s="143"/>
      <c r="FS53" s="143"/>
      <c r="FT53" s="143"/>
      <c r="FU53" s="143"/>
      <c r="FV53" s="143"/>
      <c r="FW53" s="143"/>
      <c r="FX53" s="143"/>
      <c r="FY53" s="143"/>
      <c r="FZ53" s="143"/>
      <c r="GA53" s="143"/>
      <c r="GB53" s="143"/>
      <c r="GC53" s="143"/>
      <c r="GD53" s="143"/>
      <c r="GE53" s="143"/>
      <c r="GF53" s="143"/>
      <c r="GG53" s="143"/>
      <c r="GH53" s="143"/>
      <c r="GI53" s="143"/>
      <c r="GJ53" s="143"/>
      <c r="GK53" s="143"/>
      <c r="GL53" s="143"/>
      <c r="GM53" s="143"/>
      <c r="GN53" s="143"/>
      <c r="GO53" s="143"/>
      <c r="GP53" s="143"/>
      <c r="GQ53" s="143"/>
      <c r="GR53" s="143"/>
      <c r="GS53" s="143"/>
      <c r="GT53" s="143"/>
      <c r="GU53" s="143"/>
      <c r="GV53" s="143"/>
      <c r="GW53" s="143"/>
      <c r="GX53" s="143"/>
      <c r="GY53" s="143"/>
      <c r="GZ53" s="143"/>
      <c r="HA53" s="143"/>
      <c r="HB53" s="143"/>
      <c r="HC53" s="143"/>
      <c r="HD53" s="143"/>
      <c r="HE53" s="143"/>
      <c r="HF53" s="143"/>
      <c r="HG53" s="143"/>
      <c r="HH53" s="143"/>
      <c r="HI53" s="143"/>
      <c r="HJ53" s="143"/>
      <c r="HK53" s="143"/>
      <c r="HL53" s="143"/>
      <c r="HM53" s="143"/>
      <c r="HN53" s="143"/>
      <c r="HO53" s="143"/>
      <c r="HP53" s="143"/>
      <c r="HQ53" s="143"/>
      <c r="HR53" s="143"/>
      <c r="HS53" s="143"/>
      <c r="HT53" s="143"/>
      <c r="HU53" s="143"/>
      <c r="HV53" s="143"/>
      <c r="HW53" s="143"/>
      <c r="HX53" s="143"/>
      <c r="HY53" s="143"/>
      <c r="HZ53" s="143"/>
      <c r="IA53" s="143"/>
      <c r="IB53" s="143"/>
      <c r="IC53" s="143"/>
      <c r="ID53" s="143"/>
      <c r="IE53" s="143"/>
      <c r="IF53" s="143"/>
      <c r="IG53" s="143"/>
      <c r="IH53" s="143"/>
      <c r="II53" s="143"/>
      <c r="IJ53" s="143"/>
      <c r="IK53" s="143"/>
      <c r="IL53" s="143"/>
      <c r="IM53" s="143"/>
      <c r="IN53" s="143"/>
      <c r="IO53" s="143"/>
      <c r="IP53" s="143"/>
      <c r="IQ53" s="143"/>
      <c r="IR53" s="143"/>
      <c r="IS53" s="143"/>
      <c r="IT53" s="143"/>
      <c r="IU53" s="143"/>
      <c r="IV53" s="143"/>
    </row>
    <row r="54" spans="1:256" s="145" customFormat="1" ht="20.25" thickTop="1" thickBot="1">
      <c r="A54" s="114">
        <v>42</v>
      </c>
      <c r="B54" s="141"/>
      <c r="C54" s="141"/>
      <c r="D54" s="141"/>
      <c r="E54" s="146">
        <v>30102101302646</v>
      </c>
      <c r="F54" s="141"/>
      <c r="G54" s="141"/>
      <c r="H54" s="141"/>
      <c r="I54" s="141"/>
      <c r="J54" s="144"/>
      <c r="K54" s="144"/>
      <c r="L54" s="144"/>
      <c r="M54" s="78" t="s">
        <v>211</v>
      </c>
      <c r="N54" s="79">
        <v>46</v>
      </c>
      <c r="O54" s="121"/>
      <c r="P54" s="141"/>
      <c r="Q54" s="141"/>
      <c r="R54" s="141"/>
      <c r="S54" s="141"/>
      <c r="T54" s="124">
        <v>4</v>
      </c>
      <c r="U54" s="125">
        <v>10</v>
      </c>
      <c r="V54" s="126"/>
      <c r="W54" s="126"/>
      <c r="X54" s="127">
        <f t="shared" si="8"/>
        <v>14</v>
      </c>
      <c r="Y54" s="124">
        <v>3.5</v>
      </c>
      <c r="Z54" s="126">
        <v>13</v>
      </c>
      <c r="AA54" s="126"/>
      <c r="AB54" s="126"/>
      <c r="AC54" s="127">
        <f t="shared" si="9"/>
        <v>16.5</v>
      </c>
      <c r="AD54" s="124">
        <v>3</v>
      </c>
      <c r="AE54" s="126">
        <v>16</v>
      </c>
      <c r="AF54" s="126"/>
      <c r="AG54" s="126"/>
      <c r="AH54" s="127">
        <f t="shared" si="10"/>
        <v>19</v>
      </c>
      <c r="AI54" s="124">
        <v>3.5</v>
      </c>
      <c r="AJ54" s="126">
        <v>11.5</v>
      </c>
      <c r="AK54" s="126"/>
      <c r="AL54" s="126"/>
      <c r="AM54" s="127">
        <f t="shared" si="11"/>
        <v>15</v>
      </c>
      <c r="AN54" s="128">
        <v>3.5</v>
      </c>
      <c r="AO54" s="126">
        <v>11.5</v>
      </c>
      <c r="AP54" s="126"/>
      <c r="AQ54" s="126"/>
      <c r="AR54" s="129">
        <f t="shared" si="12"/>
        <v>15</v>
      </c>
      <c r="AS54" s="124">
        <v>5</v>
      </c>
      <c r="AT54" s="126">
        <v>15</v>
      </c>
      <c r="AU54" s="126"/>
      <c r="AV54" s="126"/>
      <c r="AW54" s="127">
        <f t="shared" si="13"/>
        <v>20</v>
      </c>
      <c r="AX54" s="124">
        <v>1.5</v>
      </c>
      <c r="AY54" s="126">
        <v>3.5</v>
      </c>
      <c r="AZ54" s="126"/>
      <c r="BA54" s="126"/>
      <c r="BB54" s="127">
        <f t="shared" si="14"/>
        <v>5</v>
      </c>
      <c r="BC54" s="124">
        <v>2.5</v>
      </c>
      <c r="BD54" s="126">
        <v>8</v>
      </c>
      <c r="BE54" s="126"/>
      <c r="BF54" s="126"/>
      <c r="BG54" s="127">
        <f t="shared" si="15"/>
        <v>10.5</v>
      </c>
      <c r="BH54" s="128">
        <v>0.7</v>
      </c>
      <c r="BI54" s="126">
        <v>3</v>
      </c>
      <c r="BJ54" s="126"/>
      <c r="BK54" s="126"/>
      <c r="BL54" s="129">
        <f t="shared" si="16"/>
        <v>3.7</v>
      </c>
      <c r="BM54" s="124">
        <v>1.5</v>
      </c>
      <c r="BN54" s="126">
        <v>3.5</v>
      </c>
      <c r="BO54" s="126"/>
      <c r="BP54" s="126"/>
      <c r="BQ54" s="127">
        <f t="shared" si="17"/>
        <v>5</v>
      </c>
      <c r="BR54" s="124">
        <v>0.8</v>
      </c>
      <c r="BS54" s="126">
        <v>3.1</v>
      </c>
      <c r="BT54" s="126"/>
      <c r="BU54" s="126"/>
      <c r="BV54" s="127">
        <f t="shared" si="18"/>
        <v>3.9000000000000004</v>
      </c>
      <c r="BW54" s="124">
        <v>3.2</v>
      </c>
      <c r="BX54" s="126">
        <v>1.5</v>
      </c>
      <c r="BY54" s="126"/>
      <c r="BZ54" s="126"/>
      <c r="CA54" s="127">
        <f t="shared" si="19"/>
        <v>4.7</v>
      </c>
      <c r="CB54" s="124">
        <v>3.5</v>
      </c>
      <c r="CC54" s="126">
        <v>10</v>
      </c>
      <c r="CD54" s="126"/>
      <c r="CE54" s="126"/>
      <c r="CF54" s="127">
        <f t="shared" si="20"/>
        <v>13.5</v>
      </c>
      <c r="CG54" s="124">
        <v>2.5</v>
      </c>
      <c r="CH54" s="126">
        <v>6.5</v>
      </c>
      <c r="CI54" s="126"/>
      <c r="CJ54" s="126"/>
      <c r="CK54" s="127">
        <f t="shared" si="21"/>
        <v>9</v>
      </c>
      <c r="CL54" s="124">
        <v>2.5</v>
      </c>
      <c r="CM54" s="126">
        <v>4</v>
      </c>
      <c r="CN54" s="126"/>
      <c r="CO54" s="126"/>
      <c r="CP54" s="127">
        <f t="shared" si="22"/>
        <v>6.5</v>
      </c>
      <c r="CQ54" s="124">
        <v>0.8</v>
      </c>
      <c r="CR54" s="126">
        <v>3</v>
      </c>
      <c r="CS54" s="126"/>
      <c r="CT54" s="126"/>
      <c r="CU54" s="127">
        <f t="shared" si="23"/>
        <v>3.8</v>
      </c>
      <c r="CV54" s="128">
        <v>8</v>
      </c>
      <c r="CW54" s="126">
        <v>38</v>
      </c>
      <c r="CX54" s="126"/>
      <c r="CY54" s="126"/>
      <c r="CZ54" s="129">
        <f t="shared" si="24"/>
        <v>46</v>
      </c>
      <c r="DA54" s="130">
        <f t="shared" si="0"/>
        <v>200.8</v>
      </c>
      <c r="DB54" s="124">
        <v>1.5</v>
      </c>
      <c r="DC54" s="126">
        <v>5</v>
      </c>
      <c r="DD54" s="126"/>
      <c r="DE54" s="126"/>
      <c r="DF54" s="127">
        <f t="shared" si="25"/>
        <v>6.5</v>
      </c>
      <c r="DG54" s="124"/>
      <c r="DH54" s="126"/>
      <c r="DI54" s="126"/>
      <c r="DJ54" s="126"/>
      <c r="DK54" s="127">
        <f t="shared" si="26"/>
        <v>0</v>
      </c>
      <c r="DL54" s="124"/>
      <c r="DM54" s="126"/>
      <c r="DN54" s="126"/>
      <c r="DO54" s="126"/>
      <c r="DP54" s="127">
        <f t="shared" si="27"/>
        <v>0</v>
      </c>
      <c r="DQ54" s="131" t="str">
        <f t="shared" si="28"/>
        <v>راسبة</v>
      </c>
      <c r="DR54" s="132" t="str">
        <f t="shared" si="29"/>
        <v xml:space="preserve"> *عربى *انجليزي *فلسفة *رياضيات *فيزياء *رسم فني *مواد وعمليات تشغيل *مبادئ حاسب *عملي مبادئ حاسب *أمن صناعي *أجهزة قياس *معمل أجهزة قياس *مبادئ كهرباء *عناصر الكترونية *تدريبات مهنية* مجموع كلى *دين</v>
      </c>
      <c r="DS54" s="133"/>
      <c r="DT54" s="134" t="str">
        <f t="shared" si="30"/>
        <v xml:space="preserve"> *عربى</v>
      </c>
      <c r="DU54" s="135" t="str">
        <f t="shared" si="31"/>
        <v xml:space="preserve"> *انجليزي</v>
      </c>
      <c r="DV54" s="125" t="str">
        <f t="shared" si="32"/>
        <v xml:space="preserve"> *فلسفة</v>
      </c>
      <c r="DW54" s="125" t="str">
        <f t="shared" si="33"/>
        <v xml:space="preserve"> *رياضيات</v>
      </c>
      <c r="DX54" s="125" t="str">
        <f t="shared" si="34"/>
        <v xml:space="preserve"> *فيزياء</v>
      </c>
      <c r="DY54" s="125" t="str">
        <f t="shared" si="35"/>
        <v xml:space="preserve"> *رسم فني</v>
      </c>
      <c r="DZ54" s="125" t="str">
        <f t="shared" si="36"/>
        <v xml:space="preserve"> *مواد وعمليات تشغيل</v>
      </c>
      <c r="EA54" s="125" t="str">
        <f t="shared" si="37"/>
        <v xml:space="preserve"> *مبادئ حاسب</v>
      </c>
      <c r="EB54" s="125" t="str">
        <f t="shared" si="38"/>
        <v xml:space="preserve"> *عملي مبادئ حاسب</v>
      </c>
      <c r="EC54" s="125" t="str">
        <f t="shared" si="39"/>
        <v xml:space="preserve"> *أمن صناعي</v>
      </c>
      <c r="ED54" s="125" t="str">
        <f t="shared" si="40"/>
        <v xml:space="preserve"> *أجهزة قياس</v>
      </c>
      <c r="EE54" s="125" t="str">
        <f t="shared" si="41"/>
        <v xml:space="preserve"> *معمل أجهزة قياس</v>
      </c>
      <c r="EF54" s="125" t="str">
        <f t="shared" si="42"/>
        <v xml:space="preserve"> *مبادئ كهرباء</v>
      </c>
      <c r="EG54" s="125" t="str">
        <f t="shared" si="43"/>
        <v xml:space="preserve"> *عناصر الكترونية</v>
      </c>
      <c r="EH54" s="125" t="str">
        <f t="shared" si="44"/>
        <v xml:space="preserve"> *تدريبات مهنية</v>
      </c>
      <c r="EI54" s="125" t="str">
        <f t="shared" si="45"/>
        <v>* مجموع كلى</v>
      </c>
      <c r="EJ54" s="125" t="str">
        <f t="shared" si="46"/>
        <v xml:space="preserve"> *دين</v>
      </c>
      <c r="EK54" s="136">
        <f t="shared" si="47"/>
        <v>0</v>
      </c>
      <c r="EL54" s="136">
        <f t="shared" si="48"/>
        <v>0</v>
      </c>
      <c r="EM54" s="142"/>
      <c r="EN54" s="142"/>
      <c r="EO54" s="142"/>
      <c r="EP54" s="142"/>
      <c r="EQ54" s="143"/>
      <c r="ER54" s="143"/>
      <c r="ES54" s="143"/>
      <c r="ET54" s="143"/>
      <c r="EU54" s="143"/>
      <c r="EV54" s="143"/>
      <c r="EW54" s="143"/>
      <c r="EX54" s="143"/>
      <c r="EY54" s="143"/>
      <c r="EZ54" s="143"/>
      <c r="FA54" s="143"/>
      <c r="FB54" s="143"/>
      <c r="FC54" s="143"/>
      <c r="FD54" s="143"/>
      <c r="FE54" s="143"/>
      <c r="FF54" s="143"/>
      <c r="FG54" s="143"/>
      <c r="FH54" s="143"/>
      <c r="FI54" s="143"/>
      <c r="FJ54" s="143"/>
      <c r="FK54" s="143"/>
      <c r="FL54" s="143"/>
      <c r="FM54" s="143"/>
      <c r="FN54" s="143"/>
      <c r="FO54" s="143"/>
      <c r="FP54" s="143"/>
      <c r="FQ54" s="143"/>
      <c r="FR54" s="143"/>
      <c r="FS54" s="143"/>
      <c r="FT54" s="143"/>
      <c r="FU54" s="143"/>
      <c r="FV54" s="143"/>
      <c r="FW54" s="143"/>
      <c r="FX54" s="143"/>
      <c r="FY54" s="143"/>
      <c r="FZ54" s="143"/>
      <c r="GA54" s="143"/>
      <c r="GB54" s="143"/>
      <c r="GC54" s="143"/>
      <c r="GD54" s="143"/>
      <c r="GE54" s="143"/>
      <c r="GF54" s="143"/>
      <c r="GG54" s="143"/>
      <c r="GH54" s="143"/>
      <c r="GI54" s="143"/>
      <c r="GJ54" s="143"/>
      <c r="GK54" s="143"/>
      <c r="GL54" s="143"/>
      <c r="GM54" s="143"/>
      <c r="GN54" s="143"/>
      <c r="GO54" s="143"/>
      <c r="GP54" s="143"/>
      <c r="GQ54" s="143"/>
      <c r="GR54" s="143"/>
      <c r="GS54" s="143"/>
      <c r="GT54" s="143"/>
      <c r="GU54" s="143"/>
      <c r="GV54" s="143"/>
      <c r="GW54" s="143"/>
      <c r="GX54" s="143"/>
      <c r="GY54" s="143"/>
      <c r="GZ54" s="143"/>
      <c r="HA54" s="143"/>
      <c r="HB54" s="143"/>
      <c r="HC54" s="143"/>
      <c r="HD54" s="143"/>
      <c r="HE54" s="143"/>
      <c r="HF54" s="143"/>
      <c r="HG54" s="143"/>
      <c r="HH54" s="143"/>
      <c r="HI54" s="143"/>
      <c r="HJ54" s="143"/>
      <c r="HK54" s="143"/>
      <c r="HL54" s="143"/>
      <c r="HM54" s="143"/>
      <c r="HN54" s="143"/>
      <c r="HO54" s="143"/>
      <c r="HP54" s="143"/>
      <c r="HQ54" s="143"/>
      <c r="HR54" s="143"/>
      <c r="HS54" s="143"/>
      <c r="HT54" s="143"/>
      <c r="HU54" s="143"/>
      <c r="HV54" s="143"/>
      <c r="HW54" s="143"/>
      <c r="HX54" s="143"/>
      <c r="HY54" s="143"/>
      <c r="HZ54" s="143"/>
      <c r="IA54" s="143"/>
      <c r="IB54" s="143"/>
      <c r="IC54" s="143"/>
      <c r="ID54" s="143"/>
      <c r="IE54" s="143"/>
      <c r="IF54" s="143"/>
      <c r="IG54" s="143"/>
      <c r="IH54" s="143"/>
      <c r="II54" s="143"/>
      <c r="IJ54" s="143"/>
      <c r="IK54" s="143"/>
      <c r="IL54" s="143"/>
      <c r="IM54" s="143"/>
      <c r="IN54" s="143"/>
      <c r="IO54" s="143"/>
      <c r="IP54" s="143"/>
      <c r="IQ54" s="143"/>
      <c r="IR54" s="143"/>
      <c r="IS54" s="143"/>
      <c r="IT54" s="143"/>
      <c r="IU54" s="143"/>
      <c r="IV54" s="143"/>
    </row>
    <row r="55" spans="1:256" ht="18.75" thickTop="1">
      <c r="A55" s="147">
        <v>80</v>
      </c>
      <c r="B55" s="148"/>
      <c r="C55" s="148"/>
      <c r="D55" s="148"/>
      <c r="E55" s="148"/>
      <c r="F55" s="148"/>
      <c r="G55" s="148"/>
      <c r="H55" s="148"/>
      <c r="I55" s="148"/>
      <c r="AD55" s="154"/>
      <c r="DL55" s="12"/>
    </row>
    <row r="56" spans="1:256">
      <c r="A56" s="147">
        <v>81</v>
      </c>
      <c r="B56" s="148"/>
      <c r="C56" s="148"/>
      <c r="D56" s="148"/>
      <c r="E56" s="148"/>
      <c r="F56" s="148"/>
      <c r="G56" s="148"/>
      <c r="H56" s="148"/>
      <c r="I56" s="148"/>
      <c r="DL56" s="12"/>
    </row>
    <row r="57" spans="1:256">
      <c r="A57" s="147">
        <v>82</v>
      </c>
      <c r="B57" s="148"/>
      <c r="C57" s="148"/>
      <c r="D57" s="148"/>
      <c r="E57" s="148"/>
      <c r="F57" s="148"/>
      <c r="G57" s="148"/>
      <c r="H57" s="148"/>
      <c r="I57" s="148"/>
      <c r="DL57" s="12"/>
    </row>
    <row r="58" spans="1:256">
      <c r="A58" s="147">
        <v>83</v>
      </c>
      <c r="B58" s="148"/>
      <c r="C58" s="148"/>
      <c r="D58" s="148"/>
      <c r="E58" s="148"/>
      <c r="F58" s="148"/>
      <c r="G58" s="148"/>
      <c r="H58" s="148"/>
      <c r="I58" s="148"/>
      <c r="DL58" s="12"/>
    </row>
    <row r="59" spans="1:256">
      <c r="A59" s="147">
        <v>84</v>
      </c>
      <c r="B59" s="148"/>
      <c r="C59" s="148"/>
      <c r="D59" s="148"/>
      <c r="E59" s="148"/>
      <c r="F59" s="148"/>
      <c r="G59" s="148"/>
      <c r="H59" s="148"/>
      <c r="I59" s="148"/>
      <c r="DL59" s="12"/>
    </row>
    <row r="60" spans="1:256">
      <c r="A60" s="147">
        <v>85</v>
      </c>
      <c r="B60" s="148"/>
      <c r="C60" s="148"/>
      <c r="D60" s="148"/>
      <c r="E60" s="148"/>
      <c r="F60" s="148"/>
      <c r="G60" s="148"/>
      <c r="H60" s="148"/>
      <c r="I60" s="148"/>
      <c r="DL60" s="12"/>
    </row>
    <row r="61" spans="1:256">
      <c r="A61" s="147">
        <v>86</v>
      </c>
      <c r="B61" s="148"/>
      <c r="C61" s="148"/>
      <c r="D61" s="148"/>
      <c r="E61" s="148"/>
      <c r="F61" s="148"/>
      <c r="G61" s="148"/>
      <c r="H61" s="148"/>
      <c r="I61" s="148"/>
      <c r="DL61" s="12"/>
    </row>
    <row r="62" spans="1:256">
      <c r="A62" s="147">
        <v>87</v>
      </c>
      <c r="B62" s="148"/>
      <c r="C62" s="148"/>
      <c r="D62" s="148"/>
      <c r="E62" s="148"/>
      <c r="F62" s="148"/>
      <c r="G62" s="148"/>
      <c r="H62" s="148"/>
      <c r="I62" s="148"/>
      <c r="DL62" s="12"/>
    </row>
    <row r="63" spans="1:256">
      <c r="A63" s="147">
        <v>88</v>
      </c>
      <c r="B63" s="148"/>
      <c r="C63" s="148"/>
      <c r="D63" s="148"/>
      <c r="E63" s="148"/>
      <c r="F63" s="148"/>
      <c r="G63" s="148"/>
      <c r="H63" s="148"/>
      <c r="I63" s="148"/>
      <c r="DL63" s="12"/>
    </row>
    <row r="64" spans="1:256">
      <c r="A64" s="147">
        <v>89</v>
      </c>
      <c r="B64" s="148"/>
      <c r="C64" s="148"/>
      <c r="D64" s="148"/>
      <c r="E64" s="148"/>
      <c r="F64" s="148"/>
      <c r="G64" s="148"/>
      <c r="H64" s="148"/>
      <c r="I64" s="148"/>
      <c r="DL64" s="12"/>
    </row>
    <row r="65" spans="1:116">
      <c r="A65" s="147">
        <v>90</v>
      </c>
      <c r="B65" s="148"/>
      <c r="C65" s="148"/>
      <c r="D65" s="148"/>
      <c r="E65" s="148"/>
      <c r="F65" s="148"/>
      <c r="G65" s="148"/>
      <c r="H65" s="148"/>
      <c r="I65" s="148"/>
      <c r="DL65" s="12"/>
    </row>
    <row r="66" spans="1:116">
      <c r="A66" s="147">
        <v>91</v>
      </c>
      <c r="B66" s="148"/>
      <c r="C66" s="148"/>
      <c r="D66" s="148"/>
      <c r="E66" s="148"/>
      <c r="F66" s="148"/>
      <c r="G66" s="148"/>
      <c r="H66" s="148"/>
      <c r="I66" s="148"/>
      <c r="DL66" s="12"/>
    </row>
    <row r="67" spans="1:116">
      <c r="A67" s="147">
        <v>92</v>
      </c>
      <c r="B67" s="148"/>
      <c r="C67" s="148"/>
      <c r="D67" s="148"/>
      <c r="E67" s="148"/>
      <c r="F67" s="148"/>
      <c r="G67" s="148"/>
      <c r="H67" s="148"/>
      <c r="I67" s="148"/>
      <c r="DL67" s="12"/>
    </row>
    <row r="68" spans="1:116">
      <c r="A68" s="147">
        <v>93</v>
      </c>
      <c r="B68" s="148"/>
      <c r="C68" s="148"/>
      <c r="D68" s="148"/>
      <c r="E68" s="148"/>
      <c r="F68" s="148"/>
      <c r="G68" s="148"/>
      <c r="H68" s="148"/>
      <c r="I68" s="148"/>
      <c r="DL68" s="12"/>
    </row>
    <row r="69" spans="1:116">
      <c r="A69" s="147">
        <v>94</v>
      </c>
      <c r="B69" s="148"/>
      <c r="C69" s="148"/>
      <c r="D69" s="148"/>
      <c r="E69" s="148"/>
      <c r="F69" s="148"/>
      <c r="G69" s="148"/>
      <c r="H69" s="148"/>
      <c r="I69" s="148"/>
      <c r="DL69" s="12"/>
    </row>
    <row r="70" spans="1:116">
      <c r="A70" s="147">
        <v>95</v>
      </c>
      <c r="B70" s="148"/>
      <c r="C70" s="148"/>
      <c r="D70" s="148"/>
      <c r="E70" s="148"/>
      <c r="F70" s="148"/>
      <c r="G70" s="148"/>
      <c r="H70" s="148"/>
      <c r="I70" s="148"/>
      <c r="DL70" s="12"/>
    </row>
    <row r="71" spans="1:116">
      <c r="A71" s="147">
        <v>96</v>
      </c>
      <c r="B71" s="148"/>
      <c r="C71" s="148"/>
      <c r="D71" s="148"/>
      <c r="E71" s="148"/>
      <c r="F71" s="148"/>
      <c r="G71" s="148"/>
      <c r="H71" s="148"/>
      <c r="I71" s="148"/>
      <c r="DL71" s="12"/>
    </row>
    <row r="72" spans="1:116">
      <c r="A72" s="147">
        <v>97</v>
      </c>
      <c r="B72" s="148"/>
      <c r="C72" s="148"/>
      <c r="D72" s="148"/>
      <c r="E72" s="148"/>
      <c r="F72" s="148"/>
      <c r="G72" s="148"/>
      <c r="H72" s="148"/>
      <c r="I72" s="148"/>
      <c r="DL72" s="12"/>
    </row>
    <row r="73" spans="1:116">
      <c r="A73" s="147">
        <v>98</v>
      </c>
      <c r="B73" s="148"/>
      <c r="C73" s="148"/>
      <c r="D73" s="148"/>
      <c r="E73" s="148"/>
      <c r="F73" s="148"/>
      <c r="G73" s="148"/>
      <c r="H73" s="148"/>
      <c r="I73" s="148"/>
      <c r="DL73" s="12"/>
    </row>
    <row r="74" spans="1:116">
      <c r="A74" s="147">
        <v>99</v>
      </c>
      <c r="B74" s="148"/>
      <c r="C74" s="148"/>
      <c r="D74" s="148"/>
      <c r="E74" s="148"/>
      <c r="F74" s="148"/>
      <c r="G74" s="148"/>
      <c r="H74" s="148"/>
      <c r="I74" s="148"/>
      <c r="DL74" s="12"/>
    </row>
    <row r="75" spans="1:116">
      <c r="A75" s="147">
        <v>100</v>
      </c>
      <c r="B75" s="148"/>
      <c r="C75" s="148"/>
      <c r="D75" s="148"/>
      <c r="E75" s="148"/>
      <c r="F75" s="148"/>
      <c r="G75" s="148"/>
      <c r="H75" s="148"/>
      <c r="I75" s="148"/>
      <c r="DL75" s="12"/>
    </row>
    <row r="76" spans="1:116">
      <c r="A76" s="147">
        <v>101</v>
      </c>
      <c r="B76" s="148"/>
      <c r="C76" s="148"/>
      <c r="D76" s="148"/>
      <c r="E76" s="148"/>
      <c r="F76" s="148"/>
      <c r="G76" s="148"/>
      <c r="H76" s="148"/>
      <c r="I76" s="148"/>
      <c r="DL76" s="12"/>
    </row>
    <row r="77" spans="1:116">
      <c r="A77" s="147">
        <v>102</v>
      </c>
      <c r="B77" s="148"/>
      <c r="C77" s="148"/>
      <c r="D77" s="148"/>
      <c r="E77" s="148"/>
      <c r="F77" s="148"/>
      <c r="G77" s="148"/>
      <c r="H77" s="148"/>
      <c r="I77" s="148"/>
      <c r="DL77" s="12"/>
    </row>
    <row r="78" spans="1:116">
      <c r="A78" s="147">
        <v>103</v>
      </c>
      <c r="B78" s="148"/>
      <c r="C78" s="148"/>
      <c r="D78" s="148"/>
      <c r="E78" s="148"/>
      <c r="F78" s="148"/>
      <c r="G78" s="148"/>
      <c r="H78" s="148"/>
      <c r="I78" s="148"/>
      <c r="DL78" s="12"/>
    </row>
    <row r="79" spans="1:116">
      <c r="A79" s="147">
        <v>104</v>
      </c>
      <c r="B79" s="148"/>
      <c r="C79" s="148"/>
      <c r="D79" s="148"/>
      <c r="E79" s="148"/>
      <c r="F79" s="148"/>
      <c r="G79" s="148"/>
      <c r="H79" s="148"/>
      <c r="I79" s="148"/>
      <c r="DL79" s="12"/>
    </row>
    <row r="80" spans="1:116">
      <c r="A80" s="147">
        <v>105</v>
      </c>
      <c r="B80" s="148"/>
      <c r="C80" s="148"/>
      <c r="D80" s="148"/>
      <c r="E80" s="148"/>
      <c r="F80" s="148"/>
      <c r="G80" s="148"/>
      <c r="H80" s="148"/>
      <c r="I80" s="148"/>
      <c r="DL80" s="12"/>
    </row>
    <row r="81" spans="1:116">
      <c r="A81" s="147">
        <v>106</v>
      </c>
      <c r="B81" s="148"/>
      <c r="C81" s="148"/>
      <c r="D81" s="148"/>
      <c r="E81" s="148"/>
      <c r="F81" s="148"/>
      <c r="G81" s="148"/>
      <c r="H81" s="148"/>
      <c r="I81" s="148"/>
      <c r="DL81" s="12"/>
    </row>
    <row r="82" spans="1:116">
      <c r="A82" s="147">
        <v>107</v>
      </c>
      <c r="B82" s="148"/>
      <c r="C82" s="148"/>
      <c r="D82" s="148"/>
      <c r="E82" s="148"/>
      <c r="F82" s="148"/>
      <c r="G82" s="148"/>
      <c r="H82" s="148"/>
      <c r="I82" s="148"/>
      <c r="DL82" s="12"/>
    </row>
    <row r="83" spans="1:116">
      <c r="A83" s="147">
        <v>108</v>
      </c>
      <c r="B83" s="148"/>
      <c r="C83" s="148"/>
      <c r="D83" s="148"/>
      <c r="E83" s="148"/>
      <c r="F83" s="148"/>
      <c r="G83" s="148"/>
      <c r="H83" s="148"/>
      <c r="I83" s="148"/>
      <c r="DL83" s="12"/>
    </row>
    <row r="84" spans="1:116">
      <c r="A84" s="147">
        <v>109</v>
      </c>
      <c r="B84" s="148"/>
      <c r="C84" s="148"/>
      <c r="D84" s="148"/>
      <c r="E84" s="148"/>
      <c r="F84" s="148"/>
      <c r="G84" s="148"/>
      <c r="H84" s="148"/>
      <c r="I84" s="148"/>
      <c r="DL84" s="12"/>
    </row>
    <row r="85" spans="1:116">
      <c r="A85" s="147">
        <v>110</v>
      </c>
      <c r="B85" s="148"/>
      <c r="C85" s="148"/>
      <c r="D85" s="148"/>
      <c r="E85" s="148"/>
      <c r="F85" s="148"/>
      <c r="G85" s="148"/>
      <c r="H85" s="148"/>
      <c r="I85" s="148"/>
      <c r="DL85" s="12"/>
    </row>
    <row r="86" spans="1:116">
      <c r="A86" s="147">
        <v>111</v>
      </c>
      <c r="B86" s="148"/>
      <c r="C86" s="148"/>
      <c r="D86" s="148"/>
      <c r="E86" s="148"/>
      <c r="F86" s="148"/>
      <c r="G86" s="148"/>
      <c r="H86" s="148"/>
      <c r="I86" s="148"/>
      <c r="DL86" s="12"/>
    </row>
    <row r="87" spans="1:116">
      <c r="A87" s="147">
        <v>112</v>
      </c>
      <c r="B87" s="148"/>
      <c r="C87" s="148"/>
      <c r="D87" s="148"/>
      <c r="E87" s="148"/>
      <c r="F87" s="148"/>
      <c r="G87" s="148"/>
      <c r="H87" s="148"/>
      <c r="I87" s="148"/>
      <c r="DL87" s="12"/>
    </row>
    <row r="88" spans="1:116">
      <c r="A88" s="147">
        <v>113</v>
      </c>
      <c r="B88" s="148"/>
      <c r="C88" s="148"/>
      <c r="D88" s="148"/>
      <c r="E88" s="148"/>
      <c r="F88" s="148"/>
      <c r="G88" s="148"/>
      <c r="H88" s="148"/>
      <c r="I88" s="148"/>
      <c r="DL88" s="12"/>
    </row>
    <row r="89" spans="1:116">
      <c r="A89" s="147">
        <v>114</v>
      </c>
      <c r="B89" s="148"/>
      <c r="C89" s="148"/>
      <c r="D89" s="148"/>
      <c r="E89" s="148"/>
      <c r="F89" s="148"/>
      <c r="G89" s="148"/>
      <c r="H89" s="148"/>
      <c r="I89" s="148"/>
      <c r="DL89" s="12"/>
    </row>
    <row r="90" spans="1:116">
      <c r="A90" s="147">
        <v>115</v>
      </c>
      <c r="B90" s="148"/>
      <c r="C90" s="148"/>
      <c r="D90" s="148"/>
      <c r="E90" s="148"/>
      <c r="F90" s="148"/>
      <c r="G90" s="148"/>
      <c r="H90" s="148"/>
      <c r="I90" s="148"/>
      <c r="DL90" s="12"/>
    </row>
    <row r="91" spans="1:116">
      <c r="A91" s="147">
        <v>116</v>
      </c>
      <c r="B91" s="148"/>
      <c r="C91" s="148"/>
      <c r="D91" s="148"/>
      <c r="E91" s="148"/>
      <c r="F91" s="148"/>
      <c r="G91" s="148"/>
      <c r="H91" s="148"/>
      <c r="I91" s="148"/>
      <c r="DL91" s="12"/>
    </row>
    <row r="92" spans="1:116">
      <c r="A92" s="147">
        <v>117</v>
      </c>
      <c r="B92" s="148"/>
      <c r="C92" s="148"/>
      <c r="D92" s="148"/>
      <c r="E92" s="148"/>
      <c r="F92" s="148"/>
      <c r="G92" s="148"/>
      <c r="H92" s="148"/>
      <c r="I92" s="148"/>
      <c r="DL92" s="12"/>
    </row>
    <row r="93" spans="1:116">
      <c r="A93" s="147">
        <v>118</v>
      </c>
      <c r="B93" s="148"/>
      <c r="C93" s="148"/>
      <c r="D93" s="148"/>
      <c r="E93" s="148"/>
      <c r="F93" s="148"/>
      <c r="G93" s="148"/>
      <c r="H93" s="148"/>
      <c r="I93" s="148"/>
      <c r="DL93" s="12"/>
    </row>
    <row r="94" spans="1:116">
      <c r="A94" s="147">
        <v>119</v>
      </c>
      <c r="B94" s="148"/>
      <c r="C94" s="148"/>
      <c r="D94" s="148"/>
      <c r="E94" s="148"/>
      <c r="F94" s="148"/>
      <c r="G94" s="148"/>
      <c r="H94" s="148"/>
      <c r="I94" s="148"/>
      <c r="DL94" s="12"/>
    </row>
    <row r="95" spans="1:116">
      <c r="A95" s="147">
        <v>120</v>
      </c>
      <c r="B95" s="148"/>
      <c r="C95" s="148"/>
      <c r="D95" s="148"/>
      <c r="E95" s="148"/>
      <c r="F95" s="148"/>
      <c r="G95" s="148"/>
      <c r="H95" s="148"/>
      <c r="I95" s="148"/>
      <c r="DL95" s="12"/>
    </row>
    <row r="96" spans="1:116">
      <c r="A96" s="147">
        <v>121</v>
      </c>
      <c r="B96" s="148"/>
      <c r="C96" s="148"/>
      <c r="D96" s="148"/>
      <c r="E96" s="148"/>
      <c r="F96" s="148"/>
      <c r="G96" s="148"/>
      <c r="H96" s="148"/>
      <c r="I96" s="148"/>
      <c r="DL96" s="12"/>
    </row>
    <row r="97" spans="1:116">
      <c r="A97" s="147">
        <v>122</v>
      </c>
      <c r="B97" s="148"/>
      <c r="C97" s="148"/>
      <c r="D97" s="148"/>
      <c r="E97" s="148"/>
      <c r="F97" s="148"/>
      <c r="G97" s="148"/>
      <c r="H97" s="148"/>
      <c r="I97" s="148"/>
      <c r="DL97" s="12"/>
    </row>
    <row r="98" spans="1:116">
      <c r="A98" s="147">
        <v>123</v>
      </c>
      <c r="B98" s="148"/>
      <c r="C98" s="148"/>
      <c r="D98" s="148"/>
      <c r="E98" s="148"/>
      <c r="F98" s="148"/>
      <c r="G98" s="148"/>
      <c r="H98" s="148"/>
      <c r="I98" s="148"/>
      <c r="DL98" s="12"/>
    </row>
    <row r="99" spans="1:116">
      <c r="A99" s="147">
        <v>124</v>
      </c>
      <c r="B99" s="148"/>
      <c r="C99" s="148"/>
      <c r="D99" s="148"/>
      <c r="E99" s="148"/>
      <c r="F99" s="148"/>
      <c r="G99" s="148"/>
      <c r="H99" s="148"/>
      <c r="I99" s="148"/>
      <c r="DL99" s="12"/>
    </row>
    <row r="100" spans="1:116">
      <c r="A100" s="147">
        <v>125</v>
      </c>
      <c r="B100" s="148"/>
      <c r="C100" s="148"/>
      <c r="D100" s="148"/>
      <c r="E100" s="148"/>
      <c r="F100" s="148"/>
      <c r="G100" s="148"/>
      <c r="H100" s="148"/>
      <c r="I100" s="148"/>
      <c r="DL100" s="12"/>
    </row>
    <row r="101" spans="1:116">
      <c r="A101" s="147">
        <v>126</v>
      </c>
      <c r="B101" s="148"/>
      <c r="C101" s="148"/>
      <c r="D101" s="148"/>
      <c r="E101" s="148"/>
      <c r="F101" s="148"/>
      <c r="G101" s="148"/>
      <c r="H101" s="148"/>
      <c r="I101" s="148"/>
      <c r="DL101" s="12"/>
    </row>
    <row r="102" spans="1:116">
      <c r="A102" s="147">
        <v>127</v>
      </c>
      <c r="B102" s="148"/>
      <c r="C102" s="148"/>
      <c r="D102" s="148"/>
      <c r="E102" s="148"/>
      <c r="F102" s="148"/>
      <c r="G102" s="148"/>
      <c r="H102" s="148"/>
      <c r="I102" s="148"/>
      <c r="DL102" s="12"/>
    </row>
    <row r="103" spans="1:116">
      <c r="A103" s="147">
        <v>128</v>
      </c>
      <c r="B103" s="148"/>
      <c r="C103" s="148"/>
      <c r="D103" s="148"/>
      <c r="E103" s="148"/>
      <c r="F103" s="148"/>
      <c r="G103" s="148"/>
      <c r="H103" s="148"/>
      <c r="I103" s="148"/>
      <c r="DL103" s="12"/>
    </row>
    <row r="104" spans="1:116">
      <c r="A104" s="147">
        <v>129</v>
      </c>
      <c r="B104" s="148"/>
      <c r="C104" s="148"/>
      <c r="D104" s="148"/>
      <c r="E104" s="148"/>
      <c r="F104" s="148"/>
      <c r="G104" s="148"/>
      <c r="H104" s="148"/>
      <c r="I104" s="148"/>
      <c r="DL104" s="12"/>
    </row>
    <row r="105" spans="1:116">
      <c r="A105" s="147">
        <v>130</v>
      </c>
      <c r="B105" s="148"/>
      <c r="C105" s="148"/>
      <c r="D105" s="148"/>
      <c r="E105" s="148"/>
      <c r="F105" s="148"/>
      <c r="G105" s="148"/>
      <c r="H105" s="148"/>
      <c r="I105" s="148"/>
      <c r="DL105" s="12"/>
    </row>
    <row r="106" spans="1:116">
      <c r="A106" s="147">
        <v>131</v>
      </c>
      <c r="B106" s="148"/>
      <c r="C106" s="148"/>
      <c r="D106" s="148"/>
      <c r="E106" s="148"/>
      <c r="F106" s="148"/>
      <c r="G106" s="148"/>
      <c r="H106" s="148"/>
      <c r="I106" s="148"/>
      <c r="DL106" s="12"/>
    </row>
    <row r="107" spans="1:116">
      <c r="A107" s="147">
        <v>132</v>
      </c>
      <c r="B107" s="148"/>
      <c r="C107" s="148"/>
      <c r="D107" s="148"/>
      <c r="E107" s="148"/>
      <c r="F107" s="148"/>
      <c r="G107" s="148"/>
      <c r="H107" s="148"/>
      <c r="I107" s="148"/>
      <c r="DL107" s="12"/>
    </row>
    <row r="108" spans="1:116">
      <c r="A108" s="147">
        <v>133</v>
      </c>
      <c r="B108" s="148"/>
      <c r="C108" s="148"/>
      <c r="D108" s="148"/>
      <c r="E108" s="148"/>
      <c r="F108" s="148"/>
      <c r="G108" s="148"/>
      <c r="H108" s="148"/>
      <c r="I108" s="148"/>
      <c r="DL108" s="12"/>
    </row>
    <row r="109" spans="1:116">
      <c r="A109" s="147">
        <v>134</v>
      </c>
      <c r="B109" s="148"/>
      <c r="C109" s="148"/>
      <c r="D109" s="148"/>
      <c r="E109" s="148"/>
      <c r="F109" s="148"/>
      <c r="G109" s="148"/>
      <c r="H109" s="148"/>
      <c r="I109" s="148"/>
      <c r="DL109" s="12"/>
    </row>
    <row r="110" spans="1:116">
      <c r="A110" s="147">
        <v>135</v>
      </c>
      <c r="B110" s="148"/>
      <c r="C110" s="148"/>
      <c r="D110" s="148"/>
      <c r="E110" s="148"/>
      <c r="F110" s="148"/>
      <c r="G110" s="148"/>
      <c r="H110" s="148"/>
      <c r="I110" s="148"/>
      <c r="DL110" s="12"/>
    </row>
    <row r="111" spans="1:116">
      <c r="A111" s="147">
        <v>136</v>
      </c>
      <c r="B111" s="148"/>
      <c r="C111" s="148"/>
      <c r="D111" s="148"/>
      <c r="E111" s="148"/>
      <c r="F111" s="148"/>
      <c r="G111" s="148"/>
      <c r="H111" s="148"/>
      <c r="I111" s="148"/>
      <c r="DL111" s="12"/>
    </row>
    <row r="112" spans="1:116">
      <c r="A112" s="147">
        <v>137</v>
      </c>
      <c r="B112" s="148"/>
      <c r="C112" s="148"/>
      <c r="D112" s="148"/>
      <c r="E112" s="148"/>
      <c r="F112" s="148"/>
      <c r="G112" s="148"/>
      <c r="H112" s="148"/>
      <c r="I112" s="148"/>
      <c r="DL112" s="12"/>
    </row>
    <row r="113" spans="1:116">
      <c r="A113" s="147">
        <v>138</v>
      </c>
      <c r="B113" s="148"/>
      <c r="C113" s="148"/>
      <c r="D113" s="148"/>
      <c r="E113" s="148"/>
      <c r="F113" s="148"/>
      <c r="G113" s="148"/>
      <c r="H113" s="148"/>
      <c r="I113" s="148"/>
      <c r="DL113" s="12"/>
    </row>
    <row r="114" spans="1:116">
      <c r="A114" s="147">
        <v>139</v>
      </c>
      <c r="B114" s="148"/>
      <c r="C114" s="148"/>
      <c r="D114" s="148"/>
      <c r="E114" s="148"/>
      <c r="F114" s="148"/>
      <c r="G114" s="148"/>
      <c r="H114" s="148"/>
      <c r="I114" s="148"/>
      <c r="DL114" s="12"/>
    </row>
    <row r="115" spans="1:116">
      <c r="A115" s="147">
        <v>140</v>
      </c>
      <c r="B115" s="148"/>
      <c r="C115" s="148"/>
      <c r="D115" s="148"/>
      <c r="E115" s="148"/>
      <c r="F115" s="148"/>
      <c r="G115" s="148"/>
      <c r="H115" s="148"/>
      <c r="I115" s="148"/>
      <c r="DL115" s="12"/>
    </row>
    <row r="116" spans="1:116">
      <c r="A116" s="147">
        <v>141</v>
      </c>
      <c r="B116" s="148"/>
      <c r="C116" s="148"/>
      <c r="D116" s="148"/>
      <c r="E116" s="148"/>
      <c r="F116" s="148"/>
      <c r="G116" s="148"/>
      <c r="H116" s="148"/>
      <c r="I116" s="148"/>
      <c r="DL116" s="12"/>
    </row>
    <row r="117" spans="1:116">
      <c r="A117" s="147">
        <v>142</v>
      </c>
      <c r="B117" s="148"/>
      <c r="C117" s="148"/>
      <c r="D117" s="148"/>
      <c r="E117" s="148"/>
      <c r="F117" s="148"/>
      <c r="G117" s="148"/>
      <c r="H117" s="148"/>
      <c r="I117" s="148"/>
      <c r="DL117" s="12"/>
    </row>
    <row r="118" spans="1:116">
      <c r="A118" s="147">
        <v>143</v>
      </c>
      <c r="B118" s="148"/>
      <c r="C118" s="148"/>
      <c r="D118" s="148"/>
      <c r="E118" s="148"/>
      <c r="F118" s="148"/>
      <c r="G118" s="148"/>
      <c r="H118" s="148"/>
      <c r="I118" s="148"/>
      <c r="DL118" s="12"/>
    </row>
    <row r="119" spans="1:116">
      <c r="A119" s="147">
        <v>144</v>
      </c>
      <c r="B119" s="148"/>
      <c r="C119" s="148"/>
      <c r="D119" s="148"/>
      <c r="E119" s="148"/>
      <c r="F119" s="148"/>
      <c r="G119" s="148"/>
      <c r="H119" s="148"/>
      <c r="I119" s="148"/>
      <c r="DL119" s="12"/>
    </row>
    <row r="120" spans="1:116">
      <c r="A120" s="147">
        <v>145</v>
      </c>
      <c r="B120" s="148"/>
      <c r="C120" s="148"/>
      <c r="D120" s="148"/>
      <c r="E120" s="148"/>
      <c r="F120" s="148"/>
      <c r="G120" s="148"/>
      <c r="H120" s="148"/>
      <c r="I120" s="148"/>
      <c r="DL120" s="12"/>
    </row>
    <row r="121" spans="1:116">
      <c r="A121" s="148"/>
      <c r="B121" s="148"/>
      <c r="C121" s="148"/>
      <c r="D121" s="148"/>
      <c r="E121" s="148"/>
      <c r="F121" s="148"/>
      <c r="G121" s="148"/>
      <c r="H121" s="148"/>
      <c r="I121" s="148"/>
      <c r="DL121" s="12"/>
    </row>
    <row r="122" spans="1:116">
      <c r="A122" s="148"/>
      <c r="B122" s="148"/>
      <c r="C122" s="148"/>
      <c r="D122" s="148"/>
      <c r="E122" s="148"/>
      <c r="F122" s="148"/>
      <c r="G122" s="148"/>
      <c r="H122" s="148"/>
      <c r="I122" s="148"/>
      <c r="DL122" s="12"/>
    </row>
    <row r="123" spans="1:116">
      <c r="A123" s="148"/>
      <c r="B123" s="148"/>
      <c r="C123" s="148"/>
      <c r="D123" s="148"/>
      <c r="E123" s="148"/>
      <c r="F123" s="148"/>
      <c r="G123" s="148"/>
      <c r="H123" s="148"/>
      <c r="I123" s="148"/>
      <c r="DL123" s="12"/>
    </row>
    <row r="124" spans="1:116">
      <c r="A124" s="148"/>
      <c r="B124" s="148"/>
      <c r="C124" s="148"/>
      <c r="D124" s="148"/>
      <c r="E124" s="148"/>
      <c r="F124" s="148"/>
      <c r="G124" s="148"/>
      <c r="H124" s="148"/>
      <c r="I124" s="148"/>
      <c r="DL124" s="12"/>
    </row>
    <row r="125" spans="1:116">
      <c r="A125" s="148"/>
      <c r="B125" s="148"/>
      <c r="C125" s="148"/>
      <c r="D125" s="148"/>
      <c r="E125" s="148"/>
      <c r="F125" s="148"/>
      <c r="G125" s="148"/>
      <c r="H125" s="148"/>
      <c r="I125" s="148"/>
      <c r="DL125" s="12"/>
    </row>
    <row r="126" spans="1:116">
      <c r="A126" s="148"/>
      <c r="B126" s="148"/>
      <c r="C126" s="148"/>
      <c r="D126" s="148"/>
      <c r="E126" s="148"/>
      <c r="F126" s="148"/>
      <c r="G126" s="148"/>
      <c r="H126" s="148"/>
      <c r="I126" s="148"/>
      <c r="DL126" s="12"/>
    </row>
    <row r="127" spans="1:116">
      <c r="A127" s="148"/>
      <c r="B127" s="148"/>
      <c r="C127" s="148"/>
      <c r="D127" s="148"/>
      <c r="E127" s="148"/>
      <c r="F127" s="148"/>
      <c r="G127" s="148"/>
      <c r="H127" s="148"/>
      <c r="I127" s="148"/>
      <c r="DL127" s="12"/>
    </row>
    <row r="128" spans="1:116">
      <c r="A128" s="148"/>
      <c r="B128" s="148"/>
      <c r="C128" s="148"/>
      <c r="D128" s="148"/>
      <c r="E128" s="148"/>
      <c r="F128" s="148"/>
      <c r="G128" s="148"/>
      <c r="H128" s="148"/>
      <c r="I128" s="148"/>
      <c r="DL128" s="12"/>
    </row>
    <row r="129" spans="1:116">
      <c r="A129" s="148"/>
      <c r="B129" s="148"/>
      <c r="C129" s="148"/>
      <c r="D129" s="148"/>
      <c r="E129" s="148"/>
      <c r="F129" s="148"/>
      <c r="G129" s="148"/>
      <c r="H129" s="148"/>
      <c r="I129" s="148"/>
      <c r="DL129" s="12"/>
    </row>
    <row r="130" spans="1:116">
      <c r="A130" s="148"/>
      <c r="B130" s="148"/>
      <c r="C130" s="148"/>
      <c r="D130" s="148"/>
      <c r="E130" s="148"/>
      <c r="F130" s="148"/>
      <c r="G130" s="148"/>
      <c r="H130" s="148"/>
      <c r="I130" s="148"/>
      <c r="DL130" s="12"/>
    </row>
    <row r="131" spans="1:116">
      <c r="A131" s="148"/>
      <c r="B131" s="148"/>
      <c r="C131" s="148"/>
      <c r="D131" s="148"/>
      <c r="E131" s="148"/>
      <c r="F131" s="148"/>
      <c r="G131" s="148"/>
      <c r="H131" s="148"/>
      <c r="I131" s="148"/>
      <c r="DL131" s="12"/>
    </row>
    <row r="132" spans="1:116">
      <c r="A132" s="148"/>
      <c r="B132" s="148"/>
      <c r="C132" s="148"/>
      <c r="D132" s="148"/>
      <c r="E132" s="148"/>
      <c r="F132" s="148"/>
      <c r="G132" s="148"/>
      <c r="H132" s="148"/>
      <c r="I132" s="148"/>
      <c r="DL132" s="12"/>
    </row>
    <row r="133" spans="1:116">
      <c r="A133" s="148"/>
      <c r="B133" s="148"/>
      <c r="C133" s="148"/>
      <c r="D133" s="148"/>
      <c r="E133" s="148"/>
      <c r="F133" s="148"/>
      <c r="G133" s="148"/>
      <c r="H133" s="148"/>
      <c r="I133" s="148"/>
      <c r="DL133" s="12"/>
    </row>
    <row r="134" spans="1:116">
      <c r="A134" s="148"/>
      <c r="B134" s="148"/>
      <c r="C134" s="148"/>
      <c r="D134" s="148"/>
      <c r="E134" s="148"/>
      <c r="F134" s="148"/>
      <c r="G134" s="148"/>
      <c r="H134" s="148"/>
      <c r="I134" s="148"/>
      <c r="DL134" s="12"/>
    </row>
    <row r="135" spans="1:116">
      <c r="A135" s="148"/>
      <c r="B135" s="148"/>
      <c r="C135" s="148"/>
      <c r="D135" s="148"/>
      <c r="E135" s="148"/>
      <c r="F135" s="148"/>
      <c r="G135" s="148"/>
      <c r="H135" s="148"/>
      <c r="I135" s="148"/>
      <c r="DL135" s="12"/>
    </row>
    <row r="136" spans="1:116">
      <c r="A136" s="148"/>
      <c r="B136" s="148"/>
      <c r="C136" s="148"/>
      <c r="D136" s="148"/>
      <c r="E136" s="148"/>
      <c r="F136" s="148"/>
      <c r="G136" s="148"/>
      <c r="H136" s="148"/>
      <c r="I136" s="148"/>
      <c r="DL136" s="12"/>
    </row>
    <row r="137" spans="1:116">
      <c r="A137" s="148"/>
      <c r="B137" s="148"/>
      <c r="C137" s="148"/>
      <c r="D137" s="148"/>
      <c r="E137" s="148"/>
      <c r="F137" s="148"/>
      <c r="G137" s="148"/>
      <c r="H137" s="148"/>
      <c r="I137" s="148"/>
      <c r="DL137" s="12"/>
    </row>
    <row r="138" spans="1:116">
      <c r="A138" s="148"/>
      <c r="B138" s="148"/>
      <c r="C138" s="148"/>
      <c r="D138" s="148"/>
      <c r="E138" s="148"/>
      <c r="F138" s="148"/>
      <c r="G138" s="148"/>
      <c r="H138" s="148"/>
      <c r="I138" s="148"/>
      <c r="DL138" s="12"/>
    </row>
    <row r="139" spans="1:116">
      <c r="A139" s="148"/>
      <c r="B139" s="148"/>
      <c r="C139" s="148"/>
      <c r="D139" s="148"/>
      <c r="E139" s="148"/>
      <c r="F139" s="148"/>
      <c r="G139" s="148"/>
      <c r="H139" s="148"/>
      <c r="I139" s="148"/>
      <c r="DL139" s="12"/>
    </row>
    <row r="140" spans="1:116">
      <c r="A140" s="148"/>
      <c r="B140" s="148"/>
      <c r="C140" s="148"/>
      <c r="D140" s="148"/>
      <c r="E140" s="148"/>
      <c r="F140" s="148"/>
      <c r="G140" s="148"/>
      <c r="H140" s="148"/>
      <c r="I140" s="148"/>
      <c r="DL140" s="12"/>
    </row>
    <row r="141" spans="1:116">
      <c r="A141" s="148"/>
      <c r="B141" s="148"/>
      <c r="C141" s="148"/>
      <c r="D141" s="148"/>
      <c r="E141" s="148"/>
      <c r="F141" s="148"/>
      <c r="G141" s="148"/>
      <c r="H141" s="148"/>
      <c r="I141" s="148"/>
      <c r="DL141" s="12"/>
    </row>
    <row r="142" spans="1:116">
      <c r="A142" s="148"/>
      <c r="B142" s="148"/>
      <c r="C142" s="148"/>
      <c r="D142" s="148"/>
      <c r="E142" s="148"/>
      <c r="F142" s="148"/>
      <c r="G142" s="148"/>
      <c r="H142" s="148"/>
      <c r="I142" s="148"/>
      <c r="DL142" s="12"/>
    </row>
    <row r="143" spans="1:116">
      <c r="A143" s="148"/>
      <c r="B143" s="148"/>
      <c r="C143" s="148"/>
      <c r="D143" s="148"/>
      <c r="E143" s="148"/>
      <c r="F143" s="148"/>
      <c r="G143" s="148"/>
      <c r="H143" s="148"/>
      <c r="I143" s="148"/>
      <c r="DL143" s="12"/>
    </row>
    <row r="144" spans="1:116">
      <c r="A144" s="148"/>
      <c r="B144" s="148"/>
      <c r="C144" s="148"/>
      <c r="D144" s="148"/>
      <c r="E144" s="148"/>
      <c r="F144" s="148"/>
      <c r="G144" s="148"/>
      <c r="H144" s="148"/>
      <c r="I144" s="148"/>
      <c r="DL144" s="12"/>
    </row>
    <row r="145" spans="1:116">
      <c r="A145" s="148"/>
      <c r="B145" s="148"/>
      <c r="C145" s="148"/>
      <c r="D145" s="148"/>
      <c r="E145" s="148"/>
      <c r="F145" s="148"/>
      <c r="G145" s="148"/>
      <c r="H145" s="148"/>
      <c r="I145" s="148"/>
      <c r="DL145" s="12"/>
    </row>
    <row r="146" spans="1:116">
      <c r="A146" s="148"/>
      <c r="B146" s="148"/>
      <c r="C146" s="148"/>
      <c r="D146" s="148"/>
      <c r="E146" s="148"/>
      <c r="F146" s="148"/>
      <c r="G146" s="148"/>
      <c r="H146" s="148"/>
      <c r="I146" s="148"/>
      <c r="DL146" s="12"/>
    </row>
    <row r="147" spans="1:116">
      <c r="A147" s="148"/>
      <c r="B147" s="148"/>
      <c r="C147" s="148"/>
      <c r="D147" s="148"/>
      <c r="E147" s="148"/>
      <c r="F147" s="148"/>
      <c r="G147" s="148"/>
      <c r="H147" s="148"/>
      <c r="I147" s="148"/>
      <c r="DL147" s="12"/>
    </row>
    <row r="148" spans="1:116">
      <c r="A148" s="148"/>
      <c r="B148" s="148"/>
      <c r="C148" s="148"/>
      <c r="D148" s="148"/>
      <c r="E148" s="148"/>
      <c r="F148" s="148"/>
      <c r="G148" s="148"/>
      <c r="H148" s="148"/>
      <c r="I148" s="148"/>
      <c r="DL148" s="12"/>
    </row>
    <row r="149" spans="1:116">
      <c r="A149" s="148"/>
      <c r="B149" s="148"/>
      <c r="C149" s="148"/>
      <c r="D149" s="148"/>
      <c r="E149" s="148"/>
      <c r="F149" s="148"/>
      <c r="G149" s="148"/>
      <c r="H149" s="148"/>
      <c r="I149" s="148"/>
      <c r="DL149" s="12"/>
    </row>
    <row r="150" spans="1:116">
      <c r="A150" s="148"/>
      <c r="B150" s="148"/>
      <c r="C150" s="148"/>
      <c r="D150" s="148"/>
      <c r="E150" s="148"/>
      <c r="F150" s="148"/>
      <c r="G150" s="148"/>
      <c r="H150" s="148"/>
      <c r="I150" s="148"/>
      <c r="DL150" s="12"/>
    </row>
    <row r="151" spans="1:116">
      <c r="A151" s="148"/>
      <c r="B151" s="148"/>
      <c r="C151" s="148"/>
      <c r="D151" s="148"/>
      <c r="E151" s="148"/>
      <c r="F151" s="148"/>
      <c r="G151" s="148"/>
      <c r="H151" s="148"/>
      <c r="I151" s="148"/>
      <c r="DL151" s="12"/>
    </row>
    <row r="152" spans="1:116">
      <c r="A152" s="148"/>
      <c r="B152" s="148"/>
      <c r="C152" s="148"/>
      <c r="D152" s="148"/>
      <c r="E152" s="148"/>
      <c r="F152" s="148"/>
      <c r="G152" s="148"/>
      <c r="H152" s="148"/>
      <c r="I152" s="148"/>
      <c r="DL152" s="12"/>
    </row>
    <row r="153" spans="1:116">
      <c r="A153" s="148"/>
      <c r="B153" s="148"/>
      <c r="C153" s="148"/>
      <c r="D153" s="148"/>
      <c r="E153" s="148"/>
      <c r="F153" s="148"/>
      <c r="G153" s="148"/>
      <c r="H153" s="148"/>
      <c r="I153" s="148"/>
      <c r="DL153" s="12"/>
    </row>
    <row r="154" spans="1:116">
      <c r="A154" s="148"/>
      <c r="B154" s="148"/>
      <c r="C154" s="148"/>
      <c r="D154" s="148"/>
      <c r="E154" s="148"/>
      <c r="F154" s="148"/>
      <c r="G154" s="148"/>
      <c r="H154" s="148"/>
      <c r="I154" s="148"/>
      <c r="DL154" s="12"/>
    </row>
    <row r="155" spans="1:116">
      <c r="A155" s="148"/>
      <c r="B155" s="148"/>
      <c r="C155" s="148"/>
      <c r="D155" s="148"/>
      <c r="E155" s="148"/>
      <c r="F155" s="148"/>
      <c r="G155" s="148"/>
      <c r="H155" s="148"/>
      <c r="I155" s="148"/>
      <c r="DL155" s="12"/>
    </row>
    <row r="156" spans="1:116">
      <c r="A156" s="148"/>
      <c r="B156" s="148"/>
      <c r="C156" s="148"/>
      <c r="D156" s="148"/>
      <c r="E156" s="148"/>
      <c r="F156" s="148"/>
      <c r="G156" s="148"/>
      <c r="H156" s="148"/>
      <c r="I156" s="148"/>
      <c r="DL156" s="12"/>
    </row>
    <row r="157" spans="1:116">
      <c r="A157" s="148"/>
      <c r="B157" s="148"/>
      <c r="C157" s="148"/>
      <c r="D157" s="148"/>
      <c r="E157" s="148"/>
      <c r="F157" s="148"/>
      <c r="G157" s="148"/>
      <c r="H157" s="148"/>
      <c r="I157" s="148"/>
      <c r="DL157" s="12"/>
    </row>
    <row r="158" spans="1:116">
      <c r="A158" s="148"/>
      <c r="B158" s="148"/>
      <c r="C158" s="148"/>
      <c r="D158" s="148"/>
      <c r="E158" s="148"/>
      <c r="F158" s="148"/>
      <c r="G158" s="148"/>
      <c r="H158" s="148"/>
      <c r="I158" s="148"/>
      <c r="DL158" s="12"/>
    </row>
    <row r="159" spans="1:116">
      <c r="A159" s="148"/>
      <c r="B159" s="148"/>
      <c r="C159" s="148"/>
      <c r="D159" s="148"/>
      <c r="E159" s="148"/>
      <c r="F159" s="148"/>
      <c r="G159" s="148"/>
      <c r="H159" s="148"/>
      <c r="I159" s="148"/>
      <c r="DL159" s="12"/>
    </row>
    <row r="160" spans="1:116">
      <c r="A160" s="148"/>
      <c r="B160" s="148"/>
      <c r="C160" s="148"/>
      <c r="D160" s="148"/>
      <c r="E160" s="148"/>
      <c r="F160" s="148"/>
      <c r="G160" s="148"/>
      <c r="H160" s="148"/>
      <c r="I160" s="148"/>
      <c r="DL160" s="12"/>
    </row>
    <row r="161" spans="1:116">
      <c r="A161" s="148"/>
      <c r="B161" s="148"/>
      <c r="C161" s="148"/>
      <c r="D161" s="148"/>
      <c r="E161" s="148"/>
      <c r="F161" s="148"/>
      <c r="G161" s="148"/>
      <c r="H161" s="148"/>
      <c r="I161" s="148"/>
      <c r="DL161" s="12"/>
    </row>
    <row r="162" spans="1:116">
      <c r="A162" s="148"/>
      <c r="B162" s="148"/>
      <c r="C162" s="148"/>
      <c r="D162" s="148"/>
      <c r="E162" s="148"/>
      <c r="F162" s="148"/>
      <c r="G162" s="148"/>
      <c r="H162" s="148"/>
      <c r="I162" s="148"/>
      <c r="DL162" s="12"/>
    </row>
    <row r="163" spans="1:116">
      <c r="A163" s="148"/>
      <c r="B163" s="148"/>
      <c r="C163" s="148"/>
      <c r="D163" s="148"/>
      <c r="E163" s="148"/>
      <c r="F163" s="148"/>
      <c r="G163" s="148"/>
      <c r="H163" s="148"/>
      <c r="I163" s="148"/>
      <c r="DL163" s="12"/>
    </row>
    <row r="164" spans="1:116">
      <c r="A164" s="148"/>
      <c r="B164" s="148"/>
      <c r="C164" s="148"/>
      <c r="D164" s="148"/>
      <c r="E164" s="148"/>
      <c r="F164" s="148"/>
      <c r="G164" s="148"/>
      <c r="H164" s="148"/>
      <c r="I164" s="148"/>
      <c r="DL164" s="12"/>
    </row>
    <row r="165" spans="1:116">
      <c r="A165" s="148"/>
      <c r="B165" s="148"/>
      <c r="C165" s="148"/>
      <c r="D165" s="148"/>
      <c r="E165" s="148"/>
      <c r="F165" s="148"/>
      <c r="G165" s="148"/>
      <c r="H165" s="148"/>
      <c r="I165" s="148"/>
      <c r="DL165" s="12"/>
    </row>
    <row r="166" spans="1:116">
      <c r="A166" s="148"/>
      <c r="B166" s="148"/>
      <c r="C166" s="148"/>
      <c r="D166" s="148"/>
      <c r="E166" s="148"/>
      <c r="F166" s="148"/>
      <c r="G166" s="148"/>
      <c r="H166" s="148"/>
      <c r="I166" s="148"/>
      <c r="DL166" s="12"/>
    </row>
    <row r="167" spans="1:116">
      <c r="A167" s="148"/>
      <c r="B167" s="148"/>
      <c r="C167" s="148"/>
      <c r="D167" s="148"/>
      <c r="E167" s="148"/>
      <c r="F167" s="148"/>
      <c r="G167" s="148"/>
      <c r="H167" s="148"/>
      <c r="I167" s="148"/>
      <c r="DL167" s="12"/>
    </row>
    <row r="168" spans="1:116">
      <c r="A168" s="148"/>
      <c r="B168" s="148"/>
      <c r="C168" s="148"/>
      <c r="D168" s="148"/>
      <c r="E168" s="148"/>
      <c r="F168" s="148"/>
      <c r="G168" s="148"/>
      <c r="H168" s="148"/>
      <c r="I168" s="148"/>
      <c r="DL168" s="12"/>
    </row>
    <row r="169" spans="1:116">
      <c r="A169" s="148"/>
      <c r="B169" s="148"/>
      <c r="C169" s="148"/>
      <c r="D169" s="148"/>
      <c r="E169" s="148"/>
      <c r="F169" s="148"/>
      <c r="G169" s="148"/>
      <c r="H169" s="148"/>
      <c r="I169" s="148"/>
      <c r="DL169" s="12"/>
    </row>
    <row r="170" spans="1:116">
      <c r="A170" s="148"/>
      <c r="B170" s="148"/>
      <c r="C170" s="148"/>
      <c r="D170" s="148"/>
      <c r="E170" s="148"/>
      <c r="F170" s="148"/>
      <c r="G170" s="148"/>
      <c r="H170" s="148"/>
      <c r="I170" s="148"/>
      <c r="DL170" s="12"/>
    </row>
    <row r="171" spans="1:116">
      <c r="A171" s="148"/>
      <c r="B171" s="148"/>
      <c r="C171" s="148"/>
      <c r="D171" s="148"/>
      <c r="E171" s="148"/>
      <c r="F171" s="148"/>
      <c r="G171" s="148"/>
      <c r="H171" s="148"/>
      <c r="I171" s="148"/>
      <c r="DL171" s="12"/>
    </row>
    <row r="172" spans="1:116">
      <c r="A172" s="148"/>
      <c r="B172" s="148"/>
      <c r="C172" s="148"/>
      <c r="D172" s="148"/>
      <c r="E172" s="148"/>
      <c r="F172" s="148"/>
      <c r="G172" s="148"/>
      <c r="H172" s="148"/>
      <c r="I172" s="148"/>
      <c r="DL172" s="12"/>
    </row>
    <row r="173" spans="1:116">
      <c r="A173" s="148"/>
      <c r="B173" s="148"/>
      <c r="C173" s="148"/>
      <c r="D173" s="148"/>
      <c r="E173" s="148"/>
      <c r="F173" s="148"/>
      <c r="G173" s="148"/>
      <c r="H173" s="148"/>
      <c r="I173" s="148"/>
      <c r="DL173" s="12"/>
    </row>
    <row r="174" spans="1:116">
      <c r="A174" s="148"/>
      <c r="B174" s="148"/>
      <c r="C174" s="148"/>
      <c r="D174" s="148"/>
      <c r="E174" s="148"/>
      <c r="F174" s="148"/>
      <c r="G174" s="148"/>
      <c r="H174" s="148"/>
      <c r="I174" s="148"/>
      <c r="DL174" s="12"/>
    </row>
    <row r="175" spans="1:116">
      <c r="A175" s="148"/>
      <c r="B175" s="148"/>
      <c r="C175" s="148"/>
      <c r="D175" s="148"/>
      <c r="E175" s="148"/>
      <c r="F175" s="148"/>
      <c r="G175" s="148"/>
      <c r="H175" s="148"/>
      <c r="I175" s="148"/>
      <c r="DL175" s="12"/>
    </row>
    <row r="176" spans="1:116">
      <c r="A176" s="148"/>
      <c r="B176" s="148"/>
      <c r="C176" s="148"/>
      <c r="D176" s="148"/>
      <c r="E176" s="148"/>
      <c r="F176" s="148"/>
      <c r="G176" s="148"/>
      <c r="H176" s="148"/>
      <c r="I176" s="148"/>
      <c r="DL176" s="12"/>
    </row>
    <row r="177" spans="1:116">
      <c r="A177" s="148"/>
      <c r="B177" s="148"/>
      <c r="C177" s="148"/>
      <c r="D177" s="148"/>
      <c r="E177" s="148"/>
      <c r="F177" s="148"/>
      <c r="G177" s="148"/>
      <c r="H177" s="148"/>
      <c r="I177" s="148"/>
      <c r="DL177" s="12"/>
    </row>
    <row r="178" spans="1:116">
      <c r="A178" s="148"/>
      <c r="B178" s="148"/>
      <c r="C178" s="148"/>
      <c r="D178" s="148"/>
      <c r="E178" s="148"/>
      <c r="F178" s="148"/>
      <c r="G178" s="148"/>
      <c r="H178" s="148"/>
      <c r="I178" s="148"/>
      <c r="DL178" s="12"/>
    </row>
    <row r="179" spans="1:116">
      <c r="A179" s="148"/>
      <c r="B179" s="148"/>
      <c r="C179" s="148"/>
      <c r="D179" s="148"/>
      <c r="E179" s="148"/>
      <c r="F179" s="148"/>
      <c r="G179" s="148"/>
      <c r="H179" s="148"/>
      <c r="I179" s="148"/>
      <c r="DL179" s="12"/>
    </row>
    <row r="180" spans="1:116">
      <c r="A180" s="148"/>
      <c r="B180" s="148"/>
      <c r="C180" s="148"/>
      <c r="D180" s="148"/>
      <c r="E180" s="148"/>
      <c r="F180" s="148"/>
      <c r="G180" s="148"/>
      <c r="H180" s="148"/>
      <c r="I180" s="148"/>
      <c r="DL180" s="12"/>
    </row>
    <row r="181" spans="1:116">
      <c r="A181" s="148"/>
      <c r="B181" s="148"/>
      <c r="C181" s="148"/>
      <c r="D181" s="148"/>
      <c r="E181" s="148"/>
      <c r="F181" s="148"/>
      <c r="G181" s="148"/>
      <c r="H181" s="148"/>
      <c r="I181" s="148"/>
      <c r="DL181" s="12"/>
    </row>
    <row r="182" spans="1:116">
      <c r="A182" s="148"/>
      <c r="B182" s="148"/>
      <c r="C182" s="148"/>
      <c r="D182" s="148"/>
      <c r="E182" s="148"/>
      <c r="F182" s="148"/>
      <c r="G182" s="148"/>
      <c r="H182" s="148"/>
      <c r="I182" s="148"/>
      <c r="DL182" s="12"/>
    </row>
    <row r="183" spans="1:116">
      <c r="A183" s="148"/>
      <c r="B183" s="148"/>
      <c r="C183" s="148"/>
      <c r="D183" s="148"/>
      <c r="E183" s="148"/>
      <c r="F183" s="148"/>
      <c r="G183" s="148"/>
      <c r="H183" s="148"/>
      <c r="I183" s="148"/>
      <c r="DL183" s="12"/>
    </row>
    <row r="184" spans="1:116">
      <c r="A184" s="148"/>
      <c r="B184" s="148"/>
      <c r="C184" s="148"/>
      <c r="D184" s="148"/>
      <c r="E184" s="148"/>
      <c r="F184" s="148"/>
      <c r="G184" s="148"/>
      <c r="H184" s="148"/>
      <c r="I184" s="148"/>
      <c r="DL184" s="12"/>
    </row>
    <row r="185" spans="1:116">
      <c r="A185" s="148"/>
      <c r="B185" s="148"/>
      <c r="C185" s="148"/>
      <c r="D185" s="148"/>
      <c r="E185" s="148"/>
      <c r="F185" s="148"/>
      <c r="G185" s="148"/>
      <c r="H185" s="148"/>
      <c r="I185" s="148"/>
      <c r="DL185" s="12"/>
    </row>
    <row r="186" spans="1:116">
      <c r="A186" s="148"/>
      <c r="B186" s="148"/>
      <c r="C186" s="148"/>
      <c r="D186" s="148"/>
      <c r="E186" s="148"/>
      <c r="F186" s="148"/>
      <c r="G186" s="148"/>
      <c r="H186" s="148"/>
      <c r="I186" s="148"/>
      <c r="DL186" s="12"/>
    </row>
    <row r="187" spans="1:116">
      <c r="A187" s="148"/>
      <c r="B187" s="148"/>
      <c r="C187" s="148"/>
      <c r="D187" s="148"/>
      <c r="E187" s="148"/>
      <c r="F187" s="148"/>
      <c r="G187" s="148"/>
      <c r="H187" s="148"/>
      <c r="I187" s="148"/>
      <c r="DL187" s="12"/>
    </row>
    <row r="188" spans="1:116">
      <c r="A188" s="148"/>
      <c r="B188" s="148"/>
      <c r="C188" s="148"/>
      <c r="D188" s="148"/>
      <c r="E188" s="148"/>
      <c r="F188" s="148"/>
      <c r="G188" s="148"/>
      <c r="H188" s="148"/>
      <c r="I188" s="148"/>
      <c r="DL188" s="12"/>
    </row>
    <row r="189" spans="1:116">
      <c r="A189" s="148"/>
      <c r="B189" s="148"/>
      <c r="C189" s="148"/>
      <c r="D189" s="148"/>
      <c r="E189" s="148"/>
      <c r="F189" s="148"/>
      <c r="G189" s="148"/>
      <c r="H189" s="148"/>
      <c r="I189" s="148"/>
      <c r="DL189" s="12"/>
    </row>
    <row r="190" spans="1:116">
      <c r="A190" s="148"/>
      <c r="B190" s="148"/>
      <c r="C190" s="148"/>
      <c r="D190" s="148"/>
      <c r="E190" s="148"/>
      <c r="F190" s="148"/>
      <c r="G190" s="148"/>
      <c r="H190" s="148"/>
      <c r="I190" s="148"/>
      <c r="DL190" s="12"/>
    </row>
    <row r="191" spans="1:116">
      <c r="A191" s="148"/>
      <c r="B191" s="148"/>
      <c r="C191" s="148"/>
      <c r="D191" s="148"/>
      <c r="E191" s="148"/>
      <c r="F191" s="148"/>
      <c r="G191" s="148"/>
      <c r="H191" s="148"/>
      <c r="I191" s="148"/>
      <c r="DL191" s="12"/>
    </row>
    <row r="192" spans="1:116">
      <c r="A192" s="148"/>
      <c r="B192" s="148"/>
      <c r="C192" s="148"/>
      <c r="D192" s="148"/>
      <c r="E192" s="148"/>
      <c r="F192" s="148"/>
      <c r="G192" s="148"/>
      <c r="H192" s="148"/>
      <c r="I192" s="148"/>
      <c r="DL192" s="12"/>
    </row>
    <row r="193" spans="1:116">
      <c r="A193" s="148"/>
      <c r="B193" s="148"/>
      <c r="C193" s="148"/>
      <c r="D193" s="148"/>
      <c r="E193" s="148"/>
      <c r="F193" s="148"/>
      <c r="G193" s="148"/>
      <c r="H193" s="148"/>
      <c r="I193" s="148"/>
      <c r="DL193" s="12"/>
    </row>
    <row r="194" spans="1:116">
      <c r="A194" s="148"/>
      <c r="B194" s="148"/>
      <c r="C194" s="148"/>
      <c r="D194" s="148"/>
      <c r="E194" s="148"/>
      <c r="F194" s="148"/>
      <c r="G194" s="148"/>
      <c r="H194" s="148"/>
      <c r="I194" s="148"/>
      <c r="DL194" s="12"/>
    </row>
    <row r="195" spans="1:116">
      <c r="A195" s="148"/>
      <c r="B195" s="148"/>
      <c r="C195" s="148"/>
      <c r="D195" s="148"/>
      <c r="E195" s="148"/>
      <c r="F195" s="148"/>
      <c r="G195" s="148"/>
      <c r="H195" s="148"/>
      <c r="I195" s="148"/>
      <c r="DL195" s="12"/>
    </row>
    <row r="196" spans="1:116">
      <c r="A196" s="148"/>
      <c r="B196" s="148"/>
      <c r="C196" s="148"/>
      <c r="D196" s="148"/>
      <c r="E196" s="148"/>
      <c r="F196" s="148"/>
      <c r="G196" s="148"/>
      <c r="H196" s="148"/>
      <c r="I196" s="148"/>
      <c r="DL196" s="12"/>
    </row>
    <row r="197" spans="1:116">
      <c r="A197" s="148"/>
      <c r="B197" s="148"/>
      <c r="C197" s="148"/>
      <c r="D197" s="148"/>
      <c r="E197" s="148"/>
      <c r="F197" s="148"/>
      <c r="G197" s="148"/>
      <c r="H197" s="148"/>
      <c r="I197" s="148"/>
      <c r="DL197" s="12"/>
    </row>
    <row r="198" spans="1:116">
      <c r="A198" s="148"/>
      <c r="B198" s="148"/>
      <c r="C198" s="148"/>
      <c r="D198" s="148"/>
      <c r="E198" s="148"/>
      <c r="F198" s="148"/>
      <c r="G198" s="148"/>
      <c r="H198" s="148"/>
      <c r="I198" s="148"/>
      <c r="DL198" s="12"/>
    </row>
    <row r="199" spans="1:116">
      <c r="A199" s="148"/>
      <c r="B199" s="148"/>
      <c r="C199" s="148"/>
      <c r="D199" s="148"/>
      <c r="E199" s="148"/>
      <c r="F199" s="148"/>
      <c r="G199" s="148"/>
      <c r="H199" s="148"/>
      <c r="I199" s="148"/>
      <c r="DL199" s="12"/>
    </row>
    <row r="200" spans="1:116">
      <c r="A200" s="148"/>
      <c r="B200" s="148"/>
      <c r="C200" s="148"/>
      <c r="D200" s="148"/>
      <c r="E200" s="148"/>
      <c r="F200" s="148"/>
      <c r="G200" s="148"/>
      <c r="H200" s="148"/>
      <c r="I200" s="148"/>
      <c r="DL200" s="12"/>
    </row>
    <row r="201" spans="1:116">
      <c r="A201" s="148"/>
      <c r="B201" s="148"/>
      <c r="C201" s="148"/>
      <c r="D201" s="148"/>
      <c r="E201" s="148"/>
      <c r="F201" s="148"/>
      <c r="G201" s="148"/>
      <c r="H201" s="148"/>
      <c r="I201" s="148"/>
      <c r="DL201" s="12"/>
    </row>
    <row r="202" spans="1:116">
      <c r="A202" s="148"/>
      <c r="B202" s="148"/>
      <c r="C202" s="148"/>
      <c r="D202" s="148"/>
      <c r="E202" s="148"/>
      <c r="F202" s="148"/>
      <c r="G202" s="148"/>
      <c r="H202" s="148"/>
      <c r="I202" s="148"/>
      <c r="DL202" s="12"/>
    </row>
    <row r="203" spans="1:116">
      <c r="A203" s="148"/>
      <c r="B203" s="148"/>
      <c r="C203" s="148"/>
      <c r="D203" s="148"/>
      <c r="E203" s="148"/>
      <c r="F203" s="148"/>
      <c r="G203" s="148"/>
      <c r="H203" s="148"/>
      <c r="I203" s="148"/>
      <c r="DL203" s="12"/>
    </row>
    <row r="204" spans="1:116">
      <c r="A204" s="148"/>
      <c r="B204" s="148"/>
      <c r="C204" s="148"/>
      <c r="D204" s="148"/>
      <c r="E204" s="148"/>
      <c r="F204" s="148"/>
      <c r="G204" s="148"/>
      <c r="H204" s="148"/>
      <c r="I204" s="148"/>
      <c r="DL204" s="12"/>
    </row>
    <row r="205" spans="1:116">
      <c r="A205" s="148"/>
      <c r="B205" s="148"/>
      <c r="C205" s="148"/>
      <c r="D205" s="148"/>
      <c r="E205" s="148"/>
      <c r="F205" s="148"/>
      <c r="G205" s="148"/>
      <c r="H205" s="148"/>
      <c r="I205" s="148"/>
      <c r="DL205" s="12"/>
    </row>
    <row r="206" spans="1:116">
      <c r="A206" s="148"/>
      <c r="B206" s="148"/>
      <c r="C206" s="148"/>
      <c r="D206" s="148"/>
      <c r="E206" s="148"/>
      <c r="F206" s="148"/>
      <c r="G206" s="148"/>
      <c r="H206" s="148"/>
      <c r="I206" s="148"/>
      <c r="DL206" s="12"/>
    </row>
    <row r="207" spans="1:116">
      <c r="A207" s="148"/>
      <c r="B207" s="148"/>
      <c r="C207" s="148"/>
      <c r="D207" s="148"/>
      <c r="E207" s="148"/>
      <c r="F207" s="148"/>
      <c r="G207" s="148"/>
      <c r="H207" s="148"/>
      <c r="I207" s="148"/>
      <c r="DL207" s="12"/>
    </row>
    <row r="208" spans="1:116">
      <c r="A208" s="148"/>
      <c r="B208" s="148"/>
      <c r="C208" s="148"/>
      <c r="D208" s="148"/>
      <c r="E208" s="148"/>
      <c r="F208" s="148"/>
      <c r="G208" s="148"/>
      <c r="H208" s="148"/>
      <c r="I208" s="148"/>
      <c r="DL208" s="12"/>
    </row>
    <row r="209" spans="1:116">
      <c r="A209" s="148"/>
      <c r="B209" s="148"/>
      <c r="C209" s="148"/>
      <c r="D209" s="148"/>
      <c r="E209" s="148"/>
      <c r="F209" s="148"/>
      <c r="G209" s="148"/>
      <c r="H209" s="148"/>
      <c r="I209" s="148"/>
      <c r="DL209" s="12"/>
    </row>
    <row r="210" spans="1:116">
      <c r="A210" s="148"/>
      <c r="B210" s="148"/>
      <c r="C210" s="148"/>
      <c r="D210" s="148"/>
      <c r="E210" s="148"/>
      <c r="F210" s="148"/>
      <c r="G210" s="148"/>
      <c r="H210" s="148"/>
      <c r="I210" s="148"/>
      <c r="DL210" s="12"/>
    </row>
    <row r="211" spans="1:116">
      <c r="A211" s="148"/>
      <c r="B211" s="148"/>
      <c r="C211" s="148"/>
      <c r="D211" s="148"/>
      <c r="E211" s="148"/>
      <c r="F211" s="148"/>
      <c r="G211" s="148"/>
      <c r="H211" s="148"/>
      <c r="I211" s="148"/>
      <c r="DL211" s="12"/>
    </row>
    <row r="212" spans="1:116">
      <c r="A212" s="148"/>
      <c r="B212" s="148"/>
      <c r="C212" s="148"/>
      <c r="D212" s="148"/>
      <c r="E212" s="148"/>
      <c r="F212" s="148"/>
      <c r="G212" s="148"/>
      <c r="H212" s="148"/>
      <c r="I212" s="148"/>
      <c r="DL212" s="12"/>
    </row>
    <row r="213" spans="1:116">
      <c r="A213" s="148"/>
      <c r="B213" s="148"/>
      <c r="C213" s="148"/>
      <c r="D213" s="148"/>
      <c r="E213" s="148"/>
      <c r="F213" s="148"/>
      <c r="G213" s="148"/>
      <c r="H213" s="148"/>
      <c r="I213" s="148"/>
      <c r="DL213" s="12"/>
    </row>
    <row r="214" spans="1:116">
      <c r="A214" s="148"/>
      <c r="B214" s="148"/>
      <c r="C214" s="148"/>
      <c r="D214" s="148"/>
      <c r="E214" s="148"/>
      <c r="F214" s="148"/>
      <c r="G214" s="148"/>
      <c r="H214" s="148"/>
      <c r="I214" s="148"/>
      <c r="DL214" s="12"/>
    </row>
    <row r="215" spans="1:116">
      <c r="A215" s="148"/>
      <c r="B215" s="148"/>
      <c r="C215" s="148"/>
      <c r="D215" s="148"/>
      <c r="E215" s="148"/>
      <c r="F215" s="148"/>
      <c r="G215" s="148"/>
      <c r="H215" s="148"/>
      <c r="I215" s="148"/>
      <c r="DL215" s="12"/>
    </row>
    <row r="216" spans="1:116">
      <c r="A216" s="148"/>
      <c r="B216" s="148"/>
      <c r="C216" s="148"/>
      <c r="D216" s="148"/>
      <c r="E216" s="148"/>
      <c r="F216" s="148"/>
      <c r="G216" s="148"/>
      <c r="H216" s="148"/>
      <c r="I216" s="148"/>
      <c r="DL216" s="12"/>
    </row>
    <row r="217" spans="1:116">
      <c r="A217" s="148"/>
      <c r="B217" s="148"/>
      <c r="C217" s="148"/>
      <c r="D217" s="148"/>
      <c r="E217" s="148"/>
      <c r="F217" s="148"/>
      <c r="G217" s="148"/>
      <c r="H217" s="148"/>
      <c r="I217" s="148"/>
      <c r="DL217" s="12"/>
    </row>
    <row r="218" spans="1:116">
      <c r="A218" s="148"/>
      <c r="B218" s="148"/>
      <c r="C218" s="148"/>
      <c r="D218" s="148"/>
      <c r="E218" s="148"/>
      <c r="F218" s="148"/>
      <c r="G218" s="148"/>
      <c r="H218" s="148"/>
      <c r="I218" s="148"/>
      <c r="DL218" s="12"/>
    </row>
    <row r="219" spans="1:116">
      <c r="A219" s="148"/>
      <c r="B219" s="148"/>
      <c r="C219" s="148"/>
      <c r="D219" s="148"/>
      <c r="E219" s="148"/>
      <c r="F219" s="148"/>
      <c r="G219" s="148"/>
      <c r="H219" s="148"/>
      <c r="I219" s="148"/>
      <c r="DL219" s="12"/>
    </row>
    <row r="220" spans="1:116">
      <c r="A220" s="148"/>
      <c r="B220" s="148"/>
      <c r="C220" s="148"/>
      <c r="D220" s="148"/>
      <c r="E220" s="148"/>
      <c r="F220" s="148"/>
      <c r="G220" s="148"/>
      <c r="H220" s="148"/>
      <c r="I220" s="148"/>
      <c r="DL220" s="12"/>
    </row>
    <row r="221" spans="1:116">
      <c r="A221" s="148"/>
      <c r="B221" s="148"/>
      <c r="C221" s="148"/>
      <c r="D221" s="148"/>
      <c r="E221" s="148"/>
      <c r="F221" s="148"/>
      <c r="G221" s="148"/>
      <c r="H221" s="148"/>
      <c r="I221" s="148"/>
      <c r="DL221" s="12"/>
    </row>
    <row r="222" spans="1:116">
      <c r="A222" s="148"/>
      <c r="B222" s="148"/>
      <c r="C222" s="148"/>
      <c r="D222" s="148"/>
      <c r="E222" s="148"/>
      <c r="F222" s="148"/>
      <c r="G222" s="148"/>
      <c r="H222" s="148"/>
      <c r="I222" s="148"/>
      <c r="DL222" s="12"/>
    </row>
    <row r="223" spans="1:116">
      <c r="A223" s="148"/>
      <c r="B223" s="148"/>
      <c r="C223" s="148"/>
      <c r="D223" s="148"/>
      <c r="E223" s="148"/>
      <c r="F223" s="148"/>
      <c r="G223" s="148"/>
      <c r="H223" s="148"/>
      <c r="I223" s="148"/>
      <c r="DL223" s="12"/>
    </row>
    <row r="224" spans="1:116">
      <c r="A224" s="148"/>
      <c r="B224" s="148"/>
      <c r="C224" s="148"/>
      <c r="D224" s="148"/>
      <c r="E224" s="148"/>
      <c r="F224" s="148"/>
      <c r="G224" s="148"/>
      <c r="H224" s="148"/>
      <c r="I224" s="148"/>
      <c r="DL224" s="12"/>
    </row>
    <row r="225" spans="1:116">
      <c r="A225" s="148"/>
      <c r="B225" s="148"/>
      <c r="C225" s="148"/>
      <c r="D225" s="148"/>
      <c r="E225" s="148"/>
      <c r="F225" s="148"/>
      <c r="G225" s="148"/>
      <c r="H225" s="148"/>
      <c r="I225" s="148"/>
      <c r="DL225" s="12"/>
    </row>
    <row r="226" spans="1:116">
      <c r="A226" s="148"/>
      <c r="B226" s="148"/>
      <c r="C226" s="148"/>
      <c r="D226" s="148"/>
      <c r="E226" s="148"/>
      <c r="F226" s="148"/>
      <c r="G226" s="148"/>
      <c r="H226" s="148"/>
      <c r="I226" s="148"/>
      <c r="DL226" s="12"/>
    </row>
    <row r="227" spans="1:116">
      <c r="A227" s="148"/>
      <c r="B227" s="148"/>
      <c r="C227" s="148"/>
      <c r="D227" s="148"/>
      <c r="E227" s="148"/>
      <c r="F227" s="148"/>
      <c r="G227" s="148"/>
      <c r="H227" s="148"/>
      <c r="I227" s="148"/>
      <c r="DL227" s="12"/>
    </row>
    <row r="228" spans="1:116">
      <c r="A228" s="148"/>
      <c r="B228" s="148"/>
      <c r="C228" s="148"/>
      <c r="D228" s="148"/>
      <c r="E228" s="148"/>
      <c r="F228" s="148"/>
      <c r="G228" s="148"/>
      <c r="H228" s="148"/>
      <c r="I228" s="148"/>
      <c r="DL228" s="12"/>
    </row>
    <row r="229" spans="1:116">
      <c r="A229" s="148"/>
      <c r="B229" s="148"/>
      <c r="C229" s="148"/>
      <c r="D229" s="148"/>
      <c r="E229" s="148"/>
      <c r="F229" s="148"/>
      <c r="G229" s="148"/>
      <c r="H229" s="148"/>
      <c r="I229" s="148"/>
      <c r="DL229" s="12"/>
    </row>
    <row r="230" spans="1:116">
      <c r="A230" s="148"/>
      <c r="B230" s="148"/>
      <c r="C230" s="148"/>
      <c r="D230" s="148"/>
      <c r="E230" s="148"/>
      <c r="F230" s="148"/>
      <c r="G230" s="148"/>
      <c r="H230" s="148"/>
      <c r="I230" s="148"/>
      <c r="DL230" s="12"/>
    </row>
    <row r="231" spans="1:116">
      <c r="A231" s="148"/>
      <c r="B231" s="148"/>
      <c r="C231" s="148"/>
      <c r="D231" s="148"/>
      <c r="E231" s="148"/>
      <c r="F231" s="148"/>
      <c r="G231" s="148"/>
      <c r="H231" s="148"/>
      <c r="I231" s="148"/>
      <c r="DL231" s="12"/>
    </row>
    <row r="232" spans="1:116">
      <c r="A232" s="148"/>
      <c r="B232" s="148"/>
      <c r="C232" s="148"/>
      <c r="D232" s="148"/>
      <c r="E232" s="148"/>
      <c r="F232" s="148"/>
      <c r="G232" s="148"/>
      <c r="H232" s="148"/>
      <c r="I232" s="148"/>
      <c r="DL232" s="12"/>
    </row>
    <row r="233" spans="1:116">
      <c r="A233" s="148"/>
      <c r="B233" s="148"/>
      <c r="C233" s="148"/>
      <c r="D233" s="148"/>
      <c r="E233" s="148"/>
      <c r="F233" s="148"/>
      <c r="G233" s="148"/>
      <c r="H233" s="148"/>
      <c r="I233" s="148"/>
      <c r="DL233" s="12"/>
    </row>
    <row r="234" spans="1:116">
      <c r="A234" s="148"/>
      <c r="B234" s="148"/>
      <c r="C234" s="148"/>
      <c r="D234" s="148"/>
      <c r="E234" s="148"/>
      <c r="F234" s="148"/>
      <c r="G234" s="148"/>
      <c r="H234" s="148"/>
      <c r="I234" s="148"/>
      <c r="DL234" s="12"/>
    </row>
    <row r="235" spans="1:116">
      <c r="A235" s="148"/>
      <c r="B235" s="148"/>
      <c r="C235" s="148"/>
      <c r="D235" s="148"/>
      <c r="E235" s="148"/>
      <c r="F235" s="148"/>
      <c r="G235" s="148"/>
      <c r="H235" s="148"/>
      <c r="I235" s="148"/>
      <c r="DL235" s="12"/>
    </row>
    <row r="236" spans="1:116">
      <c r="A236" s="148"/>
      <c r="B236" s="148"/>
      <c r="C236" s="148"/>
      <c r="D236" s="148"/>
      <c r="E236" s="148"/>
      <c r="F236" s="148"/>
      <c r="G236" s="148"/>
      <c r="H236" s="148"/>
      <c r="I236" s="148"/>
      <c r="DL236" s="12"/>
    </row>
    <row r="237" spans="1:116">
      <c r="A237" s="148"/>
      <c r="B237" s="148"/>
      <c r="C237" s="148"/>
      <c r="D237" s="148"/>
      <c r="E237" s="148"/>
      <c r="F237" s="148"/>
      <c r="G237" s="148"/>
      <c r="H237" s="148"/>
      <c r="I237" s="148"/>
      <c r="DL237" s="12"/>
    </row>
    <row r="238" spans="1:116">
      <c r="A238" s="148"/>
      <c r="B238" s="148"/>
      <c r="C238" s="148"/>
      <c r="D238" s="148"/>
      <c r="E238" s="148"/>
      <c r="F238" s="148"/>
      <c r="G238" s="148"/>
      <c r="H238" s="148"/>
      <c r="I238" s="148"/>
      <c r="DL238" s="12"/>
    </row>
    <row r="239" spans="1:116">
      <c r="A239" s="148"/>
      <c r="B239" s="148"/>
      <c r="C239" s="148"/>
      <c r="D239" s="148"/>
      <c r="E239" s="148"/>
      <c r="F239" s="148"/>
      <c r="G239" s="148"/>
      <c r="H239" s="148"/>
      <c r="I239" s="148"/>
      <c r="DL239" s="12"/>
    </row>
    <row r="240" spans="1:116">
      <c r="A240" s="148"/>
      <c r="B240" s="148"/>
      <c r="C240" s="148"/>
      <c r="D240" s="148"/>
      <c r="E240" s="148"/>
      <c r="F240" s="148"/>
      <c r="G240" s="148"/>
      <c r="H240" s="148"/>
      <c r="I240" s="148"/>
      <c r="DL240" s="12"/>
    </row>
    <row r="241" spans="1:116">
      <c r="A241" s="148"/>
      <c r="B241" s="148"/>
      <c r="C241" s="148"/>
      <c r="D241" s="148"/>
      <c r="E241" s="148"/>
      <c r="F241" s="148"/>
      <c r="G241" s="148"/>
      <c r="H241" s="148"/>
      <c r="I241" s="148"/>
      <c r="DL241" s="12"/>
    </row>
    <row r="242" spans="1:116">
      <c r="A242" s="148"/>
      <c r="B242" s="148"/>
      <c r="C242" s="148"/>
      <c r="D242" s="148"/>
      <c r="E242" s="148"/>
      <c r="F242" s="148"/>
      <c r="G242" s="148"/>
      <c r="H242" s="148"/>
      <c r="I242" s="148"/>
      <c r="DL242" s="12"/>
    </row>
    <row r="243" spans="1:116">
      <c r="A243" s="148"/>
      <c r="B243" s="148"/>
      <c r="C243" s="148"/>
      <c r="D243" s="148"/>
      <c r="E243" s="148"/>
      <c r="F243" s="148"/>
      <c r="G243" s="148"/>
      <c r="H243" s="148"/>
      <c r="I243" s="148"/>
      <c r="DL243" s="12"/>
    </row>
    <row r="244" spans="1:116">
      <c r="A244" s="148"/>
      <c r="DL244" s="12"/>
    </row>
    <row r="245" spans="1:116">
      <c r="A245" s="148"/>
      <c r="DL245" s="12"/>
    </row>
    <row r="246" spans="1:116">
      <c r="A246" s="148"/>
      <c r="DL246" s="12"/>
    </row>
    <row r="247" spans="1:116">
      <c r="A247" s="148"/>
      <c r="DL247" s="12"/>
    </row>
    <row r="248" spans="1:116">
      <c r="A248" s="148"/>
      <c r="DL248" s="12"/>
    </row>
    <row r="249" spans="1:116">
      <c r="A249" s="148"/>
      <c r="DL249" s="12"/>
    </row>
    <row r="250" spans="1:116">
      <c r="A250" s="148"/>
      <c r="DL250" s="12"/>
    </row>
    <row r="251" spans="1:116">
      <c r="A251" s="148"/>
      <c r="DL251" s="12"/>
    </row>
    <row r="252" spans="1:116">
      <c r="A252" s="148"/>
      <c r="DL252" s="12"/>
    </row>
    <row r="253" spans="1:116">
      <c r="A253" s="148"/>
      <c r="DL253" s="12"/>
    </row>
    <row r="254" spans="1:116">
      <c r="A254" s="148"/>
      <c r="DL254" s="12"/>
    </row>
    <row r="255" spans="1:116">
      <c r="A255" s="148"/>
      <c r="DL255" s="12"/>
    </row>
    <row r="256" spans="1:116">
      <c r="A256" s="148"/>
      <c r="DL256" s="12"/>
    </row>
    <row r="257" spans="1:116">
      <c r="A257" s="148"/>
      <c r="DL257" s="12"/>
    </row>
    <row r="258" spans="1:116">
      <c r="A258" s="148"/>
      <c r="DL258" s="12"/>
    </row>
    <row r="259" spans="1:116">
      <c r="A259" s="148"/>
      <c r="DL259" s="12"/>
    </row>
    <row r="260" spans="1:116">
      <c r="A260" s="148"/>
      <c r="DL260" s="12"/>
    </row>
    <row r="261" spans="1:116">
      <c r="A261" s="148"/>
      <c r="DL261" s="12"/>
    </row>
    <row r="262" spans="1:116">
      <c r="A262" s="148"/>
      <c r="DL262" s="12"/>
    </row>
    <row r="263" spans="1:116">
      <c r="A263" s="148"/>
      <c r="DL263" s="12"/>
    </row>
    <row r="264" spans="1:116">
      <c r="A264" s="148"/>
      <c r="DL264" s="12"/>
    </row>
    <row r="265" spans="1:116">
      <c r="A265" s="148"/>
      <c r="DL265" s="12"/>
    </row>
    <row r="266" spans="1:116">
      <c r="A266" s="148"/>
      <c r="DL266" s="12"/>
    </row>
    <row r="267" spans="1:116">
      <c r="A267" s="148"/>
      <c r="DL267" s="12"/>
    </row>
    <row r="268" spans="1:116">
      <c r="A268" s="148"/>
      <c r="DL268" s="12"/>
    </row>
    <row r="269" spans="1:116">
      <c r="A269" s="148"/>
      <c r="DL269" s="12"/>
    </row>
    <row r="270" spans="1:116">
      <c r="A270" s="148"/>
      <c r="DL270" s="12"/>
    </row>
    <row r="271" spans="1:116">
      <c r="DL271" s="12"/>
    </row>
    <row r="272" spans="1:116">
      <c r="DL272" s="12"/>
    </row>
    <row r="273" spans="116:116">
      <c r="DL273" s="12"/>
    </row>
    <row r="274" spans="116:116">
      <c r="DL274" s="12"/>
    </row>
    <row r="275" spans="116:116">
      <c r="DL275" s="12"/>
    </row>
    <row r="276" spans="116:116">
      <c r="DL276" s="12"/>
    </row>
    <row r="277" spans="116:116">
      <c r="DL277" s="12"/>
    </row>
    <row r="278" spans="116:116">
      <c r="DL278" s="12"/>
    </row>
    <row r="279" spans="116:116">
      <c r="DL279" s="12"/>
    </row>
    <row r="280" spans="116:116">
      <c r="DL280" s="12"/>
    </row>
    <row r="281" spans="116:116">
      <c r="DL281" s="12"/>
    </row>
    <row r="282" spans="116:116">
      <c r="DL282" s="12"/>
    </row>
    <row r="283" spans="116:116">
      <c r="DL283" s="12"/>
    </row>
    <row r="284" spans="116:116">
      <c r="DL284" s="12"/>
    </row>
    <row r="285" spans="116:116">
      <c r="DL285" s="12"/>
    </row>
    <row r="286" spans="116:116">
      <c r="DL286" s="12"/>
    </row>
    <row r="287" spans="116:116">
      <c r="DL287" s="12"/>
    </row>
    <row r="288" spans="116:116">
      <c r="DL288" s="12"/>
    </row>
    <row r="289" spans="116:116">
      <c r="DL289" s="12"/>
    </row>
    <row r="290" spans="116:116">
      <c r="DL290" s="12"/>
    </row>
    <row r="291" spans="116:116">
      <c r="DL291" s="12"/>
    </row>
    <row r="292" spans="116:116">
      <c r="DL292" s="12"/>
    </row>
    <row r="293" spans="116:116">
      <c r="DL293" s="12"/>
    </row>
    <row r="294" spans="116:116">
      <c r="DL294" s="12"/>
    </row>
    <row r="295" spans="116:116">
      <c r="DL295" s="12"/>
    </row>
    <row r="296" spans="116:116">
      <c r="DL296" s="12"/>
    </row>
    <row r="297" spans="116:116">
      <c r="DL297" s="12"/>
    </row>
    <row r="298" spans="116:116">
      <c r="DL298" s="12"/>
    </row>
    <row r="299" spans="116:116">
      <c r="DL299" s="12"/>
    </row>
    <row r="300" spans="116:116">
      <c r="DL300" s="12"/>
    </row>
    <row r="301" spans="116:116">
      <c r="DL301" s="12"/>
    </row>
    <row r="302" spans="116:116">
      <c r="DL302" s="12"/>
    </row>
    <row r="303" spans="116:116">
      <c r="DL303" s="12"/>
    </row>
    <row r="304" spans="116:116">
      <c r="DL304" s="12"/>
    </row>
    <row r="305" spans="116:116">
      <c r="DL305" s="12"/>
    </row>
    <row r="306" spans="116:116">
      <c r="DL306" s="12"/>
    </row>
    <row r="307" spans="116:116">
      <c r="DL307" s="12"/>
    </row>
    <row r="308" spans="116:116">
      <c r="DL308" s="12"/>
    </row>
    <row r="309" spans="116:116">
      <c r="DL309" s="12"/>
    </row>
    <row r="310" spans="116:116">
      <c r="DL310" s="12"/>
    </row>
    <row r="311" spans="116:116">
      <c r="DL311" s="12"/>
    </row>
    <row r="312" spans="116:116">
      <c r="DL312" s="12"/>
    </row>
    <row r="313" spans="116:116">
      <c r="DL313" s="12"/>
    </row>
    <row r="314" spans="116:116">
      <c r="DL314" s="12"/>
    </row>
    <row r="315" spans="116:116">
      <c r="DL315" s="12"/>
    </row>
    <row r="316" spans="116:116">
      <c r="DL316" s="12"/>
    </row>
    <row r="317" spans="116:116">
      <c r="DL317" s="12"/>
    </row>
    <row r="318" spans="116:116">
      <c r="DL318" s="12"/>
    </row>
    <row r="319" spans="116:116">
      <c r="DL319" s="12"/>
    </row>
    <row r="320" spans="116:116">
      <c r="DL320" s="12"/>
    </row>
    <row r="321" spans="116:116">
      <c r="DL321" s="12"/>
    </row>
    <row r="322" spans="116:116">
      <c r="DL322" s="12"/>
    </row>
    <row r="323" spans="116:116">
      <c r="DL323" s="12"/>
    </row>
    <row r="324" spans="116:116">
      <c r="DL324" s="12"/>
    </row>
    <row r="325" spans="116:116">
      <c r="DL325" s="12"/>
    </row>
    <row r="326" spans="116:116">
      <c r="DL326" s="12"/>
    </row>
    <row r="327" spans="116:116">
      <c r="DL327" s="12"/>
    </row>
    <row r="328" spans="116:116">
      <c r="DL328" s="12"/>
    </row>
    <row r="329" spans="116:116">
      <c r="DL329" s="12"/>
    </row>
    <row r="330" spans="116:116">
      <c r="DL330" s="12"/>
    </row>
    <row r="331" spans="116:116">
      <c r="DL331" s="12"/>
    </row>
    <row r="332" spans="116:116">
      <c r="DL332" s="12"/>
    </row>
    <row r="333" spans="116:116">
      <c r="DL333" s="12"/>
    </row>
    <row r="334" spans="116:116">
      <c r="DL334" s="12"/>
    </row>
    <row r="335" spans="116:116">
      <c r="DL335" s="12"/>
    </row>
    <row r="336" spans="116:116">
      <c r="DL336" s="12"/>
    </row>
    <row r="337" spans="116:116">
      <c r="DL337" s="12"/>
    </row>
    <row r="338" spans="116:116">
      <c r="DL338" s="12"/>
    </row>
    <row r="339" spans="116:116">
      <c r="DL339" s="12"/>
    </row>
    <row r="340" spans="116:116">
      <c r="DL340" s="12"/>
    </row>
    <row r="341" spans="116:116">
      <c r="DL341" s="12"/>
    </row>
    <row r="342" spans="116:116">
      <c r="DL342" s="12"/>
    </row>
    <row r="343" spans="116:116">
      <c r="DL343" s="12"/>
    </row>
    <row r="344" spans="116:116">
      <c r="DL344" s="12"/>
    </row>
    <row r="345" spans="116:116">
      <c r="DL345" s="12"/>
    </row>
    <row r="346" spans="116:116">
      <c r="DL346" s="12"/>
    </row>
    <row r="347" spans="116:116">
      <c r="DL347" s="12"/>
    </row>
    <row r="348" spans="116:116">
      <c r="DL348" s="12"/>
    </row>
    <row r="349" spans="116:116">
      <c r="DL349" s="12"/>
    </row>
    <row r="350" spans="116:116">
      <c r="DL350" s="12"/>
    </row>
    <row r="351" spans="116:116">
      <c r="DL351" s="12"/>
    </row>
    <row r="352" spans="116:116">
      <c r="DL352" s="12"/>
    </row>
    <row r="353" spans="116:116">
      <c r="DL353" s="12"/>
    </row>
    <row r="354" spans="116:116">
      <c r="DL354" s="12"/>
    </row>
    <row r="355" spans="116:116">
      <c r="DL355" s="12"/>
    </row>
    <row r="356" spans="116:116">
      <c r="DL356" s="12"/>
    </row>
    <row r="357" spans="116:116">
      <c r="DL357" s="12"/>
    </row>
    <row r="358" spans="116:116">
      <c r="DL358" s="12"/>
    </row>
    <row r="359" spans="116:116">
      <c r="DL359" s="12"/>
    </row>
    <row r="360" spans="116:116">
      <c r="DL360" s="12"/>
    </row>
    <row r="361" spans="116:116">
      <c r="DL361" s="12"/>
    </row>
    <row r="362" spans="116:116">
      <c r="DL362" s="12"/>
    </row>
    <row r="363" spans="116:116">
      <c r="DL363" s="12"/>
    </row>
    <row r="364" spans="116:116">
      <c r="DL364" s="12"/>
    </row>
    <row r="365" spans="116:116">
      <c r="DL365" s="12"/>
    </row>
    <row r="366" spans="116:116">
      <c r="DL366" s="12"/>
    </row>
    <row r="367" spans="116:116">
      <c r="DL367" s="12"/>
    </row>
    <row r="368" spans="116:116">
      <c r="DL368" s="12"/>
    </row>
    <row r="369" spans="116:116">
      <c r="DL369" s="12"/>
    </row>
    <row r="370" spans="116:116">
      <c r="DL370" s="12"/>
    </row>
    <row r="371" spans="116:116">
      <c r="DL371" s="12"/>
    </row>
    <row r="372" spans="116:116">
      <c r="DL372" s="12"/>
    </row>
    <row r="373" spans="116:116">
      <c r="DL373" s="12"/>
    </row>
    <row r="374" spans="116:116">
      <c r="DL374" s="12"/>
    </row>
    <row r="375" spans="116:116">
      <c r="DL375" s="12"/>
    </row>
    <row r="376" spans="116:116">
      <c r="DL376" s="12"/>
    </row>
    <row r="377" spans="116:116">
      <c r="DL377" s="12"/>
    </row>
    <row r="378" spans="116:116">
      <c r="DL378" s="12"/>
    </row>
    <row r="379" spans="116:116">
      <c r="DL379" s="12"/>
    </row>
    <row r="380" spans="116:116">
      <c r="DL380" s="12"/>
    </row>
    <row r="381" spans="116:116">
      <c r="DL381" s="12"/>
    </row>
    <row r="382" spans="116:116">
      <c r="DL382" s="12"/>
    </row>
    <row r="383" spans="116:116">
      <c r="DL383" s="12"/>
    </row>
    <row r="384" spans="116:116">
      <c r="DL384" s="12"/>
    </row>
    <row r="385" spans="116:116">
      <c r="DL385" s="12"/>
    </row>
    <row r="386" spans="116:116">
      <c r="DL386" s="12"/>
    </row>
    <row r="387" spans="116:116">
      <c r="DL387" s="12"/>
    </row>
    <row r="388" spans="116:116">
      <c r="DL388" s="12"/>
    </row>
    <row r="389" spans="116:116">
      <c r="DL389" s="12"/>
    </row>
    <row r="390" spans="116:116">
      <c r="DL390" s="12"/>
    </row>
    <row r="391" spans="116:116">
      <c r="DL391" s="12"/>
    </row>
    <row r="392" spans="116:116">
      <c r="DL392" s="12"/>
    </row>
    <row r="393" spans="116:116">
      <c r="DL393" s="12"/>
    </row>
    <row r="394" spans="116:116">
      <c r="DL394" s="12"/>
    </row>
    <row r="395" spans="116:116">
      <c r="DL395" s="12"/>
    </row>
    <row r="396" spans="116:116">
      <c r="DL396" s="12"/>
    </row>
    <row r="397" spans="116:116">
      <c r="DL397" s="12"/>
    </row>
    <row r="398" spans="116:116">
      <c r="DL398" s="12"/>
    </row>
    <row r="399" spans="116:116">
      <c r="DL399" s="12"/>
    </row>
    <row r="400" spans="116:116">
      <c r="DL400" s="12"/>
    </row>
    <row r="401" spans="116:116">
      <c r="DL401" s="12"/>
    </row>
    <row r="402" spans="116:116">
      <c r="DL402" s="12"/>
    </row>
    <row r="403" spans="116:116">
      <c r="DL403" s="12"/>
    </row>
    <row r="404" spans="116:116">
      <c r="DL404" s="12"/>
    </row>
    <row r="405" spans="116:116">
      <c r="DL405" s="12"/>
    </row>
    <row r="406" spans="116:116">
      <c r="DL406" s="12"/>
    </row>
    <row r="407" spans="116:116">
      <c r="DL407" s="12"/>
    </row>
    <row r="408" spans="116:116">
      <c r="DL408" s="12"/>
    </row>
    <row r="409" spans="116:116">
      <c r="DL409" s="12"/>
    </row>
    <row r="410" spans="116:116">
      <c r="DL410" s="12"/>
    </row>
    <row r="411" spans="116:116">
      <c r="DL411" s="12"/>
    </row>
    <row r="412" spans="116:116">
      <c r="DL412" s="12"/>
    </row>
    <row r="413" spans="116:116">
      <c r="DL413" s="12"/>
    </row>
    <row r="414" spans="116:116">
      <c r="DL414" s="12"/>
    </row>
    <row r="415" spans="116:116">
      <c r="DL415" s="12"/>
    </row>
    <row r="416" spans="116:116">
      <c r="DL416" s="12"/>
    </row>
    <row r="417" spans="116:116">
      <c r="DL417" s="12"/>
    </row>
    <row r="418" spans="116:116">
      <c r="DL418" s="12"/>
    </row>
    <row r="419" spans="116:116">
      <c r="DL419" s="12"/>
    </row>
    <row r="420" spans="116:116">
      <c r="DL420" s="12"/>
    </row>
    <row r="421" spans="116:116">
      <c r="DL421" s="12"/>
    </row>
    <row r="422" spans="116:116">
      <c r="DL422" s="12"/>
    </row>
    <row r="423" spans="116:116">
      <c r="DL423" s="12"/>
    </row>
    <row r="424" spans="116:116">
      <c r="DL424" s="12"/>
    </row>
    <row r="425" spans="116:116">
      <c r="DL425" s="12"/>
    </row>
    <row r="426" spans="116:116">
      <c r="DL426" s="12"/>
    </row>
    <row r="427" spans="116:116">
      <c r="DL427" s="12"/>
    </row>
    <row r="428" spans="116:116">
      <c r="DL428" s="12"/>
    </row>
    <row r="429" spans="116:116">
      <c r="DL429" s="12"/>
    </row>
    <row r="430" spans="116:116">
      <c r="DL430" s="12"/>
    </row>
    <row r="431" spans="116:116">
      <c r="DL431" s="12"/>
    </row>
    <row r="432" spans="116:116">
      <c r="DL432" s="12"/>
    </row>
    <row r="433" spans="116:116">
      <c r="DL433" s="12"/>
    </row>
    <row r="434" spans="116:116">
      <c r="DL434" s="12"/>
    </row>
    <row r="435" spans="116:116">
      <c r="DL435" s="12"/>
    </row>
    <row r="436" spans="116:116">
      <c r="DL436" s="12"/>
    </row>
    <row r="437" spans="116:116">
      <c r="DL437" s="12"/>
    </row>
    <row r="438" spans="116:116">
      <c r="DL438" s="12"/>
    </row>
    <row r="439" spans="116:116">
      <c r="DL439" s="12"/>
    </row>
    <row r="440" spans="116:116">
      <c r="DL440" s="12"/>
    </row>
    <row r="441" spans="116:116">
      <c r="DL441" s="12"/>
    </row>
    <row r="442" spans="116:116">
      <c r="DL442" s="12"/>
    </row>
    <row r="443" spans="116:116">
      <c r="DL443" s="12"/>
    </row>
    <row r="444" spans="116:116">
      <c r="DL444" s="12"/>
    </row>
    <row r="445" spans="116:116">
      <c r="DL445" s="12"/>
    </row>
    <row r="446" spans="116:116">
      <c r="DL446" s="12"/>
    </row>
    <row r="447" spans="116:116">
      <c r="DL447" s="12"/>
    </row>
    <row r="448" spans="116:116">
      <c r="DL448" s="12"/>
    </row>
    <row r="449" spans="116:116">
      <c r="DL449" s="12"/>
    </row>
    <row r="450" spans="116:116">
      <c r="DL450" s="12"/>
    </row>
    <row r="451" spans="116:116">
      <c r="DL451" s="12"/>
    </row>
    <row r="452" spans="116:116">
      <c r="DL452" s="12"/>
    </row>
    <row r="453" spans="116:116">
      <c r="DL453" s="12"/>
    </row>
    <row r="454" spans="116:116">
      <c r="DL454" s="12"/>
    </row>
    <row r="455" spans="116:116">
      <c r="DL455" s="12"/>
    </row>
    <row r="456" spans="116:116">
      <c r="DL456" s="12"/>
    </row>
    <row r="457" spans="116:116">
      <c r="DL457" s="12"/>
    </row>
    <row r="458" spans="116:116">
      <c r="DL458" s="12"/>
    </row>
    <row r="459" spans="116:116">
      <c r="DL459" s="12"/>
    </row>
    <row r="460" spans="116:116">
      <c r="DL460" s="12"/>
    </row>
    <row r="461" spans="116:116">
      <c r="DL461" s="12"/>
    </row>
    <row r="462" spans="116:116">
      <c r="DL462" s="12"/>
    </row>
    <row r="463" spans="116:116">
      <c r="DL463" s="12"/>
    </row>
    <row r="464" spans="116:116">
      <c r="DL464" s="12"/>
    </row>
    <row r="465" spans="116:116">
      <c r="DL465" s="12"/>
    </row>
    <row r="466" spans="116:116">
      <c r="DL466" s="12"/>
    </row>
    <row r="467" spans="116:116">
      <c r="DL467" s="12"/>
    </row>
    <row r="468" spans="116:116">
      <c r="DL468" s="12"/>
    </row>
    <row r="469" spans="116:116">
      <c r="DL469" s="12"/>
    </row>
    <row r="470" spans="116:116">
      <c r="DL470" s="12"/>
    </row>
    <row r="471" spans="116:116">
      <c r="DL471" s="12"/>
    </row>
    <row r="472" spans="116:116">
      <c r="DL472" s="12"/>
    </row>
    <row r="473" spans="116:116">
      <c r="DL473" s="12"/>
    </row>
    <row r="474" spans="116:116">
      <c r="DL474" s="12"/>
    </row>
    <row r="475" spans="116:116">
      <c r="DL475" s="12"/>
    </row>
    <row r="476" spans="116:116">
      <c r="DL476" s="12"/>
    </row>
    <row r="477" spans="116:116">
      <c r="DL477" s="12"/>
    </row>
    <row r="478" spans="116:116">
      <c r="DL478" s="12"/>
    </row>
    <row r="479" spans="116:116">
      <c r="DL479" s="12"/>
    </row>
    <row r="480" spans="116:116">
      <c r="DL480" s="12"/>
    </row>
    <row r="481" spans="116:116">
      <c r="DL481" s="12"/>
    </row>
    <row r="482" spans="116:116">
      <c r="DL482" s="12"/>
    </row>
    <row r="483" spans="116:116">
      <c r="DL483" s="12"/>
    </row>
    <row r="484" spans="116:116">
      <c r="DL484" s="12"/>
    </row>
    <row r="485" spans="116:116">
      <c r="DL485" s="12"/>
    </row>
    <row r="486" spans="116:116">
      <c r="DL486" s="12"/>
    </row>
    <row r="487" spans="116:116">
      <c r="DL487" s="12"/>
    </row>
    <row r="488" spans="116:116">
      <c r="DL488" s="12"/>
    </row>
    <row r="489" spans="116:116">
      <c r="DL489" s="12"/>
    </row>
    <row r="490" spans="116:116">
      <c r="DL490" s="12"/>
    </row>
    <row r="491" spans="116:116">
      <c r="DL491" s="12"/>
    </row>
    <row r="492" spans="116:116">
      <c r="DL492" s="12"/>
    </row>
    <row r="493" spans="116:116">
      <c r="DL493" s="12"/>
    </row>
    <row r="494" spans="116:116">
      <c r="DL494" s="12"/>
    </row>
    <row r="495" spans="116:116">
      <c r="DL495" s="12"/>
    </row>
    <row r="496" spans="116:116">
      <c r="DL496" s="12"/>
    </row>
    <row r="497" spans="116:116">
      <c r="DL497" s="12"/>
    </row>
    <row r="498" spans="116:116">
      <c r="DL498" s="12"/>
    </row>
    <row r="499" spans="116:116">
      <c r="DL499" s="12"/>
    </row>
    <row r="500" spans="116:116">
      <c r="DL500" s="12"/>
    </row>
    <row r="501" spans="116:116">
      <c r="DL501" s="12"/>
    </row>
    <row r="502" spans="116:116">
      <c r="DL502" s="12"/>
    </row>
    <row r="503" spans="116:116">
      <c r="DL503" s="12"/>
    </row>
    <row r="504" spans="116:116">
      <c r="DL504" s="12"/>
    </row>
    <row r="505" spans="116:116">
      <c r="DL505" s="12"/>
    </row>
    <row r="506" spans="116:116">
      <c r="DL506" s="12"/>
    </row>
    <row r="507" spans="116:116">
      <c r="DL507" s="12"/>
    </row>
    <row r="508" spans="116:116">
      <c r="DL508" s="12"/>
    </row>
    <row r="509" spans="116:116">
      <c r="DL509" s="12"/>
    </row>
    <row r="510" spans="116:116">
      <c r="DL510" s="12"/>
    </row>
    <row r="511" spans="116:116">
      <c r="DL511" s="12"/>
    </row>
    <row r="512" spans="116:116">
      <c r="DL512" s="12"/>
    </row>
    <row r="513" spans="116:116">
      <c r="DL513" s="12"/>
    </row>
    <row r="514" spans="116:116">
      <c r="DL514" s="12"/>
    </row>
    <row r="515" spans="116:116">
      <c r="DL515" s="12"/>
    </row>
    <row r="516" spans="116:116">
      <c r="DL516" s="12"/>
    </row>
    <row r="517" spans="116:116">
      <c r="DL517" s="12"/>
    </row>
    <row r="518" spans="116:116">
      <c r="DL518" s="12"/>
    </row>
    <row r="519" spans="116:116">
      <c r="DL519" s="12"/>
    </row>
    <row r="520" spans="116:116">
      <c r="DL520" s="12"/>
    </row>
    <row r="521" spans="116:116">
      <c r="DL521" s="12"/>
    </row>
    <row r="522" spans="116:116">
      <c r="DL522" s="12"/>
    </row>
    <row r="523" spans="116:116">
      <c r="DL523" s="12"/>
    </row>
    <row r="524" spans="116:116">
      <c r="DL524" s="12"/>
    </row>
    <row r="525" spans="116:116">
      <c r="DL525" s="12"/>
    </row>
    <row r="526" spans="116:116">
      <c r="DL526" s="12"/>
    </row>
    <row r="527" spans="116:116">
      <c r="DL527" s="12"/>
    </row>
    <row r="528" spans="116:116">
      <c r="DL528" s="12"/>
    </row>
    <row r="529" spans="116:116">
      <c r="DL529" s="12"/>
    </row>
    <row r="530" spans="116:116">
      <c r="DL530" s="12"/>
    </row>
    <row r="531" spans="116:116">
      <c r="DL531" s="12"/>
    </row>
    <row r="532" spans="116:116">
      <c r="DL532" s="12"/>
    </row>
    <row r="533" spans="116:116">
      <c r="DL533" s="12"/>
    </row>
    <row r="534" spans="116:116">
      <c r="DL534" s="12"/>
    </row>
    <row r="535" spans="116:116">
      <c r="DL535" s="12"/>
    </row>
    <row r="536" spans="116:116">
      <c r="DL536" s="12"/>
    </row>
    <row r="537" spans="116:116">
      <c r="DL537" s="12"/>
    </row>
    <row r="538" spans="116:116">
      <c r="DL538" s="12"/>
    </row>
    <row r="539" spans="116:116">
      <c r="DL539" s="12"/>
    </row>
    <row r="540" spans="116:116">
      <c r="DL540" s="12"/>
    </row>
    <row r="541" spans="116:116">
      <c r="DL541" s="12"/>
    </row>
    <row r="542" spans="116:116">
      <c r="DL542" s="12"/>
    </row>
    <row r="543" spans="116:116">
      <c r="DL543" s="12"/>
    </row>
    <row r="544" spans="116:116">
      <c r="DL544" s="12"/>
    </row>
    <row r="545" spans="116:116">
      <c r="DL545" s="12"/>
    </row>
    <row r="546" spans="116:116">
      <c r="DL546" s="12"/>
    </row>
    <row r="547" spans="116:116">
      <c r="DL547" s="12"/>
    </row>
    <row r="548" spans="116:116">
      <c r="DL548" s="12"/>
    </row>
    <row r="549" spans="116:116">
      <c r="DL549" s="12"/>
    </row>
    <row r="550" spans="116:116">
      <c r="DL550" s="12"/>
    </row>
    <row r="551" spans="116:116">
      <c r="DL551" s="12"/>
    </row>
    <row r="552" spans="116:116">
      <c r="DL552" s="12"/>
    </row>
    <row r="553" spans="116:116">
      <c r="DL553" s="12"/>
    </row>
    <row r="554" spans="116:116">
      <c r="DL554" s="12"/>
    </row>
    <row r="555" spans="116:116">
      <c r="DL555" s="12"/>
    </row>
    <row r="556" spans="116:116">
      <c r="DL556" s="12"/>
    </row>
    <row r="557" spans="116:116">
      <c r="DL557" s="12"/>
    </row>
    <row r="558" spans="116:116">
      <c r="DL558" s="12"/>
    </row>
    <row r="559" spans="116:116">
      <c r="DL559" s="12"/>
    </row>
    <row r="560" spans="116:116">
      <c r="DL560" s="12"/>
    </row>
    <row r="561" spans="116:116">
      <c r="DL561" s="12"/>
    </row>
    <row r="562" spans="116:116">
      <c r="DL562" s="12"/>
    </row>
    <row r="563" spans="116:116">
      <c r="DL563" s="12"/>
    </row>
    <row r="564" spans="116:116">
      <c r="DL564" s="12"/>
    </row>
    <row r="565" spans="116:116">
      <c r="DL565" s="12"/>
    </row>
    <row r="566" spans="116:116">
      <c r="DL566" s="12"/>
    </row>
    <row r="567" spans="116:116">
      <c r="DL567" s="12"/>
    </row>
    <row r="568" spans="116:116">
      <c r="DL568" s="12"/>
    </row>
    <row r="569" spans="116:116">
      <c r="DL569" s="12"/>
    </row>
    <row r="570" spans="116:116">
      <c r="DL570" s="12"/>
    </row>
    <row r="571" spans="116:116">
      <c r="DL571" s="12"/>
    </row>
    <row r="572" spans="116:116">
      <c r="DL572" s="12"/>
    </row>
    <row r="573" spans="116:116">
      <c r="DL573" s="12"/>
    </row>
    <row r="574" spans="116:116">
      <c r="DL574" s="12"/>
    </row>
    <row r="575" spans="116:116">
      <c r="DL575" s="12"/>
    </row>
    <row r="576" spans="116:116">
      <c r="DL576" s="12"/>
    </row>
    <row r="577" spans="116:116">
      <c r="DL577" s="12"/>
    </row>
    <row r="578" spans="116:116">
      <c r="DL578" s="12"/>
    </row>
    <row r="579" spans="116:116">
      <c r="DL579" s="12"/>
    </row>
    <row r="580" spans="116:116">
      <c r="DL580" s="12"/>
    </row>
    <row r="581" spans="116:116">
      <c r="DL581" s="12"/>
    </row>
    <row r="582" spans="116:116">
      <c r="DL582" s="12"/>
    </row>
    <row r="583" spans="116:116">
      <c r="DL583" s="12"/>
    </row>
    <row r="584" spans="116:116">
      <c r="DL584" s="12"/>
    </row>
    <row r="585" spans="116:116">
      <c r="DL585" s="12"/>
    </row>
    <row r="586" spans="116:116">
      <c r="DL586" s="12"/>
    </row>
    <row r="587" spans="116:116">
      <c r="DL587" s="12"/>
    </row>
    <row r="588" spans="116:116">
      <c r="DL588" s="12"/>
    </row>
    <row r="589" spans="116:116">
      <c r="DL589" s="12"/>
    </row>
    <row r="590" spans="116:116">
      <c r="DL590" s="12"/>
    </row>
    <row r="591" spans="116:116">
      <c r="DL591" s="12"/>
    </row>
    <row r="592" spans="116:116">
      <c r="DL592" s="12"/>
    </row>
    <row r="593" spans="116:116">
      <c r="DL593" s="12"/>
    </row>
    <row r="594" spans="116:116">
      <c r="DL594" s="12"/>
    </row>
    <row r="595" spans="116:116">
      <c r="DL595" s="12"/>
    </row>
    <row r="596" spans="116:116">
      <c r="DL596" s="12"/>
    </row>
    <row r="597" spans="116:116">
      <c r="DL597" s="12"/>
    </row>
    <row r="598" spans="116:116">
      <c r="DL598" s="12"/>
    </row>
    <row r="599" spans="116:116">
      <c r="DL599" s="12"/>
    </row>
    <row r="600" spans="116:116">
      <c r="DL600" s="12"/>
    </row>
    <row r="601" spans="116:116">
      <c r="DL601" s="12"/>
    </row>
    <row r="602" spans="116:116">
      <c r="DL602" s="12"/>
    </row>
    <row r="603" spans="116:116">
      <c r="DL603" s="12"/>
    </row>
    <row r="604" spans="116:116">
      <c r="DL604" s="12"/>
    </row>
    <row r="605" spans="116:116">
      <c r="DL605" s="12"/>
    </row>
    <row r="606" spans="116:116">
      <c r="DL606" s="12"/>
    </row>
    <row r="607" spans="116:116">
      <c r="DL607" s="12"/>
    </row>
    <row r="608" spans="116:116">
      <c r="DL608" s="12"/>
    </row>
    <row r="609" spans="116:116">
      <c r="DL609" s="12"/>
    </row>
    <row r="610" spans="116:116">
      <c r="DL610" s="12"/>
    </row>
    <row r="611" spans="116:116">
      <c r="DL611" s="12"/>
    </row>
    <row r="612" spans="116:116">
      <c r="DL612" s="12"/>
    </row>
    <row r="613" spans="116:116">
      <c r="DL613" s="12"/>
    </row>
    <row r="614" spans="116:116">
      <c r="DL614" s="12"/>
    </row>
    <row r="615" spans="116:116">
      <c r="DL615" s="12"/>
    </row>
    <row r="616" spans="116:116">
      <c r="DL616" s="12"/>
    </row>
    <row r="617" spans="116:116">
      <c r="DL617" s="12"/>
    </row>
    <row r="618" spans="116:116">
      <c r="DL618" s="12"/>
    </row>
    <row r="619" spans="116:116">
      <c r="DL619" s="12"/>
    </row>
    <row r="620" spans="116:116">
      <c r="DL620" s="12"/>
    </row>
    <row r="621" spans="116:116">
      <c r="DL621" s="12"/>
    </row>
    <row r="622" spans="116:116">
      <c r="DL622" s="12"/>
    </row>
    <row r="623" spans="116:116">
      <c r="DL623" s="12"/>
    </row>
    <row r="624" spans="116:116">
      <c r="DL624" s="12"/>
    </row>
    <row r="625" spans="116:116">
      <c r="DL625" s="12"/>
    </row>
    <row r="626" spans="116:116">
      <c r="DL626" s="12"/>
    </row>
    <row r="627" spans="116:116">
      <c r="DL627" s="12"/>
    </row>
    <row r="628" spans="116:116">
      <c r="DL628" s="12"/>
    </row>
    <row r="629" spans="116:116">
      <c r="DL629" s="12"/>
    </row>
    <row r="630" spans="116:116">
      <c r="DL630" s="12"/>
    </row>
    <row r="631" spans="116:116">
      <c r="DL631" s="12"/>
    </row>
    <row r="632" spans="116:116">
      <c r="DL632" s="12"/>
    </row>
    <row r="633" spans="116:116">
      <c r="DL633" s="12"/>
    </row>
    <row r="634" spans="116:116">
      <c r="DL634" s="12"/>
    </row>
    <row r="635" spans="116:116">
      <c r="DL635" s="12"/>
    </row>
    <row r="636" spans="116:116">
      <c r="DL636" s="12"/>
    </row>
    <row r="637" spans="116:116">
      <c r="DL637" s="12"/>
    </row>
    <row r="638" spans="116:116">
      <c r="DL638" s="12"/>
    </row>
    <row r="639" spans="116:116">
      <c r="DL639" s="12"/>
    </row>
    <row r="640" spans="116:116">
      <c r="DL640" s="12"/>
    </row>
    <row r="641" spans="116:116">
      <c r="DL641" s="12"/>
    </row>
    <row r="642" spans="116:116">
      <c r="DL642" s="12"/>
    </row>
    <row r="643" spans="116:116">
      <c r="DL643" s="12"/>
    </row>
    <row r="644" spans="116:116">
      <c r="DL644" s="12"/>
    </row>
    <row r="645" spans="116:116">
      <c r="DL645" s="12"/>
    </row>
    <row r="646" spans="116:116">
      <c r="DL646" s="12"/>
    </row>
    <row r="647" spans="116:116">
      <c r="DL647" s="12"/>
    </row>
    <row r="648" spans="116:116">
      <c r="DL648" s="12"/>
    </row>
    <row r="649" spans="116:116">
      <c r="DL649" s="12"/>
    </row>
    <row r="650" spans="116:116">
      <c r="DL650" s="12"/>
    </row>
    <row r="651" spans="116:116">
      <c r="DL651" s="12"/>
    </row>
    <row r="652" spans="116:116">
      <c r="DL652" s="12"/>
    </row>
    <row r="653" spans="116:116">
      <c r="DL653" s="12"/>
    </row>
    <row r="654" spans="116:116">
      <c r="DL654" s="12"/>
    </row>
    <row r="655" spans="116:116">
      <c r="DL655" s="12"/>
    </row>
    <row r="656" spans="116:116">
      <c r="DL656" s="12"/>
    </row>
    <row r="657" spans="116:116">
      <c r="DL657" s="12"/>
    </row>
    <row r="658" spans="116:116">
      <c r="DL658" s="12"/>
    </row>
    <row r="659" spans="116:116">
      <c r="DL659" s="12"/>
    </row>
    <row r="660" spans="116:116">
      <c r="DL660" s="12"/>
    </row>
    <row r="661" spans="116:116">
      <c r="DL661" s="12"/>
    </row>
    <row r="662" spans="116:116">
      <c r="DL662" s="12"/>
    </row>
    <row r="663" spans="116:116">
      <c r="DL663" s="12"/>
    </row>
    <row r="664" spans="116:116">
      <c r="DL664" s="12"/>
    </row>
    <row r="665" spans="116:116">
      <c r="DL665" s="12"/>
    </row>
    <row r="666" spans="116:116">
      <c r="DL666" s="12"/>
    </row>
    <row r="667" spans="116:116">
      <c r="DL667" s="12"/>
    </row>
    <row r="668" spans="116:116">
      <c r="DL668" s="12"/>
    </row>
    <row r="669" spans="116:116">
      <c r="DL669" s="12"/>
    </row>
    <row r="670" spans="116:116">
      <c r="DL670" s="12"/>
    </row>
    <row r="671" spans="116:116">
      <c r="DL671" s="12"/>
    </row>
    <row r="672" spans="116:116">
      <c r="DL672" s="12"/>
    </row>
    <row r="673" spans="116:116">
      <c r="DL673" s="12"/>
    </row>
    <row r="674" spans="116:116">
      <c r="DL674" s="12"/>
    </row>
    <row r="675" spans="116:116">
      <c r="DL675" s="12"/>
    </row>
    <row r="676" spans="116:116">
      <c r="DL676" s="12"/>
    </row>
    <row r="677" spans="116:116">
      <c r="DL677" s="12"/>
    </row>
    <row r="678" spans="116:116">
      <c r="DL678" s="12"/>
    </row>
    <row r="679" spans="116:116">
      <c r="DL679" s="12"/>
    </row>
    <row r="680" spans="116:116">
      <c r="DL680" s="12"/>
    </row>
    <row r="681" spans="116:116">
      <c r="DL681" s="12"/>
    </row>
    <row r="682" spans="116:116">
      <c r="DL682" s="12"/>
    </row>
    <row r="683" spans="116:116">
      <c r="DL683" s="12"/>
    </row>
    <row r="684" spans="116:116">
      <c r="DL684" s="12"/>
    </row>
    <row r="685" spans="116:116">
      <c r="DL685" s="12"/>
    </row>
    <row r="686" spans="116:116">
      <c r="DL686" s="12"/>
    </row>
    <row r="687" spans="116:116">
      <c r="DL687" s="12"/>
    </row>
    <row r="688" spans="116:116">
      <c r="DL688" s="12"/>
    </row>
    <row r="689" spans="116:116">
      <c r="DL689" s="12"/>
    </row>
    <row r="690" spans="116:116">
      <c r="DL690" s="12"/>
    </row>
    <row r="691" spans="116:116">
      <c r="DL691" s="12"/>
    </row>
    <row r="692" spans="116:116">
      <c r="DL692" s="12"/>
    </row>
    <row r="693" spans="116:116">
      <c r="DL693" s="12"/>
    </row>
    <row r="694" spans="116:116">
      <c r="DL694" s="12"/>
    </row>
    <row r="695" spans="116:116">
      <c r="DL695" s="12"/>
    </row>
    <row r="696" spans="116:116">
      <c r="DL696" s="12"/>
    </row>
    <row r="697" spans="116:116">
      <c r="DL697" s="12"/>
    </row>
    <row r="698" spans="116:116">
      <c r="DL698" s="12"/>
    </row>
    <row r="699" spans="116:116">
      <c r="DL699" s="12"/>
    </row>
    <row r="700" spans="116:116">
      <c r="DL700" s="12"/>
    </row>
    <row r="701" spans="116:116">
      <c r="DL701" s="12"/>
    </row>
    <row r="702" spans="116:116">
      <c r="DL702" s="12"/>
    </row>
    <row r="703" spans="116:116">
      <c r="DL703" s="12"/>
    </row>
    <row r="704" spans="116:116">
      <c r="DL704" s="12"/>
    </row>
    <row r="705" spans="116:116">
      <c r="DL705" s="12"/>
    </row>
    <row r="706" spans="116:116">
      <c r="DL706" s="12"/>
    </row>
    <row r="707" spans="116:116">
      <c r="DL707" s="12"/>
    </row>
    <row r="708" spans="116:116">
      <c r="DL708" s="12"/>
    </row>
    <row r="709" spans="116:116">
      <c r="DL709" s="12"/>
    </row>
    <row r="710" spans="116:116">
      <c r="DL710" s="12"/>
    </row>
    <row r="711" spans="116:116">
      <c r="DL711" s="12"/>
    </row>
    <row r="712" spans="116:116">
      <c r="DL712" s="12"/>
    </row>
    <row r="713" spans="116:116">
      <c r="DL713" s="12"/>
    </row>
    <row r="714" spans="116:116">
      <c r="DL714" s="12"/>
    </row>
    <row r="715" spans="116:116">
      <c r="DL715" s="12"/>
    </row>
    <row r="716" spans="116:116">
      <c r="DL716" s="12"/>
    </row>
    <row r="717" spans="116:116">
      <c r="DL717" s="12"/>
    </row>
    <row r="718" spans="116:116">
      <c r="DL718" s="12"/>
    </row>
    <row r="719" spans="116:116">
      <c r="DL719" s="12"/>
    </row>
    <row r="720" spans="116:116">
      <c r="DL720" s="12"/>
    </row>
    <row r="721" spans="116:116">
      <c r="DL721" s="12"/>
    </row>
    <row r="722" spans="116:116">
      <c r="DL722" s="12"/>
    </row>
    <row r="723" spans="116:116">
      <c r="DL723" s="12"/>
    </row>
    <row r="724" spans="116:116">
      <c r="DL724" s="12"/>
    </row>
    <row r="725" spans="116:116">
      <c r="DL725" s="12"/>
    </row>
    <row r="726" spans="116:116">
      <c r="DL726" s="12"/>
    </row>
    <row r="727" spans="116:116">
      <c r="DL727" s="12"/>
    </row>
    <row r="728" spans="116:116">
      <c r="DL728" s="12"/>
    </row>
    <row r="729" spans="116:116">
      <c r="DL729" s="12"/>
    </row>
    <row r="730" spans="116:116">
      <c r="DL730" s="12"/>
    </row>
    <row r="731" spans="116:116">
      <c r="DL731" s="12"/>
    </row>
  </sheetData>
  <mergeCells count="103">
    <mergeCell ref="A7:A12"/>
    <mergeCell ref="B7:D11"/>
    <mergeCell ref="E7:E12"/>
    <mergeCell ref="F7:F12"/>
    <mergeCell ref="G7:I11"/>
    <mergeCell ref="J7:J12"/>
    <mergeCell ref="K7:K12"/>
    <mergeCell ref="M7:M12"/>
    <mergeCell ref="N7:N12"/>
    <mergeCell ref="O7:O12"/>
    <mergeCell ref="P7:P12"/>
    <mergeCell ref="Q7:Q12"/>
    <mergeCell ref="C3:M3"/>
    <mergeCell ref="C4:M4"/>
    <mergeCell ref="C5:M5"/>
    <mergeCell ref="C6:M6"/>
    <mergeCell ref="R7:R12"/>
    <mergeCell ref="S7:S12"/>
    <mergeCell ref="T7:X8"/>
    <mergeCell ref="Y7:AC8"/>
    <mergeCell ref="AD7:AH8"/>
    <mergeCell ref="AI7:AM8"/>
    <mergeCell ref="AI9:AJ9"/>
    <mergeCell ref="AK9:AL9"/>
    <mergeCell ref="AM9:AM10"/>
    <mergeCell ref="BR7:BV8"/>
    <mergeCell ref="BW7:CA8"/>
    <mergeCell ref="T9:U9"/>
    <mergeCell ref="V9:W9"/>
    <mergeCell ref="X9:X10"/>
    <mergeCell ref="Y9:Z9"/>
    <mergeCell ref="AA9:AB9"/>
    <mergeCell ref="AC9:AC10"/>
    <mergeCell ref="AD9:AE9"/>
    <mergeCell ref="AF9:AG9"/>
    <mergeCell ref="AH9:AH10"/>
    <mergeCell ref="AX9:AY9"/>
    <mergeCell ref="AZ9:BA9"/>
    <mergeCell ref="BB9:BB10"/>
    <mergeCell ref="BC9:BD9"/>
    <mergeCell ref="BE9:BF9"/>
    <mergeCell ref="BG9:BG10"/>
    <mergeCell ref="CB7:CF8"/>
    <mergeCell ref="CG7:CK8"/>
    <mergeCell ref="CL7:CP8"/>
    <mergeCell ref="CQ7:CU8"/>
    <mergeCell ref="AN7:AR8"/>
    <mergeCell ref="AS7:AW8"/>
    <mergeCell ref="AX7:BB8"/>
    <mergeCell ref="BC7:BG8"/>
    <mergeCell ref="BH7:BL8"/>
    <mergeCell ref="BM7:BQ8"/>
    <mergeCell ref="CV7:CZ8"/>
    <mergeCell ref="DA7:DA10"/>
    <mergeCell ref="DB7:DF8"/>
    <mergeCell ref="DG7:DK8"/>
    <mergeCell ref="DL7:DP8"/>
    <mergeCell ref="DQ7:DQ12"/>
    <mergeCell ref="CV9:CW9"/>
    <mergeCell ref="CX9:CY9"/>
    <mergeCell ref="CZ9:CZ10"/>
    <mergeCell ref="DB9:DC9"/>
    <mergeCell ref="DN9:DO9"/>
    <mergeCell ref="DP9:DP10"/>
    <mergeCell ref="AN9:AO9"/>
    <mergeCell ref="AP9:AQ9"/>
    <mergeCell ref="AR9:AR10"/>
    <mergeCell ref="AS9:AT9"/>
    <mergeCell ref="AU9:AV9"/>
    <mergeCell ref="AW9:AW10"/>
    <mergeCell ref="BR9:BS9"/>
    <mergeCell ref="BT9:BU9"/>
    <mergeCell ref="BV9:BV10"/>
    <mergeCell ref="BW9:BX9"/>
    <mergeCell ref="BY9:BZ9"/>
    <mergeCell ref="CA9:CA10"/>
    <mergeCell ref="BH9:BI9"/>
    <mergeCell ref="BJ9:BK9"/>
    <mergeCell ref="BL9:BL10"/>
    <mergeCell ref="BM9:BN9"/>
    <mergeCell ref="BO9:BP9"/>
    <mergeCell ref="BQ9:BQ10"/>
    <mergeCell ref="CL9:CM9"/>
    <mergeCell ref="CN9:CO9"/>
    <mergeCell ref="CP9:CP10"/>
    <mergeCell ref="CQ9:CR9"/>
    <mergeCell ref="CS9:CT9"/>
    <mergeCell ref="CU9:CU10"/>
    <mergeCell ref="CB9:CC9"/>
    <mergeCell ref="CD9:CE9"/>
    <mergeCell ref="CF9:CF10"/>
    <mergeCell ref="CG9:CH9"/>
    <mergeCell ref="CI9:CJ9"/>
    <mergeCell ref="CK9:CK10"/>
    <mergeCell ref="DX9:EA9"/>
    <mergeCell ref="EK11:EL12"/>
    <mergeCell ref="DD9:DE9"/>
    <mergeCell ref="DF9:DF10"/>
    <mergeCell ref="DG9:DH9"/>
    <mergeCell ref="DI9:DJ9"/>
    <mergeCell ref="DK9:DK10"/>
    <mergeCell ref="DL9:DM9"/>
    <mergeCell ref="DR7:DR12"/>
  </mergeCells>
  <conditionalFormatting sqref="DQ13:DQ54">
    <cfRule type="cellIs" dxfId="59" priority="48" stopIfTrue="1" operator="equal">
      <formula>"ناجحة"</formula>
    </cfRule>
    <cfRule type="cellIs" dxfId="58" priority="49" stopIfTrue="1" operator="equal">
      <formula>"دور ثان"</formula>
    </cfRule>
    <cfRule type="cellIs" dxfId="57" priority="50" stopIfTrue="1" operator="equal">
      <formula>"راسبة"</formula>
    </cfRule>
  </conditionalFormatting>
  <conditionalFormatting sqref="R13:R45">
    <cfRule type="cellIs" dxfId="56" priority="52" stopIfTrue="1" operator="equal">
      <formula>"مسيحية"</formula>
    </cfRule>
  </conditionalFormatting>
  <conditionalFormatting sqref="X13:X54">
    <cfRule type="cellIs" dxfId="55" priority="51" stopIfTrue="1" operator="lessThan">
      <formula>$X$12</formula>
    </cfRule>
  </conditionalFormatting>
  <conditionalFormatting sqref="W13:W54">
    <cfRule type="cellIs" dxfId="54" priority="16" stopIfTrue="1" operator="equal">
      <formula>0.1</formula>
    </cfRule>
    <cfRule type="cellIs" dxfId="53" priority="47" stopIfTrue="1" operator="lessThan">
      <formula>$W$12</formula>
    </cfRule>
  </conditionalFormatting>
  <conditionalFormatting sqref="AB13:AB54">
    <cfRule type="cellIs" dxfId="52" priority="3" stopIfTrue="1" operator="equal">
      <formula>0.1</formula>
    </cfRule>
    <cfRule type="cellIs" dxfId="51" priority="46" stopIfTrue="1" operator="lessThan">
      <formula>$AB$12</formula>
    </cfRule>
  </conditionalFormatting>
  <conditionalFormatting sqref="AC13:AC54">
    <cfRule type="cellIs" dxfId="50" priority="45" stopIfTrue="1" operator="lessThan">
      <formula>$AC$12</formula>
    </cfRule>
  </conditionalFormatting>
  <conditionalFormatting sqref="AG13:AG54">
    <cfRule type="cellIs" dxfId="49" priority="2" stopIfTrue="1" operator="equal">
      <formula>0.1</formula>
    </cfRule>
    <cfRule type="cellIs" dxfId="48" priority="44" stopIfTrue="1" operator="lessThan">
      <formula>$AG$12</formula>
    </cfRule>
  </conditionalFormatting>
  <conditionalFormatting sqref="AH13:AH54">
    <cfRule type="cellIs" dxfId="47" priority="43" stopIfTrue="1" operator="lessThan">
      <formula>$AH$12</formula>
    </cfRule>
  </conditionalFormatting>
  <conditionalFormatting sqref="AL13:AL54">
    <cfRule type="cellIs" dxfId="46" priority="1" stopIfTrue="1" operator="equal">
      <formula>0.1</formula>
    </cfRule>
    <cfRule type="cellIs" dxfId="45" priority="42" stopIfTrue="1" operator="lessThan">
      <formula>$AL$12</formula>
    </cfRule>
  </conditionalFormatting>
  <conditionalFormatting sqref="AM13:AM54">
    <cfRule type="cellIs" dxfId="44" priority="41" stopIfTrue="1" operator="lessThan">
      <formula>$AM$12</formula>
    </cfRule>
  </conditionalFormatting>
  <conditionalFormatting sqref="AQ13:AQ54">
    <cfRule type="cellIs" dxfId="43" priority="39" stopIfTrue="1" operator="equal">
      <formula>0.1</formula>
    </cfRule>
    <cfRule type="cellIs" dxfId="42" priority="40" stopIfTrue="1" operator="lessThan">
      <formula>$AQ$12</formula>
    </cfRule>
  </conditionalFormatting>
  <conditionalFormatting sqref="AR13:AR54">
    <cfRule type="cellIs" dxfId="41" priority="38" stopIfTrue="1" operator="lessThan">
      <formula>$AR$12</formula>
    </cfRule>
  </conditionalFormatting>
  <conditionalFormatting sqref="AV13:AV54">
    <cfRule type="cellIs" dxfId="40" priority="36" stopIfTrue="1" operator="equal">
      <formula>0.1</formula>
    </cfRule>
    <cfRule type="cellIs" dxfId="39" priority="37" stopIfTrue="1" operator="lessThan">
      <formula>$AV$12</formula>
    </cfRule>
  </conditionalFormatting>
  <conditionalFormatting sqref="AW13:AW54">
    <cfRule type="cellIs" dxfId="38" priority="35" stopIfTrue="1" operator="lessThan">
      <formula>$AW$12</formula>
    </cfRule>
  </conditionalFormatting>
  <conditionalFormatting sqref="BA13:BA54">
    <cfRule type="cellIs" dxfId="37" priority="33" stopIfTrue="1" operator="equal">
      <formula>0.1</formula>
    </cfRule>
    <cfRule type="cellIs" dxfId="36" priority="34" stopIfTrue="1" operator="lessThan">
      <formula>$BA$12</formula>
    </cfRule>
  </conditionalFormatting>
  <conditionalFormatting sqref="BB13:BB54">
    <cfRule type="cellIs" dxfId="35" priority="32" stopIfTrue="1" operator="lessThan">
      <formula>$BB$12</formula>
    </cfRule>
  </conditionalFormatting>
  <conditionalFormatting sqref="BF13:BF54">
    <cfRule type="cellIs" dxfId="34" priority="30" stopIfTrue="1" operator="equal">
      <formula>0.1</formula>
    </cfRule>
    <cfRule type="cellIs" dxfId="33" priority="31" stopIfTrue="1" operator="lessThan">
      <formula>$BF$12</formula>
    </cfRule>
  </conditionalFormatting>
  <conditionalFormatting sqref="BG13:BG54">
    <cfRule type="cellIs" dxfId="32" priority="29" stopIfTrue="1" operator="lessThan">
      <formula>$BG$12</formula>
    </cfRule>
  </conditionalFormatting>
  <conditionalFormatting sqref="BL13:BL54">
    <cfRule type="cellIs" dxfId="31" priority="28" stopIfTrue="1" operator="lessThan">
      <formula>$BL$12</formula>
    </cfRule>
  </conditionalFormatting>
  <conditionalFormatting sqref="BU13:BU54">
    <cfRule type="cellIs" dxfId="30" priority="26" stopIfTrue="1" operator="equal">
      <formula>0.1</formula>
    </cfRule>
    <cfRule type="cellIs" dxfId="29" priority="27" stopIfTrue="1" operator="lessThan">
      <formula>$BU$12</formula>
    </cfRule>
  </conditionalFormatting>
  <conditionalFormatting sqref="CF13:CF54">
    <cfRule type="cellIs" dxfId="28" priority="25" stopIfTrue="1" operator="lessThan">
      <formula>$CF$12</formula>
    </cfRule>
  </conditionalFormatting>
  <conditionalFormatting sqref="CE13:CE54">
    <cfRule type="cellIs" dxfId="27" priority="23" stopIfTrue="1" operator="equal">
      <formula>0.1</formula>
    </cfRule>
    <cfRule type="cellIs" dxfId="26" priority="24" stopIfTrue="1" operator="lessThan">
      <formula>$CE$12</formula>
    </cfRule>
  </conditionalFormatting>
  <conditionalFormatting sqref="CT13:CT54 CO13:CO54 CJ13:CJ54">
    <cfRule type="cellIs" dxfId="25" priority="21" stopIfTrue="1" operator="equal">
      <formula>0.1</formula>
    </cfRule>
    <cfRule type="cellIs" dxfId="24" priority="22" stopIfTrue="1" operator="lessThan">
      <formula>$CJ$12</formula>
    </cfRule>
  </conditionalFormatting>
  <conditionalFormatting sqref="DJ13:DJ54">
    <cfRule type="cellIs" dxfId="23" priority="17" stopIfTrue="1" operator="equal">
      <formula>0.1</formula>
    </cfRule>
    <cfRule type="cellIs" dxfId="22" priority="18" stopIfTrue="1" operator="lessThan">
      <formula>$DJ$12</formula>
    </cfRule>
  </conditionalFormatting>
  <conditionalFormatting sqref="DK13:DK54 DF13:DF54">
    <cfRule type="cellIs" dxfId="21" priority="15" stopIfTrue="1" operator="lessThan">
      <formula>$DF$12</formula>
    </cfRule>
  </conditionalFormatting>
  <conditionalFormatting sqref="DK13:DK54">
    <cfRule type="cellIs" dxfId="20" priority="14" stopIfTrue="1" operator="lessThan">
      <formula>$DK$12</formula>
    </cfRule>
  </conditionalFormatting>
  <conditionalFormatting sqref="BZ13:BZ54">
    <cfRule type="cellIs" dxfId="19" priority="12" stopIfTrue="1" operator="equal">
      <formula>0.1</formula>
    </cfRule>
    <cfRule type="cellIs" dxfId="18" priority="13" stopIfTrue="1" operator="lessThan">
      <formula>$BZ$12</formula>
    </cfRule>
  </conditionalFormatting>
  <conditionalFormatting sqref="CP13:CP54 CK13:CK54">
    <cfRule type="cellIs" dxfId="17" priority="11" stopIfTrue="1" operator="lessThan">
      <formula>$CK$12</formula>
    </cfRule>
  </conditionalFormatting>
  <conditionalFormatting sqref="BQ13:BQ54">
    <cfRule type="cellIs" dxfId="16" priority="10" stopIfTrue="1" operator="lessThan">
      <formula>$BQ$12</formula>
    </cfRule>
  </conditionalFormatting>
  <conditionalFormatting sqref="BV13:BV54">
    <cfRule type="cellIs" dxfId="15" priority="9" stopIfTrue="1" operator="lessThan">
      <formula>$BV$12</formula>
    </cfRule>
  </conditionalFormatting>
  <conditionalFormatting sqref="CA13:CA54">
    <cfRule type="cellIs" dxfId="14" priority="8" stopIfTrue="1" operator="lessThan">
      <formula>$CA$12</formula>
    </cfRule>
  </conditionalFormatting>
  <conditionalFormatting sqref="CY13:CY54">
    <cfRule type="cellIs" dxfId="13" priority="6" stopIfTrue="1" operator="equal">
      <formula>0.1</formula>
    </cfRule>
    <cfRule type="cellIs" dxfId="12" priority="7" stopIfTrue="1" operator="lessThan">
      <formula>$CY$12</formula>
    </cfRule>
  </conditionalFormatting>
  <conditionalFormatting sqref="CU13:CU54">
    <cfRule type="cellIs" dxfId="11" priority="5" stopIfTrue="1" operator="lessThan">
      <formula>$CU$12</formula>
    </cfRule>
  </conditionalFormatting>
  <conditionalFormatting sqref="CZ13:CZ54">
    <cfRule type="cellIs" dxfId="10" priority="4" stopIfTrue="1" operator="lessThan">
      <formula>$CZ$12</formula>
    </cfRule>
  </conditionalFormatting>
  <conditionalFormatting sqref="DE13:DE54">
    <cfRule type="cellIs" dxfId="9" priority="19" stopIfTrue="1" operator="equal">
      <formula>0.1</formula>
    </cfRule>
    <cfRule type="cellIs" dxfId="8" priority="20" stopIfTrue="1" operator="lessThan">
      <formula>$DE$12</formula>
    </cfRule>
  </conditionalFormatting>
  <conditionalFormatting sqref="BK13:BK54">
    <cfRule type="cellIs" dxfId="7" priority="53" stopIfTrue="1" operator="equal">
      <formula>0.1</formula>
    </cfRule>
    <cfRule type="cellIs" dxfId="6" priority="54" stopIfTrue="1" operator="greaterThan">
      <formula>$BK$11</formula>
    </cfRule>
    <cfRule type="cellIs" dxfId="5" priority="55" stopIfTrue="1" operator="lessThan">
      <formula>$BK$12</formula>
    </cfRule>
  </conditionalFormatting>
  <conditionalFormatting sqref="BP13:BP54">
    <cfRule type="cellIs" dxfId="4" priority="56" stopIfTrue="1" operator="equal">
      <formula>0.1</formula>
    </cfRule>
    <cfRule type="cellIs" dxfId="3" priority="57" stopIfTrue="1" operator="lessThan">
      <formula>$BP$12</formula>
    </cfRule>
  </conditionalFormatting>
  <conditionalFormatting sqref="DP13:DP54">
    <cfRule type="cellIs" dxfId="2" priority="58" stopIfTrue="1" operator="lessThan">
      <formula>$DP$12</formula>
    </cfRule>
  </conditionalFormatting>
  <conditionalFormatting sqref="DO13:DO54">
    <cfRule type="cellIs" dxfId="1" priority="59" stopIfTrue="1" operator="equal">
      <formula>0.1</formula>
    </cfRule>
    <cfRule type="cellIs" dxfId="0" priority="60" stopIfTrue="1" operator="lessThan">
      <formula>$DO$12</formula>
    </cfRule>
  </conditionalFormatting>
  <dataValidations count="8">
    <dataValidation type="whole" operator="lessThanOrEqual" allowBlank="1" showInputMessage="1" showErrorMessage="1" sqref="B1 B53:B65536">
      <formula1>31</formula1>
    </dataValidation>
    <dataValidation type="whole" operator="lessThanOrEqual" allowBlank="1" showInputMessage="1" showErrorMessage="1" sqref="C1 C53:C65536">
      <formula1>12</formula1>
    </dataValidation>
    <dataValidation type="custom" allowBlank="1" showInputMessage="1" showErrorMessage="1" sqref="BV13:BV54 AW13:AW54 T11:BA12 CV11:CY11 BC11:BK12 CV12:CZ12 DP11:DP54 DB11:DE12 DG11:DJ12 DL11:DO12 BR11:CU12 BM11:BP12 DF11:DF54 CA13:CA54 AM13:AM54 BG13:BG54 AH13:AH54 BB11:BB54 AC13:AC54 CP13:CP54 DK11:DK54 BL11:BL54 CK13:CK54 CF13:CF54 CZ13:CZ54 X13:X54 CU13:CU54 AR13:AR54 BQ11:BQ54">
      <formula1>0</formula1>
    </dataValidation>
    <dataValidation type="decimal" operator="lessThanOrEqual" allowBlank="1" showInputMessage="1" showErrorMessage="1" prompt="تأكد من الرقم" sqref="Y13:Y54">
      <formula1>Y$11</formula1>
    </dataValidation>
    <dataValidation type="decimal" operator="lessThanOrEqual" allowBlank="1" showInputMessage="1" showErrorMessage="1" error="تأكد من الرقم" sqref="BN13:BO54 Z13:AA54 DC13:DD54 BX13:BY54 CH13:CI54 BS13:BT54 AT13:AU54 BI13:BJ54 BD13:BE54 AY13:AZ54 AJ13:AK54 AO13:AP54 CR13:CS54 AE13:AF54 DM13:DN54 CC13:CD54 DH13:DI54 CM13:CN54 V13:V54">
      <formula1>V$11</formula1>
    </dataValidation>
    <dataValidation type="decimal" operator="lessThanOrEqual" allowBlank="1" showInputMessage="1" showErrorMessage="1" error="تأكد من الرقم " sqref="AN13:AN54 BW13:BW54 CB13:CB54 CG13:CG54 BR13:BR54 BM13:BM54 BH13:BH54 BC13:BC54 AX13:AX54 AS13:AS54 DG13:DG54 CL13:CL54 T13:T54 DL13:DL54 CQ13:CQ54 DB13:DB54">
      <formula1>T$11</formula1>
    </dataValidation>
    <dataValidation type="decimal" allowBlank="1" showInputMessage="1" showErrorMessage="1" sqref="CJ13:CJ54 DJ13:DJ54 AQ13:AQ54 AV13:AV54 BA13:BA54 BF13:BF54 BK13:BK54 BP13:BP54 BU13:BU54 W13:W54 CT13:CT54 CY13:CY54 BZ13:BZ54 CO13:CO54 CE13:CE54 AL13:AL54 AG13:AG54 AB13:AB54 DO13:DO54 DE13:DE54">
      <formula1>0</formula1>
      <formula2>W$11</formula2>
    </dataValidation>
    <dataValidation type="decimal" operator="lessThanOrEqual" allowBlank="1" showInputMessage="1" showErrorMessage="1" sqref="CV13:CX54 AD13:AD54 AI13:AI54">
      <formula1>AD$11</formula1>
    </dataValidation>
  </dataValidations>
  <printOptions horizontalCentered="1" verticalCentered="1"/>
  <pageMargins left="0.1" right="0.1" top="0.1" bottom="0.1" header="0.1" footer="0.1"/>
  <pageSetup paperSize="9" scale="96" pageOrder="overThenDown" orientation="landscape" blackAndWhite="1" r:id="rId1"/>
  <headerFooter scaleWithDoc="0" alignWithMargins="0">
    <oddHeader xml:space="preserve">&amp;R
</oddHeader>
  </headerFooter>
  <rowBreaks count="2" manualBreakCount="2">
    <brk id="32" max="126" man="1"/>
    <brk id="47" max="16383" man="1"/>
  </rowBreaks>
  <colBreaks count="4" manualBreakCount="4">
    <brk id="29" max="1048575" man="1"/>
    <brk id="54" max="1048575" man="1"/>
    <brk id="79" max="1048575" man="1"/>
    <brk id="105" max="1048575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تحكم</vt:lpstr>
      <vt:lpstr>تحكم!Print_Area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aboali</dc:creator>
  <cp:lastModifiedBy>aboali</cp:lastModifiedBy>
  <dcterms:created xsi:type="dcterms:W3CDTF">2018-03-16T12:33:22Z</dcterms:created>
  <dcterms:modified xsi:type="dcterms:W3CDTF">2018-03-19T12:43:14Z</dcterms:modified>
</cp:coreProperties>
</file>