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7635" yWindow="-15" windowWidth="7680" windowHeight="8565"/>
  </bookViews>
  <sheets>
    <sheet name="مقدمة " sheetId="8" r:id="rId1"/>
    <sheet name="مقدمة البرنامج الاول " sheetId="7" r:id="rId2"/>
    <sheet name="استخلاص نسب التحليل " sheetId="6" r:id="rId3"/>
    <sheet name="فارغ" sheetId="5" r:id="rId4"/>
    <sheet name="مقدمة البرنامج الثاني" sheetId="4" r:id="rId5"/>
    <sheet name="الرئيسية" sheetId="2" r:id="rId6"/>
    <sheet name="النتائج" sheetId="1" r:id="rId7"/>
    <sheet name="ملخص النتائج" sheetId="3" r:id="rId8"/>
  </sheets>
  <calcPr calcId="124519"/>
</workbook>
</file>

<file path=xl/calcChain.xml><?xml version="1.0" encoding="utf-8"?>
<calcChain xmlns="http://schemas.openxmlformats.org/spreadsheetml/2006/main">
  <c r="E29" i="6"/>
  <c r="G29"/>
  <c r="E28"/>
  <c r="E27"/>
  <c r="E26"/>
  <c r="E25"/>
  <c r="G25"/>
  <c r="E24"/>
  <c r="G24"/>
  <c r="E23"/>
  <c r="G23"/>
  <c r="E22"/>
  <c r="E21"/>
  <c r="E20"/>
  <c r="G20"/>
  <c r="E19"/>
  <c r="G19"/>
  <c r="C36" i="1"/>
  <c r="C46"/>
  <c r="B36"/>
  <c r="B46"/>
  <c r="C31"/>
  <c r="C41"/>
  <c r="B31"/>
  <c r="B41"/>
  <c r="B16"/>
  <c r="C16"/>
  <c r="B110"/>
  <c r="C110"/>
  <c r="D110"/>
  <c r="B104"/>
  <c r="C104"/>
  <c r="D104"/>
  <c r="B98"/>
  <c r="C98"/>
  <c r="D98"/>
  <c r="B92"/>
  <c r="C92"/>
  <c r="D92"/>
  <c r="A50" i="3"/>
  <c r="B83" i="1"/>
  <c r="C83"/>
  <c r="D83"/>
  <c r="B77"/>
  <c r="C77"/>
  <c r="D77"/>
  <c r="B69"/>
  <c r="C69"/>
  <c r="D69"/>
  <c r="A40" i="3"/>
  <c r="B61" i="1"/>
  <c r="C61"/>
  <c r="D36"/>
  <c r="A24" i="3"/>
  <c r="D31" i="1"/>
  <c r="A21" i="3"/>
  <c r="B26" i="1"/>
  <c r="C26"/>
  <c r="B21"/>
  <c r="C21"/>
  <c r="A6" i="3"/>
  <c r="C6"/>
  <c r="A7"/>
  <c r="C7"/>
  <c r="C8"/>
  <c r="B9" i="1"/>
  <c r="C9"/>
  <c r="B10"/>
  <c r="C10"/>
  <c r="C5"/>
  <c r="C6"/>
  <c r="C4"/>
  <c r="A4"/>
  <c r="A5"/>
  <c r="E36"/>
  <c r="A23" i="3"/>
  <c r="D21" i="1"/>
  <c r="A15" i="3"/>
  <c r="D16" i="1"/>
  <c r="A12" i="3"/>
  <c r="E16" i="1"/>
  <c r="A11" i="3"/>
  <c r="A53"/>
  <c r="E98" i="1"/>
  <c r="A52" i="3"/>
  <c r="A46"/>
  <c r="E83" i="1"/>
  <c r="A45" i="3"/>
  <c r="A43"/>
  <c r="E77" i="1"/>
  <c r="A42" i="3"/>
  <c r="A56"/>
  <c r="E104" i="1"/>
  <c r="A55" i="3"/>
  <c r="D41" i="1"/>
  <c r="A59" i="3"/>
  <c r="E110" i="1"/>
  <c r="A58" i="3"/>
  <c r="E92" i="1"/>
  <c r="A49" i="3"/>
  <c r="D61" i="1"/>
  <c r="A37" i="3"/>
  <c r="E69" i="1"/>
  <c r="A39" i="3"/>
  <c r="E31" i="1"/>
  <c r="A20" i="3"/>
  <c r="E41" i="1"/>
  <c r="A26" i="3"/>
  <c r="A27"/>
  <c r="E21" i="1"/>
  <c r="A14" i="3"/>
  <c r="D26" i="1"/>
  <c r="A18" i="3"/>
  <c r="C51" i="1"/>
  <c r="D46"/>
  <c r="B51"/>
  <c r="D51"/>
  <c r="E30" i="6"/>
  <c r="E61" i="1"/>
  <c r="A36" i="3"/>
  <c r="E26" i="1"/>
  <c r="A17" i="3"/>
  <c r="E46" i="1"/>
  <c r="A29" i="3"/>
  <c r="A30"/>
  <c r="A33"/>
  <c r="E51" i="1"/>
  <c r="A32" i="3"/>
</calcChain>
</file>

<file path=xl/comments1.xml><?xml version="1.0" encoding="utf-8"?>
<comments xmlns="http://schemas.openxmlformats.org/spreadsheetml/2006/main">
  <authors>
    <author>pc</author>
  </authors>
  <commentList>
    <comment ref="E19" authorId="0">
      <text>
        <r>
          <rPr>
            <b/>
            <sz val="14"/>
            <color indexed="81"/>
            <rFont val="Arial"/>
            <family val="2"/>
          </rPr>
          <t xml:space="preserve">تحليل من الميزانية </t>
        </r>
        <r>
          <rPr>
            <sz val="8"/>
            <color indexed="81"/>
            <rFont val="Tahoma"/>
            <family val="2"/>
          </rPr>
          <t xml:space="preserve">
</t>
        </r>
      </text>
    </comment>
    <comment ref="E20" authorId="0">
      <text>
        <r>
          <rPr>
            <b/>
            <sz val="8"/>
            <color indexed="81"/>
            <rFont val="Tahoma"/>
            <family val="2"/>
          </rPr>
          <t>تحليل من حساب الارباح والخسائر</t>
        </r>
        <r>
          <rPr>
            <sz val="8"/>
            <color indexed="81"/>
            <rFont val="Tahoma"/>
            <family val="2"/>
          </rPr>
          <t xml:space="preserve">
</t>
        </r>
      </text>
    </comment>
    <comment ref="E21" authorId="0">
      <text>
        <r>
          <rPr>
            <b/>
            <sz val="8"/>
            <color indexed="81"/>
            <rFont val="Tahoma"/>
            <family val="2"/>
          </rPr>
          <t xml:space="preserve">تحليل من الميزانية </t>
        </r>
        <r>
          <rPr>
            <sz val="8"/>
            <color indexed="81"/>
            <rFont val="Tahoma"/>
            <family val="2"/>
          </rPr>
          <t xml:space="preserve">
</t>
        </r>
      </text>
    </comment>
    <comment ref="E22" authorId="0">
      <text>
        <r>
          <rPr>
            <b/>
            <sz val="8"/>
            <color indexed="81"/>
            <rFont val="Tahoma"/>
            <family val="2"/>
          </rPr>
          <t xml:space="preserve">تحليل من الميزانية </t>
        </r>
        <r>
          <rPr>
            <sz val="8"/>
            <color indexed="81"/>
            <rFont val="Tahoma"/>
            <family val="2"/>
          </rPr>
          <t xml:space="preserve">
</t>
        </r>
      </text>
    </comment>
    <comment ref="E23" authorId="0">
      <text>
        <r>
          <rPr>
            <b/>
            <sz val="8"/>
            <color indexed="81"/>
            <rFont val="Tahoma"/>
            <family val="2"/>
          </rPr>
          <t xml:space="preserve">تحليل من الميزانية </t>
        </r>
        <r>
          <rPr>
            <sz val="8"/>
            <color indexed="81"/>
            <rFont val="Tahoma"/>
            <family val="2"/>
          </rPr>
          <t xml:space="preserve">
</t>
        </r>
      </text>
    </comment>
    <comment ref="E24" authorId="0">
      <text>
        <r>
          <rPr>
            <b/>
            <sz val="8"/>
            <color indexed="81"/>
            <rFont val="Tahoma"/>
            <family val="2"/>
          </rPr>
          <t xml:space="preserve">تحليل من الميزانية </t>
        </r>
      </text>
    </comment>
    <comment ref="E25" authorId="0">
      <text>
        <r>
          <rPr>
            <b/>
            <sz val="8"/>
            <color indexed="81"/>
            <rFont val="Tahoma"/>
            <family val="2"/>
          </rPr>
          <t xml:space="preserve">تحليل من الميزانية </t>
        </r>
      </text>
    </comment>
    <comment ref="E26" authorId="0">
      <text>
        <r>
          <rPr>
            <b/>
            <sz val="8"/>
            <color indexed="81"/>
            <rFont val="Tahoma"/>
            <family val="2"/>
          </rPr>
          <t xml:space="preserve">تحليل من حساب الارباح والخسائر
</t>
        </r>
        <r>
          <rPr>
            <sz val="8"/>
            <color indexed="81"/>
            <rFont val="Tahoma"/>
            <family val="2"/>
          </rPr>
          <t xml:space="preserve">
</t>
        </r>
      </text>
    </comment>
    <comment ref="E27" authorId="0">
      <text>
        <r>
          <rPr>
            <b/>
            <sz val="8"/>
            <color indexed="81"/>
            <rFont val="Tahoma"/>
            <family val="2"/>
          </rPr>
          <t xml:space="preserve">تحليل من حساب الارباح والخسائر
</t>
        </r>
        <r>
          <rPr>
            <sz val="8"/>
            <color indexed="81"/>
            <rFont val="Tahoma"/>
            <family val="2"/>
          </rPr>
          <t xml:space="preserve">
</t>
        </r>
      </text>
    </comment>
    <comment ref="E28" authorId="0">
      <text>
        <r>
          <rPr>
            <b/>
            <sz val="8"/>
            <color indexed="81"/>
            <rFont val="Tahoma"/>
            <family val="2"/>
          </rPr>
          <t xml:space="preserve">تحليل من الميزانية </t>
        </r>
        <r>
          <rPr>
            <sz val="8"/>
            <color indexed="81"/>
            <rFont val="Tahoma"/>
            <family val="2"/>
          </rPr>
          <t xml:space="preserve">
</t>
        </r>
      </text>
    </comment>
    <comment ref="E29" authorId="0">
      <text>
        <r>
          <rPr>
            <b/>
            <sz val="8"/>
            <color indexed="81"/>
            <rFont val="Tahoma"/>
            <family val="2"/>
          </rPr>
          <t xml:space="preserve">تحليل من الميزانية </t>
        </r>
        <r>
          <rPr>
            <sz val="8"/>
            <color indexed="81"/>
            <rFont val="Tahoma"/>
            <family val="2"/>
          </rPr>
          <t xml:space="preserve">
</t>
        </r>
      </text>
    </comment>
    <comment ref="E30" authorId="0">
      <text>
        <r>
          <rPr>
            <b/>
            <sz val="8"/>
            <color indexed="81"/>
            <rFont val="Tahoma"/>
            <family val="2"/>
          </rPr>
          <t xml:space="preserve">تحليل من حساب الارباح والخسائر
</t>
        </r>
        <r>
          <rPr>
            <sz val="8"/>
            <color indexed="81"/>
            <rFont val="Tahoma"/>
            <family val="2"/>
          </rPr>
          <t xml:space="preserve">
</t>
        </r>
      </text>
    </comment>
  </commentList>
</comments>
</file>

<file path=xl/sharedStrings.xml><?xml version="1.0" encoding="utf-8"?>
<sst xmlns="http://schemas.openxmlformats.org/spreadsheetml/2006/main" count="474" uniqueCount="325">
  <si>
    <t xml:space="preserve">     </t>
  </si>
  <si>
    <t xml:space="preserve">   إسم العميل:</t>
  </si>
  <si>
    <t xml:space="preserve">   الفترة المحاسبية:</t>
  </si>
  <si>
    <t xml:space="preserve">   الموضوع:</t>
  </si>
  <si>
    <t xml:space="preserve"> </t>
  </si>
  <si>
    <t>لقياس قدرة المنشأة على السداد في الأجل القصير</t>
  </si>
  <si>
    <t>= الموجودات المتداولة – المطلوبات المتداولة</t>
  </si>
  <si>
    <t>الموجودات المتداولة سهلة التحويل إلى نقدية</t>
  </si>
  <si>
    <t>معدل دوران المخزون</t>
  </si>
  <si>
    <t>يعكس عدد المرات التي يتم بها تداول وحدات المخزون خلال الفترة – أي عدد المرات التي يتم بها تحويل المخزون إلى مبيعات خلال الفترة – والزيادة في هذا الرقم مؤشر إيجابي على سرعة وسهولة تصريف المخزون.</t>
  </si>
  <si>
    <t>معدل دوران الذمم المدينة</t>
  </si>
  <si>
    <t>الذمم المدينة</t>
  </si>
  <si>
    <t>يقيس حركة تدفق الأموال المستثمرة في الذمم المدينة في البيع الآجل ثم التحصيل وهكذا. ويعكس هذا المقياس عدد المرات التي يستخدم بها كل ريال مستثمر في الذمم المدينة في عمليات البيع الآجل والتحصيل خلال الفترة والزيادة في عدد مرات الاستخدام خلال الفترة تعكس كفاءة في إدارة الذمم المدينة وبالتالي تحسن في الربحية.</t>
  </si>
  <si>
    <t>يقيس عدد الأيام بالمعدل التي تبقى فها وحدات البضاعة بالمخازن قبل تحويلها إلى مبيعات. ويعتبر مؤشر على كفاءة إدارة المخزون بالاضافة إلى كونه مؤشر على مدى سهولة وسرعة تصريف المخزون. وبشكل عام قصر معدل فترة التخزين مؤشر إيجابي على تحسن في إدارة المخزون</t>
  </si>
  <si>
    <t>يقيس هذا المؤشر عدد الأيام بالمعدل التي يستغرقها تحصيل كل ريال مبيعات آجلة، أي الفترة ما بين نقطة البيع الآجل وتاريخ التحصيل. وبشكل عام قصر الفترة مؤشر إيجابي على سهولة تحصيل الذمم المدينة، والزيادة الملحوظة في متوسط فترة التحصيل عن فترة الإئتمان التي يمنحها المشروع للعملاء، مؤشر على بطء في حركة الذمم المدينة وتدني في التحصيل.</t>
  </si>
  <si>
    <t>= متوسط فترة التخزين + متوسط فترة التحصيل.</t>
  </si>
  <si>
    <t>فالدورة التشغيلية تبدأ بشراء المخزون أي تحويل النقدية إلى مخزون وفي المرحلة الثانية يتم بيع المخزون أي تحويله إلى ذمم مدينة وفي المرحلة الثالثة يتم تحصيل الذمم المدينة أي تحويلها إلى نقدية.</t>
  </si>
  <si>
    <t>تحليل المديونية والقدرة على السداد في الأجل الطويل</t>
  </si>
  <si>
    <t>إجمالي المطلوبات</t>
  </si>
  <si>
    <t>إجمالي الموجودات</t>
  </si>
  <si>
    <t>إجمالي المطلوبات هنا يشمل جميع مصادر التمويل في الجانب الأيسر من الميزانية باستثناء حقوق المساهمين، سواء كانت طويلة الأجل أم قصيرة الأجل.</t>
  </si>
  <si>
    <t>إجمالي المطلوبات طويلة الأجل</t>
  </si>
  <si>
    <t>يعتبر هذا المقياس للمديونية أقل تحفظاً من المقياس السابق</t>
  </si>
  <si>
    <t>إجمالي حقوق الملكية</t>
  </si>
  <si>
    <t>تعكس حجم التغطية الذي يوفرها الملاك لديون طويلة الأجل، وتعتبر هذه النسبة مقياساً أقل تحفظاً من المقياس السابق لأنه يعتمد فقط على مصادر تمويل طويلة الأجل</t>
  </si>
  <si>
    <t>تستخدم لتحليل قدرة المنشأة على تحقيق الأرباح</t>
  </si>
  <si>
    <t>صافي الدخل</t>
  </si>
  <si>
    <t>يعكس نسبة الأرباح بالمعدل في كل ريال مبيعات ويقيس قدرة كل ريال مبيعات على تحقيق الأرباح وبشكل عام التحسن في معدل العائد على المبيعات مؤشر على تحسن الربحية.</t>
  </si>
  <si>
    <t>الفترة المحاسبية 1</t>
  </si>
  <si>
    <t>الفترة المحاسبية 2</t>
  </si>
  <si>
    <t>التغير</t>
  </si>
  <si>
    <t>زيادة (نقصان)</t>
  </si>
  <si>
    <t>ملاحظات</t>
  </si>
  <si>
    <t>المراجعة التحليلية والنسب المالية</t>
  </si>
  <si>
    <t>1- نسب السيولة</t>
  </si>
  <si>
    <t>2- نسب الديون</t>
  </si>
  <si>
    <t>3- نسب الربحية</t>
  </si>
  <si>
    <t>صافي رأس المال العامل   Net Working Capital</t>
  </si>
  <si>
    <t>نسبة التداول   Current Ratio</t>
  </si>
  <si>
    <t>نسبة السيولة السريعة   Quick Ratio</t>
  </si>
  <si>
    <t>معدل دوران المخزون   Inventory Turnover</t>
  </si>
  <si>
    <t>معدل دوران الذمم المدينة    ِAccount Receivable Turnover</t>
  </si>
  <si>
    <t>متوسط فترة التخزين   Average Storage Period</t>
  </si>
  <si>
    <t>متوسط فترة التحصيل   Average Collection Period</t>
  </si>
  <si>
    <t>متوسط طول الدورة التشغيلية   Average Operating Period</t>
  </si>
  <si>
    <t>نسبة إجمالي الديون لإجمالي الموجودات  Total Debt to Assets Ratio</t>
  </si>
  <si>
    <t>نسبة الديون طويلة الاجل الى الموجودات  Long Term Debt to Asset Ratio</t>
  </si>
  <si>
    <t>نسبة الديون لحقوق الملكية   Debt to Equity Ratio</t>
  </si>
  <si>
    <t>نسبة الديون طويلة الأجل لحقوق الملكية   Long Term Debt to Equity</t>
  </si>
  <si>
    <t>معدل العائد على المبيعات (هامش الربح)    Gross Margin</t>
  </si>
  <si>
    <t>العائد على الموجودات   Return On Asset</t>
  </si>
  <si>
    <t>العائد على حقوق الملكية   Return on Equity</t>
  </si>
  <si>
    <t xml:space="preserve">      إجمالي الموجودات</t>
  </si>
  <si>
    <t xml:space="preserve">    إجمالي حقوق الملكية</t>
  </si>
  <si>
    <t xml:space="preserve">   المبيعات</t>
  </si>
  <si>
    <t>يقيس متوسط عدد الأيام التي يتم من خلالها تحويل كل ريال استثمر في المخزون إلى نقدية ثانية.</t>
  </si>
  <si>
    <t>يقيس قدرة كل ريال مستثمر بالموجودات على تحقيق الأرباح التشغيلية فهو يعكس القدرة على تحقيق الأرباح من الموجودات المتاحة بغض النظر عن الطريقة التي يتم بها تمويل الموجودات وبذلك يعكس كفاءة أنشطة العمليات ولا يعكس الأنشطة التمويلية.</t>
  </si>
  <si>
    <t>معدل دوران الموجودات   Asset Turnover</t>
  </si>
  <si>
    <t>يقيس قدرة كل ريال مستثمر بالموجودات على تحقيق المبيعات وبهذا يعتبر مؤشر على كفاءة استخدام الموجودات في تحقيق الايرادات وبشكل عام الزيادة في معدل دوران الموجودات مؤشر على تحسن في كفاءة استخدام الموجودات وتحسن الربحية.</t>
  </si>
  <si>
    <t>يقيس بالمعدل ربحية كل ريال مستثمر في حقوق الملكية ويعكس كل من الأنشطة التشغيلية والتمويلية وبالتالي يتأثر بالرفع المالي وحجم الديون في هيكل رأس المال بالاضافة إلى معدل العائد على الموجودات.</t>
  </si>
  <si>
    <t>الـــوصـــــف</t>
  </si>
  <si>
    <t>الموجودات المتداولة</t>
  </si>
  <si>
    <t>المطلوبات المتداولة</t>
  </si>
  <si>
    <t xml:space="preserve">                 المطلوبات المتداولة</t>
  </si>
  <si>
    <t>إجمالي الموجودات المتداولة</t>
  </si>
  <si>
    <t xml:space="preserve">                              التاريخ:</t>
  </si>
  <si>
    <t xml:space="preserve">                              أعد بواسطة:</t>
  </si>
  <si>
    <t xml:space="preserve">                              روجع بواسطة:</t>
  </si>
  <si>
    <t>المبيعات</t>
  </si>
  <si>
    <t>الأحدث</t>
  </si>
  <si>
    <t>الأقدم</t>
  </si>
  <si>
    <t xml:space="preserve"> إسم العميل:</t>
  </si>
  <si>
    <t xml:space="preserve"> الفترة المحاسبية:</t>
  </si>
  <si>
    <t xml:space="preserve"> التاريخ:</t>
  </si>
  <si>
    <t xml:space="preserve"> أعد بواسطة:</t>
  </si>
  <si>
    <t xml:space="preserve"> روجع بواسطة:</t>
  </si>
  <si>
    <t>إجمالي المطلوبات المتداولة</t>
  </si>
  <si>
    <t>(التحليل)</t>
  </si>
  <si>
    <t>يقيس فائض الموجودات المتداولة عن الالتزامات المتداولة، وبشكل عام الزيادة في هذا الفائض مؤشر إيجابي على قدرة المنشأة على السداد في الأجل القصير</t>
  </si>
  <si>
    <t>يقيس قدرة المنشأة على سداد التزاماتها قصيرة الأجل من موجوداتها المتداولة، وتعكس حجم التغطية الذي توفره الموجودات المتداولة للالتزامات قصيرة الأجل. والزيادة في هذه النسبة بشكل عام مؤشر إيجابي على قدرة المنشأة على السداد في الأجل القصير.</t>
  </si>
  <si>
    <t>يقيس قدرة المنشأة على سداد التزاماتها قصيرة الأجل من موجوداتها المتداولة سهلة التحويل إلى نقدية ( النقدية+ استثمارات في أوراق مالية+ ذمم مدينة)</t>
  </si>
  <si>
    <t>تقيس هذه النسبة الموجودات الممولة عن طريق الديون، وتعتبر من المؤشرات الهامة والأساسية على مستوى المخاطرة التمويلية وقدرة المنشأة على السداد في الأجل الطويل ( فكلما زادت هذه النسبة زادت المخاطرة التمويلية وتدنت قدرة المنشأة على السداد في الأجل الطويل بفرض ثبات العوامل الأخرى).</t>
  </si>
  <si>
    <t>تبين هذه النسبة نسبة الموجودات الممولة بديون طويلة الاجل ، وهي مقياس بديل للمخاطرة التمويلية، ولقدرة المنشأة على السداد في الأجل الطويل ، فالزيادة في هذه النسبة مؤشر على زيادة في المخاطرة التمويلية ، وتدني في القدرة على السداد في الاجل الطويل.</t>
  </si>
  <si>
    <t>تبين حجم التغطية الذي توفرها حقوق الملكية للدائنين وبشكل عام كلما انخفضت نسبة الديون لحقوق الملكية، أي زاد حجم التغطية الذي يوفره المالكين للدائنين ، كلما ارتفع عامل الأمان بالنسبة للدائنين وهي بهذا تعتبر مقياسًا بديلاً للمخاطرة التمويلية ولقدرة المنشأة على السداد في الأجل الطويل</t>
  </si>
  <si>
    <t xml:space="preserve">    ملخص النتائج</t>
  </si>
  <si>
    <t xml:space="preserve">1- بالنسبة للسيولة </t>
  </si>
  <si>
    <t xml:space="preserve">2-بالنسبة لتحليل الديون </t>
  </si>
  <si>
    <t>3- بالنسبة لتحليل الربحية</t>
  </si>
  <si>
    <t>●</t>
  </si>
  <si>
    <t>تكلفة المبيعات</t>
  </si>
  <si>
    <t>متوسط مخزون البضاعة</t>
  </si>
  <si>
    <t>مخزون البضاعة في بداية الفترة</t>
  </si>
  <si>
    <t>مخزون البضاعة في نهاية الفترة</t>
  </si>
  <si>
    <t>A7</t>
  </si>
  <si>
    <t>إليكم ملف قمت بتصميمه على Microsoft Excel ليقوم بحساب النسب المالية وتفسيراتها، وهو مفيد جداً للتحليل المالي.</t>
  </si>
  <si>
    <t>في البداية يجب إدخال البيانات الرقمية التالية في الصفحة الرئيسية:</t>
  </si>
  <si>
    <t xml:space="preserve">الذمم المدينة </t>
  </si>
  <si>
    <t xml:space="preserve">الموجودات المتداولة سهلة التحويل إلى نقدية </t>
  </si>
  <si>
    <t xml:space="preserve">مخزون البضاعة في بداية الفترة </t>
  </si>
  <si>
    <t xml:space="preserve">مخزون البضاعة في نهاية الفترة </t>
  </si>
  <si>
    <t xml:space="preserve">إجمالي الموجودات المتداولة </t>
  </si>
  <si>
    <t xml:space="preserve">إجمالي الموجودات </t>
  </si>
  <si>
    <t xml:space="preserve">إجمالي المطلوبات المتداولة </t>
  </si>
  <si>
    <t xml:space="preserve">إجمالي المطلوبات طويلة الأجل </t>
  </si>
  <si>
    <t xml:space="preserve">إجمالي المطلوبات </t>
  </si>
  <si>
    <t xml:space="preserve">إجمالي حقوق الملكية </t>
  </si>
  <si>
    <t xml:space="preserve">المبيعات </t>
  </si>
  <si>
    <t xml:space="preserve">تكلفة المبيعات </t>
  </si>
  <si>
    <t xml:space="preserve">صافي الدخل </t>
  </si>
  <si>
    <t>وذلك عن سنتين.</t>
  </si>
  <si>
    <t>وكذلك يوجد ضمن المصنّف ورقة عمل بها ملخص لجميع التعليقات.</t>
  </si>
  <si>
    <t>أرجوا أن يكون مفيداً لكم</t>
  </si>
  <si>
    <t xml:space="preserve"> بعد ذلك يقوم النموذج بحساب جميع النسب تلقائياً وكذلك حساب التغير ويقدم تفسيره </t>
  </si>
  <si>
    <t>في شكل تعليق نصي واضح (مثلاً: انخفاض قدرة المنشأة على السداد في الأجل القصير...الخ)</t>
  </si>
  <si>
    <t>بـــرنـــــامــج تــحــليل مـــــالي</t>
  </si>
  <si>
    <t>Financial Analysis Programme</t>
  </si>
  <si>
    <t>إسم المؤسسة المراد إجراء التحليل المالي لها :</t>
  </si>
  <si>
    <t>التاريــــــخ :</t>
  </si>
  <si>
    <t>البيانات المطلوبة لعملية التحليل من الميزانية العمومية</t>
  </si>
  <si>
    <t>البيانات المطلوبة  لعملية التحليل من حساب الارباح والخسائر</t>
  </si>
  <si>
    <t>المبلغ بالدولار</t>
  </si>
  <si>
    <t>إجمالي الاستثمار / إجمالي التمويل</t>
  </si>
  <si>
    <t>صافي الارباح بعد الضرائب والفوائد وتوزيعات أ.س.ف</t>
  </si>
  <si>
    <t>إجمالي صافي الاصول المحسوسة</t>
  </si>
  <si>
    <t>مــجــمـل الاربـــــــاح</t>
  </si>
  <si>
    <t>عدد الاسهم المصدرة والمدفوعة بالكامل</t>
  </si>
  <si>
    <t>تــكــلفــة الـمـبيـعــات</t>
  </si>
  <si>
    <t>إجمالي الاصـــــــول المتداولـــة</t>
  </si>
  <si>
    <t>صـافــي  الـمـبيـعــات</t>
  </si>
  <si>
    <t>إجمالي الخــصـــوم المتداولــــة</t>
  </si>
  <si>
    <t>أوراق قبض +أوراق مالية + شهادات إستثمار</t>
  </si>
  <si>
    <t>النقدية بالخزينة والبنوك</t>
  </si>
  <si>
    <t>المخزون / مخزون أخر المدة</t>
  </si>
  <si>
    <t>الـسـعـر الاسـمـي للـسـهـم</t>
  </si>
  <si>
    <t>نـتـــائــج الـتـحـلــيل الـمــــالي</t>
  </si>
  <si>
    <t>الـــبـــيـــــــــــــــان</t>
  </si>
  <si>
    <t>المبلغ/ المعدل/ النسبة</t>
  </si>
  <si>
    <t>التمييز</t>
  </si>
  <si>
    <t>الــتــــعـــلـــــيـــــق   (  إن وجـــــــــــــــــد )</t>
  </si>
  <si>
    <t>معدل العائد علي الاستثمار</t>
  </si>
  <si>
    <t>%</t>
  </si>
  <si>
    <t>معدل ربحية رأس المال العامل</t>
  </si>
  <si>
    <t>معدل دوران الاصول</t>
  </si>
  <si>
    <t>مــــرة</t>
  </si>
  <si>
    <t>ملحوظة هامـة</t>
  </si>
  <si>
    <t xml:space="preserve">عدم مسح بيانات جدول نتائج التحليل المالي </t>
  </si>
  <si>
    <t>نسبة التداول</t>
  </si>
  <si>
    <t>لان الخلايا فيه مبرمجة</t>
  </si>
  <si>
    <t>نسبة السيولة</t>
  </si>
  <si>
    <t>نسبة السداد</t>
  </si>
  <si>
    <t>نسبة إجمالي الربح</t>
  </si>
  <si>
    <t>نسبة صافي الربح</t>
  </si>
  <si>
    <t xml:space="preserve">ربحية السهم </t>
  </si>
  <si>
    <t>دولار</t>
  </si>
  <si>
    <t>سعر السهم في السوق</t>
  </si>
  <si>
    <t>قيمة الشركة</t>
  </si>
  <si>
    <t>الحد الاعلي الذي يمكن دفعة لشراء الشركة</t>
  </si>
  <si>
    <t>برنامج تحليل مالي مبسط وصغير</t>
  </si>
  <si>
    <t>ويخضع البرنامج لأسس وقوانين التحليل المالي المتعارف عليها .</t>
  </si>
  <si>
    <t>النموذج الأول</t>
  </si>
  <si>
    <t>البــــــــــيان</t>
  </si>
  <si>
    <t>الأصول الثابتة :</t>
  </si>
  <si>
    <t>مباني</t>
  </si>
  <si>
    <t>5.000.000</t>
  </si>
  <si>
    <t>سيارات</t>
  </si>
  <si>
    <t>أثاثات</t>
  </si>
  <si>
    <t>1.050.000</t>
  </si>
  <si>
    <t>شهرة</t>
  </si>
  <si>
    <t>2.500.000</t>
  </si>
  <si>
    <t>9.300.000</t>
  </si>
  <si>
    <t>الأصول المتداولة :</t>
  </si>
  <si>
    <t>مدينون تجاريون</t>
  </si>
  <si>
    <t>المخزون</t>
  </si>
  <si>
    <t>3.750.000</t>
  </si>
  <si>
    <t>نقدية بالبنوك والخزينة</t>
  </si>
  <si>
    <t>1.800.000</t>
  </si>
  <si>
    <t>أوراق قبض</t>
  </si>
  <si>
    <t>5.900.000</t>
  </si>
  <si>
    <t>الخصوم المتداولة :</t>
  </si>
  <si>
    <t>دائنون تجاريون</t>
  </si>
  <si>
    <t>قروض قصيرة الأجل</t>
  </si>
  <si>
    <t>5.130.000</t>
  </si>
  <si>
    <t>إجمالي صافي الأصول</t>
  </si>
  <si>
    <t>14.430.000</t>
  </si>
  <si>
    <t>تم تمويلها كالأتي :</t>
  </si>
  <si>
    <t>رأس المال المصرح به</t>
  </si>
  <si>
    <t>20.000.000</t>
  </si>
  <si>
    <t>رأس المال المدفوع 10$ سعر اسمي</t>
  </si>
  <si>
    <t>البــــــــــــيان</t>
  </si>
  <si>
    <t>4.200.000</t>
  </si>
  <si>
    <t>2.800.000</t>
  </si>
  <si>
    <t>مجمل الربح</t>
  </si>
  <si>
    <t>1.400.000</t>
  </si>
  <si>
    <t>إجمالي المصروفات</t>
  </si>
  <si>
    <t>صافي الأرباح قبل الضرائب</t>
  </si>
  <si>
    <t>1.080.000</t>
  </si>
  <si>
    <t>الضرائب 20%</t>
  </si>
  <si>
    <t>صافي الأرباح بعد الضرائب</t>
  </si>
  <si>
    <t>النموذج الثاني</t>
  </si>
  <si>
    <t>4.000.000</t>
  </si>
  <si>
    <t>1.000.000</t>
  </si>
  <si>
    <t>6.250.000</t>
  </si>
  <si>
    <t>3.100.000</t>
  </si>
  <si>
    <t>3.520.000</t>
  </si>
  <si>
    <t>2.000.000</t>
  </si>
  <si>
    <t>1.950.000</t>
  </si>
  <si>
    <t>3.950.000</t>
  </si>
  <si>
    <t>5.820.000</t>
  </si>
  <si>
    <t>10.000.000</t>
  </si>
  <si>
    <t>3.050.000</t>
  </si>
  <si>
    <t>من النموذجين الأول والثاني ، المراد إيجاد الأتي :</t>
  </si>
  <si>
    <r>
      <t>1.</t>
    </r>
    <r>
      <rPr>
        <sz val="7"/>
        <color indexed="8"/>
        <rFont val="Times New Roman"/>
        <family val="1"/>
      </rPr>
      <t xml:space="preserve">    </t>
    </r>
    <r>
      <rPr>
        <sz val="16"/>
        <color indexed="8"/>
        <rFont val="Times New Roman"/>
        <family val="1"/>
      </rPr>
      <t>معدل العائد علي الاستثمار</t>
    </r>
  </si>
  <si>
    <t>= صافي الأرباح/ إجمالي الاستثمار × 100</t>
  </si>
  <si>
    <r>
      <t>2.</t>
    </r>
    <r>
      <rPr>
        <sz val="7"/>
        <color indexed="8"/>
        <rFont val="Times New Roman"/>
        <family val="1"/>
      </rPr>
      <t xml:space="preserve">    </t>
    </r>
    <r>
      <rPr>
        <sz val="16"/>
        <color indexed="8"/>
        <rFont val="Times New Roman"/>
        <family val="1"/>
      </rPr>
      <t>معدل ربحية رأس المال العامل</t>
    </r>
  </si>
  <si>
    <t>= صافي الأرباح/ ( الأصول – المتداولة ) × 100</t>
  </si>
  <si>
    <r>
      <t>3.</t>
    </r>
    <r>
      <rPr>
        <sz val="7"/>
        <color indexed="8"/>
        <rFont val="Times New Roman"/>
        <family val="1"/>
      </rPr>
      <t xml:space="preserve">    </t>
    </r>
    <r>
      <rPr>
        <sz val="16"/>
        <color indexed="8"/>
        <rFont val="Times New Roman"/>
        <family val="1"/>
      </rPr>
      <t xml:space="preserve">معدل دوران الأصول </t>
    </r>
  </si>
  <si>
    <t>= صافي المبيعات / إجمالي الاستثمار</t>
  </si>
  <si>
    <r>
      <t>4.</t>
    </r>
    <r>
      <rPr>
        <sz val="7"/>
        <color indexed="8"/>
        <rFont val="Times New Roman"/>
        <family val="1"/>
      </rPr>
      <t xml:space="preserve">    </t>
    </r>
    <r>
      <rPr>
        <sz val="16"/>
        <color indexed="8"/>
        <rFont val="Times New Roman"/>
        <family val="1"/>
      </rPr>
      <t>معدل دوران المخزون</t>
    </r>
  </si>
  <si>
    <t>= تكلفة المبيعات / المخزون</t>
  </si>
  <si>
    <r>
      <t>5.</t>
    </r>
    <r>
      <rPr>
        <sz val="7"/>
        <color indexed="8"/>
        <rFont val="Times New Roman"/>
        <family val="1"/>
      </rPr>
      <t xml:space="preserve">    </t>
    </r>
    <r>
      <rPr>
        <sz val="16"/>
        <color indexed="8"/>
        <rFont val="Times New Roman"/>
        <family val="1"/>
      </rPr>
      <t>نسبة التداول</t>
    </r>
  </si>
  <si>
    <t>= الأصول المتداولة / الخصوم المتداولة ( 2 : 1 النسبة المتفق عليها )</t>
  </si>
  <si>
    <r>
      <t>6.</t>
    </r>
    <r>
      <rPr>
        <sz val="7"/>
        <color indexed="8"/>
        <rFont val="Times New Roman"/>
        <family val="1"/>
      </rPr>
      <t xml:space="preserve">    </t>
    </r>
    <r>
      <rPr>
        <sz val="16"/>
        <color indexed="8"/>
        <rFont val="Times New Roman"/>
        <family val="1"/>
      </rPr>
      <t>نسبة السيولة</t>
    </r>
  </si>
  <si>
    <t>= ( الأصول المتداولة- المخزون)/ الخصوم المتداولة ( 1 : 1 النسبة المتفق عليها)</t>
  </si>
  <si>
    <r>
      <t>7.</t>
    </r>
    <r>
      <rPr>
        <sz val="7"/>
        <color indexed="8"/>
        <rFont val="Times New Roman"/>
        <family val="1"/>
      </rPr>
      <t xml:space="preserve">    </t>
    </r>
    <r>
      <rPr>
        <sz val="16"/>
        <color indexed="8"/>
        <rFont val="Times New Roman"/>
        <family val="1"/>
      </rPr>
      <t>نسبة السداد</t>
    </r>
  </si>
  <si>
    <t>= ( النقدية بالخزينة والبنوك+أوراق قبض+أوراق مالية+شهادات استثمار)/ الخصوم المتداولة</t>
  </si>
  <si>
    <r>
      <t>8.</t>
    </r>
    <r>
      <rPr>
        <sz val="7"/>
        <color indexed="8"/>
        <rFont val="Times New Roman"/>
        <family val="1"/>
      </rPr>
      <t xml:space="preserve">    </t>
    </r>
    <r>
      <rPr>
        <sz val="16"/>
        <color indexed="8"/>
        <rFont val="Times New Roman"/>
        <family val="1"/>
      </rPr>
      <t>نسبة إجمالي الربح</t>
    </r>
  </si>
  <si>
    <t>= مجمل الربح / صافي المبيعات × 100</t>
  </si>
  <si>
    <r>
      <t>9.</t>
    </r>
    <r>
      <rPr>
        <sz val="7"/>
        <color indexed="8"/>
        <rFont val="Times New Roman"/>
        <family val="1"/>
      </rPr>
      <t xml:space="preserve">    </t>
    </r>
    <r>
      <rPr>
        <sz val="16"/>
        <color indexed="8"/>
        <rFont val="Times New Roman"/>
        <family val="1"/>
      </rPr>
      <t>نسبة صافي الربح</t>
    </r>
  </si>
  <si>
    <t>= صافي الربح / صافي المبيعات × 100</t>
  </si>
  <si>
    <r>
      <t>10.</t>
    </r>
    <r>
      <rPr>
        <sz val="7"/>
        <color indexed="8"/>
        <rFont val="Times New Roman"/>
        <family val="1"/>
      </rPr>
      <t xml:space="preserve">                       </t>
    </r>
    <r>
      <rPr>
        <sz val="16"/>
        <color indexed="8"/>
        <rFont val="Times New Roman"/>
        <family val="1"/>
      </rPr>
      <t>ربحية السهم</t>
    </r>
  </si>
  <si>
    <t>= صافي الأرباح بعد الضرائب والفوائد وتوزيعات أ.س.ف/ عدد الأسهم المصدرة والمدفوعة بالكامل</t>
  </si>
  <si>
    <r>
      <t>11.</t>
    </r>
    <r>
      <rPr>
        <sz val="7"/>
        <color indexed="8"/>
        <rFont val="Times New Roman"/>
        <family val="1"/>
      </rPr>
      <t xml:space="preserve">                       </t>
    </r>
    <r>
      <rPr>
        <sz val="16"/>
        <color indexed="8"/>
        <rFont val="Times New Roman"/>
        <family val="1"/>
      </rPr>
      <t>سعر السهم في السوق</t>
    </r>
  </si>
  <si>
    <t>= إجمالي صافي الأصول المحسوسة / عدد الأسهم المصدرة والمدفوعة بالكامل</t>
  </si>
  <si>
    <r>
      <t>12.</t>
    </r>
    <r>
      <rPr>
        <sz val="7"/>
        <color indexed="8"/>
        <rFont val="Times New Roman"/>
        <family val="1"/>
      </rPr>
      <t xml:space="preserve">                       </t>
    </r>
    <r>
      <rPr>
        <sz val="16"/>
        <color indexed="8"/>
        <rFont val="Times New Roman"/>
        <family val="1"/>
      </rPr>
      <t>قيمة الشركة</t>
    </r>
  </si>
  <si>
    <t>= صافي الأرباح / معدل العائد علي الاستثمار × 100</t>
  </si>
  <si>
    <t>الإجابة باستخدام البرنامج :</t>
  </si>
  <si>
    <t>( 1 ) من الميزانية العمومية :</t>
  </si>
  <si>
    <r>
      <t>·</t>
    </r>
    <r>
      <rPr>
        <sz val="7"/>
        <color indexed="8"/>
        <rFont val="Times New Roman"/>
        <family val="1"/>
      </rPr>
      <t xml:space="preserve">        </t>
    </r>
    <r>
      <rPr>
        <sz val="16"/>
        <color indexed="8"/>
        <rFont val="Times New Roman"/>
        <family val="1"/>
      </rPr>
      <t>إجمالي الاستثمار أو إجمالي التمويل</t>
    </r>
  </si>
  <si>
    <r>
      <t>·</t>
    </r>
    <r>
      <rPr>
        <sz val="7"/>
        <color indexed="8"/>
        <rFont val="Times New Roman"/>
        <family val="1"/>
      </rPr>
      <t xml:space="preserve">        </t>
    </r>
    <r>
      <rPr>
        <sz val="16"/>
        <color indexed="8"/>
        <rFont val="Times New Roman"/>
        <family val="1"/>
      </rPr>
      <t>إجمالي صافي الأصول المحسوسة ( نستبعد الشهرة وبراءة الاختراع والتأكد من المخزون)</t>
    </r>
  </si>
  <si>
    <r>
      <t>·</t>
    </r>
    <r>
      <rPr>
        <sz val="7"/>
        <color indexed="8"/>
        <rFont val="Times New Roman"/>
        <family val="1"/>
      </rPr>
      <t xml:space="preserve">        </t>
    </r>
    <r>
      <rPr>
        <sz val="16"/>
        <color indexed="8"/>
        <rFont val="Times New Roman"/>
        <family val="1"/>
      </rPr>
      <t>عدد الأسهم المصدرة والمدفوعة بالكامل</t>
    </r>
  </si>
  <si>
    <r>
      <t>·</t>
    </r>
    <r>
      <rPr>
        <sz val="7"/>
        <color indexed="8"/>
        <rFont val="Times New Roman"/>
        <family val="1"/>
      </rPr>
      <t xml:space="preserve">        </t>
    </r>
    <r>
      <rPr>
        <sz val="16"/>
        <color indexed="8"/>
        <rFont val="Times New Roman"/>
        <family val="1"/>
      </rPr>
      <t>إجمالي الأصول المتداولة</t>
    </r>
  </si>
  <si>
    <r>
      <t>·</t>
    </r>
    <r>
      <rPr>
        <sz val="7"/>
        <color indexed="8"/>
        <rFont val="Times New Roman"/>
        <family val="1"/>
      </rPr>
      <t xml:space="preserve">        </t>
    </r>
    <r>
      <rPr>
        <sz val="16"/>
        <color indexed="8"/>
        <rFont val="Times New Roman"/>
        <family val="1"/>
      </rPr>
      <t>إجمالي الخصوم المتداولة</t>
    </r>
  </si>
  <si>
    <r>
      <t>·</t>
    </r>
    <r>
      <rPr>
        <sz val="7"/>
        <color indexed="8"/>
        <rFont val="Times New Roman"/>
        <family val="1"/>
      </rPr>
      <t xml:space="preserve">        </t>
    </r>
    <r>
      <rPr>
        <sz val="16"/>
        <color indexed="8"/>
        <rFont val="Times New Roman"/>
        <family val="1"/>
      </rPr>
      <t>أوراق قبض + أوراق مالية + شهادات الاستثمار</t>
    </r>
  </si>
  <si>
    <r>
      <t>·</t>
    </r>
    <r>
      <rPr>
        <sz val="7"/>
        <color indexed="8"/>
        <rFont val="Times New Roman"/>
        <family val="1"/>
      </rPr>
      <t xml:space="preserve">        </t>
    </r>
    <r>
      <rPr>
        <sz val="16"/>
        <color indexed="8"/>
        <rFont val="Times New Roman"/>
        <family val="1"/>
      </rPr>
      <t>النقدية بالخزينة والبنوك</t>
    </r>
  </si>
  <si>
    <r>
      <t>·</t>
    </r>
    <r>
      <rPr>
        <sz val="7"/>
        <color indexed="8"/>
        <rFont val="Times New Roman"/>
        <family val="1"/>
      </rPr>
      <t xml:space="preserve">        </t>
    </r>
    <r>
      <rPr>
        <sz val="16"/>
        <color indexed="8"/>
        <rFont val="Times New Roman"/>
        <family val="1"/>
      </rPr>
      <t>المخزون / مخزون أخر المدة</t>
    </r>
  </si>
  <si>
    <r>
      <t>·</t>
    </r>
    <r>
      <rPr>
        <sz val="7"/>
        <color indexed="8"/>
        <rFont val="Times New Roman"/>
        <family val="1"/>
      </rPr>
      <t xml:space="preserve">        </t>
    </r>
    <r>
      <rPr>
        <sz val="16"/>
        <color indexed="8"/>
        <rFont val="Times New Roman"/>
        <family val="1"/>
      </rPr>
      <t>السعر الاسمي للسهم</t>
    </r>
  </si>
  <si>
    <t>( 2 ) من حساب الأرباح والخسائر :</t>
  </si>
  <si>
    <r>
      <t>·</t>
    </r>
    <r>
      <rPr>
        <sz val="7"/>
        <color indexed="8"/>
        <rFont val="Times New Roman"/>
        <family val="1"/>
      </rPr>
      <t xml:space="preserve">        </t>
    </r>
    <r>
      <rPr>
        <sz val="16"/>
        <color indexed="8"/>
        <rFont val="Times New Roman"/>
        <family val="1"/>
      </rPr>
      <t xml:space="preserve">صافي الأرباح بعد الضرائب والفوائد وتوزيعات أ.س.ف </t>
    </r>
  </si>
  <si>
    <t>( أ.س.ف أرباح أسهم مفضلة فيجب استبعادها إذا وجدت ، أما إذا لم يقترح توزيعها عليه تعتبر التزامات ( خصوم متداولة ) )</t>
  </si>
  <si>
    <r>
      <t>·</t>
    </r>
    <r>
      <rPr>
        <sz val="7"/>
        <color indexed="8"/>
        <rFont val="Times New Roman"/>
        <family val="1"/>
      </rPr>
      <t xml:space="preserve">        </t>
    </r>
    <r>
      <rPr>
        <sz val="16"/>
        <color indexed="8"/>
        <rFont val="Times New Roman"/>
        <family val="1"/>
      </rPr>
      <t>مجمل الأرباح</t>
    </r>
  </si>
  <si>
    <r>
      <t>·</t>
    </r>
    <r>
      <rPr>
        <sz val="7"/>
        <color indexed="8"/>
        <rFont val="Times New Roman"/>
        <family val="1"/>
      </rPr>
      <t xml:space="preserve">        </t>
    </r>
    <r>
      <rPr>
        <sz val="16"/>
        <color indexed="8"/>
        <rFont val="Times New Roman"/>
        <family val="1"/>
      </rPr>
      <t>تكلفة المبيعات</t>
    </r>
  </si>
  <si>
    <r>
      <t>·</t>
    </r>
    <r>
      <rPr>
        <sz val="7"/>
        <color indexed="8"/>
        <rFont val="Times New Roman"/>
        <family val="1"/>
      </rPr>
      <t xml:space="preserve">        </t>
    </r>
    <r>
      <rPr>
        <sz val="16"/>
        <color indexed="8"/>
        <rFont val="Times New Roman"/>
        <family val="1"/>
      </rPr>
      <t>صافي المبيعات ( المبيعات – مردودات المبيعات )</t>
    </r>
  </si>
  <si>
    <t>نافذة البرنامج فارغــة بدون أي بيانات</t>
  </si>
  <si>
    <t>نتائج التحليل المالي للشركة العربية للاستثمار :</t>
  </si>
  <si>
    <t>البـــــــــــــــيان</t>
  </si>
  <si>
    <t>التعليق ( إن وجـــــد )</t>
  </si>
  <si>
    <t>نسبة معقولة</t>
  </si>
  <si>
    <t>زيادة في معدل ربحية رأس المال العامل</t>
  </si>
  <si>
    <t>معدل دوران الأصول</t>
  </si>
  <si>
    <t>مــرة</t>
  </si>
  <si>
    <t>نسبة تداول معقولة وجيدة</t>
  </si>
  <si>
    <t xml:space="preserve">نسبة سيولة معقولة وجيدة </t>
  </si>
  <si>
    <t>نسبة سداد معقولة وجيدة</t>
  </si>
  <si>
    <t>ربحية السهم</t>
  </si>
  <si>
    <t>انخفاض في سعر السهم</t>
  </si>
  <si>
    <t>الحد الأعلى الذي يمكن دفعه لشراء الشركة</t>
  </si>
  <si>
    <t>نتائج التحليل المالي للشركة الإفريقية للاستثمار :</t>
  </si>
  <si>
    <t>ملحوظة ( 1 ):</t>
  </si>
  <si>
    <t>عدم مسح خلايا جدول نتائج التحليل المالي ، لوجود برمجة في هذه الخلايا.</t>
  </si>
  <si>
    <t>ملحوظة ( 2 ) :</t>
  </si>
  <si>
    <t>وشكراً لكم</t>
  </si>
  <si>
    <t xml:space="preserve">الغرض من البرنامج هو تحليل المؤسسة مالياً لمعرفة كفاءتها وموقفها المالي من حيث السيولة </t>
  </si>
  <si>
    <t xml:space="preserve">والربحية وقدرتها علي الوفاء بالالتزامات المالية تجاه الغير وقدرتها علي الاستمرارية ، ومعرفة أهليتها </t>
  </si>
  <si>
    <t>من حيث الاستثمار ( بمعني هل الاستثمار في هذه المؤسسة هو استثمار ناجح أم فاشل ).</t>
  </si>
  <si>
    <t xml:space="preserve">في هذا البرنامج قمت بوضع نموذجين مختلفين لمؤسستين  ، والغرض من ذلك المقارنة والتوضيح </t>
  </si>
  <si>
    <t>والتطبيق علي البرنامج.</t>
  </si>
  <si>
    <t>الميزانية العمومية في 2010/12/31  م</t>
  </si>
  <si>
    <t xml:space="preserve">  الشركة 11 ؟؟؟؟؟؟؟؟؟؟</t>
  </si>
  <si>
    <t>حساب الأرباح والخسائر عن السنة المنتهية في 2010/12/31 م</t>
  </si>
  <si>
    <t xml:space="preserve">  الشركة 22 ؟؟؟؟؟؟؟؟؟</t>
  </si>
  <si>
    <t xml:space="preserve">للإجابة علي هذه الأسئلة ، هنالك معلومات يجب الحصول عليها من الميزانية العمومية </t>
  </si>
  <si>
    <t>وحسابات الأرباح والخسائر للشركتين ، وهي كالأتي :</t>
  </si>
  <si>
    <t xml:space="preserve">بعد الحصول علي هذه البيانات يتم إدخالها علي البرنامج في المكان المخصص لذلك ، وعليه يتم الحصول علي </t>
  </si>
  <si>
    <t>النسب والمعدلات المذكورة سابقاً تلقائيا مع ظهور التعليق عليها أيضاً تلقائيا ً ( إن وجد التعليق ).</t>
  </si>
  <si>
    <t>نافذة البرنامج باستخدام بيانات النموذج الأول :  الشركة 11 ؟؟؟؟؟؟؟؟؟؟</t>
  </si>
  <si>
    <t>نافذة البرنامج باستخدام بيانات النموذج الثاني : 22 ؟؟؟؟؟؟؟؟؟</t>
  </si>
  <si>
    <t>الرجاء من الزملاء المحاسبون  والأساتذة الكرام ، أن يبدوا أي ملاحظات أو أخطاء علي البرنامج ،</t>
  </si>
  <si>
    <t xml:space="preserve"> وأكون شاكراً كل الشكر علي ذلك .</t>
  </si>
  <si>
    <t xml:space="preserve">ياسر الحافظ " ابو الحارث " </t>
  </si>
  <si>
    <r>
      <t xml:space="preserve">                                             للذهاب إلى ورقة العمل بعد تعبئة البيانات </t>
    </r>
    <r>
      <rPr>
        <b/>
        <u/>
        <sz val="12"/>
        <color indexed="12"/>
        <rFont val="Arial"/>
        <family val="2"/>
      </rPr>
      <t>إضغط هنا</t>
    </r>
  </si>
  <si>
    <r>
      <t xml:space="preserve">                                             للذهاب إلى تقرير ملخص النتائج </t>
    </r>
    <r>
      <rPr>
        <b/>
        <u/>
        <sz val="12"/>
        <color indexed="12"/>
        <rFont val="Arial"/>
        <family val="2"/>
      </rPr>
      <t>إضغط هنا</t>
    </r>
  </si>
  <si>
    <r>
      <t xml:space="preserve">    تكلفة المبيعات       </t>
    </r>
    <r>
      <rPr>
        <b/>
        <u/>
        <sz val="14"/>
        <color indexed="9"/>
        <rFont val="Arial"/>
        <family val="2"/>
      </rPr>
      <t>.</t>
    </r>
  </si>
  <si>
    <r>
      <t xml:space="preserve">     المبيعات     </t>
    </r>
    <r>
      <rPr>
        <b/>
        <u/>
        <sz val="14"/>
        <color indexed="9"/>
        <rFont val="Arial"/>
        <family val="2"/>
      </rPr>
      <t>.</t>
    </r>
  </si>
  <si>
    <r>
      <t xml:space="preserve">           365   يوم         </t>
    </r>
    <r>
      <rPr>
        <b/>
        <u/>
        <sz val="14"/>
        <color indexed="9"/>
        <rFont val="Arial"/>
        <family val="2"/>
      </rPr>
      <t>.</t>
    </r>
  </si>
  <si>
    <r>
      <t xml:space="preserve">            365   يوم               </t>
    </r>
    <r>
      <rPr>
        <b/>
        <u/>
        <sz val="14"/>
        <color indexed="9"/>
        <rFont val="Arial"/>
        <family val="2"/>
      </rPr>
      <t>.</t>
    </r>
  </si>
  <si>
    <r>
      <t xml:space="preserve">    إجمالي المطلوبات    </t>
    </r>
    <r>
      <rPr>
        <b/>
        <u/>
        <sz val="14"/>
        <color indexed="9"/>
        <rFont val="Arial"/>
        <family val="2"/>
      </rPr>
      <t>.</t>
    </r>
  </si>
  <si>
    <r>
      <t xml:space="preserve">    صافي الدخل      </t>
    </r>
    <r>
      <rPr>
        <b/>
        <u/>
        <sz val="14"/>
        <color indexed="9"/>
        <rFont val="Arial"/>
        <family val="2"/>
      </rPr>
      <t>.</t>
    </r>
  </si>
  <si>
    <r>
      <t xml:space="preserve">         المبيعات        </t>
    </r>
    <r>
      <rPr>
        <b/>
        <u/>
        <sz val="14"/>
        <color indexed="9"/>
        <rFont val="Arial"/>
        <family val="2"/>
      </rPr>
      <t>.</t>
    </r>
  </si>
  <si>
    <r>
      <t xml:space="preserve">       صافي الدخل        </t>
    </r>
    <r>
      <rPr>
        <b/>
        <u/>
        <sz val="14"/>
        <color indexed="9"/>
        <rFont val="Arial"/>
        <family val="2"/>
      </rPr>
      <t>.</t>
    </r>
  </si>
  <si>
    <t xml:space="preserve">النتائج </t>
  </si>
  <si>
    <t xml:space="preserve">ملخص النتائج </t>
  </si>
  <si>
    <t xml:space="preserve">المرفقات : </t>
  </si>
  <si>
    <t xml:space="preserve">اسم الورقة </t>
  </si>
  <si>
    <t xml:space="preserve">الشرح </t>
  </si>
  <si>
    <t xml:space="preserve">مقدمة البرنامج الاول </t>
  </si>
  <si>
    <t xml:space="preserve">شرح عن برنامج  استخلاص نسب التحليل الرئيسية </t>
  </si>
  <si>
    <t>استخلاص نسب التحليل</t>
  </si>
  <si>
    <t xml:space="preserve">وهي ورقة البرنامج الاول </t>
  </si>
  <si>
    <t xml:space="preserve">البرنامج الاول (  استخلاص نسب التحليل المالي  ) </t>
  </si>
  <si>
    <t xml:space="preserve">مقدمة البرنامج الثاني </t>
  </si>
  <si>
    <t xml:space="preserve">شرح عن البرنامج </t>
  </si>
  <si>
    <t xml:space="preserve">الرئيسية </t>
  </si>
  <si>
    <t xml:space="preserve">ادخال معطيات البرنامج الثاني </t>
  </si>
  <si>
    <t xml:space="preserve">ملخص وشروحات عن البرنامج الثاني </t>
  </si>
  <si>
    <t xml:space="preserve">نتائج البرنامج الثاني  مع التفسير لكل نسبة على حده </t>
  </si>
  <si>
    <t xml:space="preserve">البرنامج الثاني (  المراجعة التحليلية والنسب المالية  )  في الاوراق الرئيسية + النتائج + ملخص النتائج </t>
  </si>
  <si>
    <t xml:space="preserve">البرنامج الثاني : يتم من خلاله قياس اشهر النسب المتعلقة  بـ :  نسب السيولة  + نسب الديون + نسب الربحية </t>
  </si>
  <si>
    <t xml:space="preserve">في هذا الملف برنامجين ( مستقلين )   لاستخلاص نسب التحليل المالي ( النسب الهامة  والرئيسية فقط ) </t>
  </si>
  <si>
    <t>بسم الله</t>
  </si>
  <si>
    <t xml:space="preserve">ادخال المعطيات في الخلايا البيضاء فقط </t>
  </si>
  <si>
    <t xml:space="preserve">قم بتعبئة البيانات التالية من القوائم المالية المتاحة للمنشأة وسيتم حساب النسب المالية تلقائياً في ورقة العمل " النتائج " </t>
  </si>
  <si>
    <t xml:space="preserve">بمقارنة فترتين ماليتين ( سنتين ) </t>
  </si>
  <si>
    <t xml:space="preserve">السلام عليكم   - مقدمة البرنامج الثاني </t>
  </si>
  <si>
    <t xml:space="preserve">السلام عليكم  - مقدمة البرنامج الاول </t>
  </si>
  <si>
    <t xml:space="preserve">اكتب المعطيات في الخلايا من C18  الى  D30    ( الارقام الواردة هنا عشوائية  فقط لاظهار النتائج في الشيت " النتائج"  و " ملخص النتائج " </t>
  </si>
</sst>
</file>

<file path=xl/styles.xml><?xml version="1.0" encoding="utf-8"?>
<styleSheet xmlns="http://schemas.openxmlformats.org/spreadsheetml/2006/main">
  <numFmts count="8">
    <numFmt numFmtId="182" formatCode="##,##0_-;\(##,##0\)_0;\-"/>
    <numFmt numFmtId="183" formatCode="##,##0_-;\(##,##0\)_0;"/>
    <numFmt numFmtId="199" formatCode="#,##0.00_-;\(#,##0.00\)"/>
    <numFmt numFmtId="200" formatCode="#,###_-;\(#,###\)"/>
    <numFmt numFmtId="201" formatCode="#,##0_ ;[Red]\-#,##0\ "/>
    <numFmt numFmtId="202" formatCode="d\-mmm\-yy"/>
    <numFmt numFmtId="203" formatCode="#,##0.0_ ;[Red]\-#,##0.0\ "/>
    <numFmt numFmtId="204" formatCode="#,##0.00_ ;[Red]\-#,##0.00\ "/>
  </numFmts>
  <fonts count="48">
    <font>
      <sz val="10"/>
      <name val="Arabic Transparent"/>
      <charset val="178"/>
    </font>
    <font>
      <u/>
      <sz val="7.5"/>
      <color indexed="12"/>
      <name val="Arabic Transparent"/>
      <charset val="178"/>
    </font>
    <font>
      <sz val="10"/>
      <name val="Arial"/>
      <charset val="178"/>
    </font>
    <font>
      <sz val="10"/>
      <name val="Arial"/>
      <family val="2"/>
    </font>
    <font>
      <b/>
      <sz val="14"/>
      <name val="Arial"/>
      <family val="2"/>
    </font>
    <font>
      <b/>
      <sz val="11"/>
      <name val="Arial"/>
      <family val="2"/>
    </font>
    <font>
      <b/>
      <sz val="14"/>
      <color indexed="10"/>
      <name val="Arial"/>
      <family val="2"/>
    </font>
    <font>
      <b/>
      <sz val="11"/>
      <color indexed="18"/>
      <name val="Arial"/>
      <family val="2"/>
    </font>
    <font>
      <b/>
      <sz val="12"/>
      <color indexed="18"/>
      <name val="Arial"/>
      <family val="2"/>
    </font>
    <font>
      <b/>
      <sz val="11"/>
      <color indexed="10"/>
      <name val="Arial"/>
      <family val="2"/>
    </font>
    <font>
      <b/>
      <u/>
      <sz val="11"/>
      <name val="Arial"/>
      <family val="2"/>
    </font>
    <font>
      <b/>
      <sz val="14"/>
      <color indexed="81"/>
      <name val="Arial"/>
      <family val="2"/>
    </font>
    <font>
      <sz val="8"/>
      <color indexed="81"/>
      <name val="Tahoma"/>
      <family val="2"/>
    </font>
    <font>
      <b/>
      <sz val="8"/>
      <color indexed="81"/>
      <name val="Tahoma"/>
      <family val="2"/>
    </font>
    <font>
      <sz val="16"/>
      <color indexed="8"/>
      <name val="Times New Roman"/>
      <family val="1"/>
    </font>
    <font>
      <sz val="7"/>
      <color indexed="8"/>
      <name val="Times New Roman"/>
      <family val="1"/>
    </font>
    <font>
      <b/>
      <u/>
      <sz val="12"/>
      <color indexed="12"/>
      <name val="Arial"/>
      <family val="2"/>
    </font>
    <font>
      <b/>
      <sz val="18"/>
      <name val="Arial"/>
      <family val="2"/>
    </font>
    <font>
      <b/>
      <u/>
      <sz val="14"/>
      <color indexed="9"/>
      <name val="Arial"/>
      <family val="2"/>
    </font>
    <font>
      <b/>
      <sz val="16"/>
      <name val="Arabic Transparent"/>
      <charset val="178"/>
    </font>
    <font>
      <b/>
      <sz val="12"/>
      <name val="Arial"/>
      <family val="2"/>
      <scheme val="minor"/>
    </font>
    <font>
      <sz val="16"/>
      <color theme="1"/>
      <name val="Times New Roman"/>
      <family val="1"/>
    </font>
    <font>
      <b/>
      <u/>
      <sz val="17"/>
      <color theme="1"/>
      <name val="Times New Roman"/>
      <family val="1"/>
    </font>
    <font>
      <b/>
      <sz val="13"/>
      <color theme="1"/>
      <name val="Times New Roman"/>
      <family val="1"/>
    </font>
    <font>
      <b/>
      <sz val="16"/>
      <color theme="1"/>
      <name val="Times New Roman"/>
      <family val="1"/>
    </font>
    <font>
      <b/>
      <sz val="11"/>
      <color theme="1"/>
      <name val="Times New Roman"/>
      <family val="1"/>
    </font>
    <font>
      <b/>
      <u/>
      <sz val="16"/>
      <color theme="1"/>
      <name val="Times New Roman"/>
      <family val="1"/>
    </font>
    <font>
      <sz val="12"/>
      <color theme="1"/>
      <name val="Times New Roman"/>
      <family val="1"/>
    </font>
    <font>
      <sz val="11"/>
      <color theme="1"/>
      <name val="Times New Roman"/>
      <family val="1"/>
    </font>
    <font>
      <sz val="13"/>
      <color theme="1"/>
      <name val="Times New Roman"/>
      <family val="1"/>
    </font>
    <font>
      <sz val="13"/>
      <color theme="1"/>
      <name val="Symbol"/>
      <family val="1"/>
      <charset val="2"/>
    </font>
    <font>
      <b/>
      <sz val="17"/>
      <color theme="1"/>
      <name val="Times New Roman"/>
      <family val="1"/>
    </font>
    <font>
      <sz val="12"/>
      <name val="Arial"/>
      <family val="2"/>
      <scheme val="minor"/>
    </font>
    <font>
      <b/>
      <sz val="10.5"/>
      <name val="Arial"/>
      <family val="2"/>
      <scheme val="minor"/>
    </font>
    <font>
      <b/>
      <sz val="11"/>
      <name val="Arial"/>
      <family val="2"/>
      <scheme val="minor"/>
    </font>
    <font>
      <b/>
      <sz val="14"/>
      <name val="Arial"/>
      <family val="2"/>
      <scheme val="minor"/>
    </font>
    <font>
      <b/>
      <sz val="16"/>
      <name val="Arial"/>
      <family val="2"/>
      <scheme val="minor"/>
    </font>
    <font>
      <b/>
      <sz val="14"/>
      <color indexed="12"/>
      <name val="Arial"/>
      <family val="2"/>
      <scheme val="minor"/>
    </font>
    <font>
      <b/>
      <u/>
      <sz val="14"/>
      <name val="Arial"/>
      <family val="2"/>
      <scheme val="minor"/>
    </font>
    <font>
      <b/>
      <i/>
      <sz val="22"/>
      <color indexed="10"/>
      <name val="Arial"/>
      <family val="2"/>
      <scheme val="minor"/>
    </font>
    <font>
      <b/>
      <i/>
      <sz val="20"/>
      <color indexed="10"/>
      <name val="Arial"/>
      <family val="2"/>
      <scheme val="minor"/>
    </font>
    <font>
      <b/>
      <sz val="10"/>
      <name val="Arial"/>
      <family val="2"/>
      <scheme val="minor"/>
    </font>
    <font>
      <b/>
      <sz val="12"/>
      <color indexed="12"/>
      <name val="Arial"/>
      <family val="2"/>
      <scheme val="minor"/>
    </font>
    <font>
      <b/>
      <sz val="18"/>
      <name val="Arial"/>
      <family val="2"/>
      <scheme val="minor"/>
    </font>
    <font>
      <b/>
      <sz val="22"/>
      <name val="Arial"/>
      <family val="2"/>
      <scheme val="minor"/>
    </font>
    <font>
      <b/>
      <sz val="20"/>
      <name val="Arial"/>
      <family val="2"/>
      <scheme val="minor"/>
    </font>
    <font>
      <b/>
      <sz val="24"/>
      <name val="Arial"/>
      <family val="2"/>
      <scheme val="minor"/>
    </font>
    <font>
      <sz val="16"/>
      <color theme="1"/>
      <name val="Arial"/>
      <family val="2"/>
      <scheme val="minor"/>
    </font>
  </fonts>
  <fills count="12">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F0000"/>
        <bgColor indexed="64"/>
      </patternFill>
    </fill>
    <fill>
      <patternFill patternType="solid">
        <fgColor theme="7" tint="0.59999389629810485"/>
        <bgColor indexed="64"/>
      </patternFill>
    </fill>
    <fill>
      <patternFill patternType="solid">
        <fgColor rgb="FF00B05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diagonal/>
    </border>
    <border>
      <left style="double">
        <color indexed="64"/>
      </left>
      <right/>
      <top style="double">
        <color indexed="64"/>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style="medium">
        <color rgb="FFFF0000"/>
      </left>
      <right style="medium">
        <color rgb="FFFF0000"/>
      </right>
      <top style="medium">
        <color rgb="FFFF0000"/>
      </top>
      <bottom style="medium">
        <color rgb="FFFF0000"/>
      </bottom>
      <diagonal/>
    </border>
    <border>
      <left style="thin">
        <color rgb="FF00B050"/>
      </left>
      <right style="thin">
        <color rgb="FF00B050"/>
      </right>
      <top style="medium">
        <color rgb="FFFF0000"/>
      </top>
      <bottom style="thin">
        <color rgb="FF00B050"/>
      </bottom>
      <diagonal/>
    </border>
    <border>
      <left style="thin">
        <color rgb="FF00B050"/>
      </left>
      <right style="thin">
        <color rgb="FF00B050"/>
      </right>
      <top style="thin">
        <color rgb="FF00B050"/>
      </top>
      <bottom style="thin">
        <color rgb="FF00B050"/>
      </bottom>
      <diagonal/>
    </border>
    <border>
      <left style="medium">
        <color rgb="FFFF0000"/>
      </left>
      <right style="medium">
        <color rgb="FFFF0000"/>
      </right>
      <top style="medium">
        <color rgb="FFFF0000"/>
      </top>
      <bottom style="dashed">
        <color rgb="FFFF0000"/>
      </bottom>
      <diagonal/>
    </border>
    <border>
      <left style="medium">
        <color rgb="FFFF0000"/>
      </left>
      <right style="medium">
        <color rgb="FFFF0000"/>
      </right>
      <top style="dashed">
        <color rgb="FFFF0000"/>
      </top>
      <bottom style="dashed">
        <color rgb="FFFF0000"/>
      </bottom>
      <diagonal/>
    </border>
    <border>
      <left style="medium">
        <color rgb="FFFF0000"/>
      </left>
      <right style="medium">
        <color rgb="FFFF0000"/>
      </right>
      <top style="dashed">
        <color rgb="FFFF0000"/>
      </top>
      <bottom style="medium">
        <color rgb="FFFF0000"/>
      </bottom>
      <diagonal/>
    </border>
    <border>
      <left style="thick">
        <color rgb="FFFF0000"/>
      </left>
      <right style="dashed">
        <color rgb="FFFF0000"/>
      </right>
      <top style="dashed">
        <color rgb="FFFF0000"/>
      </top>
      <bottom style="dashed">
        <color rgb="FFFF0000"/>
      </bottom>
      <diagonal/>
    </border>
    <border>
      <left style="thick">
        <color rgb="FFFF0000"/>
      </left>
      <right style="dashed">
        <color rgb="FFFF0000"/>
      </right>
      <top style="dashed">
        <color rgb="FFFF0000"/>
      </top>
      <bottom style="thick">
        <color rgb="FFFF0000"/>
      </bottom>
      <diagonal/>
    </border>
    <border>
      <left style="thick">
        <color rgb="FFFF0000"/>
      </left>
      <right/>
      <top style="thick">
        <color rgb="FFFF0000"/>
      </top>
      <bottom/>
      <diagonal/>
    </border>
    <border>
      <left style="thick">
        <color rgb="FFFF0000"/>
      </left>
      <right/>
      <top/>
      <bottom style="dashed">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ck">
        <color rgb="FFFF0000"/>
      </right>
      <top style="thick">
        <color rgb="FFFF0000"/>
      </top>
      <bottom style="thin">
        <color rgb="FFFF0000"/>
      </bottom>
      <diagonal/>
    </border>
    <border>
      <left style="thin">
        <color rgb="FFFF0000"/>
      </left>
      <right style="thin">
        <color rgb="FFFF0000"/>
      </right>
      <top style="thin">
        <color rgb="FFFF0000"/>
      </top>
      <bottom style="dashed">
        <color rgb="FFFF0000"/>
      </bottom>
      <diagonal/>
    </border>
    <border>
      <left style="thin">
        <color rgb="FFFF0000"/>
      </left>
      <right style="thick">
        <color rgb="FFFF0000"/>
      </right>
      <top style="thin">
        <color rgb="FFFF0000"/>
      </top>
      <bottom style="dashed">
        <color rgb="FFFF0000"/>
      </bottom>
      <diagonal/>
    </border>
    <border>
      <left style="dashed">
        <color rgb="FFFF0000"/>
      </left>
      <right style="dashed">
        <color rgb="FFFF0000"/>
      </right>
      <top style="dashed">
        <color rgb="FFFF0000"/>
      </top>
      <bottom style="dashed">
        <color rgb="FFFF0000"/>
      </bottom>
      <diagonal/>
    </border>
    <border>
      <left style="dashed">
        <color rgb="FFFF0000"/>
      </left>
      <right style="thick">
        <color rgb="FFFF0000"/>
      </right>
      <top style="dashed">
        <color rgb="FFFF0000"/>
      </top>
      <bottom style="dashed">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s>
  <cellStyleXfs count="5">
    <xf numFmtId="0" fontId="0" fillId="0" borderId="0"/>
    <xf numFmtId="0" fontId="1" fillId="0" borderId="0" applyNumberFormat="0" applyFill="0" applyBorder="0" applyAlignment="0" applyProtection="0">
      <alignment vertical="top"/>
      <protection locked="0"/>
    </xf>
    <xf numFmtId="0" fontId="3" fillId="0" borderId="0"/>
    <xf numFmtId="0" fontId="3" fillId="0" borderId="0"/>
    <xf numFmtId="0" fontId="2" fillId="0" borderId="0"/>
  </cellStyleXfs>
  <cellXfs count="261">
    <xf numFmtId="0" fontId="0" fillId="0" borderId="0" xfId="0"/>
    <xf numFmtId="0" fontId="20" fillId="0" borderId="0" xfId="0" applyFont="1" applyAlignment="1">
      <alignment horizontal="right"/>
    </xf>
    <xf numFmtId="0" fontId="0" fillId="0" borderId="0" xfId="0" applyAlignment="1">
      <alignment horizontal="right"/>
    </xf>
    <xf numFmtId="201" fontId="4" fillId="2" borderId="0" xfId="2" applyNumberFormat="1" applyFont="1" applyFill="1"/>
    <xf numFmtId="201" fontId="5" fillId="2" borderId="0" xfId="2" applyNumberFormat="1" applyFont="1" applyFill="1"/>
    <xf numFmtId="201" fontId="5" fillId="0" borderId="0" xfId="2" applyNumberFormat="1" applyFont="1" applyFill="1"/>
    <xf numFmtId="0" fontId="0" fillId="0" borderId="0" xfId="0" applyFill="1"/>
    <xf numFmtId="202" fontId="5" fillId="2" borderId="1" xfId="2" applyNumberFormat="1" applyFont="1" applyFill="1" applyBorder="1"/>
    <xf numFmtId="201" fontId="5" fillId="2" borderId="0" xfId="2" applyNumberFormat="1" applyFont="1" applyFill="1" applyAlignment="1">
      <alignment horizontal="center"/>
    </xf>
    <xf numFmtId="201" fontId="5" fillId="0" borderId="35" xfId="2" applyNumberFormat="1" applyFont="1" applyFill="1" applyBorder="1" applyAlignment="1">
      <alignment horizontal="center"/>
    </xf>
    <xf numFmtId="201" fontId="5" fillId="3" borderId="0" xfId="2" applyNumberFormat="1" applyFont="1" applyFill="1"/>
    <xf numFmtId="201" fontId="5" fillId="3" borderId="36" xfId="2" applyNumberFormat="1" applyFont="1" applyFill="1" applyBorder="1" applyAlignment="1">
      <alignment horizontal="center"/>
    </xf>
    <xf numFmtId="203" fontId="5" fillId="3" borderId="37" xfId="3" quotePrefix="1" applyNumberFormat="1" applyFont="1" applyFill="1" applyBorder="1" applyAlignment="1">
      <alignment horizontal="center"/>
    </xf>
    <xf numFmtId="201" fontId="5" fillId="3" borderId="37" xfId="3" applyNumberFormat="1" applyFont="1" applyFill="1" applyBorder="1" applyAlignment="1">
      <alignment horizontal="center"/>
    </xf>
    <xf numFmtId="201" fontId="5" fillId="3" borderId="38" xfId="3" quotePrefix="1" applyNumberFormat="1" applyFont="1" applyFill="1" applyBorder="1" applyAlignment="1">
      <alignment horizontal="center"/>
    </xf>
    <xf numFmtId="201" fontId="5" fillId="3" borderId="38" xfId="3" applyNumberFormat="1" applyFont="1" applyFill="1" applyBorder="1" applyAlignment="1">
      <alignment horizontal="center"/>
    </xf>
    <xf numFmtId="201" fontId="9" fillId="3" borderId="0" xfId="2" applyNumberFormat="1" applyFont="1" applyFill="1"/>
    <xf numFmtId="203" fontId="5" fillId="3" borderId="38" xfId="3" quotePrefix="1" applyNumberFormat="1" applyFont="1" applyFill="1" applyBorder="1" applyAlignment="1">
      <alignment horizontal="center"/>
    </xf>
    <xf numFmtId="201" fontId="5" fillId="4" borderId="38" xfId="3" applyNumberFormat="1" applyFont="1" applyFill="1" applyBorder="1" applyAlignment="1">
      <alignment horizontal="center"/>
    </xf>
    <xf numFmtId="204" fontId="5" fillId="3" borderId="38" xfId="3" quotePrefix="1" applyNumberFormat="1" applyFont="1" applyFill="1" applyBorder="1" applyAlignment="1">
      <alignment horizontal="center"/>
    </xf>
    <xf numFmtId="201" fontId="10" fillId="3" borderId="0" xfId="2" applyNumberFormat="1" applyFont="1" applyFill="1" applyAlignment="1">
      <alignment horizontal="center"/>
    </xf>
    <xf numFmtId="201" fontId="5" fillId="3" borderId="0" xfId="2" applyNumberFormat="1" applyFont="1" applyFill="1" applyAlignment="1">
      <alignment horizontal="center"/>
    </xf>
    <xf numFmtId="0" fontId="21" fillId="0" borderId="0" xfId="0" applyFont="1" applyAlignment="1">
      <alignment horizontal="right" vertical="center" readingOrder="2"/>
    </xf>
    <xf numFmtId="0" fontId="0" fillId="0" borderId="0" xfId="0" applyAlignment="1">
      <alignment horizontal="center" vertical="center"/>
    </xf>
    <xf numFmtId="0" fontId="22" fillId="0" borderId="0" xfId="0" applyFont="1" applyAlignment="1">
      <alignment horizontal="right" vertical="center" readingOrder="2"/>
    </xf>
    <xf numFmtId="0" fontId="23" fillId="0" borderId="0" xfId="0" applyFont="1" applyAlignment="1">
      <alignment horizontal="right" vertical="center" readingOrder="2"/>
    </xf>
    <xf numFmtId="0" fontId="24" fillId="0" borderId="0" xfId="0" applyFont="1" applyAlignment="1">
      <alignment horizontal="right" vertical="center" readingOrder="2"/>
    </xf>
    <xf numFmtId="0" fontId="25" fillId="0" borderId="0" xfId="0" applyFont="1" applyAlignment="1">
      <alignment horizontal="right" vertical="center" readingOrder="2"/>
    </xf>
    <xf numFmtId="0" fontId="24" fillId="0" borderId="2" xfId="0" applyFont="1" applyBorder="1" applyAlignment="1">
      <alignment horizontal="right" vertical="center" readingOrder="2"/>
    </xf>
    <xf numFmtId="0" fontId="24" fillId="0" borderId="3" xfId="0" applyFont="1" applyBorder="1" applyAlignment="1">
      <alignment horizontal="center" vertical="center" readingOrder="2"/>
    </xf>
    <xf numFmtId="0" fontId="24" fillId="0" borderId="4" xfId="0" applyFont="1" applyBorder="1" applyAlignment="1">
      <alignment horizontal="right" vertical="center" readingOrder="2"/>
    </xf>
    <xf numFmtId="0" fontId="21" fillId="0" borderId="5" xfId="0" applyFont="1" applyBorder="1" applyAlignment="1">
      <alignment horizontal="center" vertical="center" readingOrder="2"/>
    </xf>
    <xf numFmtId="0" fontId="21" fillId="0" borderId="4" xfId="0" applyFont="1" applyBorder="1" applyAlignment="1">
      <alignment horizontal="right" vertical="center" readingOrder="2"/>
    </xf>
    <xf numFmtId="0" fontId="26" fillId="0" borderId="5" xfId="0" applyFont="1" applyBorder="1" applyAlignment="1">
      <alignment horizontal="center" vertical="center" readingOrder="2"/>
    </xf>
    <xf numFmtId="0" fontId="27" fillId="0" borderId="0" xfId="0" applyFont="1" applyAlignment="1">
      <alignment horizontal="right" vertical="center" readingOrder="2"/>
    </xf>
    <xf numFmtId="0" fontId="28" fillId="0" borderId="0" xfId="0" applyFont="1" applyAlignment="1">
      <alignment horizontal="right" vertical="center" readingOrder="2"/>
    </xf>
    <xf numFmtId="0" fontId="29" fillId="0" borderId="0" xfId="0" applyFont="1" applyAlignment="1">
      <alignment horizontal="right" vertical="center" readingOrder="2"/>
    </xf>
    <xf numFmtId="0" fontId="21" fillId="0" borderId="0" xfId="0" quotePrefix="1" applyFont="1" applyAlignment="1">
      <alignment horizontal="right" vertical="center" readingOrder="2"/>
    </xf>
    <xf numFmtId="0" fontId="26" fillId="0" borderId="0" xfId="0" applyFont="1" applyAlignment="1">
      <alignment horizontal="right" vertical="center" readingOrder="2"/>
    </xf>
    <xf numFmtId="0" fontId="30" fillId="0" borderId="0" xfId="0" applyFont="1" applyAlignment="1">
      <alignment horizontal="right" vertical="center" readingOrder="2"/>
    </xf>
    <xf numFmtId="0" fontId="0" fillId="0" borderId="0" xfId="0" applyAlignment="1">
      <alignment horizontal="right" vertical="center"/>
    </xf>
    <xf numFmtId="0" fontId="31" fillId="0" borderId="0" xfId="0" applyFont="1" applyAlignment="1">
      <alignment horizontal="right" vertical="center" readingOrder="2"/>
    </xf>
    <xf numFmtId="0" fontId="21" fillId="0" borderId="5" xfId="0" applyFont="1" applyBorder="1" applyAlignment="1">
      <alignment horizontal="right" vertical="center" readingOrder="2"/>
    </xf>
    <xf numFmtId="0" fontId="32" fillId="0" borderId="6" xfId="4" applyFont="1" applyFill="1" applyBorder="1" applyAlignment="1">
      <alignment vertical="center"/>
    </xf>
    <xf numFmtId="182" fontId="32" fillId="0" borderId="7" xfId="4" applyNumberFormat="1" applyFont="1" applyFill="1" applyBorder="1" applyAlignment="1">
      <alignment horizontal="justify" vertical="center"/>
    </xf>
    <xf numFmtId="0" fontId="32" fillId="0" borderId="7" xfId="4" applyFont="1" applyFill="1" applyBorder="1" applyAlignment="1">
      <alignment vertical="center"/>
    </xf>
    <xf numFmtId="182" fontId="32" fillId="0" borderId="7" xfId="0" applyNumberFormat="1" applyFont="1" applyFill="1" applyBorder="1" applyAlignment="1">
      <alignment vertical="center"/>
    </xf>
    <xf numFmtId="0" fontId="32" fillId="0" borderId="8" xfId="4" applyFont="1" applyFill="1" applyBorder="1" applyAlignment="1">
      <alignment vertical="center"/>
    </xf>
    <xf numFmtId="0" fontId="32" fillId="0" borderId="0" xfId="4" applyFont="1" applyFill="1" applyBorder="1" applyAlignment="1">
      <alignment vertical="center"/>
    </xf>
    <xf numFmtId="0" fontId="32" fillId="0" borderId="9" xfId="0" applyFont="1" applyFill="1" applyBorder="1" applyAlignment="1">
      <alignment vertical="center"/>
    </xf>
    <xf numFmtId="0" fontId="32" fillId="0" borderId="10" xfId="0" applyFont="1" applyFill="1" applyBorder="1" applyAlignment="1">
      <alignment vertical="center"/>
    </xf>
    <xf numFmtId="0" fontId="32" fillId="0" borderId="0" xfId="0" applyFont="1" applyFill="1" applyAlignment="1">
      <alignment vertical="center"/>
    </xf>
    <xf numFmtId="0" fontId="32" fillId="0" borderId="0" xfId="0" applyFont="1" applyFill="1" applyBorder="1" applyAlignment="1">
      <alignment horizontal="justify" vertical="center"/>
    </xf>
    <xf numFmtId="0" fontId="33" fillId="0" borderId="0" xfId="0" applyFont="1" applyFill="1" applyBorder="1" applyAlignment="1">
      <alignment horizontal="center" vertical="center" shrinkToFit="1"/>
    </xf>
    <xf numFmtId="0" fontId="34" fillId="0" borderId="39" xfId="0" applyFont="1" applyFill="1" applyBorder="1" applyAlignment="1">
      <alignment horizontal="center" vertical="center"/>
    </xf>
    <xf numFmtId="0" fontId="32" fillId="0" borderId="0" xfId="0" applyFont="1" applyFill="1" applyBorder="1" applyAlignment="1">
      <alignment vertical="center"/>
    </xf>
    <xf numFmtId="14" fontId="34" fillId="0" borderId="40" xfId="0" applyNumberFormat="1" applyFont="1" applyFill="1" applyBorder="1" applyAlignment="1">
      <alignment horizontal="center" vertical="center"/>
    </xf>
    <xf numFmtId="0" fontId="32" fillId="0" borderId="9" xfId="4" applyFont="1" applyFill="1" applyBorder="1" applyAlignment="1">
      <alignment vertical="center"/>
    </xf>
    <xf numFmtId="14" fontId="20" fillId="0" borderId="0" xfId="4" applyNumberFormat="1" applyFont="1" applyFill="1" applyBorder="1" applyAlignment="1">
      <alignment horizontal="center" vertical="center"/>
    </xf>
    <xf numFmtId="0" fontId="32" fillId="0" borderId="10" xfId="4" applyFont="1" applyFill="1" applyBorder="1" applyAlignment="1">
      <alignment vertical="center"/>
    </xf>
    <xf numFmtId="14" fontId="34" fillId="0" borderId="41" xfId="0" applyNumberFormat="1" applyFont="1" applyFill="1" applyBorder="1" applyAlignment="1">
      <alignment horizontal="center" vertical="center"/>
    </xf>
    <xf numFmtId="183" fontId="20" fillId="0" borderId="0" xfId="4" applyNumberFormat="1" applyFont="1" applyFill="1" applyBorder="1" applyAlignment="1">
      <alignment horizontal="center" vertical="center"/>
    </xf>
    <xf numFmtId="0" fontId="35" fillId="0" borderId="0" xfId="0" applyFont="1" applyFill="1" applyBorder="1" applyAlignment="1">
      <alignment horizontal="justify" vertical="center"/>
    </xf>
    <xf numFmtId="0" fontId="20" fillId="0" borderId="0" xfId="4" applyFont="1" applyFill="1" applyBorder="1" applyAlignment="1">
      <alignment horizontal="right" vertical="center"/>
    </xf>
    <xf numFmtId="0" fontId="32" fillId="0" borderId="0" xfId="4" applyFont="1" applyFill="1" applyBorder="1" applyAlignment="1">
      <alignment horizontal="center" vertical="center" wrapText="1" shrinkToFit="1"/>
    </xf>
    <xf numFmtId="182" fontId="32" fillId="0" borderId="0" xfId="4" applyNumberFormat="1" applyFont="1" applyFill="1" applyBorder="1" applyAlignment="1">
      <alignment horizontal="justify" vertical="center"/>
    </xf>
    <xf numFmtId="0" fontId="32" fillId="0" borderId="9" xfId="4" applyFont="1" applyFill="1" applyBorder="1" applyAlignment="1">
      <alignment vertical="center" wrapText="1"/>
    </xf>
    <xf numFmtId="0" fontId="32" fillId="0" borderId="10" xfId="4" applyFont="1" applyFill="1" applyBorder="1" applyAlignment="1">
      <alignment vertical="center" wrapText="1"/>
    </xf>
    <xf numFmtId="0" fontId="32" fillId="0" borderId="0" xfId="4" applyFont="1" applyFill="1" applyBorder="1" applyAlignment="1">
      <alignment vertical="center" wrapText="1"/>
    </xf>
    <xf numFmtId="0" fontId="32" fillId="0" borderId="11" xfId="4" applyFont="1" applyFill="1" applyBorder="1" applyAlignment="1">
      <alignment vertical="center"/>
    </xf>
    <xf numFmtId="0" fontId="32" fillId="0" borderId="12" xfId="4" applyFont="1" applyFill="1" applyBorder="1" applyAlignment="1">
      <alignment vertical="center"/>
    </xf>
    <xf numFmtId="0" fontId="32" fillId="0" borderId="13" xfId="4" applyFont="1" applyFill="1" applyBorder="1" applyAlignment="1">
      <alignment vertical="center"/>
    </xf>
    <xf numFmtId="182" fontId="32" fillId="0" borderId="0" xfId="0" applyNumberFormat="1" applyFont="1" applyFill="1" applyAlignment="1">
      <alignment vertical="center"/>
    </xf>
    <xf numFmtId="0" fontId="20" fillId="0" borderId="0" xfId="0" applyFont="1" applyFill="1" applyBorder="1" applyAlignment="1">
      <alignment horizontal="right" vertical="center"/>
    </xf>
    <xf numFmtId="0" fontId="33" fillId="0" borderId="0" xfId="0" applyFont="1" applyFill="1" applyBorder="1" applyAlignment="1">
      <alignment vertical="center" shrinkToFit="1"/>
    </xf>
    <xf numFmtId="182" fontId="20" fillId="5" borderId="42" xfId="4" applyNumberFormat="1" applyFont="1" applyFill="1" applyBorder="1" applyAlignment="1">
      <alignment horizontal="right" vertical="center" wrapText="1" readingOrder="2"/>
    </xf>
    <xf numFmtId="182" fontId="20" fillId="5" borderId="42" xfId="4" applyNumberFormat="1" applyFont="1" applyFill="1" applyBorder="1" applyAlignment="1">
      <alignment horizontal="justify" vertical="center" wrapText="1"/>
    </xf>
    <xf numFmtId="182" fontId="20" fillId="5" borderId="43" xfId="4" applyNumberFormat="1" applyFont="1" applyFill="1" applyBorder="1" applyAlignment="1">
      <alignment horizontal="right" vertical="center" wrapText="1" readingOrder="2"/>
    </xf>
    <xf numFmtId="0" fontId="32" fillId="5" borderId="44" xfId="4" applyFont="1" applyFill="1" applyBorder="1" applyAlignment="1">
      <alignment horizontal="center" vertical="center" wrapText="1" shrinkToFit="1"/>
    </xf>
    <xf numFmtId="182" fontId="32" fillId="5" borderId="45" xfId="4" applyNumberFormat="1" applyFont="1" applyFill="1" applyBorder="1" applyAlignment="1">
      <alignment horizontal="justify" vertical="center"/>
    </xf>
    <xf numFmtId="0" fontId="35" fillId="5" borderId="46" xfId="4" applyFont="1" applyFill="1" applyBorder="1" applyAlignment="1">
      <alignment horizontal="center" vertical="center" shrinkToFit="1"/>
    </xf>
    <xf numFmtId="0" fontId="35" fillId="5" borderId="47" xfId="4" applyFont="1" applyFill="1" applyBorder="1" applyAlignment="1">
      <alignment horizontal="center" vertical="center" shrinkToFit="1"/>
    </xf>
    <xf numFmtId="0" fontId="35" fillId="5" borderId="48" xfId="4" applyFont="1" applyFill="1" applyBorder="1" applyAlignment="1">
      <alignment horizontal="center" vertical="center" shrinkToFit="1"/>
    </xf>
    <xf numFmtId="0" fontId="35" fillId="5" borderId="49" xfId="4" applyFont="1" applyFill="1" applyBorder="1" applyAlignment="1">
      <alignment horizontal="center" vertical="center" shrinkToFit="1"/>
    </xf>
    <xf numFmtId="3" fontId="36" fillId="0" borderId="50" xfId="4" applyNumberFormat="1" applyFont="1" applyFill="1" applyBorder="1" applyAlignment="1">
      <alignment horizontal="center" vertical="center" wrapText="1"/>
    </xf>
    <xf numFmtId="3" fontId="36" fillId="0" borderId="51" xfId="0" applyNumberFormat="1" applyFont="1" applyFill="1" applyBorder="1" applyAlignment="1">
      <alignment horizontal="center" vertical="center" wrapText="1"/>
    </xf>
    <xf numFmtId="0" fontId="35" fillId="0" borderId="0" xfId="4" applyFont="1" applyFill="1" applyBorder="1" applyAlignment="1">
      <alignment horizontal="center" vertical="center"/>
    </xf>
    <xf numFmtId="0" fontId="35" fillId="0" borderId="0" xfId="0" applyFont="1" applyFill="1" applyAlignment="1">
      <alignment horizontal="justify" vertical="center"/>
    </xf>
    <xf numFmtId="0" fontId="35" fillId="0" borderId="14" xfId="0" applyFont="1" applyFill="1" applyBorder="1" applyAlignment="1">
      <alignment horizontal="right" vertical="center"/>
    </xf>
    <xf numFmtId="0" fontId="35" fillId="0" borderId="0" xfId="0" applyFont="1" applyFill="1" applyAlignment="1">
      <alignment vertical="center"/>
    </xf>
    <xf numFmtId="0" fontId="35" fillId="0" borderId="0" xfId="0" applyFont="1" applyFill="1" applyAlignment="1">
      <alignment horizontal="center" vertical="center" shrinkToFit="1"/>
    </xf>
    <xf numFmtId="0" fontId="35" fillId="0" borderId="0" xfId="0" applyFont="1" applyFill="1" applyAlignment="1">
      <alignment horizontal="center" vertical="center"/>
    </xf>
    <xf numFmtId="0" fontId="35" fillId="0" borderId="15" xfId="0" applyFont="1" applyFill="1" applyBorder="1" applyAlignment="1">
      <alignment horizontal="right" vertical="center"/>
    </xf>
    <xf numFmtId="0" fontId="35" fillId="0" borderId="0" xfId="4" applyFont="1" applyFill="1" applyBorder="1" applyAlignment="1">
      <alignment horizontal="right" vertical="center"/>
    </xf>
    <xf numFmtId="0" fontId="35" fillId="0" borderId="0" xfId="0" applyFont="1" applyFill="1" applyAlignment="1">
      <alignment horizontal="right" vertical="center"/>
    </xf>
    <xf numFmtId="0" fontId="35" fillId="0" borderId="0" xfId="4" applyFont="1" applyFill="1" applyBorder="1" applyAlignment="1">
      <alignment vertical="center"/>
    </xf>
    <xf numFmtId="14" fontId="35" fillId="0" borderId="14" xfId="0" applyNumberFormat="1" applyFont="1" applyFill="1" applyBorder="1" applyAlignment="1">
      <alignment horizontal="right" vertical="center"/>
    </xf>
    <xf numFmtId="182" fontId="35" fillId="0" borderId="0" xfId="0" applyNumberFormat="1" applyFont="1" applyFill="1" applyAlignment="1">
      <alignment vertical="center"/>
    </xf>
    <xf numFmtId="0" fontId="35" fillId="0" borderId="0" xfId="4" applyFont="1" applyFill="1" applyBorder="1" applyAlignment="1">
      <alignment horizontal="left" vertical="center" wrapText="1"/>
    </xf>
    <xf numFmtId="0" fontId="35" fillId="0" borderId="0" xfId="4" applyFont="1" applyFill="1" applyBorder="1" applyAlignment="1">
      <alignment horizontal="right" vertical="center" wrapText="1"/>
    </xf>
    <xf numFmtId="199" fontId="35" fillId="0" borderId="16" xfId="4" applyNumberFormat="1" applyFont="1" applyFill="1" applyBorder="1" applyAlignment="1" applyProtection="1">
      <alignment horizontal="center" vertical="center" wrapText="1"/>
    </xf>
    <xf numFmtId="199" fontId="35" fillId="0" borderId="16" xfId="0" applyNumberFormat="1" applyFont="1" applyFill="1" applyBorder="1" applyAlignment="1" applyProtection="1">
      <alignment horizontal="center" vertical="center" wrapText="1"/>
    </xf>
    <xf numFmtId="0" fontId="35" fillId="0" borderId="16" xfId="4" applyNumberFormat="1" applyFont="1" applyFill="1" applyBorder="1" applyAlignment="1" applyProtection="1">
      <alignment horizontal="right" vertical="top" wrapText="1"/>
    </xf>
    <xf numFmtId="182" fontId="35" fillId="0" borderId="16" xfId="4" applyNumberFormat="1" applyFont="1" applyFill="1" applyBorder="1" applyAlignment="1">
      <alignment horizontal="right" vertical="center" wrapText="1" readingOrder="2"/>
    </xf>
    <xf numFmtId="182" fontId="37" fillId="0" borderId="16" xfId="4" applyNumberFormat="1" applyFont="1" applyFill="1" applyBorder="1" applyAlignment="1">
      <alignment horizontal="right" vertical="center" wrapText="1" readingOrder="2"/>
    </xf>
    <xf numFmtId="182" fontId="38" fillId="0" borderId="16" xfId="4" applyNumberFormat="1" applyFont="1" applyFill="1" applyBorder="1" applyAlignment="1">
      <alignment horizontal="right" vertical="center" wrapText="1" readingOrder="2"/>
    </xf>
    <xf numFmtId="199" fontId="35" fillId="6" borderId="16" xfId="4" applyNumberFormat="1" applyFont="1" applyFill="1" applyBorder="1" applyAlignment="1" applyProtection="1">
      <alignment horizontal="center" vertical="center" wrapText="1"/>
    </xf>
    <xf numFmtId="199" fontId="35" fillId="6" borderId="16" xfId="0" applyNumberFormat="1" applyFont="1" applyFill="1" applyBorder="1" applyAlignment="1" applyProtection="1">
      <alignment horizontal="center" vertical="center" wrapText="1"/>
    </xf>
    <xf numFmtId="49" fontId="38" fillId="0" borderId="16" xfId="4" applyNumberFormat="1" applyFont="1" applyFill="1" applyBorder="1" applyAlignment="1">
      <alignment horizontal="right" vertical="center" wrapText="1" readingOrder="2"/>
    </xf>
    <xf numFmtId="49" fontId="35" fillId="0" borderId="16" xfId="4" applyNumberFormat="1" applyFont="1" applyFill="1" applyBorder="1" applyAlignment="1">
      <alignment horizontal="right" vertical="center" wrapText="1" readingOrder="2"/>
    </xf>
    <xf numFmtId="199" fontId="35" fillId="0" borderId="17" xfId="4" applyNumberFormat="1" applyFont="1" applyFill="1" applyBorder="1" applyAlignment="1" applyProtection="1">
      <alignment horizontal="center" vertical="center" wrapText="1"/>
    </xf>
    <xf numFmtId="199" fontId="35" fillId="0" borderId="17" xfId="0" applyNumberFormat="1" applyFont="1" applyFill="1" applyBorder="1" applyAlignment="1" applyProtection="1">
      <alignment horizontal="center" vertical="center" wrapText="1"/>
    </xf>
    <xf numFmtId="0" fontId="35" fillId="0" borderId="17" xfId="4" applyNumberFormat="1" applyFont="1" applyFill="1" applyBorder="1" applyAlignment="1" applyProtection="1">
      <alignment horizontal="right" vertical="top" wrapText="1"/>
    </xf>
    <xf numFmtId="182" fontId="35" fillId="0" borderId="17" xfId="4" applyNumberFormat="1" applyFont="1" applyFill="1" applyBorder="1" applyAlignment="1">
      <alignment horizontal="justify" vertical="center"/>
    </xf>
    <xf numFmtId="199" fontId="35" fillId="0" borderId="17" xfId="4" applyNumberFormat="1" applyFont="1" applyFill="1" applyBorder="1" applyAlignment="1" applyProtection="1">
      <alignment horizontal="center" vertical="center"/>
    </xf>
    <xf numFmtId="199" fontId="35" fillId="0" borderId="17" xfId="0" applyNumberFormat="1" applyFont="1" applyFill="1" applyBorder="1" applyAlignment="1" applyProtection="1">
      <alignment horizontal="center" vertical="center"/>
    </xf>
    <xf numFmtId="0" fontId="35" fillId="0" borderId="17" xfId="4" applyNumberFormat="1" applyFont="1" applyFill="1" applyBorder="1" applyAlignment="1" applyProtection="1">
      <alignment horizontal="right" vertical="top"/>
    </xf>
    <xf numFmtId="182" fontId="35" fillId="0" borderId="0" xfId="4" applyNumberFormat="1" applyFont="1" applyFill="1" applyBorder="1" applyAlignment="1">
      <alignment horizontal="justify" vertical="center"/>
    </xf>
    <xf numFmtId="0" fontId="35" fillId="7" borderId="18" xfId="4" applyFont="1" applyFill="1" applyBorder="1" applyAlignment="1">
      <alignment horizontal="center" vertical="center" shrinkToFit="1"/>
    </xf>
    <xf numFmtId="0" fontId="35" fillId="7" borderId="19" xfId="4" applyFont="1" applyFill="1" applyBorder="1" applyAlignment="1">
      <alignment horizontal="center" vertical="center" shrinkToFit="1"/>
    </xf>
    <xf numFmtId="0" fontId="35" fillId="7" borderId="20" xfId="4" applyFont="1" applyFill="1" applyBorder="1" applyAlignment="1">
      <alignment vertical="center" shrinkToFit="1"/>
    </xf>
    <xf numFmtId="0" fontId="35" fillId="7" borderId="20" xfId="4" applyFont="1" applyFill="1" applyBorder="1" applyAlignment="1">
      <alignment horizontal="center" vertical="center" shrinkToFit="1"/>
    </xf>
    <xf numFmtId="0" fontId="35" fillId="7" borderId="21" xfId="4" applyFont="1" applyFill="1" applyBorder="1" applyAlignment="1">
      <alignment horizontal="center" vertical="center" shrinkToFit="1"/>
    </xf>
    <xf numFmtId="200" fontId="35" fillId="5" borderId="16" xfId="4" applyNumberFormat="1" applyFont="1" applyFill="1" applyBorder="1" applyAlignment="1" applyProtection="1">
      <alignment horizontal="center" vertical="center" wrapText="1"/>
    </xf>
    <xf numFmtId="200" fontId="35" fillId="5" borderId="16" xfId="0" applyNumberFormat="1" applyFont="1" applyFill="1" applyBorder="1" applyAlignment="1" applyProtection="1">
      <alignment horizontal="center" vertical="center" wrapText="1"/>
    </xf>
    <xf numFmtId="199" fontId="35" fillId="5" borderId="16" xfId="4" applyNumberFormat="1" applyFont="1" applyFill="1" applyBorder="1" applyAlignment="1" applyProtection="1">
      <alignment horizontal="center" vertical="center" wrapText="1"/>
    </xf>
    <xf numFmtId="199" fontId="35" fillId="5" borderId="16" xfId="0" applyNumberFormat="1" applyFont="1" applyFill="1" applyBorder="1" applyAlignment="1" applyProtection="1">
      <alignment horizontal="center" vertical="center" wrapText="1"/>
    </xf>
    <xf numFmtId="0" fontId="35" fillId="0" borderId="10" xfId="4" applyNumberFormat="1" applyFont="1" applyFill="1" applyBorder="1" applyAlignment="1" applyProtection="1">
      <alignment horizontal="right" vertical="top" wrapText="1"/>
    </xf>
    <xf numFmtId="199" fontId="35" fillId="0" borderId="0" xfId="4" applyNumberFormat="1" applyFont="1" applyFill="1" applyBorder="1" applyAlignment="1" applyProtection="1">
      <alignment horizontal="center" vertical="center" wrapText="1"/>
    </xf>
    <xf numFmtId="199" fontId="35" fillId="0" borderId="0" xfId="0" applyNumberFormat="1" applyFont="1" applyFill="1" applyBorder="1" applyAlignment="1" applyProtection="1">
      <alignment horizontal="center" vertical="center" wrapText="1"/>
    </xf>
    <xf numFmtId="199" fontId="35" fillId="8" borderId="16" xfId="4" applyNumberFormat="1" applyFont="1" applyFill="1" applyBorder="1" applyAlignment="1" applyProtection="1">
      <alignment horizontal="center" vertical="center" wrapText="1"/>
    </xf>
    <xf numFmtId="199" fontId="35" fillId="8" borderId="16" xfId="0" applyNumberFormat="1" applyFont="1" applyFill="1" applyBorder="1" applyAlignment="1" applyProtection="1">
      <alignment horizontal="center" vertical="center" wrapText="1"/>
    </xf>
    <xf numFmtId="182" fontId="35" fillId="0" borderId="22" xfId="4" applyNumberFormat="1" applyFont="1" applyFill="1" applyBorder="1" applyAlignment="1">
      <alignment horizontal="right" vertical="center" wrapText="1"/>
    </xf>
    <xf numFmtId="199" fontId="35" fillId="0" borderId="23" xfId="4" applyNumberFormat="1" applyFont="1" applyFill="1" applyBorder="1" applyAlignment="1" applyProtection="1">
      <alignment horizontal="center" vertical="center" wrapText="1"/>
    </xf>
    <xf numFmtId="199" fontId="35" fillId="0" borderId="23" xfId="0" applyNumberFormat="1" applyFont="1" applyFill="1" applyBorder="1" applyAlignment="1" applyProtection="1">
      <alignment horizontal="center" vertical="center" wrapText="1"/>
    </xf>
    <xf numFmtId="0" fontId="35" fillId="0" borderId="24" xfId="4" applyNumberFormat="1" applyFont="1" applyFill="1" applyBorder="1" applyAlignment="1" applyProtection="1">
      <alignment horizontal="right" vertical="top" wrapText="1"/>
    </xf>
    <xf numFmtId="182" fontId="39" fillId="0" borderId="9" xfId="4" applyNumberFormat="1" applyFont="1" applyFill="1" applyBorder="1" applyAlignment="1">
      <alignment horizontal="center" vertical="center" wrapText="1" readingOrder="2"/>
    </xf>
    <xf numFmtId="182" fontId="35" fillId="0" borderId="6" xfId="4" applyNumberFormat="1" applyFont="1" applyFill="1" applyBorder="1" applyAlignment="1">
      <alignment horizontal="right" vertical="center" wrapText="1" readingOrder="2"/>
    </xf>
    <xf numFmtId="199" fontId="35" fillId="0" borderId="7" xfId="4" applyNumberFormat="1" applyFont="1" applyFill="1" applyBorder="1" applyAlignment="1" applyProtection="1">
      <alignment horizontal="center" vertical="center" wrapText="1"/>
    </xf>
    <xf numFmtId="199" fontId="35" fillId="0" borderId="7" xfId="0" applyNumberFormat="1" applyFont="1" applyFill="1" applyBorder="1" applyAlignment="1" applyProtection="1">
      <alignment horizontal="center" vertical="center" wrapText="1"/>
    </xf>
    <xf numFmtId="0" fontId="35" fillId="0" borderId="8" xfId="4" applyNumberFormat="1" applyFont="1" applyFill="1" applyBorder="1" applyAlignment="1" applyProtection="1">
      <alignment horizontal="right" vertical="top" wrapText="1"/>
    </xf>
    <xf numFmtId="182" fontId="40" fillId="0" borderId="9" xfId="4" applyNumberFormat="1" applyFont="1" applyFill="1" applyBorder="1" applyAlignment="1">
      <alignment horizontal="center" vertical="center" wrapText="1" readingOrder="2"/>
    </xf>
    <xf numFmtId="182" fontId="35" fillId="0" borderId="25" xfId="4" applyNumberFormat="1" applyFont="1" applyFill="1" applyBorder="1" applyAlignment="1">
      <alignment horizontal="right" vertical="center" wrapText="1" readingOrder="2"/>
    </xf>
    <xf numFmtId="199" fontId="35" fillId="0" borderId="26" xfId="4" applyNumberFormat="1" applyFont="1" applyFill="1" applyBorder="1" applyAlignment="1" applyProtection="1">
      <alignment horizontal="center" vertical="center" wrapText="1"/>
    </xf>
    <xf numFmtId="199" fontId="35" fillId="0" borderId="26" xfId="0" applyNumberFormat="1" applyFont="1" applyFill="1" applyBorder="1" applyAlignment="1" applyProtection="1">
      <alignment horizontal="center" vertical="center" wrapText="1"/>
    </xf>
    <xf numFmtId="0" fontId="35" fillId="0" borderId="27" xfId="4" applyNumberFormat="1" applyFont="1" applyFill="1" applyBorder="1" applyAlignment="1" applyProtection="1">
      <alignment horizontal="right" vertical="top" wrapText="1"/>
    </xf>
    <xf numFmtId="0" fontId="20" fillId="0" borderId="0" xfId="0" applyFont="1" applyFill="1" applyAlignment="1">
      <alignment horizontal="right" vertical="center"/>
    </xf>
    <xf numFmtId="182" fontId="36" fillId="9" borderId="0" xfId="0" applyNumberFormat="1" applyFont="1" applyFill="1" applyAlignment="1">
      <alignment horizontal="center" vertical="center" readingOrder="2"/>
    </xf>
    <xf numFmtId="0" fontId="41" fillId="0" borderId="0" xfId="0" applyFont="1"/>
    <xf numFmtId="0" fontId="20" fillId="0" borderId="0" xfId="0" applyFont="1" applyFill="1" applyAlignment="1">
      <alignment vertical="center"/>
    </xf>
    <xf numFmtId="0" fontId="36" fillId="0" borderId="0" xfId="0" applyFont="1" applyFill="1" applyAlignment="1">
      <alignment horizontal="center" vertical="center" shrinkToFit="1"/>
    </xf>
    <xf numFmtId="0" fontId="20" fillId="0" borderId="0" xfId="0" applyFont="1" applyFill="1" applyAlignment="1">
      <alignment horizontal="justify" vertical="center"/>
    </xf>
    <xf numFmtId="0" fontId="20" fillId="0" borderId="0" xfId="0" applyFont="1" applyFill="1" applyAlignment="1">
      <alignment horizontal="center" vertical="center"/>
    </xf>
    <xf numFmtId="0" fontId="20" fillId="0" borderId="15" xfId="0" applyFont="1" applyFill="1" applyBorder="1" applyAlignment="1">
      <alignment horizontal="right" vertical="center"/>
    </xf>
    <xf numFmtId="0" fontId="20" fillId="0" borderId="0" xfId="4" applyFont="1" applyFill="1" applyBorder="1" applyAlignment="1">
      <alignment vertical="center"/>
    </xf>
    <xf numFmtId="14" fontId="20" fillId="0" borderId="14" xfId="0" applyNumberFormat="1" applyFont="1" applyFill="1" applyBorder="1" applyAlignment="1">
      <alignment horizontal="right" vertical="center"/>
    </xf>
    <xf numFmtId="182" fontId="20" fillId="0" borderId="0" xfId="0" applyNumberFormat="1" applyFont="1" applyFill="1" applyAlignment="1">
      <alignment vertical="center"/>
    </xf>
    <xf numFmtId="182" fontId="20" fillId="0" borderId="0" xfId="4" applyNumberFormat="1" applyFont="1" applyFill="1" applyBorder="1" applyAlignment="1">
      <alignment horizontal="justify" vertical="center"/>
    </xf>
    <xf numFmtId="182" fontId="36" fillId="0" borderId="0" xfId="4" applyNumberFormat="1" applyFont="1" applyFill="1" applyBorder="1" applyAlignment="1">
      <alignment horizontal="right" vertical="center" wrapText="1"/>
    </xf>
    <xf numFmtId="0" fontId="19" fillId="0" borderId="0" xfId="0" applyFont="1"/>
    <xf numFmtId="0" fontId="19" fillId="0" borderId="0" xfId="0" applyFont="1" applyAlignment="1">
      <alignment horizontal="right" vertical="center"/>
    </xf>
    <xf numFmtId="0" fontId="19" fillId="0" borderId="28" xfId="0" applyFont="1" applyBorder="1" applyAlignment="1">
      <alignment horizontal="right" vertical="center"/>
    </xf>
    <xf numFmtId="0" fontId="19" fillId="0" borderId="26" xfId="0" applyFont="1" applyBorder="1" applyAlignment="1">
      <alignment horizontal="right" vertical="center"/>
    </xf>
    <xf numFmtId="0" fontId="19" fillId="0" borderId="0" xfId="0" applyFont="1" applyBorder="1" applyAlignment="1">
      <alignment horizontal="right" vertical="center"/>
    </xf>
    <xf numFmtId="0" fontId="19" fillId="3" borderId="32" xfId="0" applyFont="1" applyFill="1" applyBorder="1" applyAlignment="1">
      <alignment horizontal="right" vertical="center"/>
    </xf>
    <xf numFmtId="0" fontId="19" fillId="8" borderId="28" xfId="0" applyFont="1" applyFill="1" applyBorder="1" applyAlignment="1">
      <alignment horizontal="right" vertical="center"/>
    </xf>
    <xf numFmtId="0" fontId="19" fillId="8" borderId="0" xfId="0" applyFont="1" applyFill="1" applyBorder="1" applyAlignment="1">
      <alignment horizontal="right" vertical="center"/>
    </xf>
    <xf numFmtId="0" fontId="19" fillId="8" borderId="26" xfId="0" applyFont="1" applyFill="1" applyBorder="1" applyAlignment="1">
      <alignment horizontal="right" vertical="center"/>
    </xf>
    <xf numFmtId="0" fontId="19" fillId="11" borderId="34" xfId="0" applyFont="1" applyFill="1" applyBorder="1" applyAlignment="1">
      <alignment horizontal="center" vertical="center"/>
    </xf>
    <xf numFmtId="0" fontId="20" fillId="0" borderId="0" xfId="0" applyFont="1" applyAlignment="1">
      <alignment horizontal="center"/>
    </xf>
    <xf numFmtId="0" fontId="19" fillId="8" borderId="28" xfId="0" applyFont="1" applyFill="1" applyBorder="1" applyAlignment="1">
      <alignment horizontal="right" vertical="center"/>
    </xf>
    <xf numFmtId="0" fontId="19" fillId="8" borderId="0" xfId="0" applyFont="1" applyFill="1" applyBorder="1" applyAlignment="1">
      <alignment horizontal="right" vertical="center"/>
    </xf>
    <xf numFmtId="0" fontId="19" fillId="8" borderId="26" xfId="0" applyFont="1" applyFill="1" applyBorder="1" applyAlignment="1">
      <alignment horizontal="right" vertical="center"/>
    </xf>
    <xf numFmtId="0" fontId="19" fillId="0" borderId="28" xfId="0" applyFont="1" applyBorder="1" applyAlignment="1">
      <alignment horizontal="right" vertical="center"/>
    </xf>
    <xf numFmtId="0" fontId="19" fillId="0" borderId="26" xfId="0" applyFont="1" applyBorder="1" applyAlignment="1">
      <alignment horizontal="right" vertical="center"/>
    </xf>
    <xf numFmtId="0" fontId="19" fillId="0" borderId="0" xfId="0" applyFont="1" applyBorder="1" applyAlignment="1">
      <alignment horizontal="right" vertical="center"/>
    </xf>
    <xf numFmtId="0" fontId="19" fillId="0" borderId="0" xfId="0" applyFont="1" applyAlignment="1">
      <alignment horizontal="center"/>
    </xf>
    <xf numFmtId="0" fontId="19" fillId="7" borderId="26" xfId="0" applyFont="1" applyFill="1" applyBorder="1" applyAlignment="1">
      <alignment horizontal="center" vertical="center"/>
    </xf>
    <xf numFmtId="0" fontId="47" fillId="0" borderId="0" xfId="0" applyFont="1" applyAlignment="1">
      <alignment horizontal="center" vertical="center" readingOrder="2"/>
    </xf>
    <xf numFmtId="201" fontId="17" fillId="0" borderId="0" xfId="2" applyNumberFormat="1" applyFont="1" applyFill="1" applyAlignment="1">
      <alignment horizontal="center" vertical="center"/>
    </xf>
    <xf numFmtId="201" fontId="5" fillId="0" borderId="0" xfId="2" applyNumberFormat="1" applyFont="1" applyFill="1" applyAlignment="1">
      <alignment horizontal="center" vertical="center" wrapText="1"/>
    </xf>
    <xf numFmtId="201" fontId="5" fillId="3" borderId="38" xfId="2" applyNumberFormat="1" applyFont="1" applyFill="1" applyBorder="1" applyAlignment="1">
      <alignment horizontal="center"/>
    </xf>
    <xf numFmtId="201" fontId="5" fillId="4" borderId="55" xfId="3" quotePrefix="1" applyNumberFormat="1" applyFont="1" applyFill="1" applyBorder="1" applyAlignment="1">
      <alignment horizontal="right"/>
    </xf>
    <xf numFmtId="201" fontId="5" fillId="4" borderId="56" xfId="3" quotePrefix="1" applyNumberFormat="1" applyFont="1" applyFill="1" applyBorder="1" applyAlignment="1">
      <alignment horizontal="right"/>
    </xf>
    <xf numFmtId="201" fontId="5" fillId="4" borderId="57" xfId="3" quotePrefix="1" applyNumberFormat="1" applyFont="1" applyFill="1" applyBorder="1" applyAlignment="1">
      <alignment horizontal="right"/>
    </xf>
    <xf numFmtId="201" fontId="5" fillId="3" borderId="38" xfId="3" quotePrefix="1" applyNumberFormat="1" applyFont="1" applyFill="1" applyBorder="1" applyAlignment="1">
      <alignment horizontal="right"/>
    </xf>
    <xf numFmtId="201" fontId="5" fillId="3" borderId="38" xfId="3" applyNumberFormat="1" applyFont="1" applyFill="1" applyBorder="1" applyAlignment="1">
      <alignment horizontal="right"/>
    </xf>
    <xf numFmtId="201" fontId="5" fillId="3" borderId="7" xfId="2" applyNumberFormat="1" applyFont="1" applyFill="1" applyBorder="1" applyAlignment="1">
      <alignment horizontal="center"/>
    </xf>
    <xf numFmtId="201" fontId="5" fillId="3" borderId="8" xfId="2" applyNumberFormat="1" applyFont="1" applyFill="1" applyBorder="1" applyAlignment="1">
      <alignment horizontal="center"/>
    </xf>
    <xf numFmtId="201" fontId="5" fillId="3" borderId="12" xfId="2" applyNumberFormat="1" applyFont="1" applyFill="1" applyBorder="1" applyAlignment="1">
      <alignment horizontal="center"/>
    </xf>
    <xf numFmtId="201" fontId="5" fillId="3" borderId="13" xfId="2" applyNumberFormat="1" applyFont="1" applyFill="1" applyBorder="1" applyAlignment="1">
      <alignment horizontal="center"/>
    </xf>
    <xf numFmtId="201" fontId="5" fillId="3" borderId="55" xfId="3" applyNumberFormat="1" applyFont="1" applyFill="1" applyBorder="1" applyAlignment="1">
      <alignment horizontal="right"/>
    </xf>
    <xf numFmtId="201" fontId="5" fillId="3" borderId="56" xfId="3" applyNumberFormat="1" applyFont="1" applyFill="1" applyBorder="1" applyAlignment="1">
      <alignment horizontal="right"/>
    </xf>
    <xf numFmtId="201" fontId="5" fillId="3" borderId="57" xfId="3" applyNumberFormat="1" applyFont="1" applyFill="1" applyBorder="1" applyAlignment="1">
      <alignment horizontal="right"/>
    </xf>
    <xf numFmtId="201" fontId="5" fillId="4" borderId="38" xfId="3" quotePrefix="1" applyNumberFormat="1" applyFont="1" applyFill="1" applyBorder="1" applyAlignment="1">
      <alignment horizontal="right"/>
    </xf>
    <xf numFmtId="201" fontId="5" fillId="4" borderId="38" xfId="3" applyNumberFormat="1" applyFont="1" applyFill="1" applyBorder="1" applyAlignment="1">
      <alignment horizontal="right"/>
    </xf>
    <xf numFmtId="201" fontId="5" fillId="2" borderId="52" xfId="2" applyNumberFormat="1" applyFont="1" applyFill="1" applyBorder="1" applyAlignment="1">
      <alignment horizontal="center"/>
    </xf>
    <xf numFmtId="201" fontId="5" fillId="2" borderId="53" xfId="2" applyNumberFormat="1" applyFont="1" applyFill="1" applyBorder="1" applyAlignment="1">
      <alignment horizontal="center"/>
    </xf>
    <xf numFmtId="201" fontId="5" fillId="2" borderId="54" xfId="2" applyNumberFormat="1" applyFont="1" applyFill="1" applyBorder="1" applyAlignment="1">
      <alignment horizontal="center"/>
    </xf>
    <xf numFmtId="201" fontId="8" fillId="7" borderId="0" xfId="2" applyNumberFormat="1" applyFont="1" applyFill="1" applyBorder="1" applyAlignment="1">
      <alignment horizontal="center"/>
    </xf>
    <xf numFmtId="201" fontId="5" fillId="3" borderId="36" xfId="2" applyNumberFormat="1" applyFont="1" applyFill="1" applyBorder="1" applyAlignment="1">
      <alignment horizontal="center"/>
    </xf>
    <xf numFmtId="201" fontId="5" fillId="3" borderId="37" xfId="2" applyNumberFormat="1" applyFont="1" applyFill="1" applyBorder="1" applyAlignment="1">
      <alignment horizontal="center"/>
    </xf>
    <xf numFmtId="201" fontId="5" fillId="3" borderId="37" xfId="3" quotePrefix="1" applyNumberFormat="1" applyFont="1" applyFill="1" applyBorder="1" applyAlignment="1">
      <alignment horizontal="right"/>
    </xf>
    <xf numFmtId="201" fontId="5" fillId="3" borderId="37" xfId="3" applyNumberFormat="1" applyFont="1" applyFill="1" applyBorder="1" applyAlignment="1">
      <alignment horizontal="right"/>
    </xf>
    <xf numFmtId="201" fontId="5" fillId="2" borderId="35" xfId="2" applyNumberFormat="1" applyFont="1" applyFill="1" applyBorder="1" applyAlignment="1">
      <alignment horizontal="center"/>
    </xf>
    <xf numFmtId="201" fontId="4" fillId="2" borderId="0" xfId="2" applyNumberFormat="1" applyFont="1" applyFill="1" applyAlignment="1">
      <alignment horizontal="center"/>
    </xf>
    <xf numFmtId="201" fontId="6" fillId="10" borderId="0" xfId="2" applyNumberFormat="1" applyFont="1" applyFill="1" applyAlignment="1">
      <alignment horizontal="center"/>
    </xf>
    <xf numFmtId="201" fontId="5" fillId="2" borderId="29" xfId="2" applyNumberFormat="1" applyFont="1" applyFill="1" applyBorder="1" applyAlignment="1">
      <alignment horizontal="center"/>
    </xf>
    <xf numFmtId="201" fontId="5" fillId="2" borderId="30" xfId="2" applyNumberFormat="1" applyFont="1" applyFill="1" applyBorder="1" applyAlignment="1">
      <alignment horizontal="center"/>
    </xf>
    <xf numFmtId="201" fontId="5" fillId="2" borderId="31" xfId="2" applyNumberFormat="1" applyFont="1" applyFill="1" applyBorder="1" applyAlignment="1">
      <alignment horizontal="center"/>
    </xf>
    <xf numFmtId="201" fontId="7" fillId="7" borderId="0" xfId="2" applyNumberFormat="1" applyFont="1" applyFill="1" applyAlignment="1">
      <alignment horizontal="center"/>
    </xf>
    <xf numFmtId="0" fontId="42" fillId="0" borderId="0" xfId="1" applyFont="1" applyFill="1" applyBorder="1" applyAlignment="1" applyProtection="1">
      <alignment horizontal="right" vertical="center" wrapText="1" shrinkToFit="1"/>
    </xf>
    <xf numFmtId="182" fontId="36" fillId="7" borderId="0" xfId="0" applyNumberFormat="1" applyFont="1" applyFill="1" applyBorder="1" applyAlignment="1">
      <alignment horizontal="right" vertical="center" wrapText="1"/>
    </xf>
    <xf numFmtId="0" fontId="43" fillId="0" borderId="0" xfId="0" applyFont="1" applyFill="1" applyBorder="1" applyAlignment="1">
      <alignment horizontal="center" vertical="center"/>
    </xf>
    <xf numFmtId="0" fontId="44" fillId="0" borderId="58" xfId="4" applyFont="1" applyFill="1" applyBorder="1" applyAlignment="1">
      <alignment horizontal="center" vertical="center" wrapText="1"/>
    </xf>
    <xf numFmtId="0" fontId="44" fillId="0" borderId="59" xfId="4" applyFont="1" applyFill="1" applyBorder="1" applyAlignment="1">
      <alignment horizontal="center" vertical="center" wrapText="1"/>
    </xf>
    <xf numFmtId="0" fontId="44" fillId="0" borderId="60" xfId="4" applyFont="1" applyFill="1" applyBorder="1" applyAlignment="1">
      <alignment horizontal="center" vertical="center" wrapText="1"/>
    </xf>
    <xf numFmtId="0" fontId="44" fillId="0" borderId="61" xfId="4" applyFont="1" applyFill="1" applyBorder="1" applyAlignment="1">
      <alignment horizontal="center" vertical="center" wrapText="1"/>
    </xf>
    <xf numFmtId="0" fontId="44" fillId="0" borderId="0" xfId="4" applyFont="1" applyFill="1" applyBorder="1" applyAlignment="1">
      <alignment horizontal="center" vertical="center" wrapText="1"/>
    </xf>
    <xf numFmtId="0" fontId="44" fillId="0" borderId="62" xfId="4" applyFont="1" applyFill="1" applyBorder="1" applyAlignment="1">
      <alignment horizontal="center" vertical="center" wrapText="1"/>
    </xf>
    <xf numFmtId="0" fontId="44" fillId="0" borderId="63" xfId="4" applyFont="1" applyFill="1" applyBorder="1" applyAlignment="1">
      <alignment horizontal="center" vertical="center" wrapText="1"/>
    </xf>
    <xf numFmtId="0" fontId="44" fillId="0" borderId="64" xfId="4" applyFont="1" applyFill="1" applyBorder="1" applyAlignment="1">
      <alignment horizontal="center" vertical="center" wrapText="1"/>
    </xf>
    <xf numFmtId="0" fontId="44" fillId="0" borderId="65" xfId="4" applyFont="1" applyFill="1" applyBorder="1" applyAlignment="1">
      <alignment horizontal="center" vertical="center" wrapText="1"/>
    </xf>
    <xf numFmtId="182" fontId="35" fillId="0" borderId="11" xfId="4" applyNumberFormat="1" applyFont="1" applyFill="1" applyBorder="1" applyAlignment="1">
      <alignment horizontal="center" vertical="center" wrapText="1" readingOrder="2"/>
    </xf>
    <xf numFmtId="182" fontId="35" fillId="0" borderId="12" xfId="4" applyNumberFormat="1" applyFont="1" applyFill="1" applyBorder="1" applyAlignment="1">
      <alignment horizontal="center" vertical="center" wrapText="1" readingOrder="2"/>
    </xf>
    <xf numFmtId="182" fontId="35" fillId="0" borderId="13" xfId="4" applyNumberFormat="1" applyFont="1" applyFill="1" applyBorder="1" applyAlignment="1">
      <alignment horizontal="center" vertical="center" wrapText="1" readingOrder="2"/>
    </xf>
    <xf numFmtId="182" fontId="35" fillId="0" borderId="9" xfId="4" applyNumberFormat="1" applyFont="1" applyFill="1" applyBorder="1" applyAlignment="1">
      <alignment horizontal="center" vertical="center" wrapText="1" readingOrder="2"/>
    </xf>
    <xf numFmtId="182" fontId="35" fillId="0" borderId="0" xfId="4" applyNumberFormat="1" applyFont="1" applyFill="1" applyBorder="1" applyAlignment="1">
      <alignment horizontal="center" vertical="center" wrapText="1" readingOrder="2"/>
    </xf>
    <xf numFmtId="182" fontId="35" fillId="0" borderId="10" xfId="4" applyNumberFormat="1" applyFont="1" applyFill="1" applyBorder="1" applyAlignment="1">
      <alignment horizontal="center" vertical="center" wrapText="1" readingOrder="2"/>
    </xf>
    <xf numFmtId="0" fontId="35" fillId="8" borderId="16" xfId="4" applyNumberFormat="1" applyFont="1" applyFill="1" applyBorder="1" applyAlignment="1" applyProtection="1">
      <alignment horizontal="center" vertical="top" wrapText="1"/>
    </xf>
    <xf numFmtId="0" fontId="35" fillId="8" borderId="16" xfId="4" applyNumberFormat="1" applyFont="1" applyFill="1" applyBorder="1" applyAlignment="1" applyProtection="1">
      <alignment horizontal="right" vertical="top" wrapText="1"/>
    </xf>
    <xf numFmtId="182" fontId="35" fillId="7" borderId="3" xfId="4" applyNumberFormat="1" applyFont="1" applyFill="1" applyBorder="1" applyAlignment="1">
      <alignment horizontal="center" vertical="center" wrapText="1" readingOrder="2"/>
    </xf>
    <xf numFmtId="182" fontId="35" fillId="7" borderId="32" xfId="4" applyNumberFormat="1" applyFont="1" applyFill="1" applyBorder="1" applyAlignment="1">
      <alignment horizontal="center" vertical="center" wrapText="1" readingOrder="2"/>
    </xf>
    <xf numFmtId="182" fontId="35" fillId="7" borderId="33" xfId="4" applyNumberFormat="1" applyFont="1" applyFill="1" applyBorder="1" applyAlignment="1">
      <alignment horizontal="center" vertical="center" wrapText="1" readingOrder="2"/>
    </xf>
    <xf numFmtId="182" fontId="35" fillId="0" borderId="25" xfId="4" applyNumberFormat="1" applyFont="1" applyFill="1" applyBorder="1" applyAlignment="1">
      <alignment horizontal="center" vertical="center" wrapText="1" readingOrder="2"/>
    </xf>
    <xf numFmtId="182" fontId="35" fillId="0" borderId="26" xfId="4" applyNumberFormat="1" applyFont="1" applyFill="1" applyBorder="1" applyAlignment="1">
      <alignment horizontal="center" vertical="center" wrapText="1" readingOrder="2"/>
    </xf>
    <xf numFmtId="182" fontId="35" fillId="0" borderId="27" xfId="4" applyNumberFormat="1" applyFont="1" applyFill="1" applyBorder="1" applyAlignment="1">
      <alignment horizontal="center" vertical="center" wrapText="1" readingOrder="2"/>
    </xf>
    <xf numFmtId="182" fontId="45" fillId="0" borderId="9" xfId="4" applyNumberFormat="1" applyFont="1" applyFill="1" applyBorder="1" applyAlignment="1">
      <alignment horizontal="center" vertical="center" wrapText="1" readingOrder="2"/>
    </xf>
    <xf numFmtId="182" fontId="45" fillId="0" borderId="0" xfId="4" applyNumberFormat="1" applyFont="1" applyFill="1" applyBorder="1" applyAlignment="1">
      <alignment horizontal="center" vertical="center" wrapText="1" readingOrder="2"/>
    </xf>
    <xf numFmtId="182" fontId="45" fillId="0" borderId="10" xfId="4" applyNumberFormat="1" applyFont="1" applyFill="1" applyBorder="1" applyAlignment="1">
      <alignment horizontal="center" vertical="center" wrapText="1" readingOrder="2"/>
    </xf>
    <xf numFmtId="0" fontId="46" fillId="0" borderId="0" xfId="0" applyFont="1" applyFill="1" applyAlignment="1">
      <alignment horizontal="center" vertical="center"/>
    </xf>
    <xf numFmtId="0" fontId="35" fillId="5" borderId="16" xfId="4" applyNumberFormat="1" applyFont="1" applyFill="1" applyBorder="1" applyAlignment="1" applyProtection="1">
      <alignment horizontal="right" vertical="top" wrapText="1"/>
    </xf>
    <xf numFmtId="0" fontId="35" fillId="5" borderId="17" xfId="4" applyNumberFormat="1" applyFont="1" applyFill="1" applyBorder="1" applyAlignment="1" applyProtection="1">
      <alignment horizontal="right" vertical="top" wrapText="1"/>
    </xf>
    <xf numFmtId="0" fontId="35" fillId="6" borderId="16" xfId="4" applyNumberFormat="1" applyFont="1" applyFill="1" applyBorder="1" applyAlignment="1" applyProtection="1">
      <alignment horizontal="right" vertical="top" wrapText="1"/>
    </xf>
    <xf numFmtId="0" fontId="35" fillId="0" borderId="0" xfId="4" applyFont="1" applyFill="1" applyBorder="1" applyAlignment="1">
      <alignment horizontal="center" vertical="center" wrapText="1" shrinkToFit="1"/>
    </xf>
    <xf numFmtId="14" fontId="35" fillId="0" borderId="15" xfId="4" applyNumberFormat="1" applyFont="1" applyFill="1" applyBorder="1" applyAlignment="1">
      <alignment horizontal="center" vertical="center"/>
    </xf>
    <xf numFmtId="183" fontId="35" fillId="0" borderId="14" xfId="4" applyNumberFormat="1" applyFont="1" applyFill="1" applyBorder="1" applyAlignment="1">
      <alignment horizontal="center" vertical="center"/>
    </xf>
    <xf numFmtId="182" fontId="45" fillId="0" borderId="25" xfId="4" applyNumberFormat="1" applyFont="1" applyFill="1" applyBorder="1" applyAlignment="1">
      <alignment horizontal="center" vertical="center" wrapText="1" readingOrder="2"/>
    </xf>
    <xf numFmtId="182" fontId="45" fillId="0" borderId="26" xfId="4" applyNumberFormat="1" applyFont="1" applyFill="1" applyBorder="1" applyAlignment="1">
      <alignment horizontal="center" vertical="center" wrapText="1" readingOrder="2"/>
    </xf>
    <xf numFmtId="182" fontId="45" fillId="0" borderId="27" xfId="4" applyNumberFormat="1" applyFont="1" applyFill="1" applyBorder="1" applyAlignment="1">
      <alignment horizontal="center" vertical="center" wrapText="1" readingOrder="2"/>
    </xf>
    <xf numFmtId="0" fontId="45" fillId="0" borderId="0" xfId="0" applyFont="1" applyFill="1" applyAlignment="1">
      <alignment horizontal="center" vertical="center"/>
    </xf>
    <xf numFmtId="182" fontId="20" fillId="0" borderId="0" xfId="4" applyNumberFormat="1" applyFont="1" applyFill="1" applyBorder="1" applyAlignment="1">
      <alignment horizontal="center" vertical="center"/>
    </xf>
    <xf numFmtId="182" fontId="36" fillId="7" borderId="6" xfId="4" applyNumberFormat="1" applyFont="1" applyFill="1" applyBorder="1" applyAlignment="1">
      <alignment horizontal="right" vertical="center" wrapText="1"/>
    </xf>
    <xf numFmtId="182" fontId="36" fillId="7" borderId="7" xfId="4" applyNumberFormat="1" applyFont="1" applyFill="1" applyBorder="1" applyAlignment="1">
      <alignment horizontal="right" vertical="center" wrapText="1"/>
    </xf>
    <xf numFmtId="182" fontId="36" fillId="7" borderId="8" xfId="4" applyNumberFormat="1" applyFont="1" applyFill="1" applyBorder="1" applyAlignment="1">
      <alignment horizontal="right" vertical="center" wrapText="1"/>
    </xf>
    <xf numFmtId="182" fontId="36" fillId="0" borderId="11" xfId="4" applyNumberFormat="1" applyFont="1" applyFill="1" applyBorder="1" applyAlignment="1">
      <alignment horizontal="right" vertical="center" wrapText="1"/>
    </xf>
    <xf numFmtId="182" fontId="36" fillId="0" borderId="12" xfId="4" applyNumberFormat="1" applyFont="1" applyFill="1" applyBorder="1" applyAlignment="1">
      <alignment horizontal="right" vertical="center" wrapText="1"/>
    </xf>
    <xf numFmtId="182" fontId="36" fillId="0" borderId="13" xfId="4" applyNumberFormat="1" applyFont="1" applyFill="1" applyBorder="1" applyAlignment="1">
      <alignment horizontal="right" vertical="center" wrapText="1"/>
    </xf>
    <xf numFmtId="182" fontId="20" fillId="0" borderId="0" xfId="4" applyNumberFormat="1" applyFont="1" applyFill="1" applyBorder="1" applyAlignment="1">
      <alignment horizontal="right" vertical="center" wrapText="1"/>
    </xf>
    <xf numFmtId="14" fontId="20" fillId="0" borderId="15" xfId="4" applyNumberFormat="1" applyFont="1" applyFill="1" applyBorder="1" applyAlignment="1">
      <alignment horizontal="center" vertical="center"/>
    </xf>
    <xf numFmtId="183" fontId="20" fillId="0" borderId="14" xfId="4" applyNumberFormat="1" applyFont="1" applyFill="1" applyBorder="1" applyAlignment="1">
      <alignment horizontal="center" vertical="center"/>
    </xf>
  </cellXfs>
  <cellStyles count="5">
    <cellStyle name="Hyperlink" xfId="1" builtinId="8"/>
    <cellStyle name="Normal" xfId="0" builtinId="0"/>
    <cellStyle name="Normal 2" xfId="2"/>
    <cellStyle name="Normal 3" xfId="3"/>
    <cellStyle name="Normal_إعادة تبويب المصاريف" xfId="4"/>
  </cellStyles>
  <dxfs count="2">
    <dxf>
      <font>
        <condense val="0"/>
        <extend val="0"/>
        <color indexed="9"/>
      </font>
    </dxf>
    <dxf>
      <font>
        <condense val="0"/>
        <extend val="0"/>
        <color indexed="9"/>
      </font>
      <fill>
        <patternFill patternType="none">
          <bgColor indexed="6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137</xdr:row>
      <xdr:rowOff>142875</xdr:rowOff>
    </xdr:from>
    <xdr:to>
      <xdr:col>4</xdr:col>
      <xdr:colOff>533400</xdr:colOff>
      <xdr:row>156</xdr:row>
      <xdr:rowOff>28575</xdr:rowOff>
    </xdr:to>
    <xdr:pic>
      <xdr:nvPicPr>
        <xdr:cNvPr id="6222" name="Picture 1"/>
        <xdr:cNvPicPr>
          <a:picLocks noChangeAspect="1" noChangeArrowheads="1"/>
        </xdr:cNvPicPr>
      </xdr:nvPicPr>
      <xdr:blipFill>
        <a:blip xmlns:r="http://schemas.openxmlformats.org/officeDocument/2006/relationships" r:embed="rId1"/>
        <a:srcRect/>
        <a:stretch>
          <a:fillRect/>
        </a:stretch>
      </xdr:blipFill>
      <xdr:spPr bwMode="auto">
        <a:xfrm>
          <a:off x="153304875" y="35442525"/>
          <a:ext cx="6677025" cy="4343400"/>
        </a:xfrm>
        <a:prstGeom prst="rect">
          <a:avLst/>
        </a:prstGeom>
        <a:noFill/>
        <a:ln w="1">
          <a:noFill/>
          <a:miter lim="800000"/>
          <a:headEnd/>
          <a:tailEnd/>
        </a:ln>
      </xdr:spPr>
    </xdr:pic>
    <xdr:clientData/>
  </xdr:twoCellAnchor>
  <xdr:twoCellAnchor editAs="oneCell">
    <xdr:from>
      <xdr:col>0</xdr:col>
      <xdr:colOff>85725</xdr:colOff>
      <xdr:row>158</xdr:row>
      <xdr:rowOff>142875</xdr:rowOff>
    </xdr:from>
    <xdr:to>
      <xdr:col>4</xdr:col>
      <xdr:colOff>571500</xdr:colOff>
      <xdr:row>180</xdr:row>
      <xdr:rowOff>57150</xdr:rowOff>
    </xdr:to>
    <xdr:pic>
      <xdr:nvPicPr>
        <xdr:cNvPr id="6223" name="Picture 8"/>
        <xdr:cNvPicPr>
          <a:picLocks noChangeAspect="1" noChangeArrowheads="1"/>
        </xdr:cNvPicPr>
      </xdr:nvPicPr>
      <xdr:blipFill>
        <a:blip xmlns:r="http://schemas.openxmlformats.org/officeDocument/2006/relationships" r:embed="rId2"/>
        <a:srcRect/>
        <a:stretch>
          <a:fillRect/>
        </a:stretch>
      </xdr:blipFill>
      <xdr:spPr bwMode="auto">
        <a:xfrm>
          <a:off x="153266775" y="40357425"/>
          <a:ext cx="6638925" cy="4314825"/>
        </a:xfrm>
        <a:prstGeom prst="rect">
          <a:avLst/>
        </a:prstGeom>
        <a:noFill/>
        <a:ln w="1">
          <a:noFill/>
          <a:miter lim="800000"/>
          <a:headEnd/>
          <a:tailEnd/>
        </a:ln>
      </xdr:spPr>
    </xdr:pic>
    <xdr:clientData/>
  </xdr:twoCellAnchor>
  <xdr:twoCellAnchor editAs="oneCell">
    <xdr:from>
      <xdr:col>0</xdr:col>
      <xdr:colOff>104775</xdr:colOff>
      <xdr:row>200</xdr:row>
      <xdr:rowOff>190500</xdr:rowOff>
    </xdr:from>
    <xdr:to>
      <xdr:col>3</xdr:col>
      <xdr:colOff>1666875</xdr:colOff>
      <xdr:row>220</xdr:row>
      <xdr:rowOff>28575</xdr:rowOff>
    </xdr:to>
    <xdr:pic>
      <xdr:nvPicPr>
        <xdr:cNvPr id="6224" name="Picture 11"/>
        <xdr:cNvPicPr>
          <a:picLocks noChangeAspect="1" noChangeArrowheads="1"/>
        </xdr:cNvPicPr>
      </xdr:nvPicPr>
      <xdr:blipFill>
        <a:blip xmlns:r="http://schemas.openxmlformats.org/officeDocument/2006/relationships" r:embed="rId3"/>
        <a:srcRect/>
        <a:stretch>
          <a:fillRect/>
        </a:stretch>
      </xdr:blipFill>
      <xdr:spPr bwMode="auto">
        <a:xfrm>
          <a:off x="154028775" y="49815750"/>
          <a:ext cx="5857875" cy="3810000"/>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2</xdr:row>
      <xdr:rowOff>0</xdr:rowOff>
    </xdr:from>
    <xdr:to>
      <xdr:col>14</xdr:col>
      <xdr:colOff>323850</xdr:colOff>
      <xdr:row>15</xdr:row>
      <xdr:rowOff>114299</xdr:rowOff>
    </xdr:to>
    <xdr:sp macro="" textlink="">
      <xdr:nvSpPr>
        <xdr:cNvPr id="2" name="وسيلة شرح مع سهم إلى اليمين 1"/>
        <xdr:cNvSpPr/>
      </xdr:nvSpPr>
      <xdr:spPr>
        <a:xfrm>
          <a:off x="147199350" y="457200"/>
          <a:ext cx="323850" cy="2590799"/>
        </a:xfrm>
        <a:prstGeom prst="rightArrowCallou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1" anchor="ctr"/>
        <a:lstStyle/>
        <a:p>
          <a:pPr algn="r" rtl="1"/>
          <a:endParaRPr lang="ar-SA" sz="1100"/>
        </a:p>
      </xdr:txBody>
    </xdr:sp>
    <xdr:clientData/>
  </xdr:twoCellAnchor>
  <xdr:twoCellAnchor>
    <xdr:from>
      <xdr:col>13</xdr:col>
      <xdr:colOff>590550</xdr:colOff>
      <xdr:row>17</xdr:row>
      <xdr:rowOff>0</xdr:rowOff>
    </xdr:from>
    <xdr:to>
      <xdr:col>14</xdr:col>
      <xdr:colOff>304800</xdr:colOff>
      <xdr:row>30</xdr:row>
      <xdr:rowOff>104774</xdr:rowOff>
    </xdr:to>
    <xdr:sp macro="" textlink="">
      <xdr:nvSpPr>
        <xdr:cNvPr id="3" name="وسيلة شرح مع سهم إلى اليمين 2"/>
        <xdr:cNvSpPr/>
      </xdr:nvSpPr>
      <xdr:spPr>
        <a:xfrm>
          <a:off x="147218400" y="3333750"/>
          <a:ext cx="323850" cy="2590799"/>
        </a:xfrm>
        <a:prstGeom prst="rightArrowCallout">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1" anchor="ctr"/>
        <a:lstStyle/>
        <a:p>
          <a:pPr algn="r" rtl="1"/>
          <a:endParaRPr lang="ar-S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573" name="Line 1"/>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74" name="Line 2"/>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75" name="Line 3"/>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76" name="Line 4"/>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77" name="Line 5"/>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78" name="Line 6"/>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79" name="Line 7"/>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80" name="Line 8"/>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81" name="Line 9"/>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82" name="Line 10"/>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83" name="Line 11"/>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0</xdr:colOff>
      <xdr:row>0</xdr:row>
      <xdr:rowOff>0</xdr:rowOff>
    </xdr:from>
    <xdr:to>
      <xdr:col>2</xdr:col>
      <xdr:colOff>0</xdr:colOff>
      <xdr:row>0</xdr:row>
      <xdr:rowOff>0</xdr:rowOff>
    </xdr:to>
    <xdr:sp macro="" textlink="">
      <xdr:nvSpPr>
        <xdr:cNvPr id="2584" name="Line 12"/>
        <xdr:cNvSpPr>
          <a:spLocks noChangeShapeType="1"/>
        </xdr:cNvSpPr>
      </xdr:nvSpPr>
      <xdr:spPr bwMode="auto">
        <a:xfrm flipH="1">
          <a:off x="156552900" y="0"/>
          <a:ext cx="0" cy="0"/>
        </a:xfrm>
        <a:prstGeom prst="line">
          <a:avLst/>
        </a:prstGeom>
        <a:noFill/>
        <a:ln w="9525">
          <a:solidFill>
            <a:srgbClr val="000000"/>
          </a:solidFill>
          <a:prstDash val="dash"/>
          <a:round/>
          <a:headEnd/>
          <a:tailEnd/>
        </a:ln>
      </xdr:spPr>
    </xdr:sp>
    <xdr:clientData/>
  </xdr:twoCellAnchor>
  <xdr:twoCellAnchor>
    <xdr:from>
      <xdr:col>2</xdr:col>
      <xdr:colOff>485775</xdr:colOff>
      <xdr:row>2</xdr:row>
      <xdr:rowOff>304800</xdr:rowOff>
    </xdr:from>
    <xdr:to>
      <xdr:col>3</xdr:col>
      <xdr:colOff>1038225</xdr:colOff>
      <xdr:row>3</xdr:row>
      <xdr:rowOff>0</xdr:rowOff>
    </xdr:to>
    <xdr:sp macro="" textlink="">
      <xdr:nvSpPr>
        <xdr:cNvPr id="2585" name="Rectangle 13"/>
        <xdr:cNvSpPr>
          <a:spLocks noChangeArrowheads="1"/>
        </xdr:cNvSpPr>
      </xdr:nvSpPr>
      <xdr:spPr bwMode="auto">
        <a:xfrm flipH="1" flipV="1">
          <a:off x="154095450" y="819150"/>
          <a:ext cx="1971675" cy="19050"/>
        </a:xfrm>
        <a:prstGeom prst="rect">
          <a:avLst/>
        </a:prstGeom>
        <a:solidFill>
          <a:srgbClr val="000000"/>
        </a:solidFill>
        <a:ln w="9525">
          <a:noFill/>
          <a:miter lim="800000"/>
          <a:headEnd/>
          <a:tailEnd/>
        </a:ln>
      </xdr:spPr>
    </xdr:sp>
    <xdr:clientData/>
  </xdr:twoCellAnchor>
  <xdr:twoCellAnchor>
    <xdr:from>
      <xdr:col>2</xdr:col>
      <xdr:colOff>514350</xdr:colOff>
      <xdr:row>12</xdr:row>
      <xdr:rowOff>257175</xdr:rowOff>
    </xdr:from>
    <xdr:to>
      <xdr:col>3</xdr:col>
      <xdr:colOff>476250</xdr:colOff>
      <xdr:row>13</xdr:row>
      <xdr:rowOff>257175</xdr:rowOff>
    </xdr:to>
    <xdr:sp macro="" textlink="">
      <xdr:nvSpPr>
        <xdr:cNvPr id="2586" name="AutoShape 16"/>
        <xdr:cNvSpPr>
          <a:spLocks/>
        </xdr:cNvSpPr>
      </xdr:nvSpPr>
      <xdr:spPr bwMode="auto">
        <a:xfrm rot="16200000" flipH="1">
          <a:off x="155209875" y="3400425"/>
          <a:ext cx="276225" cy="1381125"/>
        </a:xfrm>
        <a:prstGeom prst="rightBrace">
          <a:avLst>
            <a:gd name="adj1" fmla="val 0"/>
            <a:gd name="adj2" fmla="val 50000"/>
          </a:avLst>
        </a:prstGeom>
        <a:noFill/>
        <a:ln w="9525">
          <a:solidFill>
            <a:srgbClr val="000000"/>
          </a:solidFill>
          <a:round/>
          <a:headEnd type="arrow" w="lg" len="med"/>
          <a:tailEnd type="arrow" w="lg" len="med"/>
        </a:ln>
      </xdr:spPr>
    </xdr:sp>
    <xdr:clientData/>
  </xdr:twoCellAnchor>
  <xdr:twoCellAnchor>
    <xdr:from>
      <xdr:col>2</xdr:col>
      <xdr:colOff>1200150</xdr:colOff>
      <xdr:row>10</xdr:row>
      <xdr:rowOff>247650</xdr:rowOff>
    </xdr:from>
    <xdr:to>
      <xdr:col>2</xdr:col>
      <xdr:colOff>1200150</xdr:colOff>
      <xdr:row>12</xdr:row>
      <xdr:rowOff>257175</xdr:rowOff>
    </xdr:to>
    <xdr:sp macro="" textlink="">
      <xdr:nvSpPr>
        <xdr:cNvPr id="2587" name="Line 17"/>
        <xdr:cNvSpPr>
          <a:spLocks noChangeShapeType="1"/>
        </xdr:cNvSpPr>
      </xdr:nvSpPr>
      <xdr:spPr bwMode="auto">
        <a:xfrm flipH="1">
          <a:off x="155352750" y="2914650"/>
          <a:ext cx="0" cy="1038225"/>
        </a:xfrm>
        <a:prstGeom prst="line">
          <a:avLst/>
        </a:prstGeom>
        <a:noFill/>
        <a:ln w="9525">
          <a:solidFill>
            <a:srgbClr val="000000"/>
          </a:solidFill>
          <a:round/>
          <a:headEnd/>
          <a:tailEnd/>
        </a:ln>
      </xdr:spPr>
    </xdr:sp>
    <xdr:clientData/>
  </xdr:twoCellAnchor>
  <xdr:twoCellAnchor>
    <xdr:from>
      <xdr:col>79</xdr:col>
      <xdr:colOff>557893</xdr:colOff>
      <xdr:row>11</xdr:row>
      <xdr:rowOff>78921</xdr:rowOff>
    </xdr:from>
    <xdr:to>
      <xdr:col>80</xdr:col>
      <xdr:colOff>402771</xdr:colOff>
      <xdr:row>21</xdr:row>
      <xdr:rowOff>83004</xdr:rowOff>
    </xdr:to>
    <xdr:sp macro="" textlink="">
      <xdr:nvSpPr>
        <xdr:cNvPr id="17" name="وسيلة شرح مع سهم إلى اليمين 16"/>
        <xdr:cNvSpPr/>
      </xdr:nvSpPr>
      <xdr:spPr>
        <a:xfrm>
          <a:off x="107365800" y="3657600"/>
          <a:ext cx="457200" cy="3419475"/>
        </a:xfrm>
        <a:prstGeom prst="right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rtlCol="1" anchor="ctr"/>
        <a:lstStyle/>
        <a:p>
          <a:pPr algn="r" rtl="1"/>
          <a:endParaRPr lang="ar-SA"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1468" name="Line 1"/>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69" name="Line 2"/>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70" name="Line 3"/>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71" name="Line 4"/>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72" name="Line 5"/>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73" name="Line 6"/>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74" name="Line 7"/>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75" name="Line 8"/>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76" name="Line 9"/>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77" name="Line 10"/>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78" name="Line 11"/>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479" name="Line 12"/>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4</xdr:col>
      <xdr:colOff>476250</xdr:colOff>
      <xdr:row>1</xdr:row>
      <xdr:rowOff>0</xdr:rowOff>
    </xdr:from>
    <xdr:to>
      <xdr:col>4</xdr:col>
      <xdr:colOff>2381250</xdr:colOff>
      <xdr:row>1</xdr:row>
      <xdr:rowOff>28575</xdr:rowOff>
    </xdr:to>
    <xdr:sp macro="" textlink="">
      <xdr:nvSpPr>
        <xdr:cNvPr id="1480" name="Rectangle 13"/>
        <xdr:cNvSpPr>
          <a:spLocks noChangeArrowheads="1"/>
        </xdr:cNvSpPr>
      </xdr:nvSpPr>
      <xdr:spPr bwMode="auto">
        <a:xfrm flipH="1" flipV="1">
          <a:off x="156133800" y="257175"/>
          <a:ext cx="1905000" cy="28575"/>
        </a:xfrm>
        <a:prstGeom prst="rect">
          <a:avLst/>
        </a:prstGeom>
        <a:solidFill>
          <a:srgbClr val="000000"/>
        </a:solid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3515" name="Line 1"/>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16" name="Line 2"/>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17" name="Line 3"/>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18" name="Line 4"/>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19" name="Line 5"/>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20" name="Line 6"/>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21" name="Line 7"/>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22" name="Line 8"/>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23" name="Line 9"/>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24" name="Line 10"/>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25" name="Line 11"/>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3526" name="Line 12"/>
        <xdr:cNvSpPr>
          <a:spLocks noChangeShapeType="1"/>
        </xdr:cNvSpPr>
      </xdr:nvSpPr>
      <xdr:spPr bwMode="auto">
        <a:xfrm flipH="1">
          <a:off x="163163250" y="0"/>
          <a:ext cx="0" cy="0"/>
        </a:xfrm>
        <a:prstGeom prst="line">
          <a:avLst/>
        </a:prstGeom>
        <a:noFill/>
        <a:ln w="9525">
          <a:solidFill>
            <a:srgbClr val="000000"/>
          </a:solidFill>
          <a:prstDash val="dash"/>
          <a:round/>
          <a:headEnd/>
          <a:tailEnd/>
        </a:ln>
      </xdr:spPr>
    </xdr:sp>
    <xdr:clientData/>
  </xdr:twoCellAnchor>
  <xdr:twoCellAnchor>
    <xdr:from>
      <xdr:col>4</xdr:col>
      <xdr:colOff>476250</xdr:colOff>
      <xdr:row>4</xdr:row>
      <xdr:rowOff>0</xdr:rowOff>
    </xdr:from>
    <xdr:to>
      <xdr:col>4</xdr:col>
      <xdr:colOff>2381250</xdr:colOff>
      <xdr:row>4</xdr:row>
      <xdr:rowOff>28575</xdr:rowOff>
    </xdr:to>
    <xdr:sp macro="" textlink="">
      <xdr:nvSpPr>
        <xdr:cNvPr id="3527" name="Rectangle 13"/>
        <xdr:cNvSpPr>
          <a:spLocks noChangeArrowheads="1"/>
        </xdr:cNvSpPr>
      </xdr:nvSpPr>
      <xdr:spPr bwMode="auto">
        <a:xfrm flipH="1" flipV="1">
          <a:off x="156133800" y="876300"/>
          <a:ext cx="1905000" cy="28575"/>
        </a:xfrm>
        <a:prstGeom prst="rect">
          <a:avLst/>
        </a:prstGeom>
        <a:solidFill>
          <a:srgbClr val="000000"/>
        </a:solidFill>
        <a:ln w="9525">
          <a:noFill/>
          <a:miter lim="800000"/>
          <a:headEnd/>
          <a:tailEnd/>
        </a:ln>
      </xdr:spPr>
    </xdr:sp>
    <xdr:clientData/>
  </xdr:twoCellAnchor>
</xdr:wsDr>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00B050"/>
  </sheetPr>
  <dimension ref="A2:F17"/>
  <sheetViews>
    <sheetView rightToLeft="1" tabSelected="1" workbookViewId="0"/>
  </sheetViews>
  <sheetFormatPr defaultRowHeight="21.75"/>
  <cols>
    <col min="1" max="1" width="9.140625" style="159"/>
    <col min="2" max="2" width="27.5703125" style="159" customWidth="1"/>
    <col min="3" max="3" width="57.140625" style="159" bestFit="1" customWidth="1"/>
    <col min="4" max="16384" width="9.140625" style="159"/>
  </cols>
  <sheetData>
    <row r="2" spans="1:6">
      <c r="B2" s="176" t="s">
        <v>301</v>
      </c>
      <c r="C2" s="176"/>
    </row>
    <row r="3" spans="1:6" ht="36" customHeight="1" thickBot="1">
      <c r="A3" s="177" t="s">
        <v>317</v>
      </c>
      <c r="B3" s="177"/>
      <c r="C3" s="177"/>
      <c r="D3" s="177"/>
      <c r="E3" s="177"/>
      <c r="F3" s="177"/>
    </row>
    <row r="4" spans="1:6" ht="22.5" thickBot="1">
      <c r="A4" s="164">
        <v>1</v>
      </c>
      <c r="B4" s="164" t="s">
        <v>308</v>
      </c>
      <c r="C4" s="164"/>
      <c r="D4" s="164"/>
      <c r="E4" s="164"/>
      <c r="F4" s="164"/>
    </row>
    <row r="5" spans="1:6">
      <c r="A5" s="170">
        <v>2</v>
      </c>
      <c r="B5" s="165" t="s">
        <v>315</v>
      </c>
      <c r="C5" s="165"/>
      <c r="D5" s="165"/>
      <c r="E5" s="165"/>
      <c r="F5" s="165"/>
    </row>
    <row r="6" spans="1:6">
      <c r="A6" s="171"/>
      <c r="B6" s="166" t="s">
        <v>321</v>
      </c>
      <c r="C6" s="166"/>
      <c r="D6" s="166"/>
      <c r="E6" s="166"/>
      <c r="F6" s="166"/>
    </row>
    <row r="7" spans="1:6" ht="22.5" thickBot="1">
      <c r="A7" s="172"/>
      <c r="B7" s="167" t="s">
        <v>316</v>
      </c>
      <c r="C7" s="167"/>
      <c r="D7" s="167"/>
      <c r="E7" s="167"/>
      <c r="F7" s="167"/>
    </row>
    <row r="8" spans="1:6">
      <c r="A8" s="160"/>
      <c r="B8" s="160"/>
      <c r="C8" s="160"/>
      <c r="D8" s="160"/>
      <c r="E8" s="160"/>
      <c r="F8" s="160"/>
    </row>
    <row r="9" spans="1:6" ht="22.5" thickBot="1">
      <c r="A9" s="160"/>
      <c r="B9" s="168" t="s">
        <v>302</v>
      </c>
      <c r="C9" s="168" t="s">
        <v>303</v>
      </c>
      <c r="D9" s="160"/>
      <c r="E9" s="160"/>
      <c r="F9" s="160"/>
    </row>
    <row r="10" spans="1:6">
      <c r="A10" s="173">
        <v>1</v>
      </c>
      <c r="B10" s="161" t="s">
        <v>304</v>
      </c>
      <c r="C10" s="161" t="s">
        <v>305</v>
      </c>
      <c r="D10" s="160"/>
      <c r="E10" s="160"/>
      <c r="F10" s="160"/>
    </row>
    <row r="11" spans="1:6" ht="22.5" thickBot="1">
      <c r="A11" s="174"/>
      <c r="B11" s="162" t="s">
        <v>306</v>
      </c>
      <c r="C11" s="162" t="s">
        <v>307</v>
      </c>
      <c r="D11" s="160"/>
      <c r="E11" s="160"/>
      <c r="F11" s="160"/>
    </row>
    <row r="12" spans="1:6" ht="22.5" thickBot="1">
      <c r="A12" s="160"/>
      <c r="B12" s="160"/>
      <c r="C12" s="160"/>
      <c r="D12" s="160"/>
      <c r="E12" s="160"/>
      <c r="F12" s="160"/>
    </row>
    <row r="13" spans="1:6">
      <c r="A13" s="173">
        <v>2</v>
      </c>
      <c r="B13" s="161" t="s">
        <v>309</v>
      </c>
      <c r="C13" s="161" t="s">
        <v>310</v>
      </c>
      <c r="D13" s="160"/>
      <c r="E13" s="160"/>
      <c r="F13" s="160"/>
    </row>
    <row r="14" spans="1:6">
      <c r="A14" s="175"/>
      <c r="B14" s="163" t="s">
        <v>311</v>
      </c>
      <c r="C14" s="163" t="s">
        <v>312</v>
      </c>
      <c r="D14" s="160"/>
      <c r="E14" s="160"/>
      <c r="F14" s="160"/>
    </row>
    <row r="15" spans="1:6">
      <c r="A15" s="175"/>
      <c r="B15" s="163" t="s">
        <v>299</v>
      </c>
      <c r="C15" s="163" t="s">
        <v>314</v>
      </c>
      <c r="D15" s="160"/>
      <c r="E15" s="160"/>
      <c r="F15" s="160"/>
    </row>
    <row r="16" spans="1:6" ht="22.5" thickBot="1">
      <c r="A16" s="174"/>
      <c r="B16" s="162" t="s">
        <v>300</v>
      </c>
      <c r="C16" s="162" t="s">
        <v>313</v>
      </c>
      <c r="D16" s="160"/>
      <c r="E16" s="160"/>
      <c r="F16" s="160"/>
    </row>
    <row r="17" spans="5:6">
      <c r="E17" s="41" t="s">
        <v>288</v>
      </c>
      <c r="F17" s="23"/>
    </row>
  </sheetData>
  <mergeCells count="5">
    <mergeCell ref="A5:A7"/>
    <mergeCell ref="A10:A11"/>
    <mergeCell ref="A13:A16"/>
    <mergeCell ref="B2:C2"/>
    <mergeCell ref="A3:F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rgb="FFFF0000"/>
  </sheetPr>
  <dimension ref="A1:D251"/>
  <sheetViews>
    <sheetView rightToLeft="1" workbookViewId="0">
      <selection sqref="A1:D1"/>
    </sheetView>
  </sheetViews>
  <sheetFormatPr defaultRowHeight="13.5"/>
  <cols>
    <col min="1" max="1" width="27.140625" style="2" customWidth="1"/>
    <col min="2" max="2" width="21.85546875" customWidth="1"/>
    <col min="3" max="3" width="15.42578125" bestFit="1" customWidth="1"/>
    <col min="4" max="4" width="27.85546875" customWidth="1"/>
    <col min="5" max="5" width="12.42578125" customWidth="1"/>
  </cols>
  <sheetData>
    <row r="1" spans="1:4" ht="20.25">
      <c r="A1" s="178" t="s">
        <v>323</v>
      </c>
      <c r="B1" s="178"/>
      <c r="C1" s="178"/>
      <c r="D1" s="178"/>
    </row>
    <row r="2" spans="1:4" ht="21.75">
      <c r="A2" s="24" t="s">
        <v>157</v>
      </c>
      <c r="B2" s="23"/>
      <c r="C2" s="23"/>
      <c r="D2" s="23"/>
    </row>
    <row r="3" spans="1:4" ht="16.5">
      <c r="A3" s="25"/>
      <c r="B3" s="23"/>
      <c r="C3" s="23"/>
      <c r="D3" s="23"/>
    </row>
    <row r="4" spans="1:4" ht="20.25">
      <c r="A4" s="22" t="s">
        <v>271</v>
      </c>
      <c r="B4" s="23"/>
      <c r="C4" s="23"/>
      <c r="D4" s="23"/>
    </row>
    <row r="5" spans="1:4" ht="20.25">
      <c r="A5" s="22" t="s">
        <v>272</v>
      </c>
      <c r="B5" s="23"/>
      <c r="C5" s="23"/>
      <c r="D5" s="23"/>
    </row>
    <row r="6" spans="1:4" ht="20.25">
      <c r="A6" s="22" t="s">
        <v>273</v>
      </c>
      <c r="B6" s="23"/>
      <c r="C6" s="23"/>
      <c r="D6" s="23"/>
    </row>
    <row r="7" spans="1:4" ht="20.25">
      <c r="A7" s="22" t="s">
        <v>158</v>
      </c>
      <c r="B7" s="23"/>
      <c r="C7" s="23"/>
      <c r="D7" s="23"/>
    </row>
    <row r="8" spans="1:4" ht="20.25">
      <c r="A8" s="22" t="s">
        <v>274</v>
      </c>
      <c r="B8" s="23"/>
      <c r="C8" s="23"/>
      <c r="D8" s="23"/>
    </row>
    <row r="9" spans="1:4" ht="20.25">
      <c r="A9" s="22" t="s">
        <v>275</v>
      </c>
      <c r="B9" s="23"/>
      <c r="C9" s="23"/>
      <c r="D9" s="23"/>
    </row>
    <row r="10" spans="1:4" ht="20.25">
      <c r="A10" s="22"/>
      <c r="B10" s="23"/>
      <c r="C10" s="23"/>
      <c r="D10" s="23"/>
    </row>
    <row r="11" spans="1:4" ht="21.75">
      <c r="A11" s="24" t="s">
        <v>159</v>
      </c>
      <c r="B11" s="23"/>
      <c r="C11" s="23"/>
      <c r="D11" s="23"/>
    </row>
    <row r="12" spans="1:4" ht="20.25">
      <c r="A12" s="26" t="s">
        <v>277</v>
      </c>
      <c r="B12" s="23"/>
      <c r="C12" s="23"/>
      <c r="D12" s="23"/>
    </row>
    <row r="13" spans="1:4" ht="20.25">
      <c r="A13" s="26" t="s">
        <v>276</v>
      </c>
      <c r="B13" s="23"/>
      <c r="C13" s="23"/>
      <c r="D13" s="23"/>
    </row>
    <row r="14" spans="1:4" ht="15" thickBot="1">
      <c r="A14" s="27"/>
      <c r="B14" s="23"/>
      <c r="C14" s="23"/>
      <c r="D14" s="23"/>
    </row>
    <row r="15" spans="1:4" ht="21" thickBot="1">
      <c r="A15" s="28" t="s">
        <v>160</v>
      </c>
      <c r="B15" s="29" t="s">
        <v>153</v>
      </c>
      <c r="C15" s="29" t="s">
        <v>153</v>
      </c>
      <c r="D15" s="29" t="s">
        <v>153</v>
      </c>
    </row>
    <row r="16" spans="1:4" ht="21" thickBot="1">
      <c r="A16" s="30" t="s">
        <v>161</v>
      </c>
      <c r="B16" s="31"/>
      <c r="C16" s="31"/>
      <c r="D16" s="31"/>
    </row>
    <row r="17" spans="1:4" ht="21" thickBot="1">
      <c r="A17" s="32" t="s">
        <v>162</v>
      </c>
      <c r="B17" s="31" t="s">
        <v>163</v>
      </c>
      <c r="C17" s="31"/>
      <c r="D17" s="31"/>
    </row>
    <row r="18" spans="1:4" ht="21" thickBot="1">
      <c r="A18" s="32" t="s">
        <v>164</v>
      </c>
      <c r="B18" s="31">
        <v>750</v>
      </c>
      <c r="C18" s="31"/>
      <c r="D18" s="31"/>
    </row>
    <row r="19" spans="1:4" ht="21" thickBot="1">
      <c r="A19" s="32" t="s">
        <v>165</v>
      </c>
      <c r="B19" s="31" t="s">
        <v>166</v>
      </c>
      <c r="C19" s="31"/>
      <c r="D19" s="31"/>
    </row>
    <row r="20" spans="1:4" ht="21" thickBot="1">
      <c r="A20" s="32" t="s">
        <v>167</v>
      </c>
      <c r="B20" s="31" t="s">
        <v>168</v>
      </c>
      <c r="C20" s="31" t="s">
        <v>169</v>
      </c>
      <c r="D20" s="31" t="s">
        <v>169</v>
      </c>
    </row>
    <row r="21" spans="1:4" ht="21" thickBot="1">
      <c r="A21" s="30" t="s">
        <v>170</v>
      </c>
      <c r="B21" s="31"/>
      <c r="C21" s="31"/>
      <c r="D21" s="31"/>
    </row>
    <row r="22" spans="1:4" ht="21" thickBot="1">
      <c r="A22" s="32" t="s">
        <v>171</v>
      </c>
      <c r="B22" s="31">
        <v>250</v>
      </c>
      <c r="C22" s="31"/>
      <c r="D22" s="31"/>
    </row>
    <row r="23" spans="1:4" ht="21" thickBot="1">
      <c r="A23" s="32" t="s">
        <v>172</v>
      </c>
      <c r="B23" s="31" t="s">
        <v>173</v>
      </c>
      <c r="C23" s="31"/>
      <c r="D23" s="31"/>
    </row>
    <row r="24" spans="1:4" ht="21" thickBot="1">
      <c r="A24" s="32" t="s">
        <v>174</v>
      </c>
      <c r="B24" s="31" t="s">
        <v>175</v>
      </c>
      <c r="C24" s="31"/>
      <c r="D24" s="31"/>
    </row>
    <row r="25" spans="1:4" ht="21" thickBot="1">
      <c r="A25" s="32" t="s">
        <v>176</v>
      </c>
      <c r="B25" s="31">
        <v>100</v>
      </c>
      <c r="C25" s="31" t="s">
        <v>177</v>
      </c>
      <c r="D25" s="31"/>
    </row>
    <row r="26" spans="1:4" ht="21" thickBot="1">
      <c r="A26" s="30" t="s">
        <v>178</v>
      </c>
      <c r="B26" s="31"/>
      <c r="C26" s="31"/>
      <c r="D26" s="31"/>
    </row>
    <row r="27" spans="1:4" ht="21" thickBot="1">
      <c r="A27" s="32" t="s">
        <v>179</v>
      </c>
      <c r="B27" s="31">
        <v>370</v>
      </c>
      <c r="C27" s="31"/>
      <c r="D27" s="31"/>
    </row>
    <row r="28" spans="1:4" ht="21" thickBot="1">
      <c r="A28" s="32" t="s">
        <v>180</v>
      </c>
      <c r="B28" s="31">
        <v>400</v>
      </c>
      <c r="C28" s="31">
        <v>770</v>
      </c>
      <c r="D28" s="31" t="s">
        <v>181</v>
      </c>
    </row>
    <row r="29" spans="1:4" ht="21" thickBot="1">
      <c r="A29" s="32" t="s">
        <v>182</v>
      </c>
      <c r="B29" s="31"/>
      <c r="C29" s="31"/>
      <c r="D29" s="33" t="s">
        <v>183</v>
      </c>
    </row>
    <row r="30" spans="1:4" ht="21" thickBot="1">
      <c r="A30" s="30" t="s">
        <v>184</v>
      </c>
      <c r="B30" s="31"/>
      <c r="C30" s="31"/>
      <c r="D30" s="31"/>
    </row>
    <row r="31" spans="1:4" ht="21" thickBot="1">
      <c r="A31" s="32" t="s">
        <v>185</v>
      </c>
      <c r="B31" s="31"/>
      <c r="C31" s="31" t="s">
        <v>186</v>
      </c>
      <c r="D31" s="31"/>
    </row>
    <row r="32" spans="1:4" ht="21" thickBot="1">
      <c r="A32" s="32" t="s">
        <v>187</v>
      </c>
      <c r="B32" s="31"/>
      <c r="C32" s="31"/>
      <c r="D32" s="33" t="s">
        <v>183</v>
      </c>
    </row>
    <row r="33" spans="1:4" ht="20.25">
      <c r="A33" s="22"/>
      <c r="B33" s="23"/>
      <c r="C33" s="23"/>
      <c r="D33" s="23"/>
    </row>
    <row r="34" spans="1:4" ht="20.25">
      <c r="A34" s="22"/>
      <c r="B34" s="23"/>
      <c r="C34" s="23"/>
      <c r="D34" s="23"/>
    </row>
    <row r="35" spans="1:4" ht="15.75">
      <c r="A35" s="34"/>
      <c r="B35" s="23"/>
      <c r="C35" s="23"/>
      <c r="D35" s="23"/>
    </row>
    <row r="36" spans="1:4" ht="15.75">
      <c r="A36" s="34"/>
      <c r="B36" s="23"/>
      <c r="C36" s="23"/>
      <c r="D36" s="23"/>
    </row>
    <row r="37" spans="1:4" ht="20.25">
      <c r="A37" s="26"/>
      <c r="B37" s="23"/>
      <c r="C37" s="23"/>
      <c r="D37" s="23"/>
    </row>
    <row r="38" spans="1:4" ht="20.25">
      <c r="A38" s="26"/>
      <c r="B38" s="23"/>
      <c r="C38" s="23"/>
      <c r="D38" s="23"/>
    </row>
    <row r="39" spans="1:4" ht="20.25">
      <c r="A39" s="26" t="s">
        <v>278</v>
      </c>
      <c r="B39" s="23"/>
      <c r="C39" s="23"/>
      <c r="D39" s="23"/>
    </row>
    <row r="40" spans="1:4" ht="16.5" thickBot="1">
      <c r="A40" s="34"/>
      <c r="B40" s="23"/>
      <c r="C40" s="23"/>
      <c r="D40" s="23"/>
    </row>
    <row r="41" spans="1:4" ht="21" thickBot="1">
      <c r="A41" s="28" t="s">
        <v>188</v>
      </c>
      <c r="B41" s="29" t="s">
        <v>153</v>
      </c>
      <c r="C41" s="29" t="s">
        <v>153</v>
      </c>
      <c r="D41" s="23"/>
    </row>
    <row r="42" spans="1:4" ht="21" thickBot="1">
      <c r="A42" s="32" t="s">
        <v>68</v>
      </c>
      <c r="B42" s="31" t="s">
        <v>189</v>
      </c>
      <c r="C42" s="31"/>
      <c r="D42" s="23"/>
    </row>
    <row r="43" spans="1:4" ht="21" thickBot="1">
      <c r="A43" s="32" t="s">
        <v>89</v>
      </c>
      <c r="B43" s="31" t="s">
        <v>190</v>
      </c>
      <c r="C43" s="31"/>
      <c r="D43" s="23"/>
    </row>
    <row r="44" spans="1:4" ht="21" thickBot="1">
      <c r="A44" s="32" t="s">
        <v>191</v>
      </c>
      <c r="B44" s="31"/>
      <c r="C44" s="31" t="s">
        <v>192</v>
      </c>
      <c r="D44" s="23"/>
    </row>
    <row r="45" spans="1:4" ht="21" thickBot="1">
      <c r="A45" s="32" t="s">
        <v>193</v>
      </c>
      <c r="B45" s="31">
        <v>320</v>
      </c>
      <c r="C45" s="31"/>
      <c r="D45" s="23"/>
    </row>
    <row r="46" spans="1:4" ht="21" thickBot="1">
      <c r="A46" s="32" t="s">
        <v>194</v>
      </c>
      <c r="B46" s="31"/>
      <c r="C46" s="31" t="s">
        <v>195</v>
      </c>
      <c r="D46" s="23"/>
    </row>
    <row r="47" spans="1:4" ht="21" thickBot="1">
      <c r="A47" s="32" t="s">
        <v>196</v>
      </c>
      <c r="B47" s="31">
        <v>216</v>
      </c>
      <c r="C47" s="31"/>
      <c r="D47" s="23"/>
    </row>
    <row r="48" spans="1:4" ht="21" thickBot="1">
      <c r="A48" s="32" t="s">
        <v>197</v>
      </c>
      <c r="B48" s="31"/>
      <c r="C48" s="33">
        <v>864</v>
      </c>
      <c r="D48" s="23"/>
    </row>
    <row r="49" spans="1:4" ht="15">
      <c r="A49" s="35"/>
      <c r="B49" s="23"/>
      <c r="C49" s="23"/>
      <c r="D49" s="23"/>
    </row>
    <row r="50" spans="1:4" ht="21.75">
      <c r="A50" s="24" t="s">
        <v>198</v>
      </c>
      <c r="B50" s="23"/>
      <c r="C50" s="23"/>
      <c r="D50" s="23"/>
    </row>
    <row r="51" spans="1:4" ht="20.25">
      <c r="A51" s="26" t="s">
        <v>279</v>
      </c>
      <c r="B51" s="23"/>
      <c r="C51" s="23"/>
      <c r="D51" s="23"/>
    </row>
    <row r="52" spans="1:4" ht="21" thickBot="1">
      <c r="A52" s="26" t="s">
        <v>276</v>
      </c>
      <c r="B52" s="23"/>
      <c r="C52" s="23"/>
      <c r="D52" s="23"/>
    </row>
    <row r="53" spans="1:4" ht="21" thickBot="1">
      <c r="A53" s="28" t="s">
        <v>160</v>
      </c>
      <c r="B53" s="29" t="s">
        <v>153</v>
      </c>
      <c r="C53" s="29" t="s">
        <v>153</v>
      </c>
      <c r="D53" s="29" t="s">
        <v>153</v>
      </c>
    </row>
    <row r="54" spans="1:4" ht="21" thickBot="1">
      <c r="A54" s="30" t="s">
        <v>161</v>
      </c>
      <c r="B54" s="31"/>
      <c r="C54" s="31"/>
      <c r="D54" s="31"/>
    </row>
    <row r="55" spans="1:4" ht="21" thickBot="1">
      <c r="A55" s="32" t="s">
        <v>162</v>
      </c>
      <c r="B55" s="31" t="s">
        <v>199</v>
      </c>
      <c r="C55" s="31"/>
      <c r="D55" s="31"/>
    </row>
    <row r="56" spans="1:4" ht="21" thickBot="1">
      <c r="A56" s="32" t="s">
        <v>164</v>
      </c>
      <c r="B56" s="31">
        <v>500</v>
      </c>
      <c r="C56" s="31"/>
      <c r="D56" s="31"/>
    </row>
    <row r="57" spans="1:4" ht="21" thickBot="1">
      <c r="A57" s="32" t="s">
        <v>165</v>
      </c>
      <c r="B57" s="31">
        <v>750</v>
      </c>
      <c r="C57" s="31"/>
      <c r="D57" s="31"/>
    </row>
    <row r="58" spans="1:4" ht="21" thickBot="1">
      <c r="A58" s="32" t="s">
        <v>167</v>
      </c>
      <c r="B58" s="31" t="s">
        <v>200</v>
      </c>
      <c r="C58" s="31" t="s">
        <v>201</v>
      </c>
      <c r="D58" s="31" t="s">
        <v>201</v>
      </c>
    </row>
    <row r="59" spans="1:4" ht="21" thickBot="1">
      <c r="A59" s="30" t="s">
        <v>170</v>
      </c>
      <c r="B59" s="31"/>
      <c r="C59" s="31"/>
      <c r="D59" s="31"/>
    </row>
    <row r="60" spans="1:4" ht="21" thickBot="1">
      <c r="A60" s="32" t="s">
        <v>171</v>
      </c>
      <c r="B60" s="31">
        <v>70</v>
      </c>
      <c r="C60" s="31"/>
      <c r="D60" s="31"/>
    </row>
    <row r="61" spans="1:4" ht="21" thickBot="1">
      <c r="A61" s="32" t="s">
        <v>172</v>
      </c>
      <c r="B61" s="31" t="s">
        <v>202</v>
      </c>
      <c r="C61" s="31"/>
      <c r="D61" s="31"/>
    </row>
    <row r="62" spans="1:4" ht="21" thickBot="1">
      <c r="A62" s="32" t="s">
        <v>174</v>
      </c>
      <c r="B62" s="31">
        <v>350</v>
      </c>
      <c r="C62" s="31"/>
      <c r="D62" s="31"/>
    </row>
    <row r="63" spans="1:4" ht="21" thickBot="1">
      <c r="A63" s="32" t="s">
        <v>176</v>
      </c>
      <c r="B63" s="31">
        <v>0</v>
      </c>
      <c r="C63" s="31" t="s">
        <v>203</v>
      </c>
      <c r="D63" s="31"/>
    </row>
    <row r="64" spans="1:4" ht="21" thickBot="1">
      <c r="A64" s="30" t="s">
        <v>178</v>
      </c>
      <c r="B64" s="31"/>
      <c r="C64" s="31"/>
      <c r="D64" s="31"/>
    </row>
    <row r="65" spans="1:4" ht="21" thickBot="1">
      <c r="A65" s="32" t="s">
        <v>179</v>
      </c>
      <c r="B65" s="31" t="s">
        <v>204</v>
      </c>
      <c r="C65" s="31"/>
      <c r="D65" s="31"/>
    </row>
    <row r="66" spans="1:4" ht="21" thickBot="1">
      <c r="A66" s="32" t="s">
        <v>180</v>
      </c>
      <c r="B66" s="31" t="s">
        <v>205</v>
      </c>
      <c r="C66" s="31" t="s">
        <v>206</v>
      </c>
      <c r="D66" s="31">
        <v>-430</v>
      </c>
    </row>
    <row r="67" spans="1:4" ht="21" thickBot="1">
      <c r="A67" s="32" t="s">
        <v>182</v>
      </c>
      <c r="B67" s="31"/>
      <c r="C67" s="31"/>
      <c r="D67" s="33" t="s">
        <v>207</v>
      </c>
    </row>
    <row r="68" spans="1:4" ht="21" thickBot="1">
      <c r="A68" s="30" t="s">
        <v>184</v>
      </c>
      <c r="B68" s="31"/>
      <c r="C68" s="31"/>
      <c r="D68" s="31"/>
    </row>
    <row r="69" spans="1:4" ht="21" thickBot="1">
      <c r="A69" s="32" t="s">
        <v>185</v>
      </c>
      <c r="B69" s="31"/>
      <c r="C69" s="31" t="s">
        <v>208</v>
      </c>
      <c r="D69" s="31"/>
    </row>
    <row r="70" spans="1:4" ht="21" thickBot="1">
      <c r="A70" s="32" t="s">
        <v>187</v>
      </c>
      <c r="B70" s="31"/>
      <c r="C70" s="31"/>
      <c r="D70" s="33" t="s">
        <v>207</v>
      </c>
    </row>
    <row r="71" spans="1:4" ht="20.25">
      <c r="A71" s="26"/>
      <c r="B71" s="23"/>
      <c r="C71" s="23"/>
      <c r="D71" s="23"/>
    </row>
    <row r="72" spans="1:4" ht="15.75">
      <c r="A72" s="34"/>
      <c r="B72" s="23"/>
      <c r="C72" s="23"/>
      <c r="D72" s="23"/>
    </row>
    <row r="73" spans="1:4" ht="20.25">
      <c r="A73" s="26"/>
      <c r="B73" s="23"/>
      <c r="C73" s="23"/>
      <c r="D73" s="23"/>
    </row>
    <row r="74" spans="1:4" ht="20.25">
      <c r="A74" s="26"/>
      <c r="B74" s="23"/>
      <c r="C74" s="23"/>
      <c r="D74" s="23"/>
    </row>
    <row r="75" spans="1:4" ht="21" thickBot="1">
      <c r="A75" s="26" t="s">
        <v>278</v>
      </c>
      <c r="B75" s="23"/>
      <c r="C75" s="23"/>
      <c r="D75" s="23"/>
    </row>
    <row r="76" spans="1:4" ht="21" thickBot="1">
      <c r="A76" s="28" t="s">
        <v>188</v>
      </c>
      <c r="B76" s="29" t="s">
        <v>153</v>
      </c>
      <c r="C76" s="29" t="s">
        <v>153</v>
      </c>
      <c r="D76" s="23"/>
    </row>
    <row r="77" spans="1:4" ht="21" thickBot="1">
      <c r="A77" s="32" t="s">
        <v>68</v>
      </c>
      <c r="B77" s="31" t="s">
        <v>199</v>
      </c>
      <c r="C77" s="31"/>
      <c r="D77" s="23"/>
    </row>
    <row r="78" spans="1:4" ht="21" thickBot="1">
      <c r="A78" s="32" t="s">
        <v>89</v>
      </c>
      <c r="B78" s="31" t="s">
        <v>209</v>
      </c>
      <c r="C78" s="31"/>
      <c r="D78" s="23"/>
    </row>
    <row r="79" spans="1:4" ht="21" thickBot="1">
      <c r="A79" s="32" t="s">
        <v>191</v>
      </c>
      <c r="B79" s="31"/>
      <c r="C79" s="31">
        <v>950</v>
      </c>
      <c r="D79" s="23"/>
    </row>
    <row r="80" spans="1:4" ht="21" thickBot="1">
      <c r="A80" s="32" t="s">
        <v>193</v>
      </c>
      <c r="B80" s="31">
        <v>300</v>
      </c>
      <c r="C80" s="31"/>
      <c r="D80" s="23"/>
    </row>
    <row r="81" spans="1:4" ht="21" thickBot="1">
      <c r="A81" s="32" t="s">
        <v>194</v>
      </c>
      <c r="B81" s="31"/>
      <c r="C81" s="31">
        <v>650</v>
      </c>
      <c r="D81" s="23"/>
    </row>
    <row r="82" spans="1:4" ht="21" thickBot="1">
      <c r="A82" s="32" t="s">
        <v>196</v>
      </c>
      <c r="B82" s="31">
        <v>130</v>
      </c>
      <c r="C82" s="31"/>
      <c r="D82" s="23"/>
    </row>
    <row r="83" spans="1:4" ht="21" thickBot="1">
      <c r="A83" s="32" t="s">
        <v>197</v>
      </c>
      <c r="B83" s="31"/>
      <c r="C83" s="33">
        <v>520</v>
      </c>
      <c r="D83" s="23"/>
    </row>
    <row r="84" spans="1:4" ht="15.75">
      <c r="A84" s="34"/>
      <c r="B84" s="23"/>
      <c r="C84" s="23"/>
      <c r="D84" s="23"/>
    </row>
    <row r="85" spans="1:4" ht="20.25">
      <c r="A85" s="22" t="s">
        <v>210</v>
      </c>
      <c r="B85" s="23"/>
      <c r="C85" s="23"/>
      <c r="D85" s="23"/>
    </row>
    <row r="86" spans="1:4" ht="20.25">
      <c r="A86" s="36" t="s">
        <v>211</v>
      </c>
      <c r="B86" s="23"/>
      <c r="C86" s="23"/>
      <c r="D86" s="23"/>
    </row>
    <row r="87" spans="1:4" ht="20.25">
      <c r="A87" s="22" t="s">
        <v>212</v>
      </c>
      <c r="B87" s="23"/>
      <c r="C87" s="23"/>
      <c r="D87" s="23"/>
    </row>
    <row r="88" spans="1:4" ht="20.25">
      <c r="A88" s="36" t="s">
        <v>213</v>
      </c>
      <c r="B88" s="23"/>
      <c r="C88" s="23"/>
      <c r="D88" s="23"/>
    </row>
    <row r="89" spans="1:4" ht="20.25">
      <c r="A89" s="22" t="s">
        <v>214</v>
      </c>
      <c r="B89" s="23"/>
      <c r="C89" s="23"/>
      <c r="D89" s="23"/>
    </row>
    <row r="90" spans="1:4" ht="20.25">
      <c r="A90" s="36" t="s">
        <v>215</v>
      </c>
      <c r="B90" s="23"/>
      <c r="C90" s="23"/>
      <c r="D90" s="23"/>
    </row>
    <row r="91" spans="1:4" ht="20.25">
      <c r="A91" s="37" t="s">
        <v>216</v>
      </c>
      <c r="B91" s="23"/>
      <c r="C91" s="23"/>
      <c r="D91" s="23"/>
    </row>
    <row r="92" spans="1:4" ht="20.25">
      <c r="A92" s="36" t="s">
        <v>217</v>
      </c>
      <c r="B92" s="23"/>
      <c r="C92" s="23"/>
      <c r="D92" s="23"/>
    </row>
    <row r="93" spans="1:4" ht="20.25">
      <c r="A93" s="37" t="s">
        <v>218</v>
      </c>
      <c r="B93" s="23"/>
      <c r="C93" s="23"/>
      <c r="D93" s="23"/>
    </row>
    <row r="94" spans="1:4" ht="20.25">
      <c r="A94" s="36" t="s">
        <v>219</v>
      </c>
      <c r="B94" s="23"/>
      <c r="C94" s="23"/>
      <c r="D94" s="23"/>
    </row>
    <row r="95" spans="1:4" ht="20.25">
      <c r="A95" s="22" t="s">
        <v>220</v>
      </c>
      <c r="B95" s="23"/>
      <c r="C95" s="23"/>
      <c r="D95" s="23"/>
    </row>
    <row r="96" spans="1:4" ht="20.25">
      <c r="A96" s="36" t="s">
        <v>221</v>
      </c>
      <c r="B96" s="23"/>
      <c r="C96" s="23"/>
      <c r="D96" s="23"/>
    </row>
    <row r="97" spans="1:4" ht="20.25">
      <c r="A97" s="37" t="s">
        <v>222</v>
      </c>
      <c r="B97" s="23"/>
      <c r="C97" s="23"/>
      <c r="D97" s="23"/>
    </row>
    <row r="98" spans="1:4" ht="20.25">
      <c r="A98" s="36" t="s">
        <v>223</v>
      </c>
      <c r="B98" s="23"/>
      <c r="C98" s="23"/>
      <c r="D98" s="23"/>
    </row>
    <row r="99" spans="1:4" ht="20.25">
      <c r="A99" s="37" t="s">
        <v>224</v>
      </c>
      <c r="B99" s="23"/>
      <c r="C99" s="23"/>
      <c r="D99" s="23"/>
    </row>
    <row r="100" spans="1:4" ht="20.25">
      <c r="A100" s="36" t="s">
        <v>225</v>
      </c>
      <c r="B100" s="23"/>
      <c r="C100" s="23"/>
      <c r="D100" s="23"/>
    </row>
    <row r="101" spans="1:4" ht="20.25">
      <c r="A101" s="22" t="s">
        <v>226</v>
      </c>
      <c r="B101" s="23"/>
      <c r="C101" s="23"/>
      <c r="D101" s="23"/>
    </row>
    <row r="102" spans="1:4" ht="20.25">
      <c r="A102" s="36" t="s">
        <v>227</v>
      </c>
      <c r="B102" s="23"/>
      <c r="C102" s="23"/>
      <c r="D102" s="23"/>
    </row>
    <row r="103" spans="1:4" ht="20.25">
      <c r="A103" s="22" t="s">
        <v>228</v>
      </c>
      <c r="B103" s="23"/>
      <c r="C103" s="23"/>
      <c r="D103" s="23"/>
    </row>
    <row r="104" spans="1:4" ht="20.25">
      <c r="A104" s="36" t="s">
        <v>229</v>
      </c>
      <c r="B104" s="23"/>
      <c r="C104" s="23"/>
      <c r="D104" s="23"/>
    </row>
    <row r="105" spans="1:4" ht="20.25">
      <c r="A105" s="37" t="s">
        <v>230</v>
      </c>
      <c r="B105" s="23"/>
      <c r="C105" s="23"/>
      <c r="D105" s="23"/>
    </row>
    <row r="106" spans="1:4" ht="20.25">
      <c r="A106" s="36" t="s">
        <v>231</v>
      </c>
      <c r="B106" s="23"/>
      <c r="C106" s="23"/>
      <c r="D106" s="23"/>
    </row>
    <row r="107" spans="1:4" ht="20.25">
      <c r="A107" s="37" t="s">
        <v>232</v>
      </c>
      <c r="B107" s="23"/>
      <c r="C107" s="23"/>
      <c r="D107" s="23"/>
    </row>
    <row r="108" spans="1:4" ht="20.25">
      <c r="A108" s="22"/>
      <c r="B108" s="23"/>
      <c r="C108" s="23"/>
      <c r="D108" s="23"/>
    </row>
    <row r="109" spans="1:4" ht="20.25">
      <c r="A109" s="22"/>
      <c r="B109" s="23"/>
      <c r="C109" s="23"/>
      <c r="D109" s="23"/>
    </row>
    <row r="110" spans="1:4" ht="20.25">
      <c r="A110" s="36" t="s">
        <v>233</v>
      </c>
      <c r="B110" s="23"/>
      <c r="C110" s="23"/>
      <c r="D110" s="23"/>
    </row>
    <row r="111" spans="1:4" ht="20.25">
      <c r="A111" s="22" t="s">
        <v>234</v>
      </c>
      <c r="B111" s="23"/>
      <c r="C111" s="23"/>
      <c r="D111" s="23"/>
    </row>
    <row r="112" spans="1:4" ht="20.25">
      <c r="A112" s="38" t="s">
        <v>235</v>
      </c>
      <c r="B112" s="23"/>
      <c r="C112" s="23"/>
      <c r="D112" s="23"/>
    </row>
    <row r="113" spans="1:4" ht="20.25">
      <c r="A113" s="22" t="s">
        <v>280</v>
      </c>
      <c r="B113" s="23"/>
      <c r="C113" s="23"/>
      <c r="D113" s="23"/>
    </row>
    <row r="114" spans="1:4" ht="20.25">
      <c r="A114" s="22" t="s">
        <v>281</v>
      </c>
      <c r="B114" s="23"/>
      <c r="C114" s="23"/>
      <c r="D114" s="23"/>
    </row>
    <row r="115" spans="1:4" ht="20.25">
      <c r="A115" s="38" t="s">
        <v>236</v>
      </c>
      <c r="B115" s="23"/>
      <c r="C115" s="23"/>
      <c r="D115" s="23"/>
    </row>
    <row r="116" spans="1:4" ht="20.25">
      <c r="A116" s="39" t="s">
        <v>237</v>
      </c>
      <c r="B116" s="23"/>
      <c r="C116" s="23"/>
      <c r="D116" s="23"/>
    </row>
    <row r="117" spans="1:4" ht="20.25">
      <c r="A117" s="39" t="s">
        <v>238</v>
      </c>
      <c r="B117" s="23"/>
      <c r="C117" s="23"/>
      <c r="D117" s="23"/>
    </row>
    <row r="118" spans="1:4" ht="20.25">
      <c r="A118" s="39" t="s">
        <v>239</v>
      </c>
      <c r="B118" s="23"/>
      <c r="C118" s="23"/>
      <c r="D118" s="23"/>
    </row>
    <row r="119" spans="1:4" ht="20.25">
      <c r="A119" s="39" t="s">
        <v>240</v>
      </c>
      <c r="B119" s="23"/>
      <c r="C119" s="23"/>
      <c r="D119" s="23"/>
    </row>
    <row r="120" spans="1:4" ht="20.25">
      <c r="A120" s="39" t="s">
        <v>241</v>
      </c>
      <c r="B120" s="23"/>
      <c r="C120" s="23"/>
      <c r="D120" s="23"/>
    </row>
    <row r="121" spans="1:4" ht="20.25">
      <c r="A121" s="39" t="s">
        <v>242</v>
      </c>
      <c r="B121" s="23"/>
      <c r="C121" s="23"/>
      <c r="D121" s="23"/>
    </row>
    <row r="122" spans="1:4" ht="20.25">
      <c r="A122" s="39" t="s">
        <v>243</v>
      </c>
      <c r="B122" s="23"/>
      <c r="C122" s="23"/>
      <c r="D122" s="23"/>
    </row>
    <row r="123" spans="1:4" ht="20.25">
      <c r="A123" s="39" t="s">
        <v>244</v>
      </c>
      <c r="B123" s="23"/>
      <c r="C123" s="23"/>
      <c r="D123" s="23"/>
    </row>
    <row r="124" spans="1:4" ht="20.25">
      <c r="A124" s="39" t="s">
        <v>245</v>
      </c>
      <c r="B124" s="23"/>
      <c r="C124" s="23"/>
      <c r="D124" s="23"/>
    </row>
    <row r="125" spans="1:4" ht="20.25">
      <c r="A125" s="26"/>
      <c r="B125" s="23"/>
      <c r="C125" s="23"/>
      <c r="D125" s="23"/>
    </row>
    <row r="126" spans="1:4" ht="20.25">
      <c r="A126" s="38" t="s">
        <v>246</v>
      </c>
      <c r="B126" s="23"/>
      <c r="C126" s="23"/>
      <c r="D126" s="23"/>
    </row>
    <row r="127" spans="1:4" ht="20.25">
      <c r="A127" s="39" t="s">
        <v>247</v>
      </c>
      <c r="B127" s="23"/>
      <c r="C127" s="23"/>
      <c r="D127" s="23"/>
    </row>
    <row r="128" spans="1:4" ht="20.25">
      <c r="A128" s="22" t="s">
        <v>248</v>
      </c>
      <c r="B128" s="23"/>
      <c r="C128" s="23"/>
      <c r="D128" s="23"/>
    </row>
    <row r="129" spans="1:4" ht="20.25">
      <c r="A129" s="39" t="s">
        <v>249</v>
      </c>
      <c r="B129" s="23"/>
      <c r="C129" s="23"/>
      <c r="D129" s="23"/>
    </row>
    <row r="130" spans="1:4" ht="20.25">
      <c r="A130" s="39" t="s">
        <v>250</v>
      </c>
      <c r="B130" s="23"/>
      <c r="C130" s="23"/>
      <c r="D130" s="23"/>
    </row>
    <row r="131" spans="1:4" ht="20.25">
      <c r="A131" s="39" t="s">
        <v>251</v>
      </c>
      <c r="B131" s="23"/>
      <c r="C131" s="23"/>
      <c r="D131" s="23"/>
    </row>
    <row r="132" spans="1:4" ht="16.5">
      <c r="A132" s="36"/>
      <c r="B132" s="23"/>
      <c r="C132" s="23"/>
      <c r="D132" s="23"/>
    </row>
    <row r="133" spans="1:4" ht="20.25">
      <c r="A133" s="22" t="s">
        <v>282</v>
      </c>
      <c r="B133" s="23"/>
      <c r="C133" s="23"/>
      <c r="D133" s="23"/>
    </row>
    <row r="134" spans="1:4" ht="20.25">
      <c r="A134" s="22" t="s">
        <v>283</v>
      </c>
      <c r="B134" s="23"/>
      <c r="C134" s="23"/>
      <c r="D134" s="23"/>
    </row>
    <row r="135" spans="1:4" ht="20.25">
      <c r="A135" s="26"/>
      <c r="B135" s="23"/>
      <c r="C135" s="23"/>
      <c r="D135" s="23"/>
    </row>
    <row r="136" spans="1:4" ht="20.25">
      <c r="A136" s="26"/>
      <c r="B136" s="23"/>
      <c r="C136" s="23"/>
      <c r="D136" s="23"/>
    </row>
    <row r="137" spans="1:4" ht="20.25">
      <c r="A137" s="38" t="s">
        <v>252</v>
      </c>
      <c r="B137" s="23"/>
      <c r="C137" s="23"/>
      <c r="D137" s="23"/>
    </row>
    <row r="138" spans="1:4" ht="15.75">
      <c r="A138" s="34"/>
      <c r="B138" s="23"/>
      <c r="C138" s="23"/>
      <c r="D138" s="23"/>
    </row>
    <row r="139" spans="1:4">
      <c r="A139" s="40"/>
      <c r="B139" s="23"/>
      <c r="C139" s="23"/>
      <c r="D139" s="23"/>
    </row>
    <row r="140" spans="1:4" ht="20.25">
      <c r="A140" s="22"/>
      <c r="B140" s="23"/>
      <c r="C140" s="23"/>
      <c r="D140" s="23"/>
    </row>
    <row r="141" spans="1:4" ht="20.25">
      <c r="A141" s="22"/>
      <c r="B141" s="23"/>
      <c r="C141" s="23"/>
      <c r="D141" s="23"/>
    </row>
    <row r="142" spans="1:4" ht="20.25">
      <c r="A142" s="22"/>
      <c r="B142" s="23"/>
      <c r="C142" s="23"/>
      <c r="D142" s="23"/>
    </row>
    <row r="143" spans="1:4" ht="20.25">
      <c r="A143" s="22"/>
      <c r="B143" s="23"/>
      <c r="C143" s="23"/>
      <c r="D143" s="23"/>
    </row>
    <row r="144" spans="1:4" ht="20.25">
      <c r="A144" s="22"/>
      <c r="B144" s="23"/>
      <c r="C144" s="23"/>
      <c r="D144" s="23"/>
    </row>
    <row r="145" spans="1:4" ht="20.25">
      <c r="A145" s="22"/>
      <c r="B145" s="23"/>
      <c r="C145" s="23"/>
      <c r="D145" s="23"/>
    </row>
    <row r="146" spans="1:4" ht="20.25">
      <c r="A146" s="22"/>
      <c r="B146" s="23"/>
      <c r="C146" s="23"/>
      <c r="D146" s="23"/>
    </row>
    <row r="147" spans="1:4" ht="20.25">
      <c r="A147" s="22"/>
      <c r="B147" s="23"/>
      <c r="C147" s="23"/>
      <c r="D147" s="23"/>
    </row>
    <row r="148" spans="1:4" ht="20.25">
      <c r="A148" s="22"/>
      <c r="B148" s="23"/>
      <c r="C148" s="23"/>
      <c r="D148" s="23"/>
    </row>
    <row r="149" spans="1:4" ht="20.25">
      <c r="A149" s="22"/>
      <c r="B149" s="23"/>
      <c r="C149" s="23"/>
      <c r="D149" s="23"/>
    </row>
    <row r="150" spans="1:4" ht="20.25">
      <c r="A150" s="22"/>
      <c r="B150" s="23"/>
      <c r="C150" s="23"/>
      <c r="D150" s="23"/>
    </row>
    <row r="151" spans="1:4" ht="20.25">
      <c r="A151" s="26"/>
      <c r="B151" s="23"/>
      <c r="C151" s="23"/>
      <c r="D151" s="23"/>
    </row>
    <row r="152" spans="1:4" ht="15.75">
      <c r="A152" s="34"/>
      <c r="B152" s="23"/>
      <c r="C152" s="23"/>
      <c r="D152" s="23"/>
    </row>
    <row r="153" spans="1:4" ht="15.75">
      <c r="A153" s="34"/>
      <c r="B153" s="23"/>
      <c r="C153" s="23"/>
      <c r="D153" s="23"/>
    </row>
    <row r="154" spans="1:4" ht="15.75">
      <c r="A154" s="34"/>
      <c r="B154" s="23"/>
      <c r="C154" s="23"/>
      <c r="D154" s="23"/>
    </row>
    <row r="155" spans="1:4" ht="15.75">
      <c r="A155" s="34"/>
      <c r="B155" s="23"/>
      <c r="C155" s="23"/>
      <c r="D155" s="23"/>
    </row>
    <row r="156" spans="1:4" ht="15.75">
      <c r="A156" s="34"/>
      <c r="B156" s="23"/>
      <c r="C156" s="23"/>
      <c r="D156" s="23"/>
    </row>
    <row r="157" spans="1:4" ht="15.75">
      <c r="A157" s="34"/>
      <c r="B157" s="23"/>
      <c r="C157" s="23"/>
      <c r="D157" s="23"/>
    </row>
    <row r="158" spans="1:4" ht="20.25">
      <c r="A158" s="38" t="s">
        <v>284</v>
      </c>
      <c r="B158" s="23"/>
      <c r="C158" s="23"/>
      <c r="D158" s="23"/>
    </row>
    <row r="159" spans="1:4" ht="15.75">
      <c r="A159" s="34"/>
      <c r="B159" s="23"/>
      <c r="C159" s="23"/>
      <c r="D159" s="23"/>
    </row>
    <row r="160" spans="1:4" ht="15.75">
      <c r="A160" s="34"/>
      <c r="B160" s="23"/>
      <c r="C160" s="23"/>
      <c r="D160" s="23"/>
    </row>
    <row r="161" spans="1:4" ht="15.75">
      <c r="A161" s="34"/>
      <c r="B161" s="23"/>
      <c r="C161" s="23"/>
      <c r="D161" s="23"/>
    </row>
    <row r="162" spans="1:4" ht="15.75">
      <c r="A162" s="34"/>
      <c r="B162" s="23"/>
      <c r="C162" s="23"/>
      <c r="D162" s="23"/>
    </row>
    <row r="163" spans="1:4" ht="15.75">
      <c r="A163" s="34"/>
      <c r="B163" s="23"/>
      <c r="C163" s="23"/>
      <c r="D163" s="23"/>
    </row>
    <row r="164" spans="1:4" ht="15.75">
      <c r="A164" s="34"/>
      <c r="B164" s="23"/>
      <c r="C164" s="23"/>
      <c r="D164" s="23"/>
    </row>
    <row r="165" spans="1:4" ht="15.75">
      <c r="A165" s="34"/>
      <c r="B165" s="23"/>
      <c r="C165" s="23"/>
      <c r="D165" s="23"/>
    </row>
    <row r="166" spans="1:4" ht="15.75">
      <c r="A166" s="34"/>
      <c r="B166" s="23"/>
      <c r="C166" s="23"/>
      <c r="D166" s="23"/>
    </row>
    <row r="167" spans="1:4" ht="15.75">
      <c r="A167" s="34"/>
      <c r="B167" s="23"/>
      <c r="C167" s="23"/>
      <c r="D167" s="23"/>
    </row>
    <row r="168" spans="1:4" ht="15.75">
      <c r="A168" s="34"/>
      <c r="B168" s="23"/>
      <c r="C168" s="23"/>
      <c r="D168" s="23"/>
    </row>
    <row r="169" spans="1:4" ht="15.75">
      <c r="A169" s="34"/>
      <c r="B169" s="23"/>
      <c r="C169" s="23"/>
      <c r="D169" s="23"/>
    </row>
    <row r="170" spans="1:4" ht="15.75">
      <c r="A170" s="34"/>
      <c r="B170" s="23"/>
      <c r="C170" s="23"/>
      <c r="D170" s="23"/>
    </row>
    <row r="171" spans="1:4" ht="15.75">
      <c r="A171" s="34"/>
      <c r="B171" s="23"/>
      <c r="C171" s="23"/>
      <c r="D171" s="23"/>
    </row>
    <row r="172" spans="1:4" ht="15.75">
      <c r="A172" s="34"/>
      <c r="B172" s="23"/>
      <c r="C172" s="23"/>
      <c r="D172" s="23"/>
    </row>
    <row r="173" spans="1:4" ht="15.75">
      <c r="A173" s="34"/>
      <c r="B173" s="23"/>
      <c r="C173" s="23"/>
      <c r="D173" s="23"/>
    </row>
    <row r="174" spans="1:4" ht="15.75">
      <c r="A174" s="34"/>
      <c r="B174" s="23"/>
      <c r="C174" s="23"/>
      <c r="D174" s="23"/>
    </row>
    <row r="175" spans="1:4" ht="15.75">
      <c r="A175" s="34"/>
      <c r="B175" s="23"/>
      <c r="C175" s="23"/>
      <c r="D175" s="23"/>
    </row>
    <row r="176" spans="1:4" ht="15.75">
      <c r="A176" s="34"/>
      <c r="B176" s="23"/>
      <c r="C176" s="23"/>
      <c r="D176" s="23"/>
    </row>
    <row r="177" spans="1:4" ht="15.75">
      <c r="A177" s="34"/>
      <c r="B177" s="23"/>
      <c r="C177" s="23"/>
      <c r="D177" s="23"/>
    </row>
    <row r="178" spans="1:4" ht="15.75">
      <c r="A178" s="34"/>
      <c r="B178" s="23"/>
      <c r="C178" s="23"/>
      <c r="D178" s="23"/>
    </row>
    <row r="179" spans="1:4" ht="15.75">
      <c r="A179" s="34"/>
      <c r="B179" s="23"/>
      <c r="C179" s="23"/>
      <c r="D179" s="23"/>
    </row>
    <row r="180" spans="1:4" ht="15.75">
      <c r="A180" s="34"/>
      <c r="B180" s="23"/>
      <c r="C180" s="23"/>
      <c r="D180" s="23"/>
    </row>
    <row r="181" spans="1:4" ht="15.75">
      <c r="A181" s="34"/>
      <c r="B181" s="23"/>
      <c r="C181" s="23"/>
      <c r="D181" s="23"/>
    </row>
    <row r="182" spans="1:4" ht="15.75">
      <c r="A182" s="34"/>
      <c r="B182" s="23"/>
      <c r="C182" s="23"/>
      <c r="D182" s="23"/>
    </row>
    <row r="183" spans="1:4" ht="15.75">
      <c r="A183" s="34"/>
      <c r="B183" s="23"/>
      <c r="C183" s="23"/>
      <c r="D183" s="23"/>
    </row>
    <row r="184" spans="1:4" ht="21" thickBot="1">
      <c r="A184" s="26" t="s">
        <v>253</v>
      </c>
      <c r="B184" s="23"/>
      <c r="C184" s="23"/>
      <c r="D184" s="23"/>
    </row>
    <row r="185" spans="1:4" ht="21" thickBot="1">
      <c r="A185" s="28" t="s">
        <v>254</v>
      </c>
      <c r="B185" s="29" t="s">
        <v>136</v>
      </c>
      <c r="C185" s="29" t="s">
        <v>137</v>
      </c>
      <c r="D185" s="29" t="s">
        <v>255</v>
      </c>
    </row>
    <row r="186" spans="1:4" ht="21" thickBot="1">
      <c r="A186" s="32" t="s">
        <v>139</v>
      </c>
      <c r="B186" s="31">
        <v>6</v>
      </c>
      <c r="C186" s="31" t="s">
        <v>140</v>
      </c>
      <c r="D186" s="31" t="s">
        <v>256</v>
      </c>
    </row>
    <row r="187" spans="1:4" ht="21" thickBot="1">
      <c r="A187" s="32" t="s">
        <v>141</v>
      </c>
      <c r="B187" s="31">
        <v>17</v>
      </c>
      <c r="C187" s="31" t="s">
        <v>140</v>
      </c>
      <c r="D187" s="31" t="s">
        <v>257</v>
      </c>
    </row>
    <row r="188" spans="1:4" ht="21" thickBot="1">
      <c r="A188" s="32" t="s">
        <v>258</v>
      </c>
      <c r="B188" s="31">
        <v>0</v>
      </c>
      <c r="C188" s="31" t="s">
        <v>259</v>
      </c>
      <c r="D188" s="31"/>
    </row>
    <row r="189" spans="1:4" ht="21" thickBot="1">
      <c r="A189" s="32" t="s">
        <v>8</v>
      </c>
      <c r="B189" s="31">
        <v>1</v>
      </c>
      <c r="C189" s="31" t="s">
        <v>259</v>
      </c>
      <c r="D189" s="31"/>
    </row>
    <row r="190" spans="1:4" ht="21" thickBot="1">
      <c r="A190" s="32" t="s">
        <v>146</v>
      </c>
      <c r="B190" s="31">
        <v>8</v>
      </c>
      <c r="C190" s="31"/>
      <c r="D190" s="31" t="s">
        <v>260</v>
      </c>
    </row>
    <row r="191" spans="1:4" ht="21" thickBot="1">
      <c r="A191" s="32" t="s">
        <v>148</v>
      </c>
      <c r="B191" s="31">
        <v>3</v>
      </c>
      <c r="C191" s="31"/>
      <c r="D191" s="31" t="s">
        <v>261</v>
      </c>
    </row>
    <row r="192" spans="1:4" ht="21" thickBot="1">
      <c r="A192" s="32" t="s">
        <v>149</v>
      </c>
      <c r="B192" s="31">
        <v>2</v>
      </c>
      <c r="C192" s="31"/>
      <c r="D192" s="31" t="s">
        <v>262</v>
      </c>
    </row>
    <row r="193" spans="1:4" ht="21" thickBot="1">
      <c r="A193" s="32" t="s">
        <v>150</v>
      </c>
      <c r="B193" s="31">
        <v>33</v>
      </c>
      <c r="C193" s="31" t="s">
        <v>140</v>
      </c>
      <c r="D193" s="31"/>
    </row>
    <row r="194" spans="1:4" ht="21" thickBot="1">
      <c r="A194" s="32" t="s">
        <v>151</v>
      </c>
      <c r="B194" s="31">
        <v>21</v>
      </c>
      <c r="C194" s="31" t="s">
        <v>140</v>
      </c>
      <c r="D194" s="31"/>
    </row>
    <row r="195" spans="1:4" ht="21" thickBot="1">
      <c r="A195" s="32" t="s">
        <v>263</v>
      </c>
      <c r="B195" s="31">
        <v>0.6</v>
      </c>
      <c r="C195" s="31" t="s">
        <v>153</v>
      </c>
      <c r="D195" s="31"/>
    </row>
    <row r="196" spans="1:4" ht="21" thickBot="1">
      <c r="A196" s="32" t="s">
        <v>154</v>
      </c>
      <c r="B196" s="31">
        <v>8.27</v>
      </c>
      <c r="C196" s="31" t="s">
        <v>153</v>
      </c>
      <c r="D196" s="31" t="s">
        <v>264</v>
      </c>
    </row>
    <row r="197" spans="1:4" ht="21" thickBot="1">
      <c r="A197" s="32" t="s">
        <v>155</v>
      </c>
      <c r="B197" s="31" t="s">
        <v>183</v>
      </c>
      <c r="C197" s="31" t="s">
        <v>153</v>
      </c>
      <c r="D197" s="31" t="s">
        <v>265</v>
      </c>
    </row>
    <row r="198" spans="1:4" ht="15.75">
      <c r="A198" s="34"/>
      <c r="B198" s="23"/>
      <c r="C198" s="23"/>
      <c r="D198" s="23"/>
    </row>
    <row r="199" spans="1:4" ht="15.75">
      <c r="A199" s="34"/>
      <c r="B199" s="23"/>
      <c r="C199" s="23"/>
      <c r="D199" s="23"/>
    </row>
    <row r="200" spans="1:4" ht="21.75">
      <c r="A200" s="24" t="s">
        <v>285</v>
      </c>
      <c r="B200" s="23"/>
      <c r="C200" s="23"/>
      <c r="D200" s="23"/>
    </row>
    <row r="201" spans="1:4" ht="15.75">
      <c r="A201" s="34"/>
      <c r="B201" s="23"/>
      <c r="C201" s="23"/>
      <c r="D201" s="23"/>
    </row>
    <row r="202" spans="1:4" ht="15.75">
      <c r="A202" s="34"/>
      <c r="B202" s="23"/>
      <c r="C202" s="23"/>
      <c r="D202" s="23"/>
    </row>
    <row r="203" spans="1:4" ht="15.75">
      <c r="A203" s="34"/>
      <c r="B203" s="23"/>
      <c r="C203" s="23"/>
      <c r="D203" s="23"/>
    </row>
    <row r="204" spans="1:4" ht="15.75">
      <c r="A204" s="34"/>
      <c r="B204" s="23"/>
      <c r="C204" s="23"/>
      <c r="D204" s="23"/>
    </row>
    <row r="205" spans="1:4" ht="15.75">
      <c r="A205" s="34"/>
      <c r="B205" s="23"/>
      <c r="C205" s="23"/>
      <c r="D205" s="23"/>
    </row>
    <row r="206" spans="1:4" ht="15.75">
      <c r="A206" s="34"/>
      <c r="B206" s="23"/>
      <c r="C206" s="23"/>
      <c r="D206" s="23"/>
    </row>
    <row r="207" spans="1:4" ht="15.75">
      <c r="A207" s="34"/>
      <c r="B207" s="23"/>
      <c r="C207" s="23"/>
      <c r="D207" s="23"/>
    </row>
    <row r="208" spans="1:4" ht="15.75">
      <c r="A208" s="34"/>
      <c r="B208" s="23"/>
      <c r="C208" s="23"/>
      <c r="D208" s="23"/>
    </row>
    <row r="209" spans="1:4" ht="15.75">
      <c r="A209" s="34"/>
      <c r="B209" s="23"/>
      <c r="C209" s="23"/>
      <c r="D209" s="23"/>
    </row>
    <row r="210" spans="1:4" ht="15.75">
      <c r="A210" s="34"/>
      <c r="B210" s="23"/>
      <c r="C210" s="23"/>
      <c r="D210" s="23"/>
    </row>
    <row r="211" spans="1:4" ht="15.75">
      <c r="A211" s="34"/>
      <c r="B211" s="23"/>
      <c r="C211" s="23"/>
      <c r="D211" s="23"/>
    </row>
    <row r="212" spans="1:4" ht="15.75">
      <c r="A212" s="34"/>
      <c r="B212" s="23"/>
      <c r="C212" s="23"/>
      <c r="D212" s="23"/>
    </row>
    <row r="213" spans="1:4" ht="15.75">
      <c r="A213" s="34"/>
      <c r="B213" s="23"/>
      <c r="C213" s="23"/>
      <c r="D213" s="23"/>
    </row>
    <row r="214" spans="1:4" ht="15.75">
      <c r="A214" s="34"/>
      <c r="B214" s="23"/>
      <c r="C214" s="23"/>
      <c r="D214" s="23"/>
    </row>
    <row r="215" spans="1:4" ht="15.75">
      <c r="A215" s="34"/>
      <c r="B215" s="23"/>
      <c r="C215" s="23"/>
      <c r="D215" s="23"/>
    </row>
    <row r="216" spans="1:4" ht="15.75">
      <c r="A216" s="34"/>
      <c r="B216" s="23"/>
      <c r="C216" s="23"/>
      <c r="D216" s="23"/>
    </row>
    <row r="217" spans="1:4" ht="15.75">
      <c r="A217" s="34"/>
      <c r="B217" s="23"/>
      <c r="C217" s="23"/>
      <c r="D217" s="23"/>
    </row>
    <row r="218" spans="1:4" ht="15.75">
      <c r="A218" s="34"/>
      <c r="B218" s="23"/>
      <c r="C218" s="23"/>
      <c r="D218" s="23"/>
    </row>
    <row r="219" spans="1:4" ht="15.75">
      <c r="A219" s="34"/>
      <c r="B219" s="23"/>
      <c r="C219" s="23"/>
      <c r="D219" s="23"/>
    </row>
    <row r="220" spans="1:4">
      <c r="A220" s="40"/>
      <c r="B220" s="23"/>
      <c r="C220" s="23"/>
      <c r="D220" s="23"/>
    </row>
    <row r="221" spans="1:4" ht="15.75">
      <c r="A221" s="34"/>
      <c r="B221" s="23"/>
      <c r="C221" s="23"/>
      <c r="D221" s="23"/>
    </row>
    <row r="222" spans="1:4" ht="20.25">
      <c r="A222" s="26" t="s">
        <v>266</v>
      </c>
      <c r="B222" s="23"/>
      <c r="C222" s="23"/>
      <c r="D222" s="23"/>
    </row>
    <row r="223" spans="1:4" ht="16.5" thickBot="1">
      <c r="A223" s="34"/>
      <c r="B223" s="23"/>
      <c r="C223" s="23"/>
      <c r="D223" s="23"/>
    </row>
    <row r="224" spans="1:4" ht="21" thickBot="1">
      <c r="A224" s="28" t="s">
        <v>254</v>
      </c>
      <c r="B224" s="29" t="s">
        <v>136</v>
      </c>
      <c r="C224" s="29" t="s">
        <v>137</v>
      </c>
      <c r="D224" s="29" t="s">
        <v>255</v>
      </c>
    </row>
    <row r="225" spans="1:4" ht="21" thickBot="1">
      <c r="A225" s="32" t="s">
        <v>139</v>
      </c>
      <c r="B225" s="31">
        <v>8.9</v>
      </c>
      <c r="C225" s="31" t="s">
        <v>140</v>
      </c>
      <c r="D225" s="42" t="s">
        <v>256</v>
      </c>
    </row>
    <row r="226" spans="1:4" ht="21" thickBot="1">
      <c r="A226" s="32" t="s">
        <v>141</v>
      </c>
      <c r="B226" s="31">
        <v>-121</v>
      </c>
      <c r="C226" s="31" t="s">
        <v>140</v>
      </c>
      <c r="D226" s="42" t="s">
        <v>257</v>
      </c>
    </row>
    <row r="227" spans="1:4" ht="21" thickBot="1">
      <c r="A227" s="32" t="s">
        <v>258</v>
      </c>
      <c r="B227" s="31">
        <v>1</v>
      </c>
      <c r="C227" s="31" t="s">
        <v>259</v>
      </c>
      <c r="D227" s="42"/>
    </row>
    <row r="228" spans="1:4" ht="21" thickBot="1">
      <c r="A228" s="32" t="s">
        <v>8</v>
      </c>
      <c r="B228" s="31">
        <v>1</v>
      </c>
      <c r="C228" s="31" t="s">
        <v>259</v>
      </c>
      <c r="D228" s="42"/>
    </row>
    <row r="229" spans="1:4" ht="21" thickBot="1">
      <c r="A229" s="32" t="s">
        <v>146</v>
      </c>
      <c r="B229" s="31">
        <v>0.9</v>
      </c>
      <c r="C229" s="31"/>
      <c r="D229" s="42" t="s">
        <v>260</v>
      </c>
    </row>
    <row r="230" spans="1:4" ht="21" thickBot="1">
      <c r="A230" s="32" t="s">
        <v>148</v>
      </c>
      <c r="B230" s="31">
        <v>0.1</v>
      </c>
      <c r="C230" s="31"/>
      <c r="D230" s="42" t="s">
        <v>261</v>
      </c>
    </row>
    <row r="231" spans="1:4" ht="21" thickBot="1">
      <c r="A231" s="32" t="s">
        <v>149</v>
      </c>
      <c r="B231" s="31">
        <v>0.1</v>
      </c>
      <c r="C231" s="31"/>
      <c r="D231" s="42" t="s">
        <v>262</v>
      </c>
    </row>
    <row r="232" spans="1:4" ht="21" thickBot="1">
      <c r="A232" s="32" t="s">
        <v>150</v>
      </c>
      <c r="B232" s="31">
        <v>24</v>
      </c>
      <c r="C232" s="31" t="s">
        <v>140</v>
      </c>
      <c r="D232" s="42"/>
    </row>
    <row r="233" spans="1:4" ht="21" thickBot="1">
      <c r="A233" s="32" t="s">
        <v>151</v>
      </c>
      <c r="B233" s="31">
        <v>13</v>
      </c>
      <c r="C233" s="31" t="s">
        <v>140</v>
      </c>
      <c r="D233" s="42"/>
    </row>
    <row r="234" spans="1:4" ht="21" thickBot="1">
      <c r="A234" s="32" t="s">
        <v>263</v>
      </c>
      <c r="B234" s="31">
        <v>0.89</v>
      </c>
      <c r="C234" s="31" t="s">
        <v>153</v>
      </c>
      <c r="D234" s="42"/>
    </row>
    <row r="235" spans="1:4" ht="21" thickBot="1">
      <c r="A235" s="32" t="s">
        <v>154</v>
      </c>
      <c r="B235" s="31">
        <v>8.2799999999999994</v>
      </c>
      <c r="C235" s="31" t="s">
        <v>153</v>
      </c>
      <c r="D235" s="42" t="s">
        <v>264</v>
      </c>
    </row>
    <row r="236" spans="1:4" ht="21" thickBot="1">
      <c r="A236" s="32" t="s">
        <v>155</v>
      </c>
      <c r="B236" s="31" t="s">
        <v>207</v>
      </c>
      <c r="C236" s="31" t="s">
        <v>153</v>
      </c>
      <c r="D236" s="42" t="s">
        <v>265</v>
      </c>
    </row>
    <row r="237" spans="1:4" ht="15.75">
      <c r="A237" s="34"/>
      <c r="B237" s="23"/>
      <c r="C237" s="23"/>
      <c r="D237" s="23"/>
    </row>
    <row r="238" spans="1:4" ht="15.75">
      <c r="A238" s="34"/>
      <c r="B238" s="23"/>
      <c r="C238" s="23"/>
      <c r="D238" s="23"/>
    </row>
    <row r="239" spans="1:4" ht="21.75">
      <c r="A239" s="41"/>
      <c r="B239" s="23"/>
      <c r="C239" s="23"/>
      <c r="D239" s="23"/>
    </row>
    <row r="240" spans="1:4" ht="21.75">
      <c r="A240" s="41"/>
      <c r="B240" s="23"/>
      <c r="C240" s="23"/>
      <c r="D240" s="23"/>
    </row>
    <row r="241" spans="1:4" ht="21.75">
      <c r="A241" s="24" t="s">
        <v>267</v>
      </c>
      <c r="B241" s="23"/>
      <c r="C241" s="23"/>
      <c r="D241" s="23"/>
    </row>
    <row r="242" spans="1:4" ht="21.75">
      <c r="A242" s="41" t="s">
        <v>268</v>
      </c>
      <c r="B242" s="23"/>
      <c r="C242" s="23"/>
      <c r="D242" s="23"/>
    </row>
    <row r="243" spans="1:4" ht="21.75">
      <c r="A243" s="41"/>
      <c r="B243" s="23"/>
      <c r="C243" s="23"/>
      <c r="D243" s="23"/>
    </row>
    <row r="244" spans="1:4" ht="21.75">
      <c r="A244" s="24" t="s">
        <v>269</v>
      </c>
      <c r="B244" s="23"/>
      <c r="C244" s="23"/>
      <c r="D244" s="23"/>
    </row>
    <row r="245" spans="1:4" ht="21.75">
      <c r="A245" s="41" t="s">
        <v>286</v>
      </c>
      <c r="B245" s="23"/>
      <c r="C245" s="23"/>
      <c r="D245" s="23"/>
    </row>
    <row r="246" spans="1:4" ht="21.75">
      <c r="A246" s="41" t="s">
        <v>287</v>
      </c>
      <c r="B246" s="23"/>
      <c r="C246" s="23"/>
      <c r="D246" s="23"/>
    </row>
    <row r="247" spans="1:4" ht="21.75">
      <c r="A247" s="41" t="s">
        <v>270</v>
      </c>
      <c r="B247" s="23"/>
      <c r="C247" s="23"/>
      <c r="D247" s="23"/>
    </row>
    <row r="248" spans="1:4" ht="15.75">
      <c r="A248" s="34"/>
      <c r="B248" s="23"/>
      <c r="C248" s="23"/>
      <c r="D248" s="23"/>
    </row>
    <row r="249" spans="1:4" ht="21.75">
      <c r="A249" s="41" t="s">
        <v>288</v>
      </c>
      <c r="B249" s="23"/>
      <c r="C249" s="23"/>
      <c r="D249" s="23"/>
    </row>
    <row r="250" spans="1:4" ht="21.75">
      <c r="A250" s="41"/>
      <c r="B250" s="23"/>
      <c r="C250" s="23"/>
      <c r="D250" s="23"/>
    </row>
    <row r="251" spans="1:4" ht="21.75">
      <c r="A251" s="41"/>
      <c r="B251" s="23"/>
      <c r="C251" s="23"/>
      <c r="D251" s="23"/>
    </row>
  </sheetData>
  <mergeCells count="1">
    <mergeCell ref="A1:D1"/>
  </mergeCells>
  <printOptions horizontalCentered="1"/>
  <pageMargins left="0" right="0" top="0.39370078740157483" bottom="0.59055118110236227" header="0" footer="0"/>
  <pageSetup paperSize="9" orientation="portrait" r:id="rId1"/>
  <headerFooter>
    <oddFooter>صفحة &amp;P من &amp;N</oddFooter>
  </headerFooter>
  <drawing r:id="rId2"/>
</worksheet>
</file>

<file path=xl/worksheets/sheet3.xml><?xml version="1.0" encoding="utf-8"?>
<worksheet xmlns="http://schemas.openxmlformats.org/spreadsheetml/2006/main" xmlns:r="http://schemas.openxmlformats.org/officeDocument/2006/relationships">
  <sheetPr>
    <tabColor rgb="FFFF0000"/>
  </sheetPr>
  <dimension ref="A1:R44"/>
  <sheetViews>
    <sheetView rightToLeft="1" workbookViewId="0"/>
  </sheetViews>
  <sheetFormatPr defaultRowHeight="13.5"/>
  <cols>
    <col min="1" max="4" width="9.140625" style="6"/>
    <col min="5" max="5" width="16.85546875" style="6" customWidth="1"/>
    <col min="6" max="10" width="9.140625" style="6"/>
    <col min="11" max="11" width="12.28515625" style="6" customWidth="1"/>
    <col min="12" max="12" width="13.42578125" style="6" customWidth="1"/>
    <col min="13" max="16384" width="9.140625" style="6"/>
  </cols>
  <sheetData>
    <row r="1" spans="1:18" ht="18">
      <c r="A1" s="3"/>
      <c r="B1" s="3"/>
      <c r="C1" s="3"/>
      <c r="D1" s="3"/>
      <c r="E1" s="205" t="s">
        <v>318</v>
      </c>
      <c r="F1" s="205"/>
      <c r="G1" s="205"/>
      <c r="H1" s="3"/>
      <c r="I1" s="3"/>
      <c r="J1" s="3"/>
      <c r="K1" s="3"/>
      <c r="L1" s="4"/>
      <c r="M1" s="4"/>
      <c r="N1" s="4"/>
      <c r="O1" s="5"/>
      <c r="P1" s="5"/>
    </row>
    <row r="2" spans="1:18" ht="18">
      <c r="A2" s="206" t="s">
        <v>114</v>
      </c>
      <c r="B2" s="206"/>
      <c r="C2" s="206"/>
      <c r="D2" s="206"/>
      <c r="E2" s="206"/>
      <c r="F2" s="206" t="s">
        <v>115</v>
      </c>
      <c r="G2" s="206"/>
      <c r="H2" s="206"/>
      <c r="I2" s="206"/>
      <c r="J2" s="206"/>
      <c r="K2" s="206"/>
      <c r="L2" s="4"/>
      <c r="M2" s="4"/>
      <c r="N2" s="4"/>
      <c r="O2" s="5"/>
      <c r="P2" s="5"/>
    </row>
    <row r="3" spans="1:18" ht="15">
      <c r="A3" s="4"/>
      <c r="B3" s="4"/>
      <c r="C3" s="4"/>
      <c r="D3" s="4"/>
      <c r="E3" s="4"/>
      <c r="F3" s="4"/>
      <c r="G3" s="4"/>
      <c r="H3" s="4"/>
      <c r="I3" s="4"/>
      <c r="J3" s="4"/>
      <c r="K3" s="4"/>
      <c r="L3" s="4"/>
      <c r="M3" s="4"/>
      <c r="N3" s="4"/>
      <c r="O3" s="5"/>
      <c r="P3" s="5"/>
    </row>
    <row r="4" spans="1:18" ht="15">
      <c r="A4" s="4"/>
      <c r="B4" s="4"/>
      <c r="C4" s="4" t="s">
        <v>116</v>
      </c>
      <c r="D4" s="4"/>
      <c r="E4" s="4"/>
      <c r="F4" s="207"/>
      <c r="G4" s="208"/>
      <c r="H4" s="209"/>
      <c r="I4" s="4"/>
      <c r="J4" s="4" t="s">
        <v>117</v>
      </c>
      <c r="K4" s="7"/>
      <c r="L4" s="4"/>
      <c r="M4" s="4"/>
      <c r="N4" s="4"/>
      <c r="O4" s="5"/>
      <c r="P4" s="5"/>
    </row>
    <row r="5" spans="1:18" ht="15">
      <c r="A5" s="4"/>
      <c r="B5" s="4"/>
      <c r="C5" s="4"/>
      <c r="D5" s="4"/>
      <c r="E5" s="4"/>
      <c r="F5" s="4"/>
      <c r="G5" s="4"/>
      <c r="H5" s="4"/>
      <c r="I5" s="4"/>
      <c r="J5" s="4"/>
      <c r="K5" s="4"/>
      <c r="L5" s="4"/>
      <c r="M5" s="4"/>
      <c r="N5" s="4"/>
      <c r="O5" s="5"/>
      <c r="P5" s="5"/>
    </row>
    <row r="6" spans="1:18" ht="15">
      <c r="A6" s="210" t="s">
        <v>118</v>
      </c>
      <c r="B6" s="210"/>
      <c r="C6" s="210"/>
      <c r="D6" s="210"/>
      <c r="E6" s="210"/>
      <c r="F6" s="4"/>
      <c r="G6" s="4"/>
      <c r="H6" s="210" t="s">
        <v>119</v>
      </c>
      <c r="I6" s="210"/>
      <c r="J6" s="210"/>
      <c r="K6" s="210"/>
      <c r="L6" s="210"/>
      <c r="M6" s="4"/>
      <c r="N6" s="4"/>
      <c r="O6" s="5"/>
      <c r="P6" s="5"/>
    </row>
    <row r="7" spans="1:18" ht="15">
      <c r="A7" s="4"/>
      <c r="B7" s="4"/>
      <c r="C7" s="4"/>
      <c r="D7" s="4"/>
      <c r="E7" s="8" t="s">
        <v>120</v>
      </c>
      <c r="F7" s="4"/>
      <c r="G7" s="4"/>
      <c r="H7" s="4"/>
      <c r="I7" s="4"/>
      <c r="J7" s="4"/>
      <c r="K7" s="4"/>
      <c r="L7" s="8" t="s">
        <v>120</v>
      </c>
      <c r="M7" s="4"/>
      <c r="N7" s="4"/>
      <c r="O7" s="5"/>
    </row>
    <row r="8" spans="1:18" ht="15">
      <c r="A8" s="196" t="s">
        <v>121</v>
      </c>
      <c r="B8" s="197"/>
      <c r="C8" s="197"/>
      <c r="D8" s="198"/>
      <c r="E8" s="9"/>
      <c r="F8" s="4"/>
      <c r="G8" s="4"/>
      <c r="H8" s="204" t="s">
        <v>122</v>
      </c>
      <c r="I8" s="204"/>
      <c r="J8" s="204"/>
      <c r="K8" s="204"/>
      <c r="L8" s="9"/>
      <c r="M8" s="4"/>
      <c r="N8" s="4"/>
      <c r="O8" s="5"/>
      <c r="P8" s="180" t="s">
        <v>319</v>
      </c>
      <c r="Q8" s="180"/>
      <c r="R8" s="180"/>
    </row>
    <row r="9" spans="1:18" ht="15">
      <c r="A9" s="196" t="s">
        <v>123</v>
      </c>
      <c r="B9" s="197"/>
      <c r="C9" s="197"/>
      <c r="D9" s="198"/>
      <c r="E9" s="9"/>
      <c r="F9" s="4"/>
      <c r="G9" s="4"/>
      <c r="H9" s="204" t="s">
        <v>124</v>
      </c>
      <c r="I9" s="204"/>
      <c r="J9" s="204"/>
      <c r="K9" s="204"/>
      <c r="L9" s="9"/>
      <c r="M9" s="4"/>
      <c r="N9" s="4"/>
      <c r="O9" s="5"/>
      <c r="P9" s="180"/>
      <c r="Q9" s="180"/>
      <c r="R9" s="180"/>
    </row>
    <row r="10" spans="1:18" ht="15">
      <c r="A10" s="196" t="s">
        <v>125</v>
      </c>
      <c r="B10" s="197"/>
      <c r="C10" s="197"/>
      <c r="D10" s="198"/>
      <c r="E10" s="9"/>
      <c r="F10" s="4"/>
      <c r="G10" s="4"/>
      <c r="H10" s="204" t="s">
        <v>126</v>
      </c>
      <c r="I10" s="204"/>
      <c r="J10" s="204"/>
      <c r="K10" s="204"/>
      <c r="L10" s="9"/>
      <c r="M10" s="4"/>
      <c r="N10" s="4"/>
      <c r="O10" s="5"/>
      <c r="P10" s="180"/>
      <c r="Q10" s="180"/>
      <c r="R10" s="180"/>
    </row>
    <row r="11" spans="1:18" ht="15">
      <c r="A11" s="196" t="s">
        <v>127</v>
      </c>
      <c r="B11" s="197"/>
      <c r="C11" s="197"/>
      <c r="D11" s="198"/>
      <c r="E11" s="9"/>
      <c r="F11" s="4"/>
      <c r="G11" s="4"/>
      <c r="H11" s="204" t="s">
        <v>128</v>
      </c>
      <c r="I11" s="204"/>
      <c r="J11" s="204"/>
      <c r="K11" s="204"/>
      <c r="L11" s="9"/>
      <c r="M11" s="4"/>
      <c r="N11" s="4"/>
      <c r="O11" s="5"/>
      <c r="P11" s="5"/>
    </row>
    <row r="12" spans="1:18" ht="15">
      <c r="A12" s="196" t="s">
        <v>129</v>
      </c>
      <c r="B12" s="197"/>
      <c r="C12" s="197"/>
      <c r="D12" s="198"/>
      <c r="E12" s="9"/>
      <c r="F12" s="4"/>
      <c r="G12" s="4"/>
      <c r="H12" s="4"/>
      <c r="I12" s="4"/>
      <c r="J12" s="4"/>
      <c r="K12" s="4"/>
      <c r="L12" s="4"/>
      <c r="M12" s="4"/>
      <c r="N12" s="4"/>
      <c r="O12" s="5"/>
      <c r="P12" s="5"/>
    </row>
    <row r="13" spans="1:18" ht="15">
      <c r="A13" s="196" t="s">
        <v>130</v>
      </c>
      <c r="B13" s="197"/>
      <c r="C13" s="197"/>
      <c r="D13" s="198"/>
      <c r="E13" s="9"/>
      <c r="F13" s="4"/>
      <c r="G13" s="4"/>
      <c r="H13" s="4"/>
      <c r="I13" s="4"/>
      <c r="J13" s="4"/>
      <c r="K13" s="4"/>
      <c r="L13" s="4"/>
      <c r="M13" s="4"/>
      <c r="N13" s="4"/>
      <c r="O13" s="5"/>
      <c r="P13" s="5"/>
    </row>
    <row r="14" spans="1:18" ht="15">
      <c r="A14" s="196" t="s">
        <v>131</v>
      </c>
      <c r="B14" s="197"/>
      <c r="C14" s="197"/>
      <c r="D14" s="198"/>
      <c r="E14" s="9"/>
      <c r="F14" s="4"/>
      <c r="G14" s="4"/>
      <c r="H14" s="4"/>
      <c r="I14" s="4"/>
      <c r="J14" s="4"/>
      <c r="K14" s="4"/>
      <c r="L14" s="4"/>
      <c r="M14" s="4"/>
      <c r="N14" s="4"/>
      <c r="O14" s="5"/>
      <c r="P14" s="5"/>
    </row>
    <row r="15" spans="1:18" ht="15">
      <c r="A15" s="196" t="s">
        <v>132</v>
      </c>
      <c r="B15" s="197"/>
      <c r="C15" s="197"/>
      <c r="D15" s="198"/>
      <c r="E15" s="9"/>
      <c r="F15" s="4"/>
      <c r="G15" s="4"/>
      <c r="H15" s="4"/>
      <c r="I15" s="4"/>
      <c r="J15" s="4"/>
      <c r="K15" s="4"/>
      <c r="L15" s="4"/>
      <c r="M15" s="4"/>
      <c r="N15" s="4"/>
      <c r="O15" s="5"/>
      <c r="P15" s="5"/>
    </row>
    <row r="16" spans="1:18" ht="15">
      <c r="A16" s="196" t="s">
        <v>133</v>
      </c>
      <c r="B16" s="197"/>
      <c r="C16" s="197"/>
      <c r="D16" s="198"/>
      <c r="E16" s="9"/>
      <c r="F16" s="4"/>
      <c r="G16" s="4"/>
      <c r="H16" s="4"/>
      <c r="I16" s="4"/>
      <c r="J16" s="4"/>
      <c r="K16" s="4"/>
      <c r="L16" s="4"/>
      <c r="M16" s="4"/>
      <c r="N16" s="4"/>
      <c r="O16" s="5"/>
      <c r="P16" s="5"/>
    </row>
    <row r="17" spans="1:17" ht="16.5" thickBot="1">
      <c r="A17" s="10"/>
      <c r="B17" s="10"/>
      <c r="C17" s="10"/>
      <c r="D17" s="10"/>
      <c r="E17" s="199" t="s">
        <v>134</v>
      </c>
      <c r="F17" s="199"/>
      <c r="G17" s="199"/>
      <c r="H17" s="199"/>
      <c r="I17" s="10"/>
      <c r="J17" s="10"/>
      <c r="K17" s="10"/>
      <c r="L17" s="10"/>
      <c r="M17" s="10"/>
      <c r="N17" s="10"/>
      <c r="O17" s="5"/>
      <c r="P17" s="5"/>
    </row>
    <row r="18" spans="1:17" ht="15.75" thickBot="1">
      <c r="A18" s="10"/>
      <c r="B18" s="200" t="s">
        <v>135</v>
      </c>
      <c r="C18" s="200"/>
      <c r="D18" s="200"/>
      <c r="E18" s="11" t="s">
        <v>136</v>
      </c>
      <c r="F18" s="11" t="s">
        <v>137</v>
      </c>
      <c r="G18" s="200" t="s">
        <v>138</v>
      </c>
      <c r="H18" s="200"/>
      <c r="I18" s="200"/>
      <c r="J18" s="200"/>
      <c r="K18" s="200"/>
      <c r="L18" s="10"/>
      <c r="M18" s="10"/>
      <c r="N18" s="10"/>
      <c r="O18" s="5"/>
      <c r="P18" s="5"/>
    </row>
    <row r="19" spans="1:17" ht="15">
      <c r="A19" s="10"/>
      <c r="B19" s="201" t="s">
        <v>139</v>
      </c>
      <c r="C19" s="201"/>
      <c r="D19" s="201"/>
      <c r="E19" s="12" t="e">
        <f>L8/E8*100</f>
        <v>#DIV/0!</v>
      </c>
      <c r="F19" s="13" t="s">
        <v>140</v>
      </c>
      <c r="G19" s="202" t="e">
        <f>IF(E19&gt;=1,"نسبة معقـولة",IF(E19&lt;1,"نسبـة متدهـورة",IF(E19&gt;8,"نسبـة جيدة",IF(E19&gt;15,"نسبـة جيدة جداً"))))</f>
        <v>#DIV/0!</v>
      </c>
      <c r="H19" s="203"/>
      <c r="I19" s="203"/>
      <c r="J19" s="203"/>
      <c r="K19" s="203"/>
      <c r="L19" s="10"/>
      <c r="M19" s="10"/>
      <c r="N19" s="10"/>
      <c r="O19" s="5"/>
      <c r="P19" s="5"/>
    </row>
    <row r="20" spans="1:17" ht="15">
      <c r="A20" s="10"/>
      <c r="B20" s="181" t="s">
        <v>141</v>
      </c>
      <c r="C20" s="181"/>
      <c r="D20" s="181"/>
      <c r="E20" s="14" t="e">
        <f>L8/(E11-E12)*100</f>
        <v>#DIV/0!</v>
      </c>
      <c r="F20" s="15" t="s">
        <v>140</v>
      </c>
      <c r="G20" s="185" t="e">
        <f>IF(E20&gt;=1,"زيــادة في معـدل ربحية رأس المال العامل","إنخفاض في معـدل ربحية رأس المال العامل")</f>
        <v>#DIV/0!</v>
      </c>
      <c r="H20" s="186"/>
      <c r="I20" s="186"/>
      <c r="J20" s="186"/>
      <c r="K20" s="186"/>
      <c r="L20" s="10"/>
      <c r="M20" s="10"/>
      <c r="N20" s="10"/>
      <c r="O20" s="5"/>
      <c r="P20" s="5"/>
    </row>
    <row r="21" spans="1:17" ht="15">
      <c r="A21" s="10"/>
      <c r="B21" s="181" t="s">
        <v>142</v>
      </c>
      <c r="C21" s="181"/>
      <c r="D21" s="181"/>
      <c r="E21" s="14" t="e">
        <f>L11/E8</f>
        <v>#DIV/0!</v>
      </c>
      <c r="F21" s="15" t="s">
        <v>143</v>
      </c>
      <c r="G21" s="194"/>
      <c r="H21" s="195"/>
      <c r="I21" s="195"/>
      <c r="J21" s="195"/>
      <c r="K21" s="195"/>
      <c r="L21" s="10"/>
      <c r="M21" s="16" t="s">
        <v>144</v>
      </c>
      <c r="N21" s="10"/>
      <c r="O21" s="5"/>
      <c r="P21" s="5"/>
    </row>
    <row r="22" spans="1:17" ht="15">
      <c r="A22" s="10"/>
      <c r="B22" s="181" t="s">
        <v>8</v>
      </c>
      <c r="C22" s="181"/>
      <c r="D22" s="181"/>
      <c r="E22" s="14" t="e">
        <f>L10/E15</f>
        <v>#DIV/0!</v>
      </c>
      <c r="F22" s="15" t="s">
        <v>143</v>
      </c>
      <c r="G22" s="194"/>
      <c r="H22" s="195"/>
      <c r="I22" s="195"/>
      <c r="J22" s="195"/>
      <c r="K22" s="195"/>
      <c r="L22" s="187" t="s">
        <v>145</v>
      </c>
      <c r="M22" s="187"/>
      <c r="N22" s="188"/>
      <c r="O22" s="5"/>
      <c r="P22" s="5"/>
    </row>
    <row r="23" spans="1:17" ht="15">
      <c r="A23" s="10"/>
      <c r="B23" s="181" t="s">
        <v>146</v>
      </c>
      <c r="C23" s="181"/>
      <c r="D23" s="181"/>
      <c r="E23" s="17" t="e">
        <f>E11/E12</f>
        <v>#DIV/0!</v>
      </c>
      <c r="F23" s="18"/>
      <c r="G23" s="185" t="e">
        <f>IF(E23&gt;=1,"نسبة تـداول مـعقــولة وجـيدة","نسبـة تـداول متـدنيـة")</f>
        <v>#DIV/0!</v>
      </c>
      <c r="H23" s="186"/>
      <c r="I23" s="186"/>
      <c r="J23" s="186"/>
      <c r="K23" s="186"/>
      <c r="L23" s="189" t="s">
        <v>147</v>
      </c>
      <c r="M23" s="189"/>
      <c r="N23" s="190"/>
      <c r="O23" s="5"/>
      <c r="P23" s="179" t="s">
        <v>299</v>
      </c>
      <c r="Q23" s="179"/>
    </row>
    <row r="24" spans="1:17" ht="15">
      <c r="A24" s="10"/>
      <c r="B24" s="181" t="s">
        <v>148</v>
      </c>
      <c r="C24" s="181"/>
      <c r="D24" s="181"/>
      <c r="E24" s="17" t="e">
        <f>(E11-E15)/E12</f>
        <v>#DIV/0!</v>
      </c>
      <c r="F24" s="18"/>
      <c r="G24" s="185" t="e">
        <f>IF(E24&gt;=1,"نسبـة سيـولـة معقــولـة وجيـدة","نسبـة سيـولـة متـدنيـة")</f>
        <v>#DIV/0!</v>
      </c>
      <c r="H24" s="186"/>
      <c r="I24" s="186"/>
      <c r="J24" s="186"/>
      <c r="K24" s="186"/>
      <c r="L24" s="10"/>
      <c r="M24" s="10"/>
      <c r="N24" s="10"/>
      <c r="O24" s="5"/>
      <c r="P24" s="179"/>
      <c r="Q24" s="179"/>
    </row>
    <row r="25" spans="1:17" ht="15">
      <c r="A25" s="10"/>
      <c r="B25" s="181" t="s">
        <v>149</v>
      </c>
      <c r="C25" s="181"/>
      <c r="D25" s="181"/>
      <c r="E25" s="17" t="e">
        <f>(E13+E14)/E12</f>
        <v>#DIV/0!</v>
      </c>
      <c r="F25" s="18"/>
      <c r="G25" s="185" t="e">
        <f>IF(E25&gt;=1,"نسبـة ســداد معقـولـة وجيـدة","نسبـة ســداد متـدنية")</f>
        <v>#DIV/0!</v>
      </c>
      <c r="H25" s="186"/>
      <c r="I25" s="186"/>
      <c r="J25" s="186"/>
      <c r="K25" s="186"/>
      <c r="L25" s="10"/>
      <c r="M25" s="10"/>
      <c r="N25" s="10"/>
      <c r="O25" s="5"/>
      <c r="P25" s="179"/>
      <c r="Q25" s="179"/>
    </row>
    <row r="26" spans="1:17" ht="15">
      <c r="A26" s="10"/>
      <c r="B26" s="181" t="s">
        <v>150</v>
      </c>
      <c r="C26" s="181"/>
      <c r="D26" s="181"/>
      <c r="E26" s="14" t="e">
        <f>L9/L11*100</f>
        <v>#DIV/0!</v>
      </c>
      <c r="F26" s="15" t="s">
        <v>140</v>
      </c>
      <c r="G26" s="182"/>
      <c r="H26" s="183"/>
      <c r="I26" s="183"/>
      <c r="J26" s="183"/>
      <c r="K26" s="184"/>
      <c r="L26" s="10"/>
      <c r="M26" s="10"/>
      <c r="N26" s="10"/>
      <c r="O26" s="5"/>
      <c r="P26" s="5"/>
    </row>
    <row r="27" spans="1:17" ht="15">
      <c r="A27" s="10"/>
      <c r="B27" s="181" t="s">
        <v>151</v>
      </c>
      <c r="C27" s="181"/>
      <c r="D27" s="181"/>
      <c r="E27" s="14" t="e">
        <f>L8/L11*100</f>
        <v>#DIV/0!</v>
      </c>
      <c r="F27" s="15" t="s">
        <v>140</v>
      </c>
      <c r="G27" s="182"/>
      <c r="H27" s="183"/>
      <c r="I27" s="183"/>
      <c r="J27" s="183"/>
      <c r="K27" s="184"/>
      <c r="L27" s="10"/>
      <c r="M27" s="10"/>
      <c r="N27" s="10"/>
      <c r="O27" s="5"/>
      <c r="P27" s="5"/>
    </row>
    <row r="28" spans="1:17" ht="15">
      <c r="A28" s="10"/>
      <c r="B28" s="181" t="s">
        <v>152</v>
      </c>
      <c r="C28" s="181"/>
      <c r="D28" s="181"/>
      <c r="E28" s="19" t="e">
        <f>L8/E10</f>
        <v>#DIV/0!</v>
      </c>
      <c r="F28" s="15" t="s">
        <v>153</v>
      </c>
      <c r="G28" s="182"/>
      <c r="H28" s="183"/>
      <c r="I28" s="183"/>
      <c r="J28" s="183"/>
      <c r="K28" s="184"/>
      <c r="L28" s="20"/>
      <c r="M28" s="10"/>
      <c r="N28" s="10"/>
      <c r="O28" s="5"/>
      <c r="P28" s="5"/>
    </row>
    <row r="29" spans="1:17" ht="15">
      <c r="A29" s="10"/>
      <c r="B29" s="181" t="s">
        <v>154</v>
      </c>
      <c r="C29" s="181"/>
      <c r="D29" s="181"/>
      <c r="E29" s="19" t="e">
        <f>E9/E10</f>
        <v>#DIV/0!</v>
      </c>
      <c r="F29" s="15" t="s">
        <v>153</v>
      </c>
      <c r="G29" s="185" t="e">
        <f>IF(E29=E16,"لايـوجد تغيـير في سعر السهم",IF(E29&gt;E16,"زيـادة في سـعر السهم",IF(E29&lt;E16,"إنخفـاض في سـعر السهم")))</f>
        <v>#DIV/0!</v>
      </c>
      <c r="H29" s="186"/>
      <c r="I29" s="186"/>
      <c r="J29" s="186"/>
      <c r="K29" s="186"/>
      <c r="L29" s="21"/>
      <c r="M29" s="10"/>
      <c r="N29" s="10"/>
      <c r="O29" s="5"/>
      <c r="P29" s="5"/>
    </row>
    <row r="30" spans="1:17" ht="15">
      <c r="A30" s="10"/>
      <c r="B30" s="181" t="s">
        <v>155</v>
      </c>
      <c r="C30" s="181"/>
      <c r="D30" s="181"/>
      <c r="E30" s="14" t="e">
        <f>L8/E19*100</f>
        <v>#DIV/0!</v>
      </c>
      <c r="F30" s="15" t="s">
        <v>153</v>
      </c>
      <c r="G30" s="191" t="s">
        <v>156</v>
      </c>
      <c r="H30" s="192"/>
      <c r="I30" s="192"/>
      <c r="J30" s="192"/>
      <c r="K30" s="193"/>
      <c r="L30" s="21"/>
      <c r="M30" s="10"/>
      <c r="N30" s="10"/>
      <c r="O30" s="5"/>
      <c r="P30" s="5"/>
    </row>
    <row r="31" spans="1:17" ht="15">
      <c r="A31" s="10"/>
      <c r="B31" s="10"/>
      <c r="C31" s="10"/>
      <c r="D31" s="10"/>
      <c r="E31" s="10"/>
      <c r="F31" s="10"/>
      <c r="G31" s="10"/>
      <c r="H31" s="10"/>
      <c r="I31" s="10"/>
      <c r="J31" s="10"/>
      <c r="K31" s="10"/>
      <c r="L31" s="10"/>
      <c r="M31" s="10"/>
      <c r="N31" s="10"/>
      <c r="O31" s="5"/>
      <c r="P31" s="5"/>
    </row>
    <row r="32" spans="1:17" ht="15">
      <c r="A32" s="10"/>
      <c r="B32" s="10"/>
      <c r="C32" s="10"/>
      <c r="D32" s="10"/>
      <c r="E32" s="10"/>
      <c r="F32" s="10"/>
      <c r="G32" s="10"/>
      <c r="H32" s="10"/>
      <c r="I32" s="10"/>
      <c r="J32" s="10"/>
      <c r="K32" s="10"/>
      <c r="L32" s="10"/>
      <c r="M32" s="10"/>
      <c r="N32" s="10"/>
      <c r="O32" s="5"/>
      <c r="P32" s="5"/>
    </row>
    <row r="33" spans="1:16" ht="15">
      <c r="A33" s="5"/>
      <c r="B33" s="5"/>
      <c r="C33" s="5"/>
      <c r="D33" s="5"/>
      <c r="E33" s="5"/>
      <c r="F33" s="5"/>
      <c r="G33" s="5"/>
      <c r="H33" s="5"/>
      <c r="I33" s="5"/>
      <c r="J33" s="5"/>
      <c r="K33" s="5"/>
      <c r="L33" s="5"/>
      <c r="M33" s="5"/>
      <c r="N33" s="5"/>
      <c r="O33" s="5"/>
      <c r="P33" s="5"/>
    </row>
    <row r="34" spans="1:16" ht="15">
      <c r="A34" s="5"/>
      <c r="B34" s="5"/>
      <c r="C34" s="5"/>
      <c r="D34" s="5"/>
      <c r="E34" s="5"/>
      <c r="F34" s="5"/>
      <c r="G34" s="5"/>
      <c r="H34" s="5"/>
      <c r="I34" s="5"/>
      <c r="J34" s="5"/>
      <c r="K34" s="5"/>
      <c r="L34" s="5"/>
      <c r="M34" s="5"/>
      <c r="N34" s="5"/>
      <c r="O34" s="5"/>
      <c r="P34" s="5"/>
    </row>
    <row r="35" spans="1:16" ht="15">
      <c r="A35" s="5"/>
      <c r="B35" s="5"/>
      <c r="C35" s="5"/>
      <c r="D35" s="5"/>
      <c r="E35" s="5"/>
      <c r="F35" s="5"/>
      <c r="G35" s="5"/>
      <c r="H35" s="5"/>
      <c r="I35" s="5"/>
      <c r="J35" s="5"/>
      <c r="K35" s="5"/>
      <c r="L35" s="5"/>
      <c r="M35" s="5"/>
      <c r="N35" s="5"/>
      <c r="O35" s="5"/>
      <c r="P35" s="5"/>
    </row>
    <row r="36" spans="1:16" ht="15">
      <c r="A36" s="5"/>
      <c r="B36" s="5"/>
      <c r="C36" s="5"/>
      <c r="D36" s="5"/>
      <c r="E36" s="5"/>
      <c r="F36" s="5"/>
      <c r="G36" s="5"/>
      <c r="H36" s="5"/>
      <c r="I36" s="5"/>
      <c r="J36" s="5"/>
      <c r="K36" s="5"/>
      <c r="L36" s="5"/>
      <c r="M36" s="5"/>
      <c r="N36" s="5"/>
      <c r="O36" s="5"/>
      <c r="P36" s="5"/>
    </row>
    <row r="37" spans="1:16" ht="15">
      <c r="A37" s="5"/>
      <c r="B37" s="5"/>
      <c r="C37" s="5"/>
      <c r="D37" s="5"/>
      <c r="E37" s="5"/>
      <c r="F37" s="5"/>
      <c r="G37" s="5"/>
      <c r="H37" s="5"/>
      <c r="I37" s="5"/>
      <c r="J37" s="5"/>
      <c r="K37" s="5"/>
      <c r="L37" s="5"/>
      <c r="M37" s="5"/>
      <c r="N37" s="5"/>
      <c r="O37" s="5"/>
      <c r="P37" s="5"/>
    </row>
    <row r="38" spans="1:16" ht="15">
      <c r="A38" s="5"/>
      <c r="B38" s="5"/>
      <c r="C38" s="5"/>
      <c r="D38" s="5"/>
      <c r="E38" s="5"/>
      <c r="F38" s="5"/>
      <c r="G38" s="5"/>
      <c r="H38" s="5"/>
      <c r="I38" s="5"/>
      <c r="J38" s="5"/>
      <c r="K38" s="5"/>
      <c r="L38" s="5"/>
      <c r="M38" s="5"/>
      <c r="N38" s="5"/>
      <c r="O38" s="5"/>
      <c r="P38" s="5"/>
    </row>
    <row r="39" spans="1:16" ht="15">
      <c r="A39" s="5"/>
      <c r="B39" s="5"/>
      <c r="C39" s="5"/>
      <c r="D39" s="5"/>
      <c r="E39" s="5"/>
      <c r="F39" s="5"/>
      <c r="G39" s="5"/>
      <c r="H39" s="5"/>
      <c r="I39" s="5"/>
      <c r="J39" s="5"/>
      <c r="K39" s="5"/>
      <c r="L39" s="5"/>
      <c r="M39" s="5"/>
      <c r="N39" s="5"/>
      <c r="O39" s="5"/>
      <c r="P39" s="5"/>
    </row>
    <row r="40" spans="1:16" ht="15">
      <c r="A40" s="5"/>
      <c r="B40" s="5"/>
      <c r="C40" s="5"/>
      <c r="D40" s="5"/>
      <c r="E40" s="5"/>
      <c r="F40" s="5"/>
      <c r="G40" s="5"/>
      <c r="H40" s="5"/>
      <c r="I40" s="5"/>
      <c r="J40" s="5"/>
      <c r="K40" s="5"/>
      <c r="L40" s="5"/>
      <c r="M40" s="5"/>
      <c r="N40" s="5"/>
      <c r="O40" s="5"/>
      <c r="P40" s="5"/>
    </row>
    <row r="41" spans="1:16" ht="15">
      <c r="A41" s="5"/>
      <c r="B41" s="5"/>
      <c r="C41" s="5"/>
      <c r="D41" s="5"/>
      <c r="E41" s="5"/>
      <c r="F41" s="5"/>
      <c r="G41" s="5"/>
      <c r="H41" s="5"/>
      <c r="I41" s="5"/>
      <c r="J41" s="5"/>
      <c r="K41" s="5"/>
      <c r="L41" s="5"/>
      <c r="M41" s="5"/>
      <c r="N41" s="5"/>
      <c r="O41" s="5"/>
      <c r="P41" s="5"/>
    </row>
    <row r="42" spans="1:16" ht="15">
      <c r="A42" s="5"/>
      <c r="B42" s="5"/>
      <c r="C42" s="5"/>
      <c r="D42" s="5"/>
      <c r="E42" s="5"/>
      <c r="F42" s="5"/>
      <c r="G42" s="5"/>
      <c r="H42" s="5"/>
      <c r="I42" s="5"/>
      <c r="J42" s="5"/>
      <c r="K42" s="5"/>
      <c r="L42" s="5"/>
      <c r="M42" s="5"/>
      <c r="N42" s="5"/>
      <c r="O42" s="5"/>
      <c r="P42" s="5"/>
    </row>
    <row r="43" spans="1:16" ht="15">
      <c r="A43" s="5"/>
      <c r="B43" s="5"/>
      <c r="C43" s="5"/>
      <c r="D43" s="5"/>
      <c r="E43" s="5"/>
      <c r="F43" s="5"/>
      <c r="G43" s="5"/>
      <c r="H43" s="5"/>
      <c r="I43" s="5"/>
      <c r="J43" s="5"/>
      <c r="K43" s="5"/>
      <c r="L43" s="5"/>
      <c r="M43" s="5"/>
      <c r="N43" s="5"/>
      <c r="O43" s="5"/>
      <c r="P43" s="5"/>
    </row>
    <row r="44" spans="1:16" ht="15">
      <c r="A44" s="5"/>
      <c r="B44" s="5"/>
      <c r="C44" s="5"/>
      <c r="D44" s="5"/>
      <c r="E44" s="5"/>
      <c r="F44" s="5"/>
      <c r="G44" s="5"/>
      <c r="H44" s="5"/>
      <c r="I44" s="5"/>
      <c r="J44" s="5"/>
      <c r="K44" s="5"/>
      <c r="L44" s="5"/>
      <c r="M44" s="5"/>
      <c r="N44" s="5"/>
      <c r="O44" s="5"/>
      <c r="P44" s="5"/>
    </row>
  </sheetData>
  <mergeCells count="50">
    <mergeCell ref="E1:G1"/>
    <mergeCell ref="A2:E2"/>
    <mergeCell ref="F2:K2"/>
    <mergeCell ref="F4:H4"/>
    <mergeCell ref="A6:E6"/>
    <mergeCell ref="H6:L6"/>
    <mergeCell ref="A8:D8"/>
    <mergeCell ref="H8:K8"/>
    <mergeCell ref="A9:D9"/>
    <mergeCell ref="H9:K9"/>
    <mergeCell ref="A10:D10"/>
    <mergeCell ref="H10:K10"/>
    <mergeCell ref="A11:D11"/>
    <mergeCell ref="H11:K11"/>
    <mergeCell ref="A12:D12"/>
    <mergeCell ref="A13:D13"/>
    <mergeCell ref="A14:D14"/>
    <mergeCell ref="A15:D15"/>
    <mergeCell ref="A16:D16"/>
    <mergeCell ref="E17:H17"/>
    <mergeCell ref="B18:D18"/>
    <mergeCell ref="G18:K18"/>
    <mergeCell ref="B19:D19"/>
    <mergeCell ref="G19:K19"/>
    <mergeCell ref="B24:D24"/>
    <mergeCell ref="G24:K24"/>
    <mergeCell ref="B20:D20"/>
    <mergeCell ref="G20:K20"/>
    <mergeCell ref="B21:D21"/>
    <mergeCell ref="G21:K21"/>
    <mergeCell ref="B22:D22"/>
    <mergeCell ref="G22:K22"/>
    <mergeCell ref="B30:D30"/>
    <mergeCell ref="G30:K30"/>
    <mergeCell ref="B25:D25"/>
    <mergeCell ref="G25:K25"/>
    <mergeCell ref="B26:D26"/>
    <mergeCell ref="G26:K26"/>
    <mergeCell ref="B27:D27"/>
    <mergeCell ref="G27:K27"/>
    <mergeCell ref="P23:Q25"/>
    <mergeCell ref="P8:R10"/>
    <mergeCell ref="B28:D28"/>
    <mergeCell ref="G28:K28"/>
    <mergeCell ref="B29:D29"/>
    <mergeCell ref="G29:K29"/>
    <mergeCell ref="L22:N22"/>
    <mergeCell ref="B23:D23"/>
    <mergeCell ref="G23:K23"/>
    <mergeCell ref="L23:N23"/>
  </mergeCells>
  <dataValidations count="2">
    <dataValidation type="date" operator="greaterThan" allowBlank="1" showInputMessage="1" showErrorMessage="1" sqref="K5:K32 F2:G3 H1:H3 L1:L7 M1:N32 L12:L32 A1:D32 K1:K3 E17:E32 I1:J32 E2:E7 F5:H32">
      <formula1>73415</formula1>
    </dataValidation>
    <dataValidation operator="greaterThan" allowBlank="1" showInputMessage="1" showErrorMessage="1" sqref="F4:H4 E1:G1 L8:L11 E8:E16 K4"/>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dimension ref="A1"/>
  <sheetViews>
    <sheetView rightToLeft="1" workbookViewId="0">
      <selection activeCell="B2" sqref="B2"/>
    </sheetView>
  </sheetViews>
  <sheetFormatPr defaultRowHeight="13.5"/>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A27"/>
  <sheetViews>
    <sheetView rightToLeft="1" workbookViewId="0"/>
  </sheetViews>
  <sheetFormatPr defaultRowHeight="13.5"/>
  <cols>
    <col min="1" max="1" width="94.5703125" style="2" bestFit="1" customWidth="1"/>
  </cols>
  <sheetData>
    <row r="1" spans="1:1" ht="15.75">
      <c r="A1" s="169" t="s">
        <v>322</v>
      </c>
    </row>
    <row r="2" spans="1:1" ht="15.75">
      <c r="A2" s="1"/>
    </row>
    <row r="3" spans="1:1" ht="15.75">
      <c r="A3" s="1" t="s">
        <v>94</v>
      </c>
    </row>
    <row r="4" spans="1:1" ht="15.75">
      <c r="A4" s="1" t="s">
        <v>95</v>
      </c>
    </row>
    <row r="5" spans="1:1" ht="15.75">
      <c r="A5" s="1"/>
    </row>
    <row r="6" spans="1:1" ht="15.75">
      <c r="A6" s="1" t="s">
        <v>96</v>
      </c>
    </row>
    <row r="7" spans="1:1" ht="15.75">
      <c r="A7" s="1" t="s">
        <v>97</v>
      </c>
    </row>
    <row r="8" spans="1:1" ht="15.75">
      <c r="A8" s="1" t="s">
        <v>98</v>
      </c>
    </row>
    <row r="9" spans="1:1" ht="15.75">
      <c r="A9" s="1" t="s">
        <v>99</v>
      </c>
    </row>
    <row r="10" spans="1:1" ht="15.75">
      <c r="A10" s="1" t="s">
        <v>100</v>
      </c>
    </row>
    <row r="11" spans="1:1" ht="15.75">
      <c r="A11" s="1" t="s">
        <v>101</v>
      </c>
    </row>
    <row r="12" spans="1:1" ht="15.75">
      <c r="A12" s="1" t="s">
        <v>102</v>
      </c>
    </row>
    <row r="13" spans="1:1" ht="15.75">
      <c r="A13" s="1" t="s">
        <v>103</v>
      </c>
    </row>
    <row r="14" spans="1:1" ht="15.75">
      <c r="A14" s="1" t="s">
        <v>104</v>
      </c>
    </row>
    <row r="15" spans="1:1" ht="15.75">
      <c r="A15" s="1" t="s">
        <v>105</v>
      </c>
    </row>
    <row r="16" spans="1:1" ht="15.75">
      <c r="A16" s="1" t="s">
        <v>106</v>
      </c>
    </row>
    <row r="17" spans="1:1" ht="15.75">
      <c r="A17" s="1" t="s">
        <v>107</v>
      </c>
    </row>
    <row r="18" spans="1:1" ht="15.75">
      <c r="A18" s="1" t="s">
        <v>108</v>
      </c>
    </row>
    <row r="19" spans="1:1" ht="15.75">
      <c r="A19" s="1"/>
    </row>
    <row r="20" spans="1:1" ht="15.75">
      <c r="A20" s="1" t="s">
        <v>109</v>
      </c>
    </row>
    <row r="21" spans="1:1" ht="15.75">
      <c r="A21" s="1"/>
    </row>
    <row r="22" spans="1:1" ht="15.75">
      <c r="A22" s="1" t="s">
        <v>112</v>
      </c>
    </row>
    <row r="23" spans="1:1" ht="15.75">
      <c r="A23" s="1" t="s">
        <v>113</v>
      </c>
    </row>
    <row r="24" spans="1:1" ht="15.75">
      <c r="A24" s="1"/>
    </row>
    <row r="25" spans="1:1" ht="15.75">
      <c r="A25" s="1" t="s">
        <v>110</v>
      </c>
    </row>
    <row r="26" spans="1:1" ht="15.75">
      <c r="A26" s="1"/>
    </row>
    <row r="27" spans="1:1" ht="15.75">
      <c r="A27" s="1" t="s">
        <v>111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codeName="Sheet5">
    <tabColor rgb="FFFFFF00"/>
    <pageSetUpPr fitToPage="1"/>
  </sheetPr>
  <dimension ref="A1:J33"/>
  <sheetViews>
    <sheetView rightToLeft="1" zoomScale="70" zoomScaleNormal="85" workbookViewId="0">
      <selection activeCell="B2" sqref="B2:D2"/>
    </sheetView>
  </sheetViews>
  <sheetFormatPr defaultRowHeight="20.25" customHeight="1"/>
  <cols>
    <col min="1" max="1" width="5.5703125" style="48" customWidth="1"/>
    <col min="2" max="2" width="56.42578125" style="65" customWidth="1"/>
    <col min="3" max="3" width="21.28515625" style="48" customWidth="1"/>
    <col min="4" max="4" width="22.7109375" style="72" customWidth="1"/>
    <col min="5" max="16384" width="9.140625" style="48"/>
  </cols>
  <sheetData>
    <row r="1" spans="1:5" ht="20.25" customHeight="1">
      <c r="A1" s="43"/>
      <c r="B1" s="44"/>
      <c r="C1" s="45"/>
      <c r="D1" s="46"/>
      <c r="E1" s="47"/>
    </row>
    <row r="2" spans="1:5" s="51" customFormat="1" ht="20.25" customHeight="1">
      <c r="A2" s="49"/>
      <c r="B2" s="213" t="s">
        <v>33</v>
      </c>
      <c r="C2" s="213"/>
      <c r="D2" s="213"/>
      <c r="E2" s="50"/>
    </row>
    <row r="3" spans="1:5" s="51" customFormat="1" ht="25.5" customHeight="1">
      <c r="A3" s="49"/>
      <c r="B3" s="52"/>
      <c r="C3" s="74"/>
      <c r="D3" s="74"/>
      <c r="E3" s="50"/>
    </row>
    <row r="4" spans="1:5" s="51" customFormat="1" ht="13.5" customHeight="1" thickBot="1">
      <c r="A4" s="49"/>
      <c r="B4" s="52"/>
      <c r="C4" s="53"/>
      <c r="D4" s="53"/>
      <c r="E4" s="50"/>
    </row>
    <row r="5" spans="1:5" s="51" customFormat="1" ht="21.95" customHeight="1">
      <c r="A5" s="49"/>
      <c r="B5" s="54" t="s">
        <v>4</v>
      </c>
      <c r="C5" s="63" t="s">
        <v>71</v>
      </c>
      <c r="D5" s="55"/>
      <c r="E5" s="50"/>
    </row>
    <row r="6" spans="1:5" s="51" customFormat="1" ht="21.95" customHeight="1">
      <c r="A6" s="49"/>
      <c r="B6" s="56" t="s">
        <v>4</v>
      </c>
      <c r="C6" s="63" t="s">
        <v>72</v>
      </c>
      <c r="D6" s="55"/>
      <c r="E6" s="50"/>
    </row>
    <row r="7" spans="1:5" s="51" customFormat="1" ht="21.95" customHeight="1">
      <c r="A7" s="49"/>
      <c r="B7" s="56" t="s">
        <v>4</v>
      </c>
      <c r="C7" s="73" t="s">
        <v>73</v>
      </c>
      <c r="D7" s="55"/>
      <c r="E7" s="50"/>
    </row>
    <row r="8" spans="1:5" ht="21.95" customHeight="1">
      <c r="A8" s="57"/>
      <c r="B8" s="56" t="s">
        <v>4</v>
      </c>
      <c r="C8" s="73" t="s">
        <v>74</v>
      </c>
      <c r="D8" s="58"/>
      <c r="E8" s="59"/>
    </row>
    <row r="9" spans="1:5" ht="21.95" customHeight="1" thickBot="1">
      <c r="A9" s="57"/>
      <c r="B9" s="60" t="s">
        <v>4</v>
      </c>
      <c r="C9" s="73" t="s">
        <v>75</v>
      </c>
      <c r="D9" s="61"/>
      <c r="E9" s="59"/>
    </row>
    <row r="10" spans="1:5" ht="21.95" customHeight="1">
      <c r="A10" s="57"/>
      <c r="B10" s="62"/>
      <c r="C10" s="63"/>
      <c r="D10" s="61"/>
      <c r="E10" s="59"/>
    </row>
    <row r="11" spans="1:5" ht="52.5" customHeight="1">
      <c r="A11" s="57"/>
      <c r="B11" s="212" t="s">
        <v>320</v>
      </c>
      <c r="C11" s="212"/>
      <c r="D11" s="212"/>
      <c r="E11" s="59"/>
    </row>
    <row r="12" spans="1:5" ht="28.5" customHeight="1">
      <c r="A12" s="57"/>
      <c r="B12" s="211" t="s">
        <v>289</v>
      </c>
      <c r="C12" s="211"/>
      <c r="D12" s="211"/>
      <c r="E12" s="59"/>
    </row>
    <row r="13" spans="1:5" ht="21.95" customHeight="1">
      <c r="A13" s="57"/>
      <c r="B13" s="211" t="s">
        <v>290</v>
      </c>
      <c r="C13" s="211"/>
      <c r="D13" s="211"/>
      <c r="E13" s="59"/>
    </row>
    <row r="14" spans="1:5" ht="21.95" customHeight="1" thickBot="1">
      <c r="A14" s="57"/>
      <c r="B14" s="64"/>
      <c r="C14" s="64"/>
      <c r="D14" s="64"/>
      <c r="E14" s="59"/>
    </row>
    <row r="15" spans="1:5" ht="21.95" customHeight="1" thickTop="1">
      <c r="A15" s="57"/>
      <c r="B15" s="78"/>
      <c r="C15" s="80" t="s">
        <v>28</v>
      </c>
      <c r="D15" s="81" t="s">
        <v>29</v>
      </c>
      <c r="E15" s="59"/>
    </row>
    <row r="16" spans="1:5" ht="20.25" customHeight="1">
      <c r="A16" s="57"/>
      <c r="B16" s="79"/>
      <c r="C16" s="82" t="s">
        <v>69</v>
      </c>
      <c r="D16" s="83" t="s">
        <v>70</v>
      </c>
      <c r="E16" s="59"/>
    </row>
    <row r="17" spans="1:10" s="68" customFormat="1" ht="30.75" customHeight="1">
      <c r="A17" s="66"/>
      <c r="B17" s="75" t="s">
        <v>11</v>
      </c>
      <c r="C17" s="84">
        <v>10000</v>
      </c>
      <c r="D17" s="85">
        <v>2000</v>
      </c>
      <c r="E17" s="67"/>
    </row>
    <row r="18" spans="1:10" s="68" customFormat="1" ht="30.75" customHeight="1">
      <c r="A18" s="66"/>
      <c r="B18" s="75" t="s">
        <v>7</v>
      </c>
      <c r="C18" s="84">
        <v>50000</v>
      </c>
      <c r="D18" s="85">
        <v>5000</v>
      </c>
      <c r="E18" s="67"/>
      <c r="G18" s="214" t="s">
        <v>324</v>
      </c>
      <c r="H18" s="215"/>
      <c r="I18" s="215"/>
      <c r="J18" s="216"/>
    </row>
    <row r="19" spans="1:10" s="68" customFormat="1" ht="30.75" customHeight="1">
      <c r="A19" s="66"/>
      <c r="B19" s="75" t="s">
        <v>91</v>
      </c>
      <c r="C19" s="84">
        <v>20000</v>
      </c>
      <c r="D19" s="85">
        <v>12000</v>
      </c>
      <c r="E19" s="67"/>
      <c r="G19" s="217"/>
      <c r="H19" s="218"/>
      <c r="I19" s="218"/>
      <c r="J19" s="219"/>
    </row>
    <row r="20" spans="1:10" s="68" customFormat="1" ht="30.75" customHeight="1">
      <c r="A20" s="66"/>
      <c r="B20" s="75" t="s">
        <v>92</v>
      </c>
      <c r="C20" s="84">
        <v>50000</v>
      </c>
      <c r="D20" s="85">
        <v>14000</v>
      </c>
      <c r="E20" s="67"/>
      <c r="G20" s="217"/>
      <c r="H20" s="218"/>
      <c r="I20" s="218"/>
      <c r="J20" s="219"/>
    </row>
    <row r="21" spans="1:10" s="68" customFormat="1" ht="30.75" customHeight="1">
      <c r="A21" s="66"/>
      <c r="B21" s="76" t="s">
        <v>64</v>
      </c>
      <c r="C21" s="84">
        <v>2000</v>
      </c>
      <c r="D21" s="85">
        <v>10000</v>
      </c>
      <c r="E21" s="67"/>
      <c r="G21" s="217"/>
      <c r="H21" s="218"/>
      <c r="I21" s="218"/>
      <c r="J21" s="219"/>
    </row>
    <row r="22" spans="1:10" s="68" customFormat="1" ht="30.75" customHeight="1">
      <c r="A22" s="66"/>
      <c r="B22" s="75" t="s">
        <v>19</v>
      </c>
      <c r="C22" s="84">
        <v>10000</v>
      </c>
      <c r="D22" s="85">
        <v>6000</v>
      </c>
      <c r="E22" s="67"/>
      <c r="G22" s="217"/>
      <c r="H22" s="218"/>
      <c r="I22" s="218"/>
      <c r="J22" s="219"/>
    </row>
    <row r="23" spans="1:10" s="68" customFormat="1" ht="30.75" customHeight="1">
      <c r="A23" s="66"/>
      <c r="B23" s="76" t="s">
        <v>76</v>
      </c>
      <c r="C23" s="84">
        <v>25000</v>
      </c>
      <c r="D23" s="85">
        <v>8000</v>
      </c>
      <c r="E23" s="67"/>
      <c r="G23" s="217"/>
      <c r="H23" s="218"/>
      <c r="I23" s="218"/>
      <c r="J23" s="219"/>
    </row>
    <row r="24" spans="1:10" s="68" customFormat="1" ht="30.75" customHeight="1">
      <c r="A24" s="66"/>
      <c r="B24" s="75" t="s">
        <v>21</v>
      </c>
      <c r="C24" s="84">
        <v>4000</v>
      </c>
      <c r="D24" s="85">
        <v>6000</v>
      </c>
      <c r="E24" s="67"/>
      <c r="G24" s="217"/>
      <c r="H24" s="218"/>
      <c r="I24" s="218"/>
      <c r="J24" s="219"/>
    </row>
    <row r="25" spans="1:10" s="68" customFormat="1" ht="30.75" customHeight="1">
      <c r="A25" s="66"/>
      <c r="B25" s="75" t="s">
        <v>18</v>
      </c>
      <c r="C25" s="84">
        <v>6000</v>
      </c>
      <c r="D25" s="85">
        <v>4500</v>
      </c>
      <c r="E25" s="67"/>
      <c r="G25" s="217"/>
      <c r="H25" s="218"/>
      <c r="I25" s="218"/>
      <c r="J25" s="219"/>
    </row>
    <row r="26" spans="1:10" s="68" customFormat="1" ht="30.75" customHeight="1">
      <c r="A26" s="66"/>
      <c r="B26" s="75" t="s">
        <v>23</v>
      </c>
      <c r="C26" s="84">
        <v>4000</v>
      </c>
      <c r="D26" s="85">
        <v>5000</v>
      </c>
      <c r="E26" s="67"/>
      <c r="G26" s="217"/>
      <c r="H26" s="218"/>
      <c r="I26" s="218"/>
      <c r="J26" s="219"/>
    </row>
    <row r="27" spans="1:10" s="68" customFormat="1" ht="30.75" customHeight="1">
      <c r="A27" s="66"/>
      <c r="B27" s="75" t="s">
        <v>68</v>
      </c>
      <c r="C27" s="84">
        <v>5000</v>
      </c>
      <c r="D27" s="85">
        <v>15000</v>
      </c>
      <c r="E27" s="67"/>
      <c r="G27" s="217"/>
      <c r="H27" s="218"/>
      <c r="I27" s="218"/>
      <c r="J27" s="219"/>
    </row>
    <row r="28" spans="1:10" s="68" customFormat="1" ht="30.75" customHeight="1">
      <c r="A28" s="66"/>
      <c r="B28" s="75" t="s">
        <v>89</v>
      </c>
      <c r="C28" s="84">
        <v>4000</v>
      </c>
      <c r="D28" s="85">
        <v>20000</v>
      </c>
      <c r="E28" s="67"/>
      <c r="G28" s="217"/>
      <c r="H28" s="218"/>
      <c r="I28" s="218"/>
      <c r="J28" s="219"/>
    </row>
    <row r="29" spans="1:10" s="68" customFormat="1" ht="30.75" customHeight="1" thickBot="1">
      <c r="A29" s="66"/>
      <c r="B29" s="77" t="s">
        <v>26</v>
      </c>
      <c r="C29" s="84">
        <v>200000</v>
      </c>
      <c r="D29" s="85">
        <v>150000</v>
      </c>
      <c r="E29" s="67"/>
      <c r="G29" s="220"/>
      <c r="H29" s="221"/>
      <c r="I29" s="221"/>
      <c r="J29" s="222"/>
    </row>
    <row r="30" spans="1:10" ht="20.25" customHeight="1" thickTop="1">
      <c r="A30" s="69"/>
      <c r="B30" s="70"/>
      <c r="C30" s="70"/>
      <c r="D30" s="70"/>
      <c r="E30" s="71"/>
    </row>
    <row r="31" spans="1:10" ht="20.25" customHeight="1">
      <c r="B31" s="48"/>
      <c r="D31" s="48"/>
    </row>
    <row r="32" spans="1:10" ht="20.25" customHeight="1">
      <c r="B32" s="48"/>
      <c r="D32" s="48"/>
    </row>
    <row r="33" spans="2:4" ht="20.25" customHeight="1">
      <c r="B33" s="48"/>
      <c r="D33" s="48"/>
    </row>
  </sheetData>
  <mergeCells count="5">
    <mergeCell ref="B13:D13"/>
    <mergeCell ref="B12:D12"/>
    <mergeCell ref="B11:D11"/>
    <mergeCell ref="B2:D2"/>
    <mergeCell ref="G18:J29"/>
  </mergeCells>
  <phoneticPr fontId="2" type="noConversion"/>
  <hyperlinks>
    <hyperlink ref="B12:D12" location="'A7'!A1" display="للذهاب إلى ورقة العمل بعد تعبئة البيانات إضغط هنا"/>
    <hyperlink ref="B13:D13" location="'ملخص النتائج'!A1" display="للذهاب إلى تقرير ملخص النتائج إضغط هنا"/>
  </hyperlinks>
  <printOptions horizontalCentered="1" verticalCentered="1"/>
  <pageMargins left="0" right="0" top="0" bottom="0" header="0" footer="0"/>
  <pageSetup paperSize="9" scale="13" orientation="portrait" r:id="rId1"/>
  <headerFooter alignWithMargins="0">
    <oddHeader>&amp;C&amp;"Tahoma,Regular"تم تصميم هذا النموذج بواسطة محمد فوزي سلام في 23 أغسطس 2005</oddHeader>
  </headerFooter>
  <drawing r:id="rId2"/>
</worksheet>
</file>

<file path=xl/worksheets/sheet7.xml><?xml version="1.0" encoding="utf-8"?>
<worksheet xmlns="http://schemas.openxmlformats.org/spreadsheetml/2006/main" xmlns:r="http://schemas.openxmlformats.org/officeDocument/2006/relationships">
  <sheetPr codeName="Sheet4">
    <tabColor rgb="FFFFFF00"/>
  </sheetPr>
  <dimension ref="A1:E113"/>
  <sheetViews>
    <sheetView showGridLines="0" rightToLeft="1" zoomScale="70" workbookViewId="0">
      <selection activeCell="A2" sqref="A2:E2"/>
    </sheetView>
  </sheetViews>
  <sheetFormatPr defaultRowHeight="20.25" customHeight="1"/>
  <cols>
    <col min="1" max="1" width="82.5703125" style="117" customWidth="1"/>
    <col min="2" max="2" width="21.28515625" style="95" bestFit="1" customWidth="1"/>
    <col min="3" max="3" width="22.7109375" style="97" bestFit="1" customWidth="1"/>
    <col min="4" max="4" width="25.7109375" style="97" customWidth="1"/>
    <col min="5" max="5" width="42" style="95" customWidth="1"/>
    <col min="6" max="6" width="49.7109375" style="95" customWidth="1"/>
    <col min="7" max="16384" width="9.140625" style="95"/>
  </cols>
  <sheetData>
    <row r="1" spans="1:5" s="89" customFormat="1" ht="20.25" customHeight="1">
      <c r="A1" s="87"/>
      <c r="B1" s="86"/>
      <c r="D1" s="86" t="s">
        <v>93</v>
      </c>
      <c r="E1" s="90"/>
    </row>
    <row r="2" spans="1:5" s="89" customFormat="1" ht="34.5" customHeight="1">
      <c r="A2" s="240" t="s">
        <v>299</v>
      </c>
      <c r="B2" s="240"/>
      <c r="C2" s="240"/>
      <c r="D2" s="240"/>
      <c r="E2" s="240"/>
    </row>
    <row r="3" spans="1:5" s="89" customFormat="1" ht="21.95" customHeight="1">
      <c r="A3" s="87"/>
      <c r="D3" s="91"/>
    </row>
    <row r="4" spans="1:5" ht="21.95" customHeight="1">
      <c r="A4" s="92" t="str">
        <f>الرئيسية!B5</f>
        <v xml:space="preserve"> </v>
      </c>
      <c r="B4" s="93" t="s">
        <v>1</v>
      </c>
      <c r="C4" s="245" t="str">
        <f>الرئيسية!$B$7</f>
        <v xml:space="preserve"> </v>
      </c>
      <c r="D4" s="245"/>
      <c r="E4" s="94" t="s">
        <v>65</v>
      </c>
    </row>
    <row r="5" spans="1:5" ht="21.95" customHeight="1">
      <c r="A5" s="96" t="str">
        <f>الرئيسية!B6</f>
        <v xml:space="preserve"> </v>
      </c>
      <c r="B5" s="93" t="s">
        <v>2</v>
      </c>
      <c r="C5" s="246" t="str">
        <f>الرئيسية!B8</f>
        <v xml:space="preserve"> </v>
      </c>
      <c r="D5" s="246"/>
      <c r="E5" s="94" t="s">
        <v>66</v>
      </c>
    </row>
    <row r="6" spans="1:5" ht="21.95" customHeight="1">
      <c r="A6" s="88" t="s">
        <v>33</v>
      </c>
      <c r="B6" s="93" t="s">
        <v>3</v>
      </c>
      <c r="C6" s="246" t="str">
        <f>الرئيسية!B9</f>
        <v xml:space="preserve"> </v>
      </c>
      <c r="D6" s="246"/>
      <c r="E6" s="94" t="s">
        <v>67</v>
      </c>
    </row>
    <row r="7" spans="1:5" ht="21.95" customHeight="1">
      <c r="A7" s="88"/>
    </row>
    <row r="8" spans="1:5" ht="21.95" customHeight="1" thickBot="1">
      <c r="A8" s="244"/>
      <c r="B8" s="244"/>
      <c r="C8" s="244"/>
      <c r="D8" s="98"/>
    </row>
    <row r="9" spans="1:5" ht="21.95" customHeight="1" thickTop="1">
      <c r="A9" s="118" t="s">
        <v>60</v>
      </c>
      <c r="B9" s="118" t="str">
        <f>الرئيسية!C15</f>
        <v>الفترة المحاسبية 1</v>
      </c>
      <c r="C9" s="118" t="str">
        <f>الرئيسية!D15</f>
        <v>الفترة المحاسبية 2</v>
      </c>
      <c r="D9" s="119" t="s">
        <v>30</v>
      </c>
      <c r="E9" s="118" t="s">
        <v>32</v>
      </c>
    </row>
    <row r="10" spans="1:5" ht="21.95" customHeight="1" thickBot="1">
      <c r="A10" s="120"/>
      <c r="B10" s="121" t="str">
        <f>الرئيسية!C16</f>
        <v>الأحدث</v>
      </c>
      <c r="C10" s="121" t="str">
        <f>الرئيسية!D16</f>
        <v>الأقدم</v>
      </c>
      <c r="D10" s="122" t="s">
        <v>31</v>
      </c>
      <c r="E10" s="121" t="s">
        <v>77</v>
      </c>
    </row>
    <row r="11" spans="1:5" s="99" customFormat="1" ht="20.100000000000001" customHeight="1" thickTop="1">
      <c r="A11" s="132"/>
      <c r="B11" s="133"/>
      <c r="C11" s="134"/>
      <c r="D11" s="134"/>
      <c r="E11" s="135"/>
    </row>
    <row r="12" spans="1:5" s="99" customFormat="1" ht="27.75" customHeight="1">
      <c r="A12" s="136" t="s">
        <v>34</v>
      </c>
      <c r="B12" s="128"/>
      <c r="C12" s="129"/>
      <c r="D12" s="129"/>
      <c r="E12" s="127"/>
    </row>
    <row r="13" spans="1:5" s="99" customFormat="1" ht="37.5" customHeight="1" thickBot="1">
      <c r="A13" s="247" t="s">
        <v>5</v>
      </c>
      <c r="B13" s="248"/>
      <c r="C13" s="248"/>
      <c r="D13" s="248"/>
      <c r="E13" s="249"/>
    </row>
    <row r="14" spans="1:5" s="99" customFormat="1" ht="20.100000000000001" customHeight="1" thickBot="1">
      <c r="A14" s="231" t="s">
        <v>37</v>
      </c>
      <c r="B14" s="232"/>
      <c r="C14" s="232"/>
      <c r="D14" s="232"/>
      <c r="E14" s="233"/>
    </row>
    <row r="15" spans="1:5" s="99" customFormat="1" ht="20.100000000000001" customHeight="1">
      <c r="A15" s="104"/>
      <c r="B15" s="100"/>
      <c r="C15" s="101"/>
      <c r="D15" s="101"/>
      <c r="E15" s="102"/>
    </row>
    <row r="16" spans="1:5" s="99" customFormat="1" ht="20.100000000000001" customHeight="1">
      <c r="A16" s="103" t="s">
        <v>6</v>
      </c>
      <c r="B16" s="123">
        <f>الرئيسية!C21-الرئيسية!C23</f>
        <v>-23000</v>
      </c>
      <c r="C16" s="123">
        <f>الرئيسية!D21-الرئيسية!D23</f>
        <v>2000</v>
      </c>
      <c r="D16" s="124">
        <f>B16-C16</f>
        <v>-25000</v>
      </c>
      <c r="E16" s="241" t="str">
        <f>IF(D16&gt;0,"تحسن قدرة المنشأة على السداد في الأجل القصير",IF(D16&lt;0,"انخفاض قدرة المنشأة على السداد في الأجل القصير",""))</f>
        <v>انخفاض قدرة المنشأة على السداد في الأجل القصير</v>
      </c>
    </row>
    <row r="17" spans="1:5" s="99" customFormat="1" ht="20.100000000000001" customHeight="1">
      <c r="A17" s="103"/>
      <c r="B17" s="100"/>
      <c r="C17" s="101"/>
      <c r="D17" s="101"/>
      <c r="E17" s="241"/>
    </row>
    <row r="18" spans="1:5" s="99" customFormat="1" ht="45" customHeight="1" thickBot="1">
      <c r="A18" s="234" t="s">
        <v>78</v>
      </c>
      <c r="B18" s="235"/>
      <c r="C18" s="235"/>
      <c r="D18" s="236"/>
      <c r="E18" s="242"/>
    </row>
    <row r="19" spans="1:5" s="99" customFormat="1" ht="20.100000000000001" customHeight="1" thickBot="1">
      <c r="A19" s="231" t="s">
        <v>38</v>
      </c>
      <c r="B19" s="232"/>
      <c r="C19" s="232"/>
      <c r="D19" s="232"/>
      <c r="E19" s="233"/>
    </row>
    <row r="20" spans="1:5" s="99" customFormat="1" ht="20.100000000000001" customHeight="1">
      <c r="A20" s="104"/>
      <c r="B20" s="100"/>
      <c r="C20" s="101"/>
      <c r="D20" s="101"/>
      <c r="E20" s="102"/>
    </row>
    <row r="21" spans="1:5" s="99" customFormat="1" ht="20.100000000000001" customHeight="1">
      <c r="A21" s="105" t="s">
        <v>61</v>
      </c>
      <c r="B21" s="125">
        <f>الرئيسية!C21/الرئيسية!C23</f>
        <v>0.08</v>
      </c>
      <c r="C21" s="125">
        <f>الرئيسية!D21/الرئيسية!D23</f>
        <v>1.25</v>
      </c>
      <c r="D21" s="126">
        <f>B21-C21</f>
        <v>-1.17</v>
      </c>
      <c r="E21" s="241" t="str">
        <f>IF(D21&gt;0,"تحسن قدرة المنشأة على السداد في الأجل القصير",IF(D21&lt;0,"انخفاض قدرة المنشأة على السداد في الأجل القصير",""))</f>
        <v>انخفاض قدرة المنشأة على السداد في الأجل القصير</v>
      </c>
    </row>
    <row r="22" spans="1:5" s="99" customFormat="1" ht="20.100000000000001" customHeight="1">
      <c r="A22" s="103" t="s">
        <v>62</v>
      </c>
      <c r="B22" s="100"/>
      <c r="C22" s="101"/>
      <c r="D22" s="101"/>
      <c r="E22" s="241"/>
    </row>
    <row r="23" spans="1:5" s="99" customFormat="1" ht="67.5" customHeight="1" thickBot="1">
      <c r="A23" s="234" t="s">
        <v>79</v>
      </c>
      <c r="B23" s="235"/>
      <c r="C23" s="235"/>
      <c r="D23" s="236"/>
      <c r="E23" s="242"/>
    </row>
    <row r="24" spans="1:5" s="99" customFormat="1" ht="20.100000000000001" customHeight="1" thickBot="1">
      <c r="A24" s="231" t="s">
        <v>39</v>
      </c>
      <c r="B24" s="232"/>
      <c r="C24" s="232"/>
      <c r="D24" s="232"/>
      <c r="E24" s="233"/>
    </row>
    <row r="25" spans="1:5" s="99" customFormat="1" ht="20.100000000000001" customHeight="1">
      <c r="A25" s="104"/>
      <c r="B25" s="100"/>
      <c r="C25" s="101"/>
      <c r="D25" s="101"/>
      <c r="E25" s="102"/>
    </row>
    <row r="26" spans="1:5" s="99" customFormat="1" ht="20.100000000000001" customHeight="1">
      <c r="A26" s="105" t="s">
        <v>7</v>
      </c>
      <c r="B26" s="125">
        <f>الرئيسية!C18/الرئيسية!C23</f>
        <v>2</v>
      </c>
      <c r="C26" s="125">
        <f>الرئيسية!D18/الرئيسية!D23</f>
        <v>0.625</v>
      </c>
      <c r="D26" s="126">
        <f>B26-C26</f>
        <v>1.375</v>
      </c>
      <c r="E26" s="241" t="str">
        <f>IF(D26&gt;0,"تحسن قدرة المنشأة على سداد إلتزاماتها قصيرة الأجل من موجوداتها سهلة التحويل إلى نقدية",IF(D26&lt;0,"انخفاض قدرة المنشأة على سداد إلتزاماتها قصيرة الأجل من موجوداتها سهلة التحويل إلى نقدية",""))</f>
        <v>تحسن قدرة المنشأة على سداد إلتزاماتها قصيرة الأجل من موجوداتها سهلة التحويل إلى نقدية</v>
      </c>
    </row>
    <row r="27" spans="1:5" s="99" customFormat="1" ht="20.100000000000001" customHeight="1">
      <c r="A27" s="103" t="s">
        <v>63</v>
      </c>
      <c r="B27" s="100"/>
      <c r="C27" s="101"/>
      <c r="D27" s="101"/>
      <c r="E27" s="241"/>
    </row>
    <row r="28" spans="1:5" s="99" customFormat="1" ht="51.75" customHeight="1" thickBot="1">
      <c r="A28" s="234" t="s">
        <v>80</v>
      </c>
      <c r="B28" s="235"/>
      <c r="C28" s="235"/>
      <c r="D28" s="236"/>
      <c r="E28" s="242"/>
    </row>
    <row r="29" spans="1:5" s="99" customFormat="1" ht="20.100000000000001" customHeight="1" thickBot="1">
      <c r="A29" s="231" t="s">
        <v>40</v>
      </c>
      <c r="B29" s="232"/>
      <c r="C29" s="232"/>
      <c r="D29" s="232"/>
      <c r="E29" s="233"/>
    </row>
    <row r="30" spans="1:5" s="99" customFormat="1" ht="20.100000000000001" customHeight="1">
      <c r="A30" s="104"/>
      <c r="B30" s="100"/>
      <c r="C30" s="101"/>
      <c r="D30" s="101"/>
      <c r="E30" s="102"/>
    </row>
    <row r="31" spans="1:5" s="99" customFormat="1" ht="20.100000000000001" customHeight="1">
      <c r="A31" s="105" t="s">
        <v>291</v>
      </c>
      <c r="B31" s="125">
        <f>الرئيسية!C28/(الرئيسية!C19+الرئيسية!C20)/2</f>
        <v>2.8571428571428571E-2</v>
      </c>
      <c r="C31" s="125">
        <f>الرئيسية!D28/(الرئيسية!D19+الرئيسية!D20)/2</f>
        <v>0.38461538461538464</v>
      </c>
      <c r="D31" s="126">
        <f>B31-C31</f>
        <v>-0.35604395604395606</v>
      </c>
      <c r="E31" s="241" t="str">
        <f>IF(D31&gt;0,"زيادة السرعة والسهولة لتصريف المخزون",IF(D31&lt;0,"انخفاض السرعة والسهولة لتصريف المخزون",""))</f>
        <v>انخفاض السرعة والسهولة لتصريف المخزون</v>
      </c>
    </row>
    <row r="32" spans="1:5" s="99" customFormat="1" ht="20.100000000000001" customHeight="1">
      <c r="A32" s="103" t="s">
        <v>90</v>
      </c>
      <c r="B32" s="100"/>
      <c r="C32" s="101"/>
      <c r="D32" s="101"/>
      <c r="E32" s="241"/>
    </row>
    <row r="33" spans="1:5" s="99" customFormat="1" ht="66" customHeight="1" thickBot="1">
      <c r="A33" s="234" t="s">
        <v>9</v>
      </c>
      <c r="B33" s="235"/>
      <c r="C33" s="235"/>
      <c r="D33" s="236"/>
      <c r="E33" s="242"/>
    </row>
    <row r="34" spans="1:5" s="99" customFormat="1" ht="20.100000000000001" customHeight="1" thickBot="1">
      <c r="A34" s="231" t="s">
        <v>41</v>
      </c>
      <c r="B34" s="232"/>
      <c r="C34" s="232"/>
      <c r="D34" s="232"/>
      <c r="E34" s="233"/>
    </row>
    <row r="35" spans="1:5" s="99" customFormat="1" ht="20.100000000000001" customHeight="1">
      <c r="A35" s="104"/>
      <c r="B35" s="100"/>
      <c r="C35" s="101"/>
      <c r="D35" s="101"/>
      <c r="E35" s="102"/>
    </row>
    <row r="36" spans="1:5" s="99" customFormat="1" ht="20.100000000000001" customHeight="1">
      <c r="A36" s="105" t="s">
        <v>292</v>
      </c>
      <c r="B36" s="106">
        <f>الرئيسية!C27/الرئيسية!C17</f>
        <v>0.5</v>
      </c>
      <c r="C36" s="106">
        <f>الرئيسية!D27/الرئيسية!D17</f>
        <v>7.5</v>
      </c>
      <c r="D36" s="107">
        <f>B36-C36</f>
        <v>-7</v>
      </c>
      <c r="E36" s="241" t="str">
        <f>IF(D36&gt;0,"الزيادة في كفاءة إدارة الذمم المدينة وبالتالي تحسن الربحية",IF(D36&lt;0,"النقص في كفاءة إدارة الذمم المدينة وبالتالي تدني الربحية",""))</f>
        <v>النقص في كفاءة إدارة الذمم المدينة وبالتالي تدني الربحية</v>
      </c>
    </row>
    <row r="37" spans="1:5" s="99" customFormat="1" ht="20.100000000000001" customHeight="1">
      <c r="A37" s="103" t="s">
        <v>11</v>
      </c>
      <c r="B37" s="100"/>
      <c r="C37" s="101"/>
      <c r="D37" s="101"/>
      <c r="E37" s="241"/>
    </row>
    <row r="38" spans="1:5" s="99" customFormat="1" ht="91.5" customHeight="1" thickBot="1">
      <c r="A38" s="234" t="s">
        <v>12</v>
      </c>
      <c r="B38" s="235"/>
      <c r="C38" s="235"/>
      <c r="D38" s="236"/>
      <c r="E38" s="242"/>
    </row>
    <row r="39" spans="1:5" s="99" customFormat="1" ht="20.100000000000001" customHeight="1" thickBot="1">
      <c r="A39" s="231" t="s">
        <v>42</v>
      </c>
      <c r="B39" s="232"/>
      <c r="C39" s="232"/>
      <c r="D39" s="232"/>
      <c r="E39" s="233"/>
    </row>
    <row r="40" spans="1:5" s="99" customFormat="1" ht="20.100000000000001" customHeight="1">
      <c r="A40" s="104"/>
      <c r="B40" s="100"/>
      <c r="C40" s="101"/>
      <c r="D40" s="101"/>
      <c r="E40" s="102"/>
    </row>
    <row r="41" spans="1:5" s="99" customFormat="1" ht="20.100000000000001" customHeight="1">
      <c r="A41" s="108" t="s">
        <v>293</v>
      </c>
      <c r="B41" s="125">
        <f>365/B31</f>
        <v>12775</v>
      </c>
      <c r="C41" s="125">
        <f>365/C31</f>
        <v>949</v>
      </c>
      <c r="D41" s="126">
        <f>B41-C41</f>
        <v>11826</v>
      </c>
      <c r="E41" s="241" t="str">
        <f>IF(D41&gt;0,"الإنخفاض في مستوى إدارة المخزون وبطء تصريفه وتحويله إلى مبيعات",IF(D41&lt;0,"التحسن في إدارة المخزون من حيث سهولة وسرعة تصريفه وتحويله إلى مبيعات",""))</f>
        <v>الإنخفاض في مستوى إدارة المخزون وبطء تصريفه وتحويله إلى مبيعات</v>
      </c>
    </row>
    <row r="42" spans="1:5" s="99" customFormat="1" ht="20.100000000000001" customHeight="1">
      <c r="A42" s="109" t="s">
        <v>8</v>
      </c>
      <c r="B42" s="100"/>
      <c r="C42" s="101"/>
      <c r="D42" s="101"/>
      <c r="E42" s="241"/>
    </row>
    <row r="43" spans="1:5" s="99" customFormat="1" ht="79.5" customHeight="1" thickBot="1">
      <c r="A43" s="234" t="s">
        <v>13</v>
      </c>
      <c r="B43" s="235"/>
      <c r="C43" s="235"/>
      <c r="D43" s="236"/>
      <c r="E43" s="242"/>
    </row>
    <row r="44" spans="1:5" s="99" customFormat="1" ht="20.100000000000001" customHeight="1" thickBot="1">
      <c r="A44" s="231" t="s">
        <v>43</v>
      </c>
      <c r="B44" s="232"/>
      <c r="C44" s="232"/>
      <c r="D44" s="232"/>
      <c r="E44" s="233"/>
    </row>
    <row r="45" spans="1:5" s="99" customFormat="1" ht="20.100000000000001" customHeight="1">
      <c r="A45" s="104"/>
      <c r="B45" s="100"/>
      <c r="C45" s="101"/>
      <c r="D45" s="101"/>
      <c r="E45" s="102"/>
    </row>
    <row r="46" spans="1:5" s="99" customFormat="1" ht="20.100000000000001" customHeight="1">
      <c r="A46" s="108" t="s">
        <v>294</v>
      </c>
      <c r="B46" s="125">
        <f>365/B36</f>
        <v>730</v>
      </c>
      <c r="C46" s="125">
        <f>365/C36</f>
        <v>48.666666666666664</v>
      </c>
      <c r="D46" s="126">
        <f>B46-C46</f>
        <v>681.33333333333337</v>
      </c>
      <c r="E46" s="241" t="str">
        <f>IF(D46&gt;0,"بطء في حركة الذمم المدينة وتدني في التحصيل",IF(D46&lt;0,"زيادة سهولة تحصيل الذمم المدينة",""))</f>
        <v>بطء في حركة الذمم المدينة وتدني في التحصيل</v>
      </c>
    </row>
    <row r="47" spans="1:5" s="99" customFormat="1" ht="20.100000000000001" customHeight="1">
      <c r="A47" s="103" t="s">
        <v>10</v>
      </c>
      <c r="B47" s="100"/>
      <c r="C47" s="101"/>
      <c r="D47" s="101"/>
      <c r="E47" s="241"/>
    </row>
    <row r="48" spans="1:5" s="99" customFormat="1" ht="94.5" customHeight="1" thickBot="1">
      <c r="A48" s="234" t="s">
        <v>14</v>
      </c>
      <c r="B48" s="235"/>
      <c r="C48" s="235"/>
      <c r="D48" s="236"/>
      <c r="E48" s="242"/>
    </row>
    <row r="49" spans="1:5" s="99" customFormat="1" ht="20.100000000000001" customHeight="1" thickBot="1">
      <c r="A49" s="231" t="s">
        <v>44</v>
      </c>
      <c r="B49" s="232"/>
      <c r="C49" s="232"/>
      <c r="D49" s="232"/>
      <c r="E49" s="233"/>
    </row>
    <row r="50" spans="1:5" s="99" customFormat="1" ht="20.100000000000001" customHeight="1">
      <c r="A50" s="104"/>
      <c r="B50" s="100"/>
      <c r="C50" s="101"/>
      <c r="D50" s="101"/>
      <c r="E50" s="102"/>
    </row>
    <row r="51" spans="1:5" s="99" customFormat="1" ht="20.100000000000001" customHeight="1">
      <c r="A51" s="103" t="s">
        <v>15</v>
      </c>
      <c r="B51" s="125">
        <f>B41+B46</f>
        <v>13505</v>
      </c>
      <c r="C51" s="125">
        <f>C41+C46</f>
        <v>997.66666666666663</v>
      </c>
      <c r="D51" s="126">
        <f>B51-C51</f>
        <v>12507.333333333334</v>
      </c>
      <c r="E51" s="241" t="str">
        <f>IF(D51&gt;0,"تدني مستوى عمليات الدورة التشغيلية وبطء تحويل المخزون إلى نقدية",IF(D51&lt;0,"تحسن في عمليات الدورة التشغيلية وزيادة سرعة تحويل المخزون إلى نقدية",""))</f>
        <v>تدني مستوى عمليات الدورة التشغيلية وبطء تحويل المخزون إلى نقدية</v>
      </c>
    </row>
    <row r="52" spans="1:5" s="99" customFormat="1" ht="15" customHeight="1">
      <c r="A52" s="103"/>
      <c r="B52" s="100"/>
      <c r="C52" s="101"/>
      <c r="D52" s="101"/>
      <c r="E52" s="241"/>
    </row>
    <row r="53" spans="1:5" s="99" customFormat="1" ht="44.25" customHeight="1">
      <c r="A53" s="226" t="s">
        <v>55</v>
      </c>
      <c r="B53" s="227"/>
      <c r="C53" s="227"/>
      <c r="D53" s="228"/>
      <c r="E53" s="241"/>
    </row>
    <row r="54" spans="1:5" s="99" customFormat="1" ht="61.5" customHeight="1">
      <c r="A54" s="223" t="s">
        <v>16</v>
      </c>
      <c r="B54" s="224"/>
      <c r="C54" s="224"/>
      <c r="D54" s="225"/>
      <c r="E54" s="242"/>
    </row>
    <row r="55" spans="1:5" s="99" customFormat="1" ht="20.100000000000001" customHeight="1">
      <c r="A55" s="137"/>
      <c r="B55" s="138"/>
      <c r="C55" s="139"/>
      <c r="D55" s="139"/>
      <c r="E55" s="140"/>
    </row>
    <row r="56" spans="1:5" s="99" customFormat="1" ht="34.5" customHeight="1">
      <c r="A56" s="141" t="s">
        <v>35</v>
      </c>
      <c r="B56" s="128"/>
      <c r="C56" s="129"/>
      <c r="D56" s="129"/>
      <c r="E56" s="127"/>
    </row>
    <row r="57" spans="1:5" s="99" customFormat="1" ht="39.75" customHeight="1">
      <c r="A57" s="237" t="s">
        <v>17</v>
      </c>
      <c r="B57" s="238"/>
      <c r="C57" s="238"/>
      <c r="D57" s="238"/>
      <c r="E57" s="239"/>
    </row>
    <row r="58" spans="1:5" s="99" customFormat="1" ht="20.100000000000001" customHeight="1" thickBot="1">
      <c r="A58" s="142"/>
      <c r="B58" s="143"/>
      <c r="C58" s="144"/>
      <c r="D58" s="144"/>
      <c r="E58" s="145"/>
    </row>
    <row r="59" spans="1:5" s="99" customFormat="1" ht="20.100000000000001" customHeight="1" thickBot="1">
      <c r="A59" s="231" t="s">
        <v>45</v>
      </c>
      <c r="B59" s="232"/>
      <c r="C59" s="232"/>
      <c r="D59" s="232"/>
      <c r="E59" s="233"/>
    </row>
    <row r="60" spans="1:5" s="99" customFormat="1" ht="21" customHeight="1">
      <c r="A60" s="104"/>
      <c r="B60" s="100"/>
      <c r="C60" s="101"/>
      <c r="D60" s="101"/>
      <c r="E60" s="102"/>
    </row>
    <row r="61" spans="1:5" s="99" customFormat="1" ht="20.100000000000001" customHeight="1">
      <c r="A61" s="105" t="s">
        <v>18</v>
      </c>
      <c r="B61" s="106">
        <f>الرئيسية!C25/الرئيسية!C22</f>
        <v>0.6</v>
      </c>
      <c r="C61" s="106">
        <f>الرئيسية!D25/الرئيسية!D22</f>
        <v>0.75</v>
      </c>
      <c r="D61" s="107">
        <f>B61-C61</f>
        <v>-0.15000000000000002</v>
      </c>
      <c r="E61" s="243" t="str">
        <f>IF(D61&gt;0,"زيادة المخاطر التمويلية وتدني قدرة المنشأة على السداد في الأجل الطويل بفرض ثبات العوامل الأخرى",IF(D61&lt;0,"انخفاض المخاطر التمويلية وزيادة قدرة المنشأة على السداد في الأجل الطويل بفرض ثبات العوامل الأخرى",""))</f>
        <v>انخفاض المخاطر التمويلية وزيادة قدرة المنشأة على السداد في الأجل الطويل بفرض ثبات العوامل الأخرى</v>
      </c>
    </row>
    <row r="62" spans="1:5" s="99" customFormat="1" ht="20.100000000000001" customHeight="1">
      <c r="A62" s="103" t="s">
        <v>19</v>
      </c>
      <c r="B62" s="100"/>
      <c r="C62" s="101"/>
      <c r="D62" s="101"/>
      <c r="E62" s="243"/>
    </row>
    <row r="63" spans="1:5" s="99" customFormat="1" ht="45" customHeight="1">
      <c r="A63" s="226" t="s">
        <v>20</v>
      </c>
      <c r="B63" s="227"/>
      <c r="C63" s="227"/>
      <c r="D63" s="228"/>
      <c r="E63" s="243"/>
    </row>
    <row r="64" spans="1:5" s="99" customFormat="1" ht="84" customHeight="1">
      <c r="A64" s="226" t="s">
        <v>81</v>
      </c>
      <c r="B64" s="227"/>
      <c r="C64" s="227"/>
      <c r="D64" s="228"/>
      <c r="E64" s="243"/>
    </row>
    <row r="65" spans="1:5" s="99" customFormat="1" ht="20.100000000000001" customHeight="1">
      <c r="A65" s="103"/>
      <c r="B65" s="100"/>
      <c r="C65" s="101"/>
      <c r="D65" s="101"/>
      <c r="E65" s="102"/>
    </row>
    <row r="66" spans="1:5" s="99" customFormat="1" ht="20.100000000000001" customHeight="1" thickBot="1">
      <c r="A66" s="103"/>
      <c r="B66" s="110"/>
      <c r="C66" s="111"/>
      <c r="D66" s="111"/>
      <c r="E66" s="112"/>
    </row>
    <row r="67" spans="1:5" s="99" customFormat="1" ht="19.5" customHeight="1" thickBot="1">
      <c r="A67" s="231" t="s">
        <v>46</v>
      </c>
      <c r="B67" s="232"/>
      <c r="C67" s="232"/>
      <c r="D67" s="232"/>
      <c r="E67" s="233"/>
    </row>
    <row r="68" spans="1:5" s="99" customFormat="1" ht="21.75" customHeight="1">
      <c r="A68" s="104"/>
      <c r="B68" s="100"/>
      <c r="C68" s="101"/>
      <c r="D68" s="101"/>
      <c r="E68" s="102"/>
    </row>
    <row r="69" spans="1:5" s="99" customFormat="1" ht="19.5" customHeight="1">
      <c r="A69" s="105" t="s">
        <v>21</v>
      </c>
      <c r="B69" s="106">
        <f>الرئيسية!C24/الرئيسية!C22</f>
        <v>0.4</v>
      </c>
      <c r="C69" s="106">
        <f>الرئيسية!D24/الرئيسية!D22</f>
        <v>1</v>
      </c>
      <c r="D69" s="107">
        <f>B69-C69</f>
        <v>-0.6</v>
      </c>
      <c r="E69" s="243" t="str">
        <f>IF(D69&gt;0,"زيادة المخاطر التمويلية وتدني قدرة المنشأة على السداد في الأجل الطويل للمطلوبات طويلة الأجل",IF(D69&lt;0,"انخفاض المخاطر التمويلية وزيادة قدرة المنشأة على السداد في الأجل الطويل للمطلوبات طويلة الأجل",""))</f>
        <v>انخفاض المخاطر التمويلية وزيادة قدرة المنشأة على السداد في الأجل الطويل للمطلوبات طويلة الأجل</v>
      </c>
    </row>
    <row r="70" spans="1:5" s="99" customFormat="1" ht="20.100000000000001" customHeight="1">
      <c r="A70" s="103" t="s">
        <v>52</v>
      </c>
      <c r="B70" s="100"/>
      <c r="C70" s="101"/>
      <c r="D70" s="101"/>
      <c r="E70" s="243"/>
    </row>
    <row r="71" spans="1:5" s="99" customFormat="1" ht="81" customHeight="1">
      <c r="A71" s="226" t="s">
        <v>82</v>
      </c>
      <c r="B71" s="227"/>
      <c r="C71" s="227"/>
      <c r="D71" s="228"/>
      <c r="E71" s="243"/>
    </row>
    <row r="72" spans="1:5" s="99" customFormat="1" ht="24.75" customHeight="1">
      <c r="A72" s="226" t="s">
        <v>22</v>
      </c>
      <c r="B72" s="227"/>
      <c r="C72" s="227"/>
      <c r="D72" s="228"/>
      <c r="E72" s="243"/>
    </row>
    <row r="73" spans="1:5" s="99" customFormat="1" ht="20.100000000000001" customHeight="1">
      <c r="A73" s="103"/>
      <c r="B73" s="100"/>
      <c r="C73" s="101"/>
      <c r="D73" s="101"/>
      <c r="E73" s="102"/>
    </row>
    <row r="74" spans="1:5" s="99" customFormat="1" ht="20.100000000000001" customHeight="1" thickBot="1">
      <c r="A74" s="103"/>
      <c r="B74" s="110"/>
      <c r="C74" s="111"/>
      <c r="D74" s="111"/>
      <c r="E74" s="112"/>
    </row>
    <row r="75" spans="1:5" s="99" customFormat="1" ht="20.100000000000001" customHeight="1" thickBot="1">
      <c r="A75" s="231" t="s">
        <v>47</v>
      </c>
      <c r="B75" s="232"/>
      <c r="C75" s="232"/>
      <c r="D75" s="232"/>
      <c r="E75" s="233"/>
    </row>
    <row r="76" spans="1:5" s="99" customFormat="1" ht="24" customHeight="1">
      <c r="A76" s="104"/>
      <c r="B76" s="100"/>
      <c r="C76" s="101"/>
      <c r="D76" s="101"/>
      <c r="E76" s="102"/>
    </row>
    <row r="77" spans="1:5" s="99" customFormat="1" ht="20.100000000000001" customHeight="1">
      <c r="A77" s="105" t="s">
        <v>295</v>
      </c>
      <c r="B77" s="106">
        <f>الرئيسية!C25/الرئيسية!C26</f>
        <v>1.5</v>
      </c>
      <c r="C77" s="106">
        <f>الرئيسية!D25/الرئيسية!D26</f>
        <v>0.9</v>
      </c>
      <c r="D77" s="107">
        <f>B77-C77</f>
        <v>0.6</v>
      </c>
      <c r="E77" s="243" t="str">
        <f>IF(D77&gt;0,"انخفاض حجم التغطية الذي يوفره المالكين للدائنين وبالتالي انخفاض عامل الأمان بالنسبة للدائنين وزيادة المخاطر التمويلية وانخفاض قدرة المنشأة على السداد في الأجل الطويل",IF(D77&lt;0,"زيادة حجم التغطية الذي يوفره المالكين للدائنين وارتفاع عامل الأمان بالنسبة للدائنين وانخفاض المخاطر التمويلية وتحسن قدرة المنشأة على السداد في الأجل الطويل",""))</f>
        <v>انخفاض حجم التغطية الذي يوفره المالكين للدائنين وبالتالي انخفاض عامل الأمان بالنسبة للدائنين وزيادة المخاطر التمويلية وانخفاض قدرة المنشأة على السداد في الأجل الطويل</v>
      </c>
    </row>
    <row r="78" spans="1:5" s="99" customFormat="1" ht="20.100000000000001" customHeight="1">
      <c r="A78" s="103" t="s">
        <v>23</v>
      </c>
      <c r="B78" s="100"/>
      <c r="C78" s="101"/>
      <c r="D78" s="101"/>
      <c r="E78" s="243"/>
    </row>
    <row r="79" spans="1:5" s="99" customFormat="1" ht="100.5" customHeight="1">
      <c r="A79" s="226" t="s">
        <v>83</v>
      </c>
      <c r="B79" s="227"/>
      <c r="C79" s="227"/>
      <c r="D79" s="228"/>
      <c r="E79" s="243"/>
    </row>
    <row r="80" spans="1:5" s="99" customFormat="1" ht="20.100000000000001" customHeight="1" thickBot="1">
      <c r="A80" s="103"/>
      <c r="B80" s="110"/>
      <c r="C80" s="111"/>
      <c r="D80" s="111"/>
      <c r="E80" s="112"/>
    </row>
    <row r="81" spans="1:5" s="99" customFormat="1" ht="20.100000000000001" customHeight="1" thickBot="1">
      <c r="A81" s="231" t="s">
        <v>48</v>
      </c>
      <c r="B81" s="232"/>
      <c r="C81" s="232"/>
      <c r="D81" s="232"/>
      <c r="E81" s="233"/>
    </row>
    <row r="82" spans="1:5" s="99" customFormat="1" ht="20.100000000000001" customHeight="1">
      <c r="A82" s="104"/>
      <c r="B82" s="100"/>
      <c r="C82" s="101"/>
      <c r="D82" s="101"/>
      <c r="E82" s="102"/>
    </row>
    <row r="83" spans="1:5" s="99" customFormat="1" ht="20.100000000000001" customHeight="1">
      <c r="A83" s="105" t="s">
        <v>21</v>
      </c>
      <c r="B83" s="106">
        <f>الرئيسية!C24/الرئيسية!C26</f>
        <v>1</v>
      </c>
      <c r="C83" s="106">
        <f>الرئيسية!D24/الرئيسية!D26</f>
        <v>1.2</v>
      </c>
      <c r="D83" s="107">
        <f>B83-C83</f>
        <v>-0.19999999999999996</v>
      </c>
      <c r="E83" s="243" t="str">
        <f>IF(D83&gt;0,"انخفاض حجم التغطية الذي يوفره المالكين للديون طويلة الأجل وانخفاض عامل الأمان بالنسبة للديون طويلة الأجل وزيادة المخاطر التمويلية وانخفاض قدرة المنشأة على السداد في الأجل الطويل للديون طويلة الأجل",IF(D83&lt;0,"زيادة حجم التغطية الذي يوفره المالكين للديون طويلة الأجل وارتفاع عامل الأمان بالنسبة للديون طويلة الأجل وانخفاض المخاطر التمويلية وتحسن قدرة المنشأة على السداد في الأجل الطويل للديون طويلة الأجل",""))</f>
        <v>زيادة حجم التغطية الذي يوفره المالكين للديون طويلة الأجل وارتفاع عامل الأمان بالنسبة للديون طويلة الأجل وانخفاض المخاطر التمويلية وتحسن قدرة المنشأة على السداد في الأجل الطويل للديون طويلة الأجل</v>
      </c>
    </row>
    <row r="84" spans="1:5" s="99" customFormat="1" ht="20.100000000000001" customHeight="1">
      <c r="A84" s="103" t="s">
        <v>53</v>
      </c>
      <c r="B84" s="100"/>
      <c r="C84" s="101"/>
      <c r="D84" s="101"/>
      <c r="E84" s="243"/>
    </row>
    <row r="85" spans="1:5" s="99" customFormat="1" ht="87" customHeight="1">
      <c r="A85" s="223" t="s">
        <v>24</v>
      </c>
      <c r="B85" s="224"/>
      <c r="C85" s="224"/>
      <c r="D85" s="225"/>
      <c r="E85" s="243"/>
    </row>
    <row r="86" spans="1:5" s="99" customFormat="1" ht="12" customHeight="1">
      <c r="A86" s="137"/>
      <c r="B86" s="138"/>
      <c r="C86" s="139"/>
      <c r="D86" s="139"/>
      <c r="E86" s="140"/>
    </row>
    <row r="87" spans="1:5" s="99" customFormat="1" ht="32.25" customHeight="1">
      <c r="A87" s="141" t="s">
        <v>36</v>
      </c>
      <c r="B87" s="128"/>
      <c r="C87" s="129"/>
      <c r="D87" s="129"/>
      <c r="E87" s="127"/>
    </row>
    <row r="88" spans="1:5" s="99" customFormat="1" ht="39" customHeight="1">
      <c r="A88" s="237" t="s">
        <v>25</v>
      </c>
      <c r="B88" s="238"/>
      <c r="C88" s="238"/>
      <c r="D88" s="238"/>
      <c r="E88" s="239"/>
    </row>
    <row r="89" spans="1:5" s="99" customFormat="1" ht="12" customHeight="1" thickBot="1">
      <c r="A89" s="142"/>
      <c r="B89" s="143"/>
      <c r="C89" s="144"/>
      <c r="D89" s="144"/>
      <c r="E89" s="145"/>
    </row>
    <row r="90" spans="1:5" s="99" customFormat="1" ht="20.100000000000001" customHeight="1" thickBot="1">
      <c r="A90" s="231" t="s">
        <v>49</v>
      </c>
      <c r="B90" s="232"/>
      <c r="C90" s="232"/>
      <c r="D90" s="232"/>
      <c r="E90" s="233"/>
    </row>
    <row r="91" spans="1:5" s="99" customFormat="1" ht="20.100000000000001" customHeight="1">
      <c r="A91" s="104"/>
      <c r="B91" s="100"/>
      <c r="C91" s="101"/>
      <c r="D91" s="101"/>
      <c r="E91" s="102"/>
    </row>
    <row r="92" spans="1:5" s="99" customFormat="1" ht="20.100000000000001" customHeight="1">
      <c r="A92" s="105" t="s">
        <v>26</v>
      </c>
      <c r="B92" s="130">
        <f>الرئيسية!C29/الرئيسية!C27</f>
        <v>40</v>
      </c>
      <c r="C92" s="130">
        <f>الرئيسية!D29/الرئيسية!D27</f>
        <v>10</v>
      </c>
      <c r="D92" s="131">
        <f>B92-C92</f>
        <v>30</v>
      </c>
      <c r="E92" s="230" t="str">
        <f>IF(D92&gt;0,"زيادة قدرة تحقيق المبيعات للأرباح وتحسن الربحية",IF(D92&lt;0,"انخفاض قدرة تحقيق المبيعات للأرباح وانخفاض الربحية",""))</f>
        <v>زيادة قدرة تحقيق المبيعات للأرباح وتحسن الربحية</v>
      </c>
    </row>
    <row r="93" spans="1:5" s="99" customFormat="1" ht="20.100000000000001" customHeight="1">
      <c r="A93" s="103" t="s">
        <v>54</v>
      </c>
      <c r="B93" s="100"/>
      <c r="C93" s="101"/>
      <c r="D93" s="101"/>
      <c r="E93" s="230"/>
    </row>
    <row r="94" spans="1:5" s="99" customFormat="1" ht="77.25" customHeight="1">
      <c r="A94" s="226" t="s">
        <v>27</v>
      </c>
      <c r="B94" s="227"/>
      <c r="C94" s="227"/>
      <c r="D94" s="228"/>
      <c r="E94" s="230"/>
    </row>
    <row r="95" spans="1:5" s="99" customFormat="1" ht="20.100000000000001" customHeight="1" thickBot="1">
      <c r="A95" s="103"/>
      <c r="B95" s="110"/>
      <c r="C95" s="111"/>
      <c r="D95" s="111"/>
      <c r="E95" s="112"/>
    </row>
    <row r="96" spans="1:5" s="99" customFormat="1" ht="20.100000000000001" customHeight="1" thickBot="1">
      <c r="A96" s="231" t="s">
        <v>50</v>
      </c>
      <c r="B96" s="232"/>
      <c r="C96" s="232"/>
      <c r="D96" s="232"/>
      <c r="E96" s="233"/>
    </row>
    <row r="97" spans="1:5" s="99" customFormat="1" ht="20.100000000000001" customHeight="1">
      <c r="A97" s="104"/>
      <c r="B97" s="100"/>
      <c r="C97" s="101"/>
      <c r="D97" s="101"/>
      <c r="E97" s="102"/>
    </row>
    <row r="98" spans="1:5" s="99" customFormat="1" ht="20.100000000000001" customHeight="1">
      <c r="A98" s="105" t="s">
        <v>296</v>
      </c>
      <c r="B98" s="130">
        <f>الرئيسية!C29/الرئيسية!C22</f>
        <v>20</v>
      </c>
      <c r="C98" s="130">
        <f>الرئيسية!D29/الرئيسية!D22</f>
        <v>25</v>
      </c>
      <c r="D98" s="131">
        <f>B98-C98</f>
        <v>-5</v>
      </c>
      <c r="E98" s="230" t="str">
        <f>IF(D98&gt;0,"زيادة القدرة على تحقيق الأرباح من الموجودات المتاحة وزيادة كفاءة أنشطة العمليات التشغيلية باستثناء الأنشطة التمويلية",IF(D98&lt;0,"انخفاض القدرة على تحقيق الأرباح من الموجودات المتاحة وانخفاض كفاءة أنشطة العمليات التشغيلية باستثناء الأنشطة التمويلية",""))</f>
        <v>انخفاض القدرة على تحقيق الأرباح من الموجودات المتاحة وانخفاض كفاءة أنشطة العمليات التشغيلية باستثناء الأنشطة التمويلية</v>
      </c>
    </row>
    <row r="99" spans="1:5" s="99" customFormat="1" ht="20.100000000000001" customHeight="1">
      <c r="A99" s="103" t="s">
        <v>19</v>
      </c>
      <c r="B99" s="100"/>
      <c r="C99" s="101"/>
      <c r="D99" s="101"/>
      <c r="E99" s="230"/>
    </row>
    <row r="100" spans="1:5" s="99" customFormat="1" ht="93.75" customHeight="1">
      <c r="A100" s="226" t="s">
        <v>56</v>
      </c>
      <c r="B100" s="227"/>
      <c r="C100" s="227"/>
      <c r="D100" s="228"/>
      <c r="E100" s="230"/>
    </row>
    <row r="101" spans="1:5" s="99" customFormat="1" ht="20.100000000000001" customHeight="1" thickBot="1">
      <c r="A101" s="103"/>
      <c r="B101" s="110"/>
      <c r="C101" s="111"/>
      <c r="D101" s="111"/>
      <c r="E101" s="112"/>
    </row>
    <row r="102" spans="1:5" s="99" customFormat="1" ht="20.100000000000001" customHeight="1" thickBot="1">
      <c r="A102" s="231" t="s">
        <v>57</v>
      </c>
      <c r="B102" s="232"/>
      <c r="C102" s="232"/>
      <c r="D102" s="232"/>
      <c r="E102" s="233"/>
    </row>
    <row r="103" spans="1:5" s="99" customFormat="1" ht="20.100000000000001" customHeight="1">
      <c r="A103" s="104"/>
      <c r="B103" s="100"/>
      <c r="C103" s="101"/>
      <c r="D103" s="101"/>
      <c r="E103" s="102"/>
    </row>
    <row r="104" spans="1:5" s="99" customFormat="1" ht="20.100000000000001" customHeight="1">
      <c r="A104" s="105" t="s">
        <v>297</v>
      </c>
      <c r="B104" s="130">
        <f>الرئيسية!C27/الرئيسية!C22</f>
        <v>0.5</v>
      </c>
      <c r="C104" s="130">
        <f>الرئيسية!D27/الرئيسية!D22</f>
        <v>2.5</v>
      </c>
      <c r="D104" s="131">
        <f>B104-C104</f>
        <v>-2</v>
      </c>
      <c r="E104" s="229" t="str">
        <f>IF(D104&gt;0,"زيادة كفاءة استخدام الموجودات في تحقيق المبيعات وتحسن الربحية",IF(D104&lt;0,"انخفاض كفاءة استخدام الموجودات في تحقيق المبيعات وانخفاض الربحية",""))</f>
        <v>انخفاض كفاءة استخدام الموجودات في تحقيق المبيعات وانخفاض الربحية</v>
      </c>
    </row>
    <row r="105" spans="1:5" s="99" customFormat="1" ht="20.100000000000001" customHeight="1">
      <c r="A105" s="103" t="s">
        <v>19</v>
      </c>
      <c r="B105" s="100"/>
      <c r="C105" s="101"/>
      <c r="D105" s="101"/>
      <c r="E105" s="229"/>
    </row>
    <row r="106" spans="1:5" s="99" customFormat="1" ht="99" customHeight="1">
      <c r="A106" s="226" t="s">
        <v>58</v>
      </c>
      <c r="B106" s="227"/>
      <c r="C106" s="227"/>
      <c r="D106" s="228"/>
      <c r="E106" s="229"/>
    </row>
    <row r="107" spans="1:5" s="99" customFormat="1" ht="20.100000000000001" customHeight="1" thickBot="1">
      <c r="A107" s="103"/>
      <c r="B107" s="110"/>
      <c r="C107" s="111"/>
      <c r="D107" s="111"/>
      <c r="E107" s="112"/>
    </row>
    <row r="108" spans="1:5" s="99" customFormat="1" ht="20.100000000000001" customHeight="1" thickBot="1">
      <c r="A108" s="231" t="s">
        <v>51</v>
      </c>
      <c r="B108" s="232"/>
      <c r="C108" s="232"/>
      <c r="D108" s="232"/>
      <c r="E108" s="233"/>
    </row>
    <row r="109" spans="1:5" s="99" customFormat="1" ht="20.100000000000001" customHeight="1">
      <c r="A109" s="104"/>
      <c r="B109" s="100"/>
      <c r="C109" s="101"/>
      <c r="D109" s="101"/>
      <c r="E109" s="102"/>
    </row>
    <row r="110" spans="1:5" s="99" customFormat="1" ht="20.100000000000001" customHeight="1">
      <c r="A110" s="105" t="s">
        <v>298</v>
      </c>
      <c r="B110" s="130">
        <f>الرئيسية!C29/الرئيسية!C26</f>
        <v>50</v>
      </c>
      <c r="C110" s="130">
        <f>الرئيسية!D29/الرئيسية!D26</f>
        <v>30</v>
      </c>
      <c r="D110" s="131">
        <f>B110-C110</f>
        <v>20</v>
      </c>
      <c r="E110" s="230" t="str">
        <f>IF(D110&gt;0,"زيادة ربحية الإستثمار في حقوق الملكية وزيادة كفاءة أنشطة العمليات التشغيلية والتمويلية",IF(D110&lt;0,"انخفاض ربحية الإستثمار في حقوق الملكية وانخفاض كفاءة أنشطة العمليات التشغيلية والتمويلية",""))</f>
        <v>زيادة ربحية الإستثمار في حقوق الملكية وزيادة كفاءة أنشطة العمليات التشغيلية والتمويلية</v>
      </c>
    </row>
    <row r="111" spans="1:5" s="99" customFormat="1" ht="20.100000000000001" customHeight="1">
      <c r="A111" s="103" t="s">
        <v>23</v>
      </c>
      <c r="B111" s="100"/>
      <c r="C111" s="101"/>
      <c r="D111" s="101"/>
      <c r="E111" s="230"/>
    </row>
    <row r="112" spans="1:5" s="99" customFormat="1" ht="85.5" customHeight="1">
      <c r="A112" s="226" t="s">
        <v>59</v>
      </c>
      <c r="B112" s="227"/>
      <c r="C112" s="227"/>
      <c r="D112" s="228"/>
      <c r="E112" s="230"/>
    </row>
    <row r="113" spans="1:5" ht="20.100000000000001" customHeight="1">
      <c r="A113" s="113"/>
      <c r="B113" s="114"/>
      <c r="C113" s="115"/>
      <c r="D113" s="115"/>
      <c r="E113" s="116"/>
    </row>
  </sheetData>
  <sheetProtection formatCells="0" formatColumns="0" formatRows="0" insertColumns="0" insertRows="0" insertHyperlinks="0" deleteColumns="0" deleteRows="0" sort="0" autoFilter="0" pivotTables="0"/>
  <mergeCells count="59">
    <mergeCell ref="A88:E88"/>
    <mergeCell ref="A18:D18"/>
    <mergeCell ref="A23:D23"/>
    <mergeCell ref="A59:E59"/>
    <mergeCell ref="A67:E67"/>
    <mergeCell ref="A75:E75"/>
    <mergeCell ref="A81:E81"/>
    <mergeCell ref="E36:E38"/>
    <mergeCell ref="E41:E43"/>
    <mergeCell ref="A28:D28"/>
    <mergeCell ref="A90:E90"/>
    <mergeCell ref="A96:E96"/>
    <mergeCell ref="A24:E24"/>
    <mergeCell ref="A29:E29"/>
    <mergeCell ref="A34:E34"/>
    <mergeCell ref="A39:E39"/>
    <mergeCell ref="A44:E44"/>
    <mergeCell ref="A49:E49"/>
    <mergeCell ref="E26:E28"/>
    <mergeCell ref="E31:E33"/>
    <mergeCell ref="A8:C8"/>
    <mergeCell ref="C4:D4"/>
    <mergeCell ref="C5:D5"/>
    <mergeCell ref="C6:D6"/>
    <mergeCell ref="E16:E18"/>
    <mergeCell ref="E21:E23"/>
    <mergeCell ref="A13:E13"/>
    <mergeCell ref="A14:E14"/>
    <mergeCell ref="A19:E19"/>
    <mergeCell ref="A54:D54"/>
    <mergeCell ref="A63:D63"/>
    <mergeCell ref="A108:E108"/>
    <mergeCell ref="A2:E2"/>
    <mergeCell ref="E46:E48"/>
    <mergeCell ref="E51:E54"/>
    <mergeCell ref="E61:E64"/>
    <mergeCell ref="E69:E72"/>
    <mergeCell ref="E77:E79"/>
    <mergeCell ref="E83:E85"/>
    <mergeCell ref="A64:D64"/>
    <mergeCell ref="A33:D33"/>
    <mergeCell ref="A71:D71"/>
    <mergeCell ref="A72:D72"/>
    <mergeCell ref="A79:D79"/>
    <mergeCell ref="A57:E57"/>
    <mergeCell ref="A38:D38"/>
    <mergeCell ref="A43:D43"/>
    <mergeCell ref="A48:D48"/>
    <mergeCell ref="A53:D53"/>
    <mergeCell ref="A85:D85"/>
    <mergeCell ref="A94:D94"/>
    <mergeCell ref="A100:D100"/>
    <mergeCell ref="A106:D106"/>
    <mergeCell ref="E104:E106"/>
    <mergeCell ref="A112:D112"/>
    <mergeCell ref="E110:E112"/>
    <mergeCell ref="E92:E94"/>
    <mergeCell ref="E98:E100"/>
    <mergeCell ref="A102:E102"/>
  </mergeCells>
  <phoneticPr fontId="2" type="noConversion"/>
  <conditionalFormatting sqref="E110 E21 E26 E31 E36 E16 E46 E51 E61 E69 E77 E83 E92 E98 E104 E41">
    <cfRule type="expression" dxfId="1" priority="1" stopIfTrue="1">
      <formula>ISERROR(D16)</formula>
    </cfRule>
  </conditionalFormatting>
  <conditionalFormatting sqref="D16 D21 D26 D31 D36 D41 D46 D51 D61 D69 D77 D83 D92 D98 D104 D110">
    <cfRule type="expression" dxfId="0" priority="2" stopIfTrue="1">
      <formula>ISERROR(B16-C16)</formula>
    </cfRule>
  </conditionalFormatting>
  <printOptions horizontalCentered="1"/>
  <pageMargins left="0" right="0" top="0" bottom="0" header="0" footer="0"/>
  <pageSetup paperSize="9" scale="54" fitToHeight="3" orientation="portrait" r:id="rId1"/>
  <headerFooter alignWithMargins="0">
    <oddHeader>&amp;L&amp;"Tahoma,Regular"&amp;12Page &amp;P of 3&amp;C&amp;"Tahoma,Regular"تم تصميم هذا النموذج بواسطة محمد فوزي سلام في 23 أغسطس 2005</oddHeader>
  </headerFooter>
  <rowBreaks count="1" manualBreakCount="1">
    <brk id="85" max="4" man="1"/>
  </rowBreaks>
  <drawing r:id="rId2"/>
</worksheet>
</file>

<file path=xl/worksheets/sheet8.xml><?xml version="1.0" encoding="utf-8"?>
<worksheet xmlns="http://schemas.openxmlformats.org/spreadsheetml/2006/main" xmlns:r="http://schemas.openxmlformats.org/officeDocument/2006/relationships">
  <sheetPr codeName="Sheet6">
    <tabColor rgb="FFFFFF00"/>
  </sheetPr>
  <dimension ref="A1:E82"/>
  <sheetViews>
    <sheetView showGridLines="0" rightToLeft="1" zoomScale="70" zoomScaleNormal="70" workbookViewId="0">
      <selection activeCell="A2" sqref="A2:E3"/>
    </sheetView>
  </sheetViews>
  <sheetFormatPr defaultRowHeight="20.25" customHeight="1"/>
  <cols>
    <col min="1" max="1" width="82.5703125" style="157" customWidth="1"/>
    <col min="2" max="2" width="21.28515625" style="154" bestFit="1" customWidth="1"/>
    <col min="3" max="3" width="22.7109375" style="156" bestFit="1" customWidth="1"/>
    <col min="4" max="4" width="25.7109375" style="156" customWidth="1"/>
    <col min="5" max="5" width="42" style="154" customWidth="1"/>
    <col min="6" max="6" width="49.7109375" style="154" customWidth="1"/>
    <col min="7" max="16384" width="9.140625" style="154"/>
  </cols>
  <sheetData>
    <row r="1" spans="1:5" s="149" customFormat="1" ht="20.25" customHeight="1">
      <c r="A1" s="87"/>
      <c r="B1" s="148" t="s">
        <v>0</v>
      </c>
      <c r="E1" s="150"/>
    </row>
    <row r="2" spans="1:5" s="149" customFormat="1" ht="20.25" customHeight="1">
      <c r="A2" s="250" t="s">
        <v>300</v>
      </c>
      <c r="B2" s="250"/>
      <c r="C2" s="250"/>
      <c r="D2" s="250"/>
      <c r="E2" s="250"/>
    </row>
    <row r="3" spans="1:5" s="149" customFormat="1" ht="25.5" customHeight="1">
      <c r="A3" s="250"/>
      <c r="B3" s="250"/>
      <c r="C3" s="250"/>
      <c r="D3" s="250"/>
      <c r="E3" s="250"/>
    </row>
    <row r="4" spans="1:5" s="149" customFormat="1" ht="3" customHeight="1">
      <c r="A4" s="151"/>
    </row>
    <row r="5" spans="1:5" s="149" customFormat="1" ht="21.95" customHeight="1">
      <c r="A5" s="151"/>
      <c r="D5" s="152"/>
    </row>
    <row r="6" spans="1:5" ht="21.95" customHeight="1">
      <c r="A6" s="153" t="str">
        <f>الرئيسية!B5</f>
        <v xml:space="preserve"> </v>
      </c>
      <c r="B6" s="63" t="s">
        <v>1</v>
      </c>
      <c r="C6" s="259" t="str">
        <f>الرئيسية!$B$7</f>
        <v xml:space="preserve"> </v>
      </c>
      <c r="D6" s="259"/>
      <c r="E6" s="146" t="s">
        <v>65</v>
      </c>
    </row>
    <row r="7" spans="1:5" ht="21.95" customHeight="1">
      <c r="A7" s="155" t="str">
        <f>الرئيسية!B6</f>
        <v xml:space="preserve"> </v>
      </c>
      <c r="B7" s="63" t="s">
        <v>2</v>
      </c>
      <c r="C7" s="260" t="str">
        <f>الرئيسية!B8</f>
        <v xml:space="preserve"> </v>
      </c>
      <c r="D7" s="260"/>
      <c r="E7" s="146" t="s">
        <v>66</v>
      </c>
    </row>
    <row r="8" spans="1:5" ht="21.95" customHeight="1">
      <c r="A8" s="88" t="s">
        <v>33</v>
      </c>
      <c r="B8" s="63" t="s">
        <v>3</v>
      </c>
      <c r="C8" s="260" t="str">
        <f>الرئيسية!B9</f>
        <v xml:space="preserve"> </v>
      </c>
      <c r="D8" s="260"/>
      <c r="E8" s="146" t="s">
        <v>67</v>
      </c>
    </row>
    <row r="9" spans="1:5" ht="21.95" customHeight="1">
      <c r="A9" s="88" t="s">
        <v>84</v>
      </c>
    </row>
    <row r="10" spans="1:5">
      <c r="A10" s="258"/>
      <c r="B10" s="258"/>
      <c r="C10" s="258"/>
      <c r="D10" s="258"/>
      <c r="E10" s="147" t="s">
        <v>85</v>
      </c>
    </row>
    <row r="11" spans="1:5" ht="42" customHeight="1">
      <c r="A11" s="252" t="str">
        <f>النتائج!$E$16</f>
        <v>انخفاض قدرة المنشأة على السداد في الأجل القصير</v>
      </c>
      <c r="B11" s="253"/>
      <c r="C11" s="253"/>
      <c r="D11" s="254"/>
      <c r="E11" s="154" t="s">
        <v>88</v>
      </c>
    </row>
    <row r="12" spans="1:5" ht="20.25" customHeight="1">
      <c r="A12" s="255" t="str">
        <f>" مقدار التغير = "&amp; ROUND(ABS( النتائج!D16),2)&amp; "ليرة "</f>
        <v xml:space="preserve"> مقدار التغير = 25000ليرة </v>
      </c>
      <c r="B12" s="256"/>
      <c r="C12" s="256"/>
      <c r="D12" s="257"/>
    </row>
    <row r="13" spans="1:5" ht="20.25" customHeight="1">
      <c r="A13" s="158"/>
      <c r="B13" s="158"/>
      <c r="C13" s="158"/>
      <c r="D13" s="158"/>
    </row>
    <row r="14" spans="1:5" ht="42" customHeight="1">
      <c r="A14" s="252" t="str">
        <f>النتائج!$E$21</f>
        <v>انخفاض قدرة المنشأة على السداد في الأجل القصير</v>
      </c>
      <c r="B14" s="253"/>
      <c r="C14" s="253"/>
      <c r="D14" s="254"/>
      <c r="E14" s="154" t="s">
        <v>88</v>
      </c>
    </row>
    <row r="15" spans="1:5" ht="20.25" customHeight="1">
      <c r="A15" s="255" t="str">
        <f>" مقدار التغير = "&amp;ROUND(ABS(النتائج!D21),2)</f>
        <v xml:space="preserve"> مقدار التغير = 1.17</v>
      </c>
      <c r="B15" s="256"/>
      <c r="C15" s="256"/>
      <c r="D15" s="257"/>
    </row>
    <row r="16" spans="1:5" ht="20.25" customHeight="1">
      <c r="A16" s="158"/>
      <c r="B16" s="158"/>
      <c r="C16" s="158"/>
      <c r="D16" s="158"/>
    </row>
    <row r="17" spans="1:5" ht="42" customHeight="1">
      <c r="A17" s="252" t="str">
        <f>النتائج!$E$26</f>
        <v>تحسن قدرة المنشأة على سداد إلتزاماتها قصيرة الأجل من موجوداتها سهلة التحويل إلى نقدية</v>
      </c>
      <c r="B17" s="253"/>
      <c r="C17" s="253"/>
      <c r="D17" s="254"/>
      <c r="E17" s="154" t="s">
        <v>88</v>
      </c>
    </row>
    <row r="18" spans="1:5" ht="20.25" customHeight="1">
      <c r="A18" s="255" t="str">
        <f>" مقدار التغير = "&amp; ROUND(ABS(النتائج!D26),2)</f>
        <v xml:space="preserve"> مقدار التغير = 1.38</v>
      </c>
      <c r="B18" s="256"/>
      <c r="C18" s="256"/>
      <c r="D18" s="257"/>
    </row>
    <row r="19" spans="1:5" ht="20.25" customHeight="1">
      <c r="A19" s="158"/>
      <c r="B19" s="158"/>
      <c r="C19" s="158"/>
      <c r="D19" s="158"/>
    </row>
    <row r="20" spans="1:5" ht="42" customHeight="1">
      <c r="A20" s="252" t="str">
        <f>النتائج!$E$31</f>
        <v>انخفاض السرعة والسهولة لتصريف المخزون</v>
      </c>
      <c r="B20" s="253"/>
      <c r="C20" s="253"/>
      <c r="D20" s="254"/>
      <c r="E20" s="154" t="s">
        <v>88</v>
      </c>
    </row>
    <row r="21" spans="1:5" ht="20.25" customHeight="1">
      <c r="A21" s="255" t="str">
        <f>" مقدار التغير = "&amp; ROUND(ABS(النتائج!D31),2)</f>
        <v xml:space="preserve"> مقدار التغير = 0.36</v>
      </c>
      <c r="B21" s="256"/>
      <c r="C21" s="256"/>
      <c r="D21" s="257"/>
    </row>
    <row r="22" spans="1:5" ht="20.25" customHeight="1">
      <c r="A22" s="158"/>
      <c r="B22" s="158"/>
      <c r="C22" s="158"/>
      <c r="D22" s="158"/>
    </row>
    <row r="23" spans="1:5" ht="42" customHeight="1">
      <c r="A23" s="252" t="str">
        <f>النتائج!$E$36</f>
        <v>النقص في كفاءة إدارة الذمم المدينة وبالتالي تدني الربحية</v>
      </c>
      <c r="B23" s="253"/>
      <c r="C23" s="253"/>
      <c r="D23" s="254"/>
      <c r="E23" s="154" t="s">
        <v>88</v>
      </c>
    </row>
    <row r="24" spans="1:5" ht="20.25" customHeight="1">
      <c r="A24" s="255" t="str">
        <f>" مقدار التغير = "&amp; ROUND(ABS(النتائج!D36),2)</f>
        <v xml:space="preserve"> مقدار التغير = 7</v>
      </c>
      <c r="B24" s="256"/>
      <c r="C24" s="256"/>
      <c r="D24" s="257"/>
    </row>
    <row r="25" spans="1:5" ht="20.25" customHeight="1">
      <c r="A25" s="158"/>
      <c r="B25" s="158"/>
      <c r="C25" s="158"/>
      <c r="D25" s="158"/>
    </row>
    <row r="26" spans="1:5" ht="42" customHeight="1">
      <c r="A26" s="252" t="str">
        <f>النتائج!$E$41</f>
        <v>الإنخفاض في مستوى إدارة المخزون وبطء تصريفه وتحويله إلى مبيعات</v>
      </c>
      <c r="B26" s="253"/>
      <c r="C26" s="253"/>
      <c r="D26" s="254"/>
      <c r="E26" s="154" t="s">
        <v>88</v>
      </c>
    </row>
    <row r="27" spans="1:5" ht="20.25" customHeight="1">
      <c r="A27" s="255" t="str">
        <f>" مقدار التغير = "&amp; ROUND(ABS(النتائج!D41),2)</f>
        <v xml:space="preserve"> مقدار التغير = 11826</v>
      </c>
      <c r="B27" s="256"/>
      <c r="C27" s="256"/>
      <c r="D27" s="257"/>
    </row>
    <row r="28" spans="1:5" ht="20.25" customHeight="1">
      <c r="A28" s="158"/>
      <c r="B28" s="158"/>
      <c r="C28" s="158"/>
      <c r="D28" s="158"/>
    </row>
    <row r="29" spans="1:5" ht="42" customHeight="1">
      <c r="A29" s="252" t="str">
        <f>النتائج!$E$46</f>
        <v>بطء في حركة الذمم المدينة وتدني في التحصيل</v>
      </c>
      <c r="B29" s="253"/>
      <c r="C29" s="253"/>
      <c r="D29" s="254"/>
      <c r="E29" s="154" t="s">
        <v>88</v>
      </c>
    </row>
    <row r="30" spans="1:5" ht="20.25" customHeight="1">
      <c r="A30" s="255" t="str">
        <f>" مقدار التغير = "&amp; ROUND(ABS(النتائج!D46),2)</f>
        <v xml:space="preserve"> مقدار التغير = 681.33</v>
      </c>
      <c r="B30" s="256"/>
      <c r="C30" s="256"/>
      <c r="D30" s="257"/>
    </row>
    <row r="31" spans="1:5" ht="20.25" customHeight="1">
      <c r="A31" s="158"/>
      <c r="B31" s="158"/>
      <c r="C31" s="158"/>
      <c r="D31" s="158"/>
    </row>
    <row r="32" spans="1:5" ht="42" customHeight="1">
      <c r="A32" s="252" t="str">
        <f>النتائج!$E$51</f>
        <v>تدني مستوى عمليات الدورة التشغيلية وبطء تحويل المخزون إلى نقدية</v>
      </c>
      <c r="B32" s="253"/>
      <c r="C32" s="253"/>
      <c r="D32" s="254"/>
      <c r="E32" s="154" t="s">
        <v>88</v>
      </c>
    </row>
    <row r="33" spans="1:5" ht="20.25" customHeight="1">
      <c r="A33" s="255" t="str">
        <f>" مقدار التغير = "&amp; ROUND(ABS(النتائج!D51),2)</f>
        <v xml:space="preserve"> مقدار التغير = 12507.33</v>
      </c>
      <c r="B33" s="256"/>
      <c r="C33" s="256"/>
      <c r="D33" s="257"/>
    </row>
    <row r="34" spans="1:5" ht="20.25" customHeight="1">
      <c r="A34" s="158"/>
      <c r="B34" s="158"/>
      <c r="C34" s="158"/>
      <c r="D34" s="158"/>
    </row>
    <row r="35" spans="1:5" ht="20.25" customHeight="1">
      <c r="A35" s="158"/>
      <c r="B35" s="158"/>
      <c r="C35" s="158"/>
      <c r="D35" s="158"/>
      <c r="E35" s="147" t="s">
        <v>86</v>
      </c>
    </row>
    <row r="36" spans="1:5" ht="42" customHeight="1">
      <c r="A36" s="252" t="str">
        <f>النتائج!$E$61</f>
        <v>انخفاض المخاطر التمويلية وزيادة قدرة المنشأة على السداد في الأجل الطويل بفرض ثبات العوامل الأخرى</v>
      </c>
      <c r="B36" s="253"/>
      <c r="C36" s="253"/>
      <c r="D36" s="254"/>
      <c r="E36" s="154" t="s">
        <v>88</v>
      </c>
    </row>
    <row r="37" spans="1:5" ht="20.25" customHeight="1">
      <c r="A37" s="255" t="str">
        <f>" مقدار التغير = "&amp; ROUND(ABS(النتائج!D61),2)</f>
        <v xml:space="preserve"> مقدار التغير = 0.15</v>
      </c>
      <c r="B37" s="256"/>
      <c r="C37" s="256"/>
      <c r="D37" s="257"/>
    </row>
    <row r="38" spans="1:5" ht="20.25" customHeight="1">
      <c r="A38" s="158"/>
      <c r="B38" s="158"/>
      <c r="C38" s="158"/>
      <c r="D38" s="158"/>
    </row>
    <row r="39" spans="1:5" ht="42" customHeight="1">
      <c r="A39" s="252" t="str">
        <f>النتائج!$E$69</f>
        <v>انخفاض المخاطر التمويلية وزيادة قدرة المنشأة على السداد في الأجل الطويل للمطلوبات طويلة الأجل</v>
      </c>
      <c r="B39" s="253"/>
      <c r="C39" s="253"/>
      <c r="D39" s="254"/>
      <c r="E39" s="154" t="s">
        <v>88</v>
      </c>
    </row>
    <row r="40" spans="1:5" ht="20.25" customHeight="1">
      <c r="A40" s="255" t="str">
        <f>" مقدار التغير = "&amp; ROUND(ABS(النتائج!D69),2)</f>
        <v xml:space="preserve"> مقدار التغير = 0.6</v>
      </c>
      <c r="B40" s="256"/>
      <c r="C40" s="256"/>
      <c r="D40" s="257"/>
    </row>
    <row r="41" spans="1:5" ht="20.25" customHeight="1">
      <c r="A41" s="158"/>
      <c r="B41" s="158"/>
      <c r="C41" s="158"/>
      <c r="D41" s="158"/>
    </row>
    <row r="42" spans="1:5" ht="42" customHeight="1">
      <c r="A42" s="252" t="str">
        <f>النتائج!$E$77</f>
        <v>انخفاض حجم التغطية الذي يوفره المالكين للدائنين وبالتالي انخفاض عامل الأمان بالنسبة للدائنين وزيادة المخاطر التمويلية وانخفاض قدرة المنشأة على السداد في الأجل الطويل</v>
      </c>
      <c r="B42" s="253"/>
      <c r="C42" s="253"/>
      <c r="D42" s="254"/>
      <c r="E42" s="154" t="s">
        <v>88</v>
      </c>
    </row>
    <row r="43" spans="1:5" ht="20.25" customHeight="1">
      <c r="A43" s="255" t="str">
        <f>" مقدار التغير = "&amp; ROUND(ABS(النتائج!D77),2)</f>
        <v xml:space="preserve"> مقدار التغير = 0.6</v>
      </c>
      <c r="B43" s="256"/>
      <c r="C43" s="256"/>
      <c r="D43" s="257"/>
    </row>
    <row r="44" spans="1:5" ht="20.25" customHeight="1">
      <c r="A44" s="158"/>
      <c r="B44" s="158"/>
      <c r="C44" s="158"/>
      <c r="D44" s="158"/>
    </row>
    <row r="45" spans="1:5" ht="42" customHeight="1">
      <c r="A45" s="252" t="str">
        <f>النتائج!$E$83</f>
        <v>زيادة حجم التغطية الذي يوفره المالكين للديون طويلة الأجل وارتفاع عامل الأمان بالنسبة للديون طويلة الأجل وانخفاض المخاطر التمويلية وتحسن قدرة المنشأة على السداد في الأجل الطويل للديون طويلة الأجل</v>
      </c>
      <c r="B45" s="253"/>
      <c r="C45" s="253"/>
      <c r="D45" s="254"/>
      <c r="E45" s="154" t="s">
        <v>88</v>
      </c>
    </row>
    <row r="46" spans="1:5" ht="20.25" customHeight="1">
      <c r="A46" s="255" t="str">
        <f>" مقدار التغير = "&amp; ROUND(ABS(النتائج!D83),2)</f>
        <v xml:space="preserve"> مقدار التغير = 0.2</v>
      </c>
      <c r="B46" s="256"/>
      <c r="C46" s="256"/>
      <c r="D46" s="257"/>
    </row>
    <row r="47" spans="1:5" ht="20.25" customHeight="1">
      <c r="A47" s="158"/>
      <c r="B47" s="158"/>
      <c r="C47" s="158"/>
      <c r="D47" s="158"/>
    </row>
    <row r="48" spans="1:5" ht="20.25" customHeight="1">
      <c r="A48" s="158"/>
      <c r="B48" s="158"/>
      <c r="C48" s="158"/>
      <c r="D48" s="158"/>
      <c r="E48" s="147" t="s">
        <v>87</v>
      </c>
    </row>
    <row r="49" spans="1:5" ht="42" customHeight="1">
      <c r="A49" s="252" t="str">
        <f>النتائج!$E$92</f>
        <v>زيادة قدرة تحقيق المبيعات للأرباح وتحسن الربحية</v>
      </c>
      <c r="B49" s="253"/>
      <c r="C49" s="253"/>
      <c r="D49" s="254"/>
      <c r="E49" s="154" t="s">
        <v>88</v>
      </c>
    </row>
    <row r="50" spans="1:5" ht="20.25" customHeight="1">
      <c r="A50" s="255" t="str">
        <f>" مقدار التغير = "&amp; ROUND(ABS(النتائج!D92),2)</f>
        <v xml:space="preserve"> مقدار التغير = 30</v>
      </c>
      <c r="B50" s="256"/>
      <c r="C50" s="256"/>
      <c r="D50" s="257"/>
    </row>
    <row r="51" spans="1:5" ht="20.25" customHeight="1">
      <c r="A51" s="158"/>
      <c r="B51" s="158"/>
      <c r="C51" s="158"/>
      <c r="D51" s="158"/>
    </row>
    <row r="52" spans="1:5" ht="42" customHeight="1">
      <c r="A52" s="252" t="str">
        <f>النتائج!$E$98</f>
        <v>انخفاض القدرة على تحقيق الأرباح من الموجودات المتاحة وانخفاض كفاءة أنشطة العمليات التشغيلية باستثناء الأنشطة التمويلية</v>
      </c>
      <c r="B52" s="253"/>
      <c r="C52" s="253"/>
      <c r="D52" s="254"/>
      <c r="E52" s="154" t="s">
        <v>88</v>
      </c>
    </row>
    <row r="53" spans="1:5" ht="20.25" customHeight="1">
      <c r="A53" s="255" t="str">
        <f>" مقدار التغير = "&amp; ROUND(ABS(النتائج!D98),2)</f>
        <v xml:space="preserve"> مقدار التغير = 5</v>
      </c>
      <c r="B53" s="256"/>
      <c r="C53" s="256"/>
      <c r="D53" s="257"/>
    </row>
    <row r="54" spans="1:5" ht="20.25" customHeight="1">
      <c r="A54" s="158"/>
      <c r="B54" s="158"/>
      <c r="C54" s="158"/>
      <c r="D54" s="158"/>
    </row>
    <row r="55" spans="1:5" ht="42" customHeight="1">
      <c r="A55" s="252" t="str">
        <f>النتائج!$E$104</f>
        <v>انخفاض كفاءة استخدام الموجودات في تحقيق المبيعات وانخفاض الربحية</v>
      </c>
      <c r="B55" s="253"/>
      <c r="C55" s="253"/>
      <c r="D55" s="254"/>
      <c r="E55" s="154" t="s">
        <v>88</v>
      </c>
    </row>
    <row r="56" spans="1:5" ht="20.25" customHeight="1">
      <c r="A56" s="255" t="str">
        <f>" مقدار التغير = "&amp; ROUND(ABS(النتائج!D104),2)</f>
        <v xml:space="preserve"> مقدار التغير = 2</v>
      </c>
      <c r="B56" s="256"/>
      <c r="C56" s="256"/>
      <c r="D56" s="257"/>
    </row>
    <row r="57" spans="1:5" ht="20.25" customHeight="1">
      <c r="A57" s="158"/>
      <c r="B57" s="158"/>
      <c r="C57" s="158"/>
      <c r="D57" s="158"/>
    </row>
    <row r="58" spans="1:5" ht="42" customHeight="1">
      <c r="A58" s="252" t="str">
        <f>النتائج!$E$110</f>
        <v>زيادة ربحية الإستثمار في حقوق الملكية وزيادة كفاءة أنشطة العمليات التشغيلية والتمويلية</v>
      </c>
      <c r="B58" s="253"/>
      <c r="C58" s="253"/>
      <c r="D58" s="254"/>
      <c r="E58" s="154" t="s">
        <v>88</v>
      </c>
    </row>
    <row r="59" spans="1:5" ht="20.25" customHeight="1">
      <c r="A59" s="255" t="str">
        <f>" مقدار التغير = "&amp; ROUND(ABS(النتائج!D110),2)</f>
        <v xml:space="preserve"> مقدار التغير = 20</v>
      </c>
      <c r="B59" s="256"/>
      <c r="C59" s="256"/>
      <c r="D59" s="257"/>
    </row>
    <row r="60" spans="1:5" ht="20.25" customHeight="1">
      <c r="A60" s="251"/>
      <c r="B60" s="251"/>
      <c r="C60" s="251"/>
      <c r="D60" s="251"/>
    </row>
    <row r="61" spans="1:5" ht="20.25" customHeight="1">
      <c r="A61" s="251"/>
      <c r="B61" s="251"/>
      <c r="C61" s="251"/>
      <c r="D61" s="251"/>
    </row>
    <row r="62" spans="1:5" ht="20.25" customHeight="1">
      <c r="A62" s="251"/>
      <c r="B62" s="251"/>
      <c r="C62" s="251"/>
      <c r="D62" s="251"/>
    </row>
    <row r="63" spans="1:5" ht="20.25" customHeight="1">
      <c r="A63" s="251"/>
      <c r="B63" s="251"/>
      <c r="C63" s="251"/>
      <c r="D63" s="251"/>
    </row>
    <row r="64" spans="1:5" ht="20.25" customHeight="1">
      <c r="A64" s="251"/>
      <c r="B64" s="251"/>
      <c r="C64" s="251"/>
      <c r="D64" s="251"/>
    </row>
    <row r="65" spans="1:4" ht="20.25" customHeight="1">
      <c r="A65" s="251"/>
      <c r="B65" s="251"/>
      <c r="C65" s="251"/>
      <c r="D65" s="251"/>
    </row>
    <row r="66" spans="1:4" ht="20.25" customHeight="1">
      <c r="A66" s="251"/>
      <c r="B66" s="251"/>
      <c r="C66" s="251"/>
      <c r="D66" s="251"/>
    </row>
    <row r="67" spans="1:4" ht="20.25" customHeight="1">
      <c r="A67" s="251"/>
      <c r="B67" s="251"/>
      <c r="C67" s="251"/>
      <c r="D67" s="251"/>
    </row>
    <row r="68" spans="1:4" ht="20.25" customHeight="1">
      <c r="A68" s="251"/>
      <c r="B68" s="251"/>
      <c r="C68" s="251"/>
      <c r="D68" s="251"/>
    </row>
    <row r="69" spans="1:4" ht="20.25" customHeight="1">
      <c r="A69" s="251"/>
      <c r="B69" s="251"/>
      <c r="C69" s="251"/>
      <c r="D69" s="251"/>
    </row>
    <row r="70" spans="1:4" ht="20.25" customHeight="1">
      <c r="A70" s="251"/>
      <c r="B70" s="251"/>
      <c r="C70" s="251"/>
      <c r="D70" s="251"/>
    </row>
    <row r="71" spans="1:4" ht="20.25" customHeight="1">
      <c r="A71" s="251"/>
      <c r="B71" s="251"/>
      <c r="C71" s="251"/>
      <c r="D71" s="251"/>
    </row>
    <row r="72" spans="1:4" ht="20.25" customHeight="1">
      <c r="A72" s="251"/>
      <c r="B72" s="251"/>
      <c r="C72" s="251"/>
      <c r="D72" s="251"/>
    </row>
    <row r="73" spans="1:4" ht="20.25" customHeight="1">
      <c r="A73" s="251"/>
      <c r="B73" s="251"/>
      <c r="C73" s="251"/>
      <c r="D73" s="251"/>
    </row>
    <row r="74" spans="1:4" ht="20.25" customHeight="1">
      <c r="A74" s="251"/>
      <c r="B74" s="251"/>
      <c r="C74" s="251"/>
      <c r="D74" s="251"/>
    </row>
    <row r="75" spans="1:4" ht="20.25" customHeight="1">
      <c r="A75" s="251"/>
      <c r="B75" s="251"/>
      <c r="C75" s="251"/>
      <c r="D75" s="251"/>
    </row>
    <row r="76" spans="1:4" ht="20.25" customHeight="1">
      <c r="A76" s="251"/>
      <c r="B76" s="251"/>
      <c r="C76" s="251"/>
      <c r="D76" s="251"/>
    </row>
    <row r="77" spans="1:4" ht="20.25" customHeight="1">
      <c r="A77" s="251"/>
      <c r="B77" s="251"/>
      <c r="C77" s="251"/>
      <c r="D77" s="251"/>
    </row>
    <row r="78" spans="1:4" ht="20.25" customHeight="1">
      <c r="A78" s="251"/>
      <c r="B78" s="251"/>
      <c r="C78" s="251"/>
      <c r="D78" s="251"/>
    </row>
    <row r="79" spans="1:4" ht="20.25" customHeight="1">
      <c r="A79" s="251"/>
      <c r="B79" s="251"/>
      <c r="C79" s="251"/>
      <c r="D79" s="251"/>
    </row>
    <row r="80" spans="1:4" ht="20.25" customHeight="1">
      <c r="A80" s="251"/>
      <c r="B80" s="251"/>
      <c r="C80" s="251"/>
      <c r="D80" s="251"/>
    </row>
    <row r="81" spans="1:4" ht="20.25" customHeight="1">
      <c r="A81" s="251"/>
      <c r="B81" s="251"/>
      <c r="C81" s="251"/>
      <c r="D81" s="251"/>
    </row>
    <row r="82" spans="1:4" ht="20.25" customHeight="1">
      <c r="A82" s="251"/>
      <c r="B82" s="251"/>
      <c r="C82" s="251"/>
      <c r="D82" s="251"/>
    </row>
  </sheetData>
  <sheetProtection formatCells="0" formatColumns="0" formatRows="0" insertColumns="0" insertRows="0" insertHyperlinks="0" deleteColumns="0" deleteRows="0" sort="0" autoFilter="0" pivotTables="0"/>
  <mergeCells count="60">
    <mergeCell ref="A56:D56"/>
    <mergeCell ref="A50:D50"/>
    <mergeCell ref="A52:D52"/>
    <mergeCell ref="A53:D53"/>
    <mergeCell ref="A55:D55"/>
    <mergeCell ref="A43:D43"/>
    <mergeCell ref="A45:D45"/>
    <mergeCell ref="A46:D46"/>
    <mergeCell ref="A49:D49"/>
    <mergeCell ref="A11:D11"/>
    <mergeCell ref="A12:D12"/>
    <mergeCell ref="A14:D14"/>
    <mergeCell ref="C6:D6"/>
    <mergeCell ref="C7:D7"/>
    <mergeCell ref="C8:D8"/>
    <mergeCell ref="A20:D20"/>
    <mergeCell ref="A21:D21"/>
    <mergeCell ref="A15:D15"/>
    <mergeCell ref="A17:D17"/>
    <mergeCell ref="A18:D18"/>
    <mergeCell ref="A30:D30"/>
    <mergeCell ref="A23:D23"/>
    <mergeCell ref="A24:D24"/>
    <mergeCell ref="A26:D26"/>
    <mergeCell ref="A40:D40"/>
    <mergeCell ref="A42:D42"/>
    <mergeCell ref="A10:D10"/>
    <mergeCell ref="A36:D36"/>
    <mergeCell ref="A37:D37"/>
    <mergeCell ref="A39:D39"/>
    <mergeCell ref="A32:D32"/>
    <mergeCell ref="A33:D33"/>
    <mergeCell ref="A27:D27"/>
    <mergeCell ref="A29:D29"/>
    <mergeCell ref="A58:D58"/>
    <mergeCell ref="A59:D59"/>
    <mergeCell ref="A60:D60"/>
    <mergeCell ref="A61:D61"/>
    <mergeCell ref="A62:D62"/>
    <mergeCell ref="A63:D63"/>
    <mergeCell ref="A72:D72"/>
    <mergeCell ref="A73:D73"/>
    <mergeCell ref="A74:D74"/>
    <mergeCell ref="A75:D75"/>
    <mergeCell ref="A64:D64"/>
    <mergeCell ref="A65:D65"/>
    <mergeCell ref="A66:D66"/>
    <mergeCell ref="A67:D67"/>
    <mergeCell ref="A68:D68"/>
    <mergeCell ref="A69:D69"/>
    <mergeCell ref="A2:E3"/>
    <mergeCell ref="A76:D76"/>
    <mergeCell ref="A77:D77"/>
    <mergeCell ref="A82:D82"/>
    <mergeCell ref="A78:D78"/>
    <mergeCell ref="A79:D79"/>
    <mergeCell ref="A80:D80"/>
    <mergeCell ref="A81:D81"/>
    <mergeCell ref="A70:D70"/>
    <mergeCell ref="A71:D71"/>
  </mergeCells>
  <phoneticPr fontId="2" type="noConversion"/>
  <printOptions horizontalCentered="1"/>
  <pageMargins left="0" right="0" top="0" bottom="0" header="0" footer="0"/>
  <pageSetup paperSize="9" scale="54" fitToHeight="3" orientation="portrait" r:id="rId1"/>
  <headerFooter alignWithMargins="0">
    <oddHeader>&amp;C&amp;"Tahoma,Regular"تم تصميم هذا النموذج بواسطة محمد فوزي سلام في 23 أغسطس 2005</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8</vt:i4>
      </vt:variant>
    </vt:vector>
  </HeadingPairs>
  <TitlesOfParts>
    <vt:vector size="8" baseType="lpstr">
      <vt:lpstr>مقدمة </vt:lpstr>
      <vt:lpstr>مقدمة البرنامج الاول </vt:lpstr>
      <vt:lpstr>استخلاص نسب التحليل </vt:lpstr>
      <vt:lpstr>فارغ</vt:lpstr>
      <vt:lpstr>مقدمة البرنامج الثاني</vt:lpstr>
      <vt:lpstr>الرئيسية</vt:lpstr>
      <vt:lpstr>النتائج</vt:lpstr>
      <vt:lpstr>ملخص النتائج</vt:lpstr>
    </vt:vector>
  </TitlesOfParts>
  <Company>ACCi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المراجعة التحليلية والنسب المالية</dc:title>
  <dc:creator>ياسر الحافظ </dc:creator>
  <cp:lastModifiedBy>pc</cp:lastModifiedBy>
  <cp:lastPrinted>2011-07-21T05:28:13Z</cp:lastPrinted>
  <dcterms:created xsi:type="dcterms:W3CDTF">2005-08-22T10:24:03Z</dcterms:created>
  <dcterms:modified xsi:type="dcterms:W3CDTF">2011-07-21T18:57:10Z</dcterms:modified>
</cp:coreProperties>
</file>