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haled.suliman\Desktop\"/>
    </mc:Choice>
  </mc:AlternateContent>
  <bookViews>
    <workbookView xWindow="0" yWindow="0" windowWidth="20490" windowHeight="7755" tabRatio="903" activeTab="2"/>
  </bookViews>
  <sheets>
    <sheet name="index" sheetId="74" r:id="rId1"/>
    <sheet name="تقرير3- شهر3" sheetId="69" r:id="rId2"/>
    <sheet name="جدول" sheetId="2" r:id="rId3"/>
    <sheet name="1" sheetId="1" r:id="rId4"/>
    <sheet name="2" sheetId="3" r:id="rId5"/>
    <sheet name="3" sheetId="4" r:id="rId6"/>
    <sheet name="4" sheetId="5" r:id="rId7"/>
    <sheet name="5" sheetId="6" r:id="rId8"/>
    <sheet name="6" sheetId="7" r:id="rId9"/>
    <sheet name="7" sheetId="8" r:id="rId10"/>
    <sheet name="8" sheetId="9" r:id="rId11"/>
    <sheet name="9" sheetId="10" r:id="rId12"/>
    <sheet name="10" sheetId="11" r:id="rId13"/>
    <sheet name="11" sheetId="12" r:id="rId14"/>
    <sheet name="12" sheetId="13" r:id="rId15"/>
    <sheet name="13" sheetId="14" r:id="rId16"/>
    <sheet name="14" sheetId="15" r:id="rId17"/>
    <sheet name="15" sheetId="16" r:id="rId18"/>
    <sheet name="16" sheetId="17" r:id="rId19"/>
    <sheet name="17" sheetId="18" r:id="rId20"/>
    <sheet name="18" sheetId="19" r:id="rId21"/>
    <sheet name="19" sheetId="20" r:id="rId22"/>
    <sheet name="20" sheetId="21" r:id="rId23"/>
    <sheet name="21" sheetId="22" r:id="rId24"/>
    <sheet name="22" sheetId="23" r:id="rId25"/>
    <sheet name="23" sheetId="24" r:id="rId26"/>
    <sheet name="24" sheetId="25" r:id="rId27"/>
    <sheet name="25" sheetId="26" r:id="rId28"/>
    <sheet name="26" sheetId="27" r:id="rId29"/>
    <sheet name="27" sheetId="28" r:id="rId30"/>
    <sheet name="28" sheetId="29" r:id="rId31"/>
    <sheet name="29" sheetId="30" r:id="rId32"/>
    <sheet name="30" sheetId="31" r:id="rId33"/>
    <sheet name="31" sheetId="32" r:id="rId34"/>
    <sheet name="32" sheetId="33" r:id="rId35"/>
    <sheet name="33" sheetId="34" r:id="rId36"/>
    <sheet name="34" sheetId="35" r:id="rId37"/>
    <sheet name="35" sheetId="36" r:id="rId38"/>
    <sheet name="36" sheetId="37" r:id="rId39"/>
    <sheet name="37" sheetId="38" r:id="rId40"/>
    <sheet name="38" sheetId="39" r:id="rId41"/>
    <sheet name="39" sheetId="40" r:id="rId42"/>
    <sheet name="40" sheetId="41" r:id="rId43"/>
    <sheet name="41" sheetId="42" r:id="rId44"/>
    <sheet name="42" sheetId="43" r:id="rId45"/>
    <sheet name="43" sheetId="44" r:id="rId46"/>
    <sheet name="44" sheetId="45" r:id="rId47"/>
    <sheet name="45" sheetId="46" r:id="rId48"/>
    <sheet name="46" sheetId="47" r:id="rId49"/>
    <sheet name="47" sheetId="48" r:id="rId50"/>
    <sheet name="48" sheetId="49" r:id="rId51"/>
    <sheet name="49" sheetId="50" r:id="rId52"/>
    <sheet name="50" sheetId="51" r:id="rId53"/>
    <sheet name="51" sheetId="52" r:id="rId54"/>
    <sheet name="52" sheetId="54" r:id="rId55"/>
    <sheet name="53" sheetId="55" r:id="rId56"/>
    <sheet name="54" sheetId="56" r:id="rId57"/>
    <sheet name="55" sheetId="57" r:id="rId58"/>
    <sheet name="56" sheetId="58" r:id="rId59"/>
    <sheet name="57" sheetId="59" r:id="rId60"/>
    <sheet name="58" sheetId="60" r:id="rId61"/>
    <sheet name="59" sheetId="61" r:id="rId62"/>
    <sheet name="60" sheetId="62" r:id="rId63"/>
    <sheet name="61" sheetId="65" r:id="rId6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74" l="1"/>
  <c r="C4" i="74"/>
  <c r="C3" i="74"/>
  <c r="R46" i="5"/>
  <c r="R45" i="5"/>
  <c r="R44" i="5"/>
  <c r="R43" i="5"/>
  <c r="R42" i="5"/>
  <c r="R41" i="5"/>
  <c r="R40" i="5"/>
  <c r="R39" i="5"/>
  <c r="R38" i="5"/>
  <c r="R37" i="5"/>
  <c r="R36" i="5"/>
  <c r="R35" i="5"/>
  <c r="R34" i="5"/>
  <c r="R33" i="5"/>
  <c r="R32" i="5"/>
  <c r="R31" i="5"/>
  <c r="R30" i="5"/>
  <c r="R29" i="5"/>
  <c r="R28" i="5"/>
  <c r="R27" i="5"/>
  <c r="R26" i="5"/>
  <c r="R25" i="5"/>
  <c r="R24" i="5"/>
  <c r="R23" i="5"/>
  <c r="R22" i="5"/>
  <c r="R21" i="5"/>
  <c r="R20" i="5"/>
  <c r="R19" i="5"/>
  <c r="R18" i="5"/>
  <c r="R17" i="5"/>
  <c r="R16" i="5"/>
  <c r="R15" i="5"/>
  <c r="R14" i="5"/>
  <c r="R13" i="5"/>
  <c r="R12" i="5"/>
  <c r="R11" i="5"/>
  <c r="R10" i="5"/>
  <c r="R9" i="5"/>
  <c r="R8" i="5"/>
  <c r="R7" i="5"/>
  <c r="R6" i="5"/>
  <c r="R5" i="5"/>
  <c r="R4" i="5"/>
  <c r="F2" i="69"/>
  <c r="F3" i="69"/>
  <c r="F4" i="69"/>
  <c r="F5" i="69"/>
  <c r="F6" i="69"/>
  <c r="F7" i="69"/>
  <c r="F8" i="69"/>
  <c r="F9" i="69"/>
  <c r="F10" i="69"/>
  <c r="F11" i="69"/>
  <c r="F12" i="69"/>
  <c r="F13" i="69"/>
  <c r="F14" i="69"/>
  <c r="F15" i="69"/>
  <c r="F16" i="69"/>
  <c r="F17" i="69"/>
  <c r="F18" i="69"/>
  <c r="F19" i="69"/>
  <c r="F20" i="69"/>
  <c r="F21" i="69"/>
  <c r="F22" i="69"/>
  <c r="F23" i="69"/>
  <c r="F24" i="69"/>
  <c r="F25" i="69"/>
  <c r="F26" i="69"/>
  <c r="F27" i="69"/>
  <c r="F28" i="69"/>
  <c r="F29" i="69"/>
  <c r="F30" i="69"/>
  <c r="F31" i="69"/>
  <c r="F32" i="69"/>
  <c r="F33" i="69"/>
  <c r="F34" i="69"/>
  <c r="F35" i="69"/>
  <c r="F36" i="69"/>
  <c r="F37" i="69"/>
  <c r="F38" i="69"/>
  <c r="F39" i="69"/>
  <c r="F40" i="69"/>
  <c r="F41" i="69"/>
  <c r="F42" i="69"/>
  <c r="F43" i="69"/>
  <c r="F44" i="69"/>
  <c r="F45" i="69"/>
  <c r="F46" i="69"/>
  <c r="F47" i="69"/>
  <c r="F48" i="69"/>
  <c r="F49" i="69"/>
  <c r="F50" i="69"/>
  <c r="F51" i="69"/>
  <c r="F52" i="69"/>
  <c r="F53" i="69"/>
  <c r="F54" i="69"/>
  <c r="F55" i="69"/>
  <c r="F56" i="69"/>
  <c r="F57" i="69"/>
  <c r="F58" i="69"/>
  <c r="F59" i="69"/>
  <c r="F60" i="69"/>
  <c r="F61" i="69"/>
  <c r="F62" i="69"/>
  <c r="F63" i="69"/>
  <c r="F64" i="69"/>
  <c r="F65" i="69"/>
  <c r="F66" i="69"/>
  <c r="F67" i="69"/>
  <c r="F68" i="69"/>
  <c r="F69" i="69"/>
  <c r="F70" i="69"/>
  <c r="F71" i="69"/>
  <c r="F72" i="69"/>
  <c r="F73" i="69"/>
  <c r="F74" i="69"/>
  <c r="F75" i="69"/>
  <c r="F76" i="69"/>
  <c r="F77" i="69"/>
  <c r="F78" i="69"/>
  <c r="F79" i="69"/>
  <c r="F80" i="69"/>
  <c r="F81" i="69"/>
  <c r="F82" i="69"/>
  <c r="F83" i="69"/>
  <c r="F84" i="69"/>
  <c r="F85" i="69"/>
  <c r="F86" i="69"/>
  <c r="F87" i="69"/>
  <c r="F88" i="69"/>
  <c r="F89" i="69"/>
  <c r="F90" i="69"/>
  <c r="F91" i="69"/>
  <c r="F92" i="69"/>
  <c r="F93" i="69"/>
  <c r="F94" i="69"/>
  <c r="F95" i="69"/>
  <c r="F96" i="69"/>
  <c r="F97" i="69"/>
  <c r="F98" i="69"/>
  <c r="F99" i="69"/>
  <c r="F100" i="69"/>
  <c r="F101" i="69"/>
  <c r="F102" i="69"/>
  <c r="F103" i="69"/>
  <c r="F104" i="69"/>
  <c r="F105" i="69"/>
  <c r="F106" i="69"/>
  <c r="F107" i="69"/>
  <c r="F108" i="69"/>
  <c r="F109" i="69"/>
  <c r="F110" i="69"/>
  <c r="F111" i="69"/>
  <c r="F112" i="69"/>
  <c r="F113" i="69"/>
  <c r="F114" i="69"/>
  <c r="F115" i="69"/>
  <c r="F116" i="69"/>
  <c r="F117" i="69"/>
  <c r="F118" i="69"/>
  <c r="F119" i="69"/>
  <c r="F120" i="69"/>
  <c r="F121" i="69"/>
  <c r="F122" i="69"/>
  <c r="F123" i="69"/>
  <c r="F124" i="69"/>
  <c r="F125" i="69"/>
  <c r="F126" i="69"/>
  <c r="F127" i="69"/>
  <c r="F128" i="69"/>
  <c r="F129" i="69"/>
  <c r="F130" i="69"/>
  <c r="F131" i="69"/>
  <c r="F132" i="69"/>
  <c r="F133" i="69"/>
  <c r="F134" i="69"/>
  <c r="F135" i="69"/>
  <c r="F136" i="69"/>
  <c r="F137" i="69"/>
  <c r="F138" i="69"/>
  <c r="F139" i="69"/>
  <c r="F140" i="69"/>
  <c r="F141" i="69"/>
  <c r="F142" i="69"/>
  <c r="F143" i="69"/>
  <c r="F144" i="69"/>
  <c r="F145" i="69"/>
  <c r="F146" i="69"/>
  <c r="F147" i="69"/>
  <c r="F148" i="69"/>
  <c r="F149" i="69"/>
  <c r="F150" i="69"/>
  <c r="F151" i="69"/>
  <c r="F152" i="69"/>
  <c r="F153" i="69"/>
  <c r="F154" i="69"/>
  <c r="F155" i="69"/>
  <c r="F156" i="69"/>
  <c r="F157" i="69"/>
  <c r="F158" i="69"/>
  <c r="F159" i="69"/>
  <c r="F160" i="69"/>
  <c r="F161" i="69"/>
  <c r="F162" i="69"/>
  <c r="F163" i="69"/>
  <c r="F164" i="69"/>
  <c r="F165" i="69"/>
  <c r="F166" i="69"/>
  <c r="F167" i="69"/>
  <c r="F168" i="69"/>
  <c r="F169" i="69"/>
  <c r="F170" i="69"/>
  <c r="F171" i="69"/>
  <c r="F172" i="69"/>
  <c r="F173" i="69"/>
  <c r="F174" i="69"/>
  <c r="F175" i="69"/>
  <c r="F176" i="69"/>
  <c r="F177" i="69"/>
  <c r="F178" i="69"/>
  <c r="F179" i="69"/>
  <c r="F180" i="69"/>
  <c r="F181" i="69"/>
  <c r="F182" i="69"/>
  <c r="F183" i="69"/>
  <c r="F184" i="69"/>
  <c r="F185" i="69"/>
  <c r="F186" i="69"/>
  <c r="F187" i="69"/>
  <c r="F188" i="69"/>
  <c r="F189" i="69"/>
  <c r="F190" i="69"/>
  <c r="F191" i="69"/>
  <c r="F192" i="69"/>
  <c r="F193" i="69"/>
  <c r="F194" i="69"/>
  <c r="F195" i="69"/>
  <c r="F196" i="69"/>
  <c r="F197" i="69"/>
  <c r="F198" i="69"/>
  <c r="F199" i="69"/>
  <c r="F200" i="69"/>
  <c r="F201" i="69"/>
  <c r="F202" i="69"/>
  <c r="F203" i="69"/>
  <c r="F204" i="69"/>
  <c r="F205" i="69"/>
  <c r="F206" i="69"/>
  <c r="F207" i="69"/>
  <c r="F208" i="69"/>
  <c r="F209" i="69"/>
  <c r="F210" i="69"/>
  <c r="F211" i="69"/>
  <c r="F212" i="69"/>
  <c r="F213" i="69"/>
  <c r="F214" i="69"/>
  <c r="F215" i="69"/>
  <c r="F216" i="69"/>
  <c r="F217" i="69"/>
  <c r="F218" i="69"/>
  <c r="F219" i="69"/>
  <c r="F220" i="69"/>
  <c r="F221" i="69"/>
  <c r="F222" i="69"/>
  <c r="F223" i="69"/>
  <c r="F224" i="69"/>
  <c r="F225" i="69"/>
  <c r="F226" i="69"/>
  <c r="F227" i="69"/>
  <c r="F228" i="69"/>
  <c r="F229" i="69"/>
  <c r="F230" i="69"/>
  <c r="F231" i="69"/>
  <c r="F232" i="69"/>
  <c r="F233" i="69"/>
  <c r="F234" i="69"/>
  <c r="F235" i="69"/>
  <c r="F236" i="69"/>
  <c r="F237" i="69"/>
  <c r="F238" i="69"/>
  <c r="F239" i="69"/>
  <c r="F240" i="69"/>
  <c r="F241" i="69"/>
  <c r="F242" i="69"/>
  <c r="F243" i="69"/>
  <c r="F244" i="69"/>
  <c r="F245" i="69"/>
  <c r="F246" i="69"/>
  <c r="F247" i="69"/>
  <c r="F248" i="69"/>
  <c r="F249" i="69"/>
  <c r="F250" i="69"/>
  <c r="F251" i="69"/>
  <c r="F252" i="69"/>
  <c r="F253" i="69"/>
  <c r="F254" i="69"/>
  <c r="F255" i="69"/>
  <c r="F256" i="69"/>
  <c r="F257" i="69"/>
  <c r="F258" i="69"/>
  <c r="F259" i="69"/>
  <c r="F260" i="69"/>
  <c r="F261" i="69"/>
  <c r="F262" i="69"/>
  <c r="F263" i="69"/>
  <c r="F264" i="69"/>
  <c r="F265" i="69"/>
  <c r="F266" i="69"/>
  <c r="F267" i="69"/>
  <c r="F268" i="69"/>
  <c r="F269" i="69"/>
  <c r="F270" i="69"/>
  <c r="F271" i="69"/>
  <c r="F272" i="69"/>
  <c r="F273" i="69"/>
  <c r="F274" i="69"/>
  <c r="F275" i="69"/>
  <c r="F276" i="69"/>
  <c r="F277" i="69"/>
  <c r="F278" i="69"/>
  <c r="F279" i="69"/>
  <c r="F280" i="69"/>
  <c r="F281" i="69"/>
  <c r="F282" i="69"/>
  <c r="F283" i="69"/>
  <c r="F284" i="69"/>
  <c r="F285" i="69"/>
  <c r="F286" i="69"/>
  <c r="F287" i="69"/>
  <c r="F288" i="69"/>
  <c r="F289" i="69"/>
  <c r="F290" i="69"/>
  <c r="F291" i="69"/>
  <c r="F292" i="69"/>
  <c r="F293" i="69"/>
  <c r="F294" i="69"/>
  <c r="F295" i="69"/>
  <c r="F296" i="69"/>
  <c r="F297" i="69"/>
  <c r="F298" i="69"/>
  <c r="F299" i="69"/>
  <c r="F300" i="69"/>
  <c r="F301" i="69"/>
  <c r="F302" i="69"/>
  <c r="F303" i="69"/>
  <c r="F304" i="69"/>
  <c r="F305" i="69"/>
  <c r="F306" i="69"/>
  <c r="F307" i="69"/>
  <c r="F308" i="69"/>
  <c r="F309" i="69"/>
  <c r="F310" i="69"/>
  <c r="F311" i="69"/>
  <c r="F312" i="69"/>
  <c r="F313" i="69"/>
  <c r="F314" i="69"/>
  <c r="F315" i="69"/>
  <c r="F316" i="69"/>
  <c r="F317" i="69"/>
  <c r="F318" i="69"/>
  <c r="F319" i="69"/>
  <c r="F320" i="69"/>
  <c r="F321" i="69"/>
  <c r="F322" i="69"/>
  <c r="F323" i="69"/>
  <c r="F324" i="69"/>
  <c r="F325" i="69"/>
  <c r="F326" i="69"/>
  <c r="F327" i="69"/>
  <c r="F328" i="69"/>
  <c r="F329" i="69"/>
  <c r="F330" i="69"/>
  <c r="F331" i="69"/>
  <c r="F332" i="69"/>
  <c r="F333" i="69"/>
  <c r="F334" i="69"/>
  <c r="F335" i="69"/>
  <c r="F336" i="69"/>
  <c r="F337" i="69"/>
  <c r="F338" i="69"/>
  <c r="F339" i="69"/>
  <c r="F340" i="69"/>
  <c r="F341" i="69"/>
  <c r="F342" i="69"/>
  <c r="F343" i="69"/>
  <c r="F344" i="69"/>
  <c r="F345" i="69"/>
  <c r="F346" i="69"/>
  <c r="F347" i="69"/>
  <c r="F348" i="69"/>
  <c r="F349" i="69"/>
  <c r="F350" i="69"/>
  <c r="F351" i="69"/>
  <c r="F352" i="69"/>
  <c r="F353" i="69"/>
  <c r="F354" i="69"/>
  <c r="F355" i="69"/>
  <c r="F356" i="69"/>
  <c r="F357" i="69"/>
  <c r="F358" i="69"/>
  <c r="F359" i="69"/>
  <c r="F360" i="69"/>
  <c r="F361" i="69"/>
  <c r="F362" i="69"/>
  <c r="F363" i="69"/>
  <c r="F364" i="69"/>
  <c r="F365" i="69"/>
  <c r="F366" i="69"/>
  <c r="F367" i="69"/>
  <c r="F368" i="69"/>
  <c r="F369" i="69"/>
  <c r="F370" i="69"/>
  <c r="F371" i="69"/>
  <c r="F372" i="69"/>
  <c r="F373" i="69"/>
  <c r="F374" i="69"/>
  <c r="F375" i="69"/>
  <c r="F376" i="69"/>
  <c r="F377" i="69"/>
  <c r="F378" i="69"/>
  <c r="F379" i="69"/>
  <c r="F380" i="69"/>
  <c r="F381" i="69"/>
  <c r="F382" i="69"/>
  <c r="F383" i="69"/>
  <c r="F384" i="69"/>
  <c r="F385" i="69"/>
  <c r="F386" i="69"/>
  <c r="F387" i="69"/>
  <c r="F388" i="69"/>
  <c r="F389" i="69"/>
  <c r="F390" i="69"/>
  <c r="F391" i="69"/>
  <c r="F392" i="69"/>
  <c r="F393" i="69"/>
  <c r="F394" i="69"/>
  <c r="F395" i="69"/>
  <c r="F396" i="69"/>
  <c r="F397" i="69"/>
  <c r="F398" i="69"/>
  <c r="F399" i="69"/>
  <c r="F400" i="69"/>
  <c r="F401" i="69"/>
  <c r="F402" i="69"/>
  <c r="F403" i="69"/>
  <c r="F404" i="69"/>
  <c r="F405" i="69"/>
  <c r="F406" i="69"/>
  <c r="F407" i="69"/>
  <c r="F408" i="69"/>
  <c r="F409" i="69"/>
  <c r="F410" i="69"/>
  <c r="F411" i="69"/>
  <c r="F412" i="69"/>
  <c r="F413" i="69"/>
  <c r="F414" i="69"/>
  <c r="F415" i="69"/>
  <c r="F416" i="69"/>
  <c r="F417" i="69"/>
  <c r="F418" i="69"/>
  <c r="F419" i="69"/>
  <c r="F420" i="69"/>
  <c r="F421" i="69"/>
  <c r="F422" i="69"/>
  <c r="F423" i="69"/>
  <c r="F424" i="69"/>
  <c r="F425" i="69"/>
  <c r="F426" i="69"/>
  <c r="F427" i="69"/>
  <c r="F428" i="69"/>
  <c r="F429" i="69"/>
  <c r="F430" i="69"/>
  <c r="F431" i="69"/>
  <c r="F432" i="69"/>
  <c r="F433" i="69"/>
  <c r="F434" i="69"/>
  <c r="F435" i="69"/>
  <c r="F436" i="69"/>
  <c r="F437" i="69"/>
  <c r="F438" i="69"/>
  <c r="F439" i="69"/>
  <c r="F440" i="69"/>
  <c r="F441" i="69"/>
  <c r="F442" i="69"/>
  <c r="F443" i="69"/>
  <c r="F444" i="69"/>
  <c r="F445" i="69"/>
  <c r="F446" i="69"/>
  <c r="F447" i="69"/>
  <c r="F448" i="69"/>
  <c r="F449" i="69"/>
  <c r="F450" i="69"/>
  <c r="F451" i="69"/>
  <c r="F452" i="69"/>
  <c r="F453" i="69"/>
  <c r="F454" i="69"/>
  <c r="F455" i="69"/>
  <c r="F456" i="69"/>
  <c r="F457" i="69"/>
  <c r="F458" i="69"/>
  <c r="F459" i="69"/>
  <c r="F460" i="69"/>
  <c r="F461" i="69"/>
  <c r="F462" i="69"/>
  <c r="F463" i="69"/>
  <c r="F464" i="69"/>
  <c r="F465" i="69"/>
  <c r="F466" i="69"/>
  <c r="F467" i="69"/>
  <c r="F468" i="69"/>
  <c r="F469" i="69"/>
  <c r="F470" i="69"/>
  <c r="F471" i="69"/>
  <c r="F472" i="69"/>
  <c r="F473" i="69"/>
  <c r="F474" i="69"/>
  <c r="F475" i="69"/>
  <c r="F476" i="69"/>
  <c r="F477" i="69"/>
  <c r="F478" i="69"/>
  <c r="F479" i="69"/>
  <c r="F480" i="69"/>
  <c r="F481" i="69"/>
  <c r="F482" i="69"/>
  <c r="F483" i="69"/>
  <c r="F484" i="69"/>
  <c r="F485" i="69"/>
  <c r="F486" i="69"/>
  <c r="F487" i="69"/>
  <c r="F488" i="69"/>
  <c r="F489" i="69"/>
  <c r="F490" i="69"/>
  <c r="F491" i="69"/>
  <c r="F492" i="69"/>
  <c r="F493" i="69"/>
  <c r="F494" i="69"/>
  <c r="F495" i="69"/>
  <c r="F496" i="69"/>
  <c r="F497" i="69"/>
  <c r="F498" i="69"/>
  <c r="F499" i="69"/>
  <c r="F500" i="69"/>
  <c r="F501" i="69"/>
  <c r="F502" i="69"/>
  <c r="F503" i="69"/>
  <c r="F504" i="69"/>
  <c r="F505" i="69"/>
  <c r="F506" i="69"/>
  <c r="F507" i="69"/>
  <c r="F508" i="69"/>
  <c r="F509" i="69"/>
  <c r="F510" i="69"/>
  <c r="F511" i="69"/>
  <c r="F512" i="69"/>
  <c r="F513" i="69"/>
  <c r="F514" i="69"/>
  <c r="F515" i="69"/>
  <c r="F516" i="69"/>
  <c r="F517" i="69"/>
  <c r="F518" i="69"/>
  <c r="F519" i="69"/>
  <c r="F520" i="69"/>
  <c r="F521" i="69"/>
  <c r="F522" i="69"/>
  <c r="F523" i="69"/>
  <c r="F524" i="69"/>
  <c r="F525" i="69"/>
  <c r="F526" i="69"/>
  <c r="F527" i="69"/>
  <c r="F528" i="69"/>
  <c r="F529" i="69"/>
  <c r="F530" i="69"/>
  <c r="F531" i="69"/>
  <c r="F532" i="69"/>
  <c r="F533" i="69"/>
  <c r="F534" i="69"/>
  <c r="F535" i="69"/>
  <c r="F536" i="69"/>
  <c r="F537" i="69"/>
  <c r="F538" i="69"/>
  <c r="F539" i="69"/>
  <c r="F540" i="69"/>
  <c r="F541" i="69"/>
  <c r="F542" i="69"/>
  <c r="F543" i="69"/>
  <c r="F544" i="69"/>
  <c r="F545" i="69"/>
  <c r="F546" i="69"/>
  <c r="F547" i="69"/>
  <c r="F548" i="69"/>
  <c r="F549" i="69"/>
  <c r="F550" i="69"/>
  <c r="F551" i="69"/>
  <c r="F552" i="69"/>
  <c r="F553" i="69"/>
  <c r="F554" i="69"/>
  <c r="F555" i="69"/>
  <c r="F556" i="69"/>
  <c r="F557" i="69"/>
  <c r="F558" i="69"/>
  <c r="F559" i="69"/>
  <c r="F560" i="69"/>
  <c r="F561" i="69"/>
  <c r="F562" i="69"/>
  <c r="F563" i="69"/>
  <c r="F564" i="69"/>
  <c r="F565" i="69"/>
  <c r="F566" i="69"/>
  <c r="F567" i="69"/>
  <c r="F568" i="69"/>
  <c r="F569" i="69"/>
  <c r="F570" i="69"/>
  <c r="F571" i="69"/>
  <c r="F572" i="69"/>
  <c r="F573" i="69"/>
  <c r="F574" i="69"/>
  <c r="F575" i="69"/>
  <c r="F576" i="69"/>
  <c r="F577" i="69"/>
  <c r="F578" i="69"/>
  <c r="F579" i="69"/>
  <c r="F580" i="69"/>
  <c r="F581" i="69"/>
  <c r="F582" i="69"/>
  <c r="F583" i="69"/>
  <c r="F584" i="69"/>
  <c r="F585" i="69"/>
  <c r="F586" i="69"/>
  <c r="F587" i="69"/>
  <c r="F588" i="69"/>
  <c r="F589" i="69"/>
  <c r="F590" i="69"/>
  <c r="F591" i="69"/>
  <c r="F592" i="69"/>
  <c r="F593" i="69"/>
  <c r="F594" i="69"/>
  <c r="F595" i="69"/>
  <c r="F596" i="69"/>
  <c r="F597" i="69"/>
  <c r="F598" i="69"/>
  <c r="F599" i="69"/>
  <c r="F600" i="69"/>
  <c r="F601" i="69"/>
  <c r="F602" i="69"/>
  <c r="F603" i="69"/>
  <c r="F604" i="69"/>
  <c r="F605" i="69"/>
  <c r="F606" i="69"/>
  <c r="F607" i="69"/>
  <c r="F608" i="69"/>
  <c r="F609" i="69"/>
  <c r="F610" i="69"/>
  <c r="F611" i="69"/>
  <c r="F612" i="69"/>
  <c r="F613" i="69"/>
  <c r="F614" i="69"/>
  <c r="F615" i="69"/>
  <c r="F616" i="69"/>
  <c r="F617" i="69"/>
  <c r="F618" i="69"/>
  <c r="F619" i="69"/>
  <c r="F620" i="69"/>
  <c r="F621" i="69"/>
  <c r="F622" i="69"/>
  <c r="F623" i="69"/>
  <c r="F624" i="69"/>
  <c r="F625" i="69"/>
  <c r="F626" i="69"/>
  <c r="F627" i="69"/>
  <c r="F628" i="69"/>
  <c r="F629" i="69"/>
  <c r="F630" i="69"/>
  <c r="F631" i="69"/>
  <c r="F632" i="69"/>
  <c r="F633" i="69"/>
  <c r="F634" i="69"/>
  <c r="F635" i="69"/>
  <c r="F636" i="69"/>
  <c r="F637" i="69"/>
  <c r="F638" i="69"/>
  <c r="F639" i="69"/>
  <c r="F640" i="69"/>
  <c r="F641" i="69"/>
  <c r="F642" i="69"/>
  <c r="F643" i="69"/>
  <c r="F644" i="69"/>
  <c r="F645" i="69"/>
  <c r="F646" i="69"/>
  <c r="F647" i="69"/>
  <c r="F648" i="69"/>
  <c r="F649" i="69"/>
  <c r="F650" i="69"/>
  <c r="F651" i="69"/>
  <c r="F652" i="69"/>
  <c r="F653" i="69"/>
  <c r="F654" i="69"/>
  <c r="F655" i="69"/>
  <c r="F656" i="69"/>
  <c r="F657" i="69"/>
  <c r="F658" i="69"/>
  <c r="F659" i="69"/>
  <c r="F660" i="69"/>
  <c r="F661" i="69"/>
  <c r="F662" i="69"/>
  <c r="F663" i="69"/>
  <c r="F664" i="69"/>
  <c r="F665" i="69"/>
  <c r="F666" i="69"/>
  <c r="F667" i="69"/>
  <c r="F668" i="69"/>
  <c r="F669" i="69"/>
  <c r="F670" i="69"/>
  <c r="F671" i="69"/>
  <c r="F672" i="69"/>
  <c r="F673" i="69"/>
  <c r="F674" i="69"/>
  <c r="F675" i="69"/>
  <c r="F676" i="69"/>
  <c r="F677" i="69"/>
  <c r="F678" i="69"/>
  <c r="F679" i="69"/>
  <c r="F680" i="69"/>
  <c r="F681" i="69"/>
  <c r="F682" i="69"/>
  <c r="F683" i="69"/>
  <c r="F684" i="69"/>
  <c r="F685" i="69"/>
  <c r="F686" i="69"/>
  <c r="F687" i="69"/>
  <c r="F688" i="69"/>
  <c r="F689" i="69"/>
  <c r="F690" i="69"/>
  <c r="F691" i="69"/>
  <c r="F692" i="69"/>
  <c r="F693" i="69"/>
  <c r="F694" i="69"/>
  <c r="F695" i="69"/>
  <c r="F696" i="69"/>
  <c r="F697" i="69"/>
  <c r="F698" i="69"/>
  <c r="F699" i="69"/>
  <c r="F700" i="69"/>
  <c r="F701" i="69"/>
  <c r="F702" i="69"/>
  <c r="F703" i="69"/>
  <c r="F704" i="69"/>
  <c r="F705" i="69"/>
  <c r="F706" i="69"/>
  <c r="F707" i="69"/>
  <c r="F708" i="69"/>
  <c r="F709" i="69"/>
  <c r="F710" i="69"/>
  <c r="F711" i="69"/>
  <c r="F712" i="69"/>
  <c r="F713" i="69"/>
  <c r="F714" i="69"/>
  <c r="F715" i="69"/>
  <c r="F716" i="69"/>
  <c r="F717" i="69"/>
  <c r="F718" i="69"/>
  <c r="F719" i="69"/>
  <c r="F720" i="69"/>
  <c r="F721" i="69"/>
  <c r="F722" i="69"/>
  <c r="F723" i="69"/>
  <c r="F724" i="69"/>
  <c r="F725" i="69"/>
  <c r="F726" i="69"/>
  <c r="F727" i="69"/>
  <c r="F728" i="69"/>
  <c r="F729" i="69"/>
  <c r="F730" i="69"/>
  <c r="F731" i="69"/>
  <c r="F732" i="69"/>
  <c r="F733" i="69"/>
  <c r="F734" i="69"/>
  <c r="F735" i="69"/>
  <c r="F736" i="69"/>
  <c r="F737" i="69"/>
  <c r="F738" i="69"/>
  <c r="F739" i="69"/>
  <c r="F740" i="69"/>
  <c r="F741" i="69"/>
  <c r="F742" i="69"/>
  <c r="F743" i="69"/>
  <c r="F744" i="69"/>
  <c r="F745" i="69"/>
  <c r="F746" i="69"/>
  <c r="F747" i="69"/>
  <c r="F748" i="69"/>
  <c r="F749" i="69"/>
  <c r="F750" i="69"/>
  <c r="F751" i="69"/>
  <c r="F752" i="69"/>
  <c r="F753" i="69"/>
  <c r="F754" i="69"/>
  <c r="F755" i="69"/>
  <c r="F756" i="69"/>
  <c r="F757" i="69"/>
  <c r="F758" i="69"/>
  <c r="F759" i="69"/>
  <c r="F760" i="69"/>
  <c r="F761" i="69"/>
  <c r="F762" i="69"/>
  <c r="F763" i="69"/>
  <c r="F764" i="69"/>
  <c r="F765" i="69"/>
  <c r="F766" i="69"/>
  <c r="F767" i="69"/>
  <c r="F768" i="69"/>
  <c r="F769" i="69"/>
  <c r="F770" i="69"/>
  <c r="F771" i="69"/>
  <c r="F772" i="69"/>
  <c r="F773" i="69"/>
  <c r="F774" i="69"/>
  <c r="F775" i="69"/>
  <c r="F776" i="69"/>
  <c r="F777" i="69"/>
  <c r="F778" i="69"/>
  <c r="F779" i="69"/>
  <c r="F780" i="69"/>
  <c r="F781" i="69"/>
  <c r="F782" i="69"/>
  <c r="F783" i="69"/>
  <c r="F784" i="69"/>
  <c r="F785" i="69"/>
  <c r="F786" i="69"/>
  <c r="F787" i="69"/>
  <c r="F788" i="69"/>
  <c r="F789" i="69"/>
  <c r="F790" i="69"/>
  <c r="F791" i="69"/>
  <c r="F792" i="69"/>
  <c r="F793" i="69"/>
  <c r="F794" i="69"/>
  <c r="F795" i="69"/>
  <c r="F796" i="69"/>
  <c r="F797" i="69"/>
  <c r="F798" i="69"/>
  <c r="F799" i="69"/>
  <c r="F800" i="69"/>
  <c r="F801" i="69"/>
  <c r="F802" i="69"/>
  <c r="F803" i="69"/>
  <c r="F804" i="69"/>
  <c r="F805" i="69"/>
  <c r="F806" i="69"/>
  <c r="F807" i="69"/>
  <c r="F808" i="69"/>
  <c r="F809" i="69"/>
  <c r="F810" i="69"/>
  <c r="F811" i="69"/>
  <c r="F812" i="69"/>
  <c r="F813" i="69"/>
  <c r="F814" i="69"/>
  <c r="F815" i="69"/>
  <c r="F816" i="69"/>
  <c r="F817" i="69"/>
  <c r="F818" i="69"/>
  <c r="F819" i="69"/>
  <c r="F820" i="69"/>
  <c r="F821" i="69"/>
  <c r="F822" i="69"/>
  <c r="F823" i="69"/>
  <c r="F824" i="69"/>
  <c r="F825" i="69"/>
  <c r="F826" i="69"/>
  <c r="F827" i="69"/>
  <c r="F828" i="69"/>
  <c r="F829" i="69"/>
  <c r="F830" i="69"/>
  <c r="F831" i="69"/>
  <c r="F832" i="69"/>
  <c r="F833" i="69"/>
  <c r="F834" i="69"/>
  <c r="F835" i="69"/>
  <c r="F836" i="69"/>
  <c r="F837" i="69"/>
  <c r="F838" i="69"/>
  <c r="F839" i="69"/>
  <c r="F840" i="69"/>
  <c r="F841" i="69"/>
  <c r="F842" i="69"/>
  <c r="F843" i="69"/>
  <c r="F844" i="69"/>
  <c r="F845" i="69"/>
  <c r="F846" i="69"/>
  <c r="F847" i="69"/>
  <c r="F848" i="69"/>
  <c r="F849" i="69"/>
  <c r="F850" i="69"/>
  <c r="F851" i="69"/>
  <c r="F852" i="69"/>
  <c r="F853" i="69"/>
  <c r="F854" i="69"/>
  <c r="F855" i="69"/>
  <c r="F856" i="69"/>
  <c r="F857" i="69"/>
  <c r="F858" i="69"/>
  <c r="F859" i="69"/>
  <c r="F860" i="69"/>
  <c r="F861" i="69"/>
  <c r="F862" i="69"/>
  <c r="F863" i="69"/>
  <c r="F864" i="69"/>
  <c r="F865" i="69"/>
  <c r="F866" i="69"/>
  <c r="F867" i="69"/>
  <c r="F868" i="69"/>
  <c r="F869" i="69"/>
  <c r="F870" i="69"/>
  <c r="F871" i="69"/>
  <c r="F872" i="69"/>
  <c r="F873" i="69"/>
  <c r="F874" i="69"/>
  <c r="F875" i="69"/>
  <c r="F876" i="69"/>
  <c r="F877" i="69"/>
  <c r="F878" i="69"/>
  <c r="F879" i="69"/>
  <c r="F880" i="69"/>
  <c r="F881" i="69"/>
  <c r="F882" i="69"/>
  <c r="F883" i="69"/>
  <c r="F884" i="69"/>
  <c r="F885" i="69"/>
  <c r="F886" i="69"/>
  <c r="F887" i="69"/>
  <c r="F888" i="69"/>
  <c r="F889" i="69"/>
  <c r="F890" i="69"/>
  <c r="F891" i="69"/>
  <c r="F892" i="69"/>
  <c r="F893" i="69"/>
  <c r="F894" i="69"/>
  <c r="F895" i="69"/>
  <c r="F896" i="69"/>
  <c r="F897" i="69"/>
  <c r="F898" i="69"/>
  <c r="F899" i="69"/>
  <c r="F900" i="69"/>
  <c r="F901" i="69"/>
  <c r="F902" i="69"/>
  <c r="F903" i="69"/>
  <c r="F904" i="69"/>
  <c r="F905" i="69"/>
  <c r="F906" i="69"/>
  <c r="F907" i="69"/>
  <c r="F908" i="69"/>
  <c r="F909" i="69"/>
  <c r="F910" i="69"/>
  <c r="F911" i="69"/>
  <c r="F912" i="69"/>
  <c r="F913" i="69"/>
  <c r="F914" i="69"/>
  <c r="F915" i="69"/>
  <c r="F916" i="69"/>
  <c r="F917" i="69"/>
  <c r="F918" i="69"/>
  <c r="F919" i="69"/>
  <c r="F920" i="69"/>
  <c r="F921" i="69"/>
  <c r="F922" i="69"/>
  <c r="F923" i="69"/>
  <c r="F924" i="69"/>
  <c r="F925" i="69"/>
  <c r="F926" i="69"/>
  <c r="F927" i="69"/>
  <c r="F928" i="69"/>
  <c r="F929" i="69"/>
  <c r="F930" i="69"/>
  <c r="F931" i="69"/>
  <c r="F932" i="69"/>
  <c r="F933" i="69"/>
  <c r="F934" i="69"/>
  <c r="F935" i="69"/>
  <c r="F936" i="69"/>
  <c r="F937" i="69"/>
  <c r="F938" i="69"/>
  <c r="F939" i="69"/>
  <c r="F940" i="69"/>
  <c r="F941" i="69"/>
  <c r="F942" i="69"/>
  <c r="F943" i="69"/>
  <c r="F944" i="69"/>
  <c r="F945" i="69"/>
  <c r="F946" i="69"/>
  <c r="F947" i="69"/>
  <c r="F948" i="69"/>
  <c r="F949" i="69"/>
  <c r="F950" i="69"/>
  <c r="F951" i="69"/>
  <c r="F952" i="69"/>
  <c r="F953" i="69"/>
  <c r="F954" i="69"/>
  <c r="F955" i="69"/>
  <c r="F956" i="69"/>
  <c r="F957" i="69"/>
  <c r="F958" i="69"/>
  <c r="F959" i="69"/>
  <c r="F960" i="69"/>
  <c r="F961" i="69"/>
  <c r="F962" i="69"/>
  <c r="F963" i="69"/>
  <c r="F964" i="69"/>
  <c r="F965" i="69"/>
  <c r="F966" i="69"/>
  <c r="F967" i="69"/>
  <c r="F968" i="69"/>
  <c r="F969" i="69"/>
  <c r="F970" i="69"/>
  <c r="F971" i="69"/>
  <c r="F972" i="69"/>
  <c r="F973" i="69"/>
  <c r="F974" i="69"/>
  <c r="F975" i="69"/>
  <c r="F976" i="69"/>
  <c r="F977" i="69"/>
  <c r="F978" i="69"/>
  <c r="F979" i="69"/>
  <c r="F980" i="69"/>
  <c r="F981" i="69"/>
  <c r="F982" i="69"/>
  <c r="F983" i="69"/>
  <c r="F984" i="69"/>
  <c r="F985" i="69"/>
  <c r="F986" i="69"/>
  <c r="F987" i="69"/>
  <c r="F988" i="69"/>
  <c r="F989" i="69"/>
  <c r="F990" i="69"/>
  <c r="F991" i="69"/>
  <c r="F992" i="69"/>
  <c r="F993" i="69"/>
  <c r="F994" i="69"/>
  <c r="F995" i="69"/>
  <c r="F996" i="69"/>
  <c r="F997" i="69"/>
  <c r="F998" i="69"/>
  <c r="F999" i="69"/>
  <c r="F1000" i="69"/>
  <c r="F1001" i="69"/>
  <c r="F1002" i="69"/>
  <c r="F1003" i="69"/>
  <c r="F1004" i="69"/>
  <c r="F1005" i="69"/>
  <c r="F1006" i="69"/>
  <c r="F1007" i="69"/>
  <c r="F1008" i="69"/>
  <c r="F1009" i="69"/>
  <c r="F1010" i="69"/>
  <c r="F1011" i="69"/>
  <c r="F1012" i="69"/>
  <c r="F1013" i="69"/>
  <c r="F1014" i="69"/>
  <c r="F1015" i="69"/>
  <c r="F1016" i="69"/>
  <c r="F1017" i="69"/>
  <c r="F1018" i="69"/>
  <c r="F1019" i="69"/>
  <c r="F1020" i="69"/>
  <c r="F1021" i="69"/>
  <c r="F1022" i="69"/>
  <c r="F1023" i="69"/>
  <c r="F1024" i="69"/>
  <c r="F1025" i="69"/>
  <c r="F1026" i="69"/>
  <c r="F1027" i="69"/>
  <c r="F1028" i="69"/>
  <c r="F1029" i="69"/>
  <c r="F1030" i="69"/>
  <c r="F1031" i="69"/>
  <c r="F1032" i="69"/>
  <c r="F1033" i="69"/>
  <c r="F1034" i="69"/>
  <c r="F1035" i="69"/>
  <c r="F1036" i="69"/>
  <c r="F1037" i="69"/>
  <c r="F1038" i="69"/>
  <c r="F1039" i="69"/>
  <c r="F1040" i="69"/>
  <c r="F1041" i="69"/>
  <c r="F1042" i="69"/>
  <c r="F1043" i="69"/>
  <c r="F1044" i="69"/>
  <c r="F1045" i="69"/>
  <c r="F1046" i="69"/>
  <c r="F1047" i="69"/>
  <c r="F1048" i="69"/>
  <c r="F1049" i="69"/>
  <c r="F1050" i="69"/>
  <c r="F1051" i="69"/>
  <c r="F1052" i="69"/>
  <c r="F1053" i="69"/>
  <c r="F1054" i="69"/>
  <c r="F1055" i="69"/>
  <c r="F1056" i="69"/>
  <c r="F1057" i="69"/>
  <c r="F1058" i="69"/>
  <c r="F1059" i="69"/>
  <c r="F1060" i="69"/>
  <c r="F1061" i="69"/>
  <c r="F1062" i="69"/>
  <c r="F1063" i="69"/>
  <c r="F1064" i="69"/>
  <c r="F1065" i="69"/>
  <c r="F1066" i="69"/>
  <c r="F1067" i="69"/>
  <c r="F1068" i="69"/>
  <c r="F1069" i="69"/>
  <c r="F1070" i="69"/>
  <c r="F1071" i="69"/>
  <c r="F1072" i="69"/>
  <c r="F1073" i="69"/>
  <c r="F1074" i="69"/>
  <c r="F1075" i="69"/>
  <c r="F1076" i="69"/>
  <c r="F1077" i="69"/>
  <c r="F1078" i="69"/>
  <c r="F1079" i="69"/>
  <c r="F1080" i="69"/>
  <c r="F1081" i="69"/>
  <c r="F1082" i="69"/>
  <c r="F1083" i="69"/>
  <c r="F1084" i="69"/>
  <c r="F1085" i="69"/>
  <c r="F1086" i="69"/>
  <c r="F1087" i="69"/>
  <c r="F1088" i="69"/>
  <c r="F1089" i="69"/>
  <c r="F1090" i="69"/>
  <c r="F1091" i="69"/>
  <c r="F1092" i="69"/>
  <c r="F1093" i="69"/>
  <c r="F1094" i="69"/>
  <c r="F1095" i="69"/>
  <c r="F1096" i="69"/>
  <c r="F1097" i="69"/>
  <c r="F1098" i="69"/>
  <c r="F1099" i="69"/>
  <c r="F1100" i="69"/>
  <c r="F1101" i="69"/>
  <c r="F1102" i="69"/>
  <c r="F1103" i="69"/>
  <c r="F1104" i="69"/>
  <c r="F1105" i="69"/>
  <c r="F1106" i="69"/>
  <c r="F1107" i="69"/>
  <c r="F1108" i="69"/>
  <c r="F1109" i="69"/>
  <c r="F1110" i="69"/>
  <c r="F1111" i="69"/>
  <c r="F1112" i="69"/>
  <c r="F1113" i="69"/>
  <c r="F1114" i="69"/>
  <c r="F1115" i="69"/>
  <c r="F1116" i="69"/>
  <c r="F1117" i="69"/>
  <c r="F1118" i="69"/>
  <c r="F1119" i="69"/>
  <c r="F1120" i="69"/>
  <c r="F1121" i="69"/>
  <c r="F1122" i="69"/>
  <c r="F1123" i="69"/>
  <c r="F1124" i="69"/>
  <c r="F1125" i="69"/>
  <c r="F1126" i="69"/>
  <c r="F1127" i="69"/>
  <c r="F1128" i="69"/>
  <c r="F1129" i="69"/>
  <c r="F1130" i="69"/>
  <c r="F1131" i="69"/>
  <c r="F1132" i="69"/>
  <c r="F1133" i="69"/>
  <c r="F1134" i="69"/>
  <c r="F1135" i="69"/>
  <c r="F1136" i="69"/>
  <c r="F1137" i="69"/>
  <c r="F1138" i="69"/>
  <c r="F1139" i="69"/>
  <c r="F1140" i="69"/>
  <c r="F1141" i="69"/>
  <c r="F1142" i="69"/>
  <c r="F1143" i="69"/>
  <c r="F1144" i="69"/>
  <c r="F1145" i="69"/>
  <c r="F1146" i="69"/>
  <c r="F1147" i="69"/>
  <c r="F1148" i="69"/>
  <c r="F1149" i="69"/>
  <c r="F1150" i="69"/>
  <c r="F1151" i="69"/>
  <c r="F1152" i="69"/>
  <c r="F1153" i="69"/>
  <c r="F1154" i="69"/>
  <c r="F1155" i="69"/>
  <c r="F1156" i="69"/>
  <c r="F1157" i="69"/>
  <c r="F1158" i="69"/>
  <c r="F1159" i="69"/>
  <c r="F1160" i="69"/>
  <c r="F1161" i="69"/>
  <c r="F1162" i="69"/>
  <c r="F1163" i="69"/>
  <c r="F1164" i="69"/>
  <c r="F1165" i="69"/>
  <c r="F1166" i="69"/>
  <c r="F1167" i="69"/>
  <c r="F1168" i="69"/>
  <c r="F1169" i="69"/>
  <c r="F1170" i="69"/>
  <c r="F1171" i="69"/>
  <c r="F1172" i="69"/>
  <c r="F1173" i="69"/>
  <c r="F1174" i="69"/>
  <c r="F1175" i="69"/>
  <c r="F1176" i="69"/>
  <c r="F1177" i="69"/>
  <c r="F1178" i="69"/>
  <c r="F1179" i="69"/>
  <c r="F1180" i="69"/>
  <c r="F1181" i="69"/>
  <c r="F1182" i="69"/>
  <c r="F1183" i="69"/>
  <c r="F1184" i="69"/>
  <c r="F1185" i="69"/>
  <c r="F1186" i="69"/>
  <c r="F1187" i="69"/>
  <c r="F1188" i="69"/>
  <c r="F1189" i="69"/>
  <c r="F1190" i="69"/>
  <c r="F1191" i="69"/>
  <c r="F1192" i="69"/>
  <c r="F1193" i="69"/>
  <c r="F1194" i="69"/>
  <c r="F1195" i="69"/>
  <c r="F1196" i="69"/>
  <c r="F1197" i="69"/>
  <c r="F1198" i="69"/>
  <c r="F1199" i="69"/>
  <c r="F1200" i="69"/>
  <c r="F1201" i="69"/>
  <c r="F1202" i="69"/>
  <c r="F1203" i="69"/>
  <c r="F1204" i="69"/>
  <c r="F1205" i="69"/>
  <c r="F1206" i="69"/>
  <c r="F1207" i="69"/>
  <c r="F1208" i="69"/>
  <c r="F1209" i="69"/>
  <c r="F1210" i="69"/>
  <c r="F1211" i="69"/>
  <c r="F1212" i="69"/>
  <c r="F1213" i="69"/>
  <c r="F1214" i="69"/>
  <c r="F1215" i="69"/>
  <c r="F1216" i="69"/>
  <c r="F1217" i="69"/>
  <c r="F1218" i="69"/>
  <c r="F1219" i="69"/>
  <c r="F1220" i="69"/>
  <c r="F1221" i="69"/>
  <c r="F1222" i="69"/>
  <c r="F1223" i="69"/>
  <c r="F1224" i="69"/>
  <c r="F1225" i="69"/>
  <c r="F1226" i="69"/>
  <c r="F1227" i="69"/>
  <c r="F1228" i="69"/>
  <c r="F1229" i="69"/>
  <c r="F1230" i="69"/>
  <c r="F1231" i="69"/>
  <c r="F1232" i="69"/>
  <c r="F1233" i="69"/>
  <c r="F1234" i="69"/>
  <c r="F1235" i="69"/>
  <c r="F1236" i="69"/>
  <c r="F1237" i="69"/>
  <c r="F1238" i="69"/>
  <c r="F1239" i="69"/>
  <c r="F1240" i="69"/>
  <c r="F1241" i="69"/>
  <c r="F1242" i="69"/>
  <c r="F1243" i="69"/>
  <c r="F1244" i="69"/>
  <c r="F1245" i="69"/>
  <c r="F1246" i="69"/>
  <c r="F1247" i="69"/>
  <c r="F1248" i="69"/>
  <c r="F1249" i="69"/>
  <c r="F1250" i="69"/>
  <c r="F1251" i="69"/>
  <c r="F1252" i="69"/>
  <c r="F1253" i="69"/>
  <c r="F1254" i="69"/>
  <c r="F1255" i="69"/>
  <c r="F1256" i="69"/>
  <c r="F1257" i="69"/>
  <c r="F1258" i="69"/>
  <c r="F1259" i="69"/>
  <c r="F1260" i="69"/>
  <c r="F1261" i="69"/>
  <c r="F1262" i="69"/>
  <c r="F1263" i="69"/>
  <c r="F1264" i="69"/>
  <c r="F1265" i="69"/>
  <c r="F1266" i="69"/>
  <c r="F1267" i="69"/>
  <c r="F1268" i="69"/>
  <c r="F1269" i="69"/>
  <c r="F1270" i="69"/>
  <c r="F1271" i="69"/>
  <c r="F1272" i="69"/>
  <c r="F1273" i="69"/>
  <c r="F1274" i="69"/>
  <c r="F1275" i="69"/>
  <c r="F1276" i="69"/>
  <c r="F1277" i="69"/>
  <c r="F1278" i="69"/>
  <c r="F1279" i="69"/>
  <c r="F1280" i="69"/>
  <c r="F1281" i="69"/>
  <c r="F1282" i="69"/>
  <c r="F1283" i="69"/>
  <c r="F1284" i="69"/>
  <c r="F1285" i="69"/>
  <c r="F1286" i="69"/>
  <c r="F1287" i="69"/>
  <c r="F1288" i="69"/>
  <c r="F1289" i="69"/>
  <c r="F1290" i="69"/>
  <c r="F1291" i="69"/>
  <c r="F1292" i="69"/>
  <c r="F1293" i="69"/>
  <c r="F1294" i="69"/>
  <c r="F1295" i="69"/>
  <c r="F1296" i="69"/>
  <c r="F1297" i="69"/>
  <c r="F1298" i="69"/>
  <c r="F1299" i="69"/>
  <c r="F1300" i="69"/>
  <c r="F1301" i="69"/>
  <c r="F1302" i="69"/>
  <c r="F1303" i="69"/>
  <c r="F1304" i="69"/>
  <c r="F1305" i="69"/>
  <c r="F1306" i="69"/>
  <c r="F1307" i="69"/>
  <c r="F1308" i="69"/>
  <c r="F1309" i="69"/>
  <c r="F1310" i="69"/>
  <c r="F1311" i="69"/>
  <c r="F1312" i="69"/>
  <c r="F1313" i="69"/>
  <c r="F1314" i="69"/>
  <c r="F1315" i="69"/>
  <c r="F1316" i="69"/>
  <c r="F1317" i="69"/>
  <c r="F1318" i="69"/>
  <c r="F1319" i="69"/>
  <c r="F1320" i="69"/>
  <c r="F1321" i="69"/>
  <c r="F1322" i="69"/>
  <c r="F1323" i="69"/>
  <c r="F1324" i="69"/>
  <c r="F1325" i="69"/>
  <c r="F1326" i="69"/>
  <c r="F1327" i="69"/>
  <c r="F1328" i="69"/>
  <c r="F1329" i="69"/>
  <c r="F1330" i="69"/>
  <c r="F1331" i="69"/>
  <c r="F1332" i="69"/>
  <c r="F1333" i="69"/>
  <c r="F1334" i="69"/>
  <c r="F1335" i="69"/>
  <c r="F1336" i="69"/>
  <c r="F1337" i="69"/>
  <c r="F1338" i="69"/>
  <c r="F1339" i="69"/>
  <c r="F1340" i="69"/>
  <c r="F1341" i="69"/>
  <c r="F1342" i="69"/>
  <c r="F1343" i="69"/>
  <c r="F1344" i="69"/>
  <c r="F1345" i="69"/>
  <c r="F1346" i="69"/>
  <c r="F1347" i="69"/>
  <c r="F1348" i="69"/>
  <c r="F1349" i="69"/>
  <c r="F1350" i="69"/>
  <c r="F1351" i="69"/>
  <c r="F1352" i="69"/>
  <c r="F1353" i="69"/>
  <c r="F1354" i="69"/>
  <c r="F1355" i="69"/>
  <c r="F1356" i="69"/>
  <c r="F1357" i="69"/>
  <c r="F1358" i="69"/>
  <c r="F1359" i="69"/>
  <c r="F1360" i="69"/>
  <c r="F1361" i="69"/>
  <c r="F1362" i="69"/>
  <c r="F1363" i="69"/>
  <c r="F1364" i="69"/>
  <c r="F1365" i="69"/>
  <c r="F1366" i="69"/>
  <c r="F1367" i="69"/>
  <c r="F1368" i="69"/>
  <c r="F1369" i="69"/>
  <c r="F1370" i="69"/>
  <c r="F1371" i="69"/>
  <c r="F1372" i="69"/>
  <c r="F1373" i="69"/>
  <c r="F1374" i="69"/>
  <c r="F1375" i="69"/>
  <c r="F1376" i="69"/>
  <c r="F1377" i="69"/>
  <c r="F1378" i="69"/>
  <c r="F1379" i="69"/>
  <c r="F1380" i="69"/>
  <c r="F1381" i="69"/>
  <c r="F1382" i="69"/>
  <c r="F1383" i="69"/>
  <c r="F1384" i="69"/>
  <c r="F1385" i="69"/>
  <c r="F1386" i="69"/>
  <c r="F1387" i="69"/>
  <c r="F1388" i="69"/>
  <c r="F1389" i="69"/>
  <c r="F1390" i="69"/>
  <c r="F1391" i="69"/>
  <c r="F1392" i="69"/>
  <c r="F1393" i="69"/>
  <c r="F1394" i="69"/>
  <c r="F1395" i="69"/>
  <c r="F1396" i="69"/>
  <c r="F1397" i="69"/>
  <c r="F1398" i="69"/>
  <c r="F1399" i="69"/>
  <c r="F1400" i="69"/>
  <c r="F1401" i="69"/>
  <c r="F1402" i="69"/>
  <c r="F1403" i="69"/>
  <c r="F1404" i="69"/>
  <c r="F1405" i="69"/>
  <c r="F1406" i="69"/>
  <c r="F1407" i="69"/>
  <c r="F1408" i="69"/>
  <c r="F1409" i="69"/>
  <c r="F1410" i="69"/>
  <c r="F1411" i="69"/>
  <c r="F1412" i="69"/>
  <c r="F1413" i="69"/>
  <c r="F1414" i="69"/>
  <c r="F1415" i="69"/>
  <c r="F1416" i="69"/>
  <c r="F1417" i="69"/>
  <c r="F1418" i="69"/>
  <c r="F1419" i="69"/>
  <c r="F1420" i="69"/>
  <c r="F1421" i="69"/>
  <c r="F1422" i="69"/>
  <c r="F1423" i="69"/>
  <c r="F1424" i="69"/>
  <c r="F1425" i="69"/>
  <c r="F1426" i="69"/>
  <c r="F1427" i="69"/>
  <c r="F1428" i="69"/>
  <c r="F1429" i="69"/>
  <c r="F1430" i="69"/>
  <c r="F1431" i="69"/>
  <c r="F1432" i="69"/>
  <c r="F1433" i="69"/>
  <c r="F1434" i="69"/>
  <c r="F1435" i="69"/>
  <c r="F1436" i="69"/>
  <c r="F1437" i="69"/>
  <c r="F1438" i="69"/>
  <c r="F1439" i="69"/>
  <c r="F1440" i="69"/>
  <c r="F1441" i="69"/>
  <c r="F1442" i="69"/>
  <c r="F1443" i="69"/>
  <c r="F1444" i="69"/>
  <c r="F1445" i="69"/>
  <c r="F1446" i="69"/>
  <c r="F1447" i="69"/>
  <c r="F1448" i="69"/>
  <c r="F1449" i="69"/>
  <c r="F1450" i="69"/>
  <c r="F1451" i="69"/>
  <c r="F1452" i="69"/>
  <c r="F1453" i="69"/>
  <c r="F1454" i="69"/>
  <c r="F1455" i="69"/>
  <c r="F1456" i="69"/>
  <c r="F1457" i="69"/>
  <c r="F1458" i="69"/>
  <c r="F1459" i="69"/>
  <c r="F1460" i="69"/>
  <c r="F1461" i="69"/>
  <c r="F1462" i="69"/>
  <c r="F1463" i="69"/>
  <c r="F1464" i="69"/>
  <c r="F1465" i="69"/>
  <c r="F1466" i="69"/>
  <c r="F1467" i="69"/>
  <c r="F1468" i="69"/>
  <c r="F1469" i="69"/>
  <c r="F1470" i="69"/>
  <c r="F1471" i="69"/>
  <c r="F1472" i="69"/>
  <c r="F1473" i="69"/>
  <c r="F1474" i="69"/>
  <c r="F1475" i="69"/>
  <c r="F1476" i="69"/>
  <c r="F1477" i="69"/>
  <c r="F1478" i="69"/>
  <c r="F1479" i="69"/>
  <c r="F1480" i="69"/>
  <c r="F1481" i="69"/>
  <c r="F1482" i="69"/>
  <c r="F1483" i="69"/>
  <c r="F1484" i="69"/>
  <c r="F1485" i="69"/>
  <c r="F1486" i="69"/>
  <c r="F1487" i="69"/>
  <c r="F1488" i="69"/>
  <c r="F1489" i="69"/>
  <c r="F1490" i="69"/>
  <c r="F1491" i="69"/>
  <c r="F1492" i="69"/>
  <c r="F1493" i="69"/>
  <c r="F1494" i="69"/>
  <c r="F1495" i="69"/>
  <c r="F1496" i="69"/>
  <c r="F1497" i="69"/>
  <c r="F1498" i="69"/>
  <c r="F1499" i="69"/>
  <c r="F1500" i="69"/>
  <c r="F1501" i="69"/>
  <c r="F1502" i="69"/>
  <c r="F1503" i="69"/>
  <c r="F1504" i="69"/>
  <c r="F1505" i="69"/>
  <c r="F1506" i="69"/>
  <c r="F1507" i="69"/>
  <c r="F1508" i="69"/>
  <c r="F1509" i="69"/>
  <c r="F1510" i="69"/>
  <c r="F1511" i="69"/>
  <c r="F1512" i="69"/>
  <c r="F1513" i="69"/>
  <c r="F1514" i="69"/>
  <c r="F1515" i="69"/>
  <c r="F1516" i="69"/>
  <c r="F1517" i="69"/>
  <c r="F1518" i="69"/>
  <c r="F1519" i="69"/>
  <c r="F1520" i="69"/>
  <c r="F1521" i="69"/>
  <c r="F1522" i="69"/>
  <c r="F1523" i="69"/>
  <c r="F1524" i="69"/>
  <c r="F1525" i="69"/>
  <c r="F1526" i="69"/>
  <c r="F1527" i="69"/>
  <c r="F1528" i="69"/>
  <c r="F1529" i="69"/>
  <c r="F1530" i="69"/>
  <c r="F1531" i="69"/>
  <c r="F1532" i="69"/>
  <c r="F1533" i="69"/>
  <c r="F1534" i="69"/>
  <c r="F1535" i="69"/>
  <c r="F1536" i="69"/>
  <c r="F1537" i="69"/>
  <c r="F1538" i="69"/>
  <c r="F1539" i="69"/>
  <c r="F1540" i="69"/>
  <c r="F1541" i="69"/>
  <c r="F1542" i="69"/>
  <c r="F1543" i="69"/>
  <c r="F1544" i="69"/>
  <c r="F1545" i="69"/>
  <c r="F1546" i="69"/>
  <c r="F1547" i="69"/>
  <c r="F1548" i="69"/>
  <c r="F1549" i="69"/>
  <c r="F1550" i="69"/>
  <c r="F1551" i="69"/>
  <c r="F1552" i="69"/>
  <c r="F1553" i="69"/>
  <c r="F1554" i="69"/>
  <c r="F1555" i="69"/>
  <c r="F1556" i="69"/>
  <c r="F1557" i="69"/>
  <c r="F1558" i="69"/>
  <c r="F1559" i="69"/>
  <c r="F1560" i="69"/>
  <c r="F1561" i="69"/>
  <c r="F1562" i="69"/>
  <c r="F1563" i="69"/>
  <c r="F1564" i="69"/>
  <c r="F1565" i="69"/>
  <c r="F1566" i="69"/>
  <c r="F1567" i="69"/>
  <c r="F1568" i="69"/>
  <c r="F1569" i="69"/>
  <c r="F1570" i="69"/>
  <c r="F1571" i="69"/>
  <c r="F1572" i="69"/>
  <c r="F1573" i="69"/>
  <c r="F1574" i="69"/>
  <c r="F1575" i="69"/>
  <c r="F1576" i="69"/>
  <c r="F1577" i="69"/>
  <c r="F1578" i="69"/>
  <c r="F1579" i="69"/>
  <c r="F1580" i="69"/>
  <c r="F1581" i="69"/>
  <c r="F1582" i="69"/>
  <c r="F1583" i="69"/>
  <c r="F1584" i="69"/>
  <c r="F1585" i="69"/>
  <c r="F1586" i="69"/>
  <c r="F1587" i="69"/>
  <c r="F1588" i="69"/>
  <c r="F1589" i="69"/>
  <c r="F1590" i="69"/>
  <c r="F1591" i="69"/>
  <c r="F1592" i="69"/>
  <c r="F1593" i="69"/>
  <c r="F1594" i="69"/>
  <c r="F1595" i="69"/>
  <c r="F1596" i="69"/>
  <c r="F1597" i="69"/>
  <c r="F1598" i="69"/>
  <c r="F1599" i="69"/>
  <c r="F1600" i="69"/>
  <c r="F1601" i="69"/>
  <c r="F1602" i="69"/>
  <c r="F1603" i="69"/>
  <c r="F1604" i="69"/>
  <c r="F1605" i="69"/>
  <c r="F1606" i="69"/>
  <c r="F1607" i="69"/>
  <c r="F1608" i="69"/>
  <c r="F1609" i="69"/>
  <c r="F1610" i="69"/>
  <c r="F1611" i="69"/>
  <c r="F1612" i="69"/>
  <c r="F1613" i="69"/>
  <c r="F1614" i="69"/>
  <c r="F1615" i="69"/>
  <c r="F1616" i="69"/>
  <c r="F1617" i="69"/>
  <c r="F1618" i="69"/>
  <c r="F1619" i="69"/>
  <c r="F1620" i="69"/>
  <c r="F1621" i="69"/>
  <c r="F1622" i="69"/>
  <c r="F1623" i="69"/>
  <c r="F1624" i="69"/>
  <c r="F1625" i="69"/>
  <c r="F1626" i="69"/>
  <c r="F1627" i="69"/>
  <c r="F1628" i="69"/>
  <c r="F1629" i="69"/>
  <c r="F1630" i="69"/>
  <c r="F1631" i="69"/>
  <c r="F1632" i="69"/>
  <c r="F1633" i="69"/>
  <c r="F1634" i="69"/>
  <c r="F1635" i="69"/>
  <c r="F1636" i="69"/>
  <c r="F1637" i="69"/>
  <c r="F1638" i="69"/>
  <c r="F1639" i="69"/>
  <c r="F1640" i="69"/>
  <c r="F1641" i="69"/>
  <c r="F1642" i="69"/>
  <c r="F1643" i="69"/>
  <c r="F1644" i="69"/>
  <c r="F1645" i="69"/>
  <c r="F1646" i="69"/>
  <c r="F1647" i="69"/>
  <c r="F1648" i="69"/>
  <c r="F1649" i="69"/>
  <c r="F1650" i="69"/>
  <c r="F1651" i="69"/>
  <c r="F1652" i="69"/>
  <c r="F1653" i="69"/>
  <c r="F1654" i="69"/>
  <c r="F1655" i="69"/>
  <c r="F1656" i="69"/>
  <c r="F1657" i="69"/>
  <c r="F1658" i="69"/>
  <c r="F1659" i="69"/>
  <c r="F1660" i="69"/>
  <c r="F1661" i="69"/>
  <c r="F1662" i="69"/>
  <c r="F1663" i="69"/>
  <c r="F1664" i="69"/>
  <c r="F1665" i="69"/>
  <c r="F1666" i="69"/>
  <c r="F1667" i="69"/>
  <c r="F1668" i="69"/>
  <c r="F1669" i="69"/>
  <c r="F1670" i="69"/>
  <c r="F1671" i="69"/>
  <c r="F1672" i="69"/>
  <c r="F1673" i="69"/>
  <c r="F1674" i="69"/>
  <c r="F1675" i="69"/>
  <c r="F1676" i="69"/>
  <c r="F1677" i="69"/>
  <c r="F1678" i="69"/>
  <c r="F1679" i="69"/>
  <c r="F1680" i="69"/>
  <c r="F1681" i="69"/>
  <c r="F1682" i="69"/>
  <c r="F1683" i="69"/>
  <c r="F1684" i="69"/>
  <c r="F1685" i="69"/>
  <c r="F1686" i="69"/>
  <c r="F1687" i="69"/>
  <c r="F1688" i="69"/>
  <c r="F1689" i="69"/>
  <c r="F1690" i="69"/>
  <c r="F1691" i="69"/>
  <c r="F1692" i="69"/>
  <c r="F1693" i="69"/>
  <c r="F1694" i="69"/>
  <c r="F1695" i="69"/>
  <c r="F1696" i="69"/>
  <c r="F1697" i="69"/>
  <c r="F1698" i="69"/>
  <c r="F1699" i="69"/>
  <c r="F1700" i="69"/>
  <c r="F1701" i="69"/>
  <c r="F1702" i="69"/>
  <c r="F1703" i="69"/>
  <c r="F1704" i="69"/>
  <c r="F1705" i="69"/>
  <c r="F1706" i="69"/>
  <c r="F1707" i="69"/>
  <c r="F1708" i="69"/>
  <c r="F1709" i="69"/>
  <c r="F1710" i="69"/>
  <c r="F1711" i="69"/>
  <c r="F1712" i="69"/>
  <c r="F1713" i="69"/>
  <c r="F1714" i="69"/>
  <c r="F1715" i="69"/>
  <c r="F1716" i="69"/>
  <c r="F1717" i="69"/>
  <c r="F1718" i="69"/>
  <c r="F1719" i="69"/>
  <c r="F1720" i="69"/>
  <c r="F1721" i="69"/>
  <c r="F1722" i="69"/>
  <c r="F1723" i="69"/>
  <c r="F1724" i="69"/>
  <c r="F1725" i="69"/>
  <c r="F1726" i="69"/>
  <c r="F1727" i="69"/>
  <c r="F1728" i="69"/>
  <c r="F1729" i="69"/>
  <c r="F1730" i="69"/>
  <c r="F1731" i="69"/>
  <c r="F1732" i="69"/>
  <c r="F1733" i="69"/>
  <c r="F1734" i="69"/>
  <c r="F1735" i="69"/>
  <c r="F1736" i="69"/>
  <c r="F1737" i="69"/>
  <c r="F1738" i="69"/>
  <c r="F1739" i="69"/>
  <c r="F1740" i="69"/>
  <c r="F1741" i="69"/>
  <c r="F1742" i="69"/>
  <c r="F1743" i="69"/>
  <c r="F1744" i="69"/>
  <c r="F1745" i="69"/>
  <c r="F1746" i="69"/>
  <c r="F1747" i="69"/>
  <c r="F1748" i="69"/>
  <c r="F1749" i="69"/>
  <c r="F1750" i="69"/>
  <c r="F1751" i="69"/>
  <c r="F1752" i="69"/>
  <c r="F1753" i="69"/>
  <c r="F1754" i="69"/>
  <c r="F1755" i="69"/>
  <c r="F1756" i="69"/>
  <c r="F1757" i="69"/>
  <c r="F1758" i="69"/>
  <c r="F1759" i="69"/>
  <c r="F1760" i="69"/>
  <c r="F1761" i="69"/>
  <c r="F1762" i="69"/>
  <c r="F1763" i="69"/>
  <c r="F1764" i="69"/>
  <c r="F1765" i="69"/>
  <c r="F1766" i="69"/>
  <c r="F1767" i="69"/>
  <c r="F1768" i="69"/>
  <c r="F1769" i="69"/>
  <c r="F1770" i="69"/>
  <c r="F1771" i="69"/>
  <c r="F1772" i="69"/>
  <c r="F1773" i="69"/>
  <c r="F1774" i="69"/>
  <c r="F1775" i="69"/>
  <c r="F1776" i="69"/>
  <c r="F1777" i="69"/>
  <c r="F1778" i="69"/>
  <c r="F1779" i="69"/>
  <c r="F1780" i="69"/>
  <c r="F1781" i="69"/>
  <c r="F1782" i="69"/>
  <c r="F1783" i="69"/>
  <c r="F1784" i="69"/>
  <c r="F1785" i="69"/>
  <c r="F1786" i="69"/>
  <c r="F1787" i="69"/>
  <c r="F1788" i="69"/>
  <c r="F1789" i="69"/>
  <c r="F1790" i="69"/>
  <c r="F1791" i="69"/>
  <c r="F1792" i="69"/>
  <c r="F1793" i="69"/>
  <c r="F1794" i="69"/>
  <c r="F1795" i="69"/>
  <c r="F1796" i="69"/>
  <c r="F1797" i="69"/>
  <c r="F1798" i="69"/>
  <c r="F1799" i="69"/>
  <c r="F1800" i="69"/>
  <c r="F1801" i="69"/>
  <c r="F1802" i="69"/>
  <c r="F1803" i="69"/>
  <c r="F1804" i="69"/>
  <c r="F1805" i="69"/>
  <c r="F1806" i="69"/>
  <c r="F1807" i="69"/>
  <c r="F1808" i="69"/>
  <c r="F1809" i="69"/>
  <c r="F1810" i="69"/>
  <c r="F1811" i="69"/>
  <c r="F1812" i="69"/>
  <c r="F1813" i="69"/>
  <c r="F1814" i="69"/>
  <c r="F1815" i="69"/>
  <c r="F1816" i="69"/>
  <c r="F1817" i="69"/>
  <c r="F1818" i="69"/>
  <c r="F1819" i="69"/>
  <c r="F1820" i="69"/>
  <c r="F1821" i="69"/>
  <c r="F1822" i="69"/>
  <c r="F1823" i="69"/>
  <c r="F1824" i="69"/>
  <c r="F1825" i="69"/>
  <c r="F1826" i="69"/>
  <c r="F1827" i="69"/>
  <c r="F1828" i="69"/>
  <c r="F1829" i="69"/>
  <c r="F1830" i="69"/>
  <c r="F1831" i="69"/>
  <c r="F1832" i="69"/>
  <c r="F1833" i="69"/>
  <c r="F1834" i="69"/>
  <c r="F1835" i="69"/>
  <c r="F1836" i="69"/>
  <c r="F1837" i="69"/>
  <c r="F1838" i="69"/>
  <c r="F1839" i="69"/>
  <c r="F1840" i="69"/>
  <c r="F1841" i="69"/>
  <c r="F1842" i="69"/>
  <c r="F1843" i="69"/>
  <c r="F1844" i="69"/>
  <c r="F1845" i="69"/>
  <c r="F1846" i="69"/>
  <c r="F1847" i="69"/>
  <c r="F1848" i="69"/>
  <c r="F1849" i="69"/>
  <c r="F1850" i="69"/>
  <c r="F1851" i="69"/>
  <c r="F1852" i="69"/>
  <c r="F1853" i="69"/>
  <c r="F1854" i="69"/>
  <c r="F1855" i="69"/>
  <c r="F1856" i="69"/>
  <c r="F1857" i="69"/>
  <c r="F1858" i="69"/>
  <c r="F1859" i="69"/>
  <c r="F1860" i="69"/>
  <c r="F1861" i="69"/>
  <c r="F1862" i="69"/>
  <c r="F1863" i="69"/>
  <c r="F1864" i="69"/>
  <c r="F1865" i="69"/>
  <c r="F1866" i="69"/>
  <c r="F1867" i="69"/>
  <c r="F1868" i="69"/>
  <c r="F1869" i="69"/>
  <c r="F1870" i="69"/>
  <c r="F1871" i="69"/>
  <c r="F1872" i="69"/>
  <c r="F1873" i="69"/>
  <c r="F1874" i="69"/>
  <c r="F1875" i="69"/>
  <c r="F1876" i="69"/>
  <c r="F1877" i="69"/>
  <c r="F1878" i="69"/>
  <c r="F1879" i="69"/>
  <c r="F1880" i="69"/>
  <c r="F1881" i="69"/>
  <c r="F1882" i="69"/>
  <c r="F1883" i="69"/>
  <c r="F1884" i="69"/>
  <c r="F1885" i="69"/>
  <c r="F1886" i="69"/>
  <c r="F1887" i="69"/>
  <c r="F1888" i="69"/>
  <c r="F1889" i="69"/>
  <c r="F1890" i="69"/>
  <c r="F1891" i="69"/>
  <c r="F1892" i="69"/>
  <c r="F1893" i="69"/>
  <c r="F1894" i="69"/>
  <c r="F1895" i="69"/>
  <c r="F1896" i="69"/>
  <c r="F1897" i="69"/>
  <c r="F1898" i="69"/>
  <c r="F1899" i="69"/>
  <c r="F1900" i="69"/>
  <c r="F1901" i="69"/>
  <c r="F1902" i="69"/>
  <c r="F1903" i="69"/>
  <c r="F1904" i="69"/>
  <c r="F1905" i="69"/>
  <c r="F1906" i="69"/>
  <c r="F1907" i="69"/>
  <c r="F1908" i="69"/>
  <c r="F1909" i="69"/>
  <c r="F1910" i="69"/>
  <c r="F1911" i="69"/>
  <c r="F1912" i="69"/>
  <c r="F1913" i="69"/>
  <c r="F1914" i="69"/>
  <c r="F1915" i="69"/>
  <c r="F1916" i="69"/>
  <c r="F1917" i="69"/>
  <c r="F1918" i="69"/>
  <c r="F1919" i="69"/>
  <c r="F1920" i="69"/>
  <c r="F1921" i="69"/>
  <c r="F1922" i="69"/>
  <c r="F1923" i="69"/>
  <c r="F1924" i="69"/>
  <c r="F1925" i="69"/>
  <c r="F1926" i="69"/>
  <c r="F1927" i="69"/>
  <c r="F1928" i="69"/>
  <c r="F1929" i="69"/>
  <c r="F1930" i="69"/>
  <c r="F1931" i="69"/>
  <c r="F1932" i="69"/>
  <c r="F1933" i="69"/>
  <c r="F1934" i="69"/>
  <c r="F1935" i="69"/>
  <c r="F1936" i="69"/>
  <c r="F1937" i="69"/>
  <c r="F1938" i="69"/>
  <c r="F1939" i="69"/>
  <c r="F1940" i="69"/>
  <c r="F1941" i="69"/>
  <c r="F1942" i="69"/>
  <c r="F1943" i="69"/>
  <c r="F1944" i="69"/>
  <c r="F1945" i="69"/>
  <c r="F1946" i="69"/>
  <c r="F1947" i="69"/>
  <c r="F1948" i="69"/>
  <c r="F1949" i="69"/>
  <c r="F1950" i="69"/>
  <c r="F1951" i="69"/>
  <c r="F1952" i="69"/>
  <c r="F1953" i="69"/>
  <c r="F1954" i="69"/>
  <c r="F1955" i="69"/>
  <c r="F1956" i="69"/>
  <c r="F1957" i="69"/>
  <c r="F1958" i="69"/>
  <c r="F1959" i="69"/>
  <c r="F1960" i="69"/>
  <c r="F1961" i="69"/>
  <c r="F1962" i="69"/>
  <c r="F1963" i="69"/>
  <c r="F1964" i="69"/>
  <c r="F1965" i="69"/>
  <c r="F1966" i="69"/>
  <c r="F1967" i="69"/>
  <c r="F1968" i="69"/>
  <c r="F1969" i="69"/>
  <c r="F1970" i="69"/>
  <c r="F1971" i="69"/>
  <c r="F1972" i="69"/>
  <c r="F1973" i="69"/>
  <c r="F1974" i="69"/>
  <c r="F1975" i="69"/>
  <c r="F1976" i="69"/>
  <c r="F1977" i="69"/>
  <c r="F1978" i="69"/>
  <c r="F1979" i="69"/>
  <c r="F1980" i="69"/>
  <c r="F1981" i="69"/>
  <c r="F1982" i="69"/>
  <c r="F1983" i="69"/>
  <c r="F1984" i="69"/>
  <c r="F1985" i="69"/>
  <c r="F1986" i="69"/>
  <c r="F1987" i="69"/>
  <c r="F1988" i="69"/>
  <c r="F1989" i="69"/>
  <c r="F1990" i="69"/>
  <c r="F1991" i="69"/>
  <c r="F1992" i="69"/>
  <c r="F1993" i="69"/>
  <c r="F1994" i="69"/>
  <c r="F1995" i="69"/>
  <c r="F1996" i="69"/>
  <c r="F1997" i="69"/>
  <c r="F1998" i="69"/>
  <c r="F1999" i="69"/>
  <c r="F2000" i="69"/>
  <c r="F2001" i="69"/>
  <c r="F2002" i="69"/>
  <c r="F2003" i="69"/>
  <c r="F2004" i="69"/>
  <c r="F2005" i="69"/>
  <c r="F2006" i="69"/>
  <c r="F2007" i="69"/>
  <c r="F2008" i="69"/>
  <c r="F2009" i="69"/>
  <c r="F2010" i="69"/>
  <c r="F2011" i="69"/>
  <c r="F2012" i="69"/>
  <c r="F2013" i="69"/>
  <c r="F2014" i="69"/>
  <c r="F2015" i="69"/>
  <c r="F2016" i="69"/>
  <c r="F2017" i="69"/>
  <c r="F2018" i="69"/>
  <c r="F2019" i="69"/>
  <c r="F2020" i="69"/>
  <c r="F2021" i="69"/>
  <c r="F2022" i="69"/>
  <c r="F2023" i="69"/>
  <c r="F2024" i="69"/>
  <c r="F2025" i="69"/>
  <c r="F2026" i="69"/>
  <c r="F2027" i="69"/>
  <c r="F2028" i="69"/>
  <c r="F2029" i="69"/>
  <c r="F2030" i="69"/>
  <c r="F2031" i="69"/>
  <c r="F2032" i="69"/>
  <c r="F2033" i="69"/>
  <c r="F2034" i="69"/>
  <c r="F2035" i="69"/>
  <c r="F2036" i="69"/>
  <c r="F2037" i="69"/>
  <c r="F2038" i="69"/>
  <c r="F2039" i="69"/>
  <c r="F2040" i="69"/>
  <c r="F2041" i="69"/>
  <c r="F2042" i="69"/>
  <c r="F2043" i="69"/>
  <c r="F2044" i="69"/>
  <c r="F2045" i="69"/>
  <c r="F2046" i="69"/>
  <c r="F2047" i="69"/>
  <c r="F2048" i="69"/>
  <c r="F2049" i="69"/>
  <c r="F2050" i="69"/>
  <c r="F2051" i="69"/>
  <c r="F2052" i="69"/>
  <c r="F2053" i="69"/>
  <c r="J1104" i="69"/>
  <c r="J1105" i="69"/>
  <c r="J1103" i="69"/>
  <c r="E37" i="47" l="1"/>
  <c r="G34" i="47"/>
  <c r="E38" i="47"/>
  <c r="E35" i="46"/>
  <c r="E37" i="46" s="1"/>
  <c r="E38" i="46" s="1"/>
  <c r="G37" i="46"/>
  <c r="G37" i="19"/>
  <c r="E37" i="19"/>
  <c r="F28" i="2" l="1"/>
  <c r="F118" i="2" l="1"/>
  <c r="E118" i="2"/>
  <c r="G62" i="2" l="1"/>
  <c r="G63" i="2"/>
  <c r="G6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5" i="2"/>
  <c r="P5" i="2" s="1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4" i="2"/>
  <c r="P4" i="2" s="1"/>
  <c r="G35" i="1"/>
  <c r="G35" i="3"/>
  <c r="G35" i="4"/>
  <c r="G35" i="41"/>
  <c r="G35" i="61"/>
  <c r="G35" i="62"/>
  <c r="G35" i="65"/>
  <c r="F35" i="1"/>
  <c r="F35" i="3"/>
  <c r="F35" i="4"/>
  <c r="F35" i="41"/>
  <c r="F35" i="61"/>
  <c r="F35" i="62"/>
  <c r="F35" i="65"/>
  <c r="E35" i="1"/>
  <c r="E35" i="3"/>
  <c r="E35" i="4"/>
  <c r="E35" i="23"/>
  <c r="E35" i="41"/>
  <c r="E35" i="61"/>
  <c r="E35" i="62"/>
  <c r="E35" i="65"/>
  <c r="G34" i="3"/>
  <c r="F34" i="3"/>
  <c r="E34" i="3"/>
  <c r="G34" i="4"/>
  <c r="F34" i="4"/>
  <c r="E34" i="4"/>
  <c r="G34" i="5"/>
  <c r="F34" i="5"/>
  <c r="E34" i="5"/>
  <c r="G34" i="6"/>
  <c r="F34" i="6"/>
  <c r="E34" i="6"/>
  <c r="G34" i="7"/>
  <c r="F34" i="7"/>
  <c r="E34" i="7"/>
  <c r="G34" i="8"/>
  <c r="F34" i="8"/>
  <c r="E34" i="8"/>
  <c r="G34" i="9"/>
  <c r="F34" i="9"/>
  <c r="E34" i="9"/>
  <c r="G34" i="10"/>
  <c r="F34" i="10"/>
  <c r="E34" i="10"/>
  <c r="G34" i="11"/>
  <c r="F34" i="11"/>
  <c r="E34" i="11"/>
  <c r="G34" i="12"/>
  <c r="F34" i="12"/>
  <c r="E34" i="12"/>
  <c r="G34" i="13"/>
  <c r="F34" i="13"/>
  <c r="E34" i="13"/>
  <c r="G34" i="14"/>
  <c r="F34" i="14"/>
  <c r="E34" i="14"/>
  <c r="G34" i="15"/>
  <c r="F34" i="15"/>
  <c r="E34" i="15"/>
  <c r="G34" i="16"/>
  <c r="F34" i="16"/>
  <c r="E34" i="16"/>
  <c r="G34" i="17"/>
  <c r="F34" i="17"/>
  <c r="E34" i="17"/>
  <c r="G34" i="18"/>
  <c r="F34" i="18"/>
  <c r="E34" i="18"/>
  <c r="G34" i="19"/>
  <c r="F34" i="19"/>
  <c r="E34" i="19"/>
  <c r="G34" i="20"/>
  <c r="F34" i="20"/>
  <c r="E34" i="20"/>
  <c r="G34" i="21"/>
  <c r="F34" i="21"/>
  <c r="E34" i="21"/>
  <c r="G34" i="22"/>
  <c r="F34" i="22"/>
  <c r="E34" i="22"/>
  <c r="G34" i="23"/>
  <c r="F34" i="23"/>
  <c r="E34" i="23"/>
  <c r="G34" i="24"/>
  <c r="F34" i="24"/>
  <c r="E34" i="24"/>
  <c r="G34" i="25"/>
  <c r="F34" i="25"/>
  <c r="E34" i="25"/>
  <c r="G34" i="26"/>
  <c r="F34" i="26"/>
  <c r="E34" i="26"/>
  <c r="G34" i="27"/>
  <c r="F34" i="27"/>
  <c r="E34" i="27"/>
  <c r="G34" i="28"/>
  <c r="F34" i="28"/>
  <c r="E34" i="28"/>
  <c r="G34" i="29"/>
  <c r="F34" i="29"/>
  <c r="E34" i="29"/>
  <c r="G34" i="30"/>
  <c r="F34" i="30"/>
  <c r="E34" i="30"/>
  <c r="G34" i="31"/>
  <c r="F34" i="31"/>
  <c r="E34" i="31"/>
  <c r="G34" i="32"/>
  <c r="F34" i="32"/>
  <c r="E34" i="32"/>
  <c r="G34" i="33"/>
  <c r="F34" i="33"/>
  <c r="E34" i="33"/>
  <c r="G34" i="34"/>
  <c r="F34" i="34"/>
  <c r="E34" i="34"/>
  <c r="G34" i="35"/>
  <c r="F34" i="35"/>
  <c r="E34" i="35"/>
  <c r="G34" i="36"/>
  <c r="F34" i="36"/>
  <c r="E34" i="36"/>
  <c r="G34" i="37"/>
  <c r="F34" i="37"/>
  <c r="E34" i="37"/>
  <c r="G34" i="38"/>
  <c r="F34" i="38"/>
  <c r="E34" i="38"/>
  <c r="G34" i="39"/>
  <c r="F34" i="39"/>
  <c r="E34" i="39"/>
  <c r="G34" i="40"/>
  <c r="F34" i="40"/>
  <c r="E34" i="40"/>
  <c r="G34" i="41"/>
  <c r="F34" i="41"/>
  <c r="E34" i="41"/>
  <c r="G34" i="42"/>
  <c r="F34" i="42"/>
  <c r="E34" i="42"/>
  <c r="G34" i="43"/>
  <c r="F34" i="43"/>
  <c r="E34" i="43"/>
  <c r="G34" i="44"/>
  <c r="F34" i="44"/>
  <c r="E34" i="44"/>
  <c r="G34" i="45"/>
  <c r="F34" i="45"/>
  <c r="E34" i="45"/>
  <c r="G34" i="46"/>
  <c r="F34" i="46"/>
  <c r="E34" i="46"/>
  <c r="F34" i="47"/>
  <c r="E34" i="47"/>
  <c r="G34" i="48"/>
  <c r="F34" i="48"/>
  <c r="E34" i="48"/>
  <c r="G34" i="49"/>
  <c r="F34" i="49"/>
  <c r="E34" i="49"/>
  <c r="G34" i="50"/>
  <c r="F34" i="50"/>
  <c r="E34" i="50"/>
  <c r="G34" i="51"/>
  <c r="F34" i="51"/>
  <c r="E34" i="51"/>
  <c r="G34" i="52"/>
  <c r="F34" i="52"/>
  <c r="E34" i="52"/>
  <c r="G34" i="54"/>
  <c r="F34" i="54"/>
  <c r="E34" i="54"/>
  <c r="G34" i="55"/>
  <c r="F34" i="55"/>
  <c r="E34" i="55"/>
  <c r="G34" i="56"/>
  <c r="F34" i="56"/>
  <c r="E34" i="56"/>
  <c r="G34" i="57"/>
  <c r="F34" i="57"/>
  <c r="E34" i="57"/>
  <c r="G34" i="58"/>
  <c r="F34" i="58"/>
  <c r="E34" i="58"/>
  <c r="G34" i="59"/>
  <c r="F34" i="59"/>
  <c r="E34" i="59"/>
  <c r="G34" i="60"/>
  <c r="F34" i="60"/>
  <c r="E34" i="60"/>
  <c r="G34" i="61"/>
  <c r="F34" i="61"/>
  <c r="E34" i="61"/>
  <c r="G34" i="62"/>
  <c r="F34" i="62"/>
  <c r="E34" i="62"/>
  <c r="G34" i="65"/>
  <c r="F34" i="65"/>
  <c r="E34" i="65"/>
  <c r="G34" i="1"/>
  <c r="F34" i="1"/>
  <c r="E34" i="1"/>
  <c r="G118" i="2" l="1"/>
  <c r="G33" i="5"/>
  <c r="J15" i="4"/>
  <c r="A5" i="3" l="1"/>
  <c r="A6" i="3" s="1"/>
  <c r="A5" i="4"/>
  <c r="A6" i="4" s="1"/>
  <c r="A5" i="5"/>
  <c r="A6" i="5" s="1"/>
  <c r="A5" i="6"/>
  <c r="A6" i="6" s="1"/>
  <c r="A5" i="7"/>
  <c r="A6" i="7" s="1"/>
  <c r="A5" i="8"/>
  <c r="A6" i="8" s="1"/>
  <c r="A5" i="9"/>
  <c r="A6" i="9" s="1"/>
  <c r="A5" i="10"/>
  <c r="A6" i="10" s="1"/>
  <c r="A5" i="11"/>
  <c r="A6" i="11" s="1"/>
  <c r="A5" i="12"/>
  <c r="A6" i="12" s="1"/>
  <c r="A5" i="13"/>
  <c r="A6" i="13" s="1"/>
  <c r="A5" i="14"/>
  <c r="A6" i="14" s="1"/>
  <c r="A5" i="15"/>
  <c r="A6" i="15" s="1"/>
  <c r="A5" i="16"/>
  <c r="A6" i="16" s="1"/>
  <c r="A5" i="17"/>
  <c r="A6" i="17" s="1"/>
  <c r="A5" i="18"/>
  <c r="A6" i="18" s="1"/>
  <c r="A5" i="19"/>
  <c r="A6" i="19" s="1"/>
  <c r="A5" i="20"/>
  <c r="A6" i="20" s="1"/>
  <c r="A5" i="21"/>
  <c r="A6" i="21" s="1"/>
  <c r="A5" i="22"/>
  <c r="A6" i="22" s="1"/>
  <c r="A5" i="23"/>
  <c r="A6" i="23" s="1"/>
  <c r="A5" i="24"/>
  <c r="A6" i="24" s="1"/>
  <c r="A5" i="25"/>
  <c r="A6" i="25" s="1"/>
  <c r="A5" i="26"/>
  <c r="A6" i="26" s="1"/>
  <c r="A5" i="27"/>
  <c r="A6" i="27" s="1"/>
  <c r="A5" i="28"/>
  <c r="A6" i="28" s="1"/>
  <c r="A5" i="29"/>
  <c r="A6" i="29" s="1"/>
  <c r="A5" i="30"/>
  <c r="A6" i="30" s="1"/>
  <c r="A5" i="31"/>
  <c r="A6" i="31" s="1"/>
  <c r="A5" i="32"/>
  <c r="A6" i="32" s="1"/>
  <c r="A5" i="33"/>
  <c r="A6" i="33" s="1"/>
  <c r="A5" i="34"/>
  <c r="A6" i="34" s="1"/>
  <c r="A5" i="35"/>
  <c r="A6" i="35" s="1"/>
  <c r="A5" i="36"/>
  <c r="A6" i="36" s="1"/>
  <c r="A5" i="37"/>
  <c r="A6" i="37" s="1"/>
  <c r="A5" i="38"/>
  <c r="A6" i="38" s="1"/>
  <c r="A5" i="39"/>
  <c r="A6" i="39" s="1"/>
  <c r="A5" i="40"/>
  <c r="A6" i="40" s="1"/>
  <c r="A5" i="41"/>
  <c r="A6" i="41" s="1"/>
  <c r="A5" i="42"/>
  <c r="A6" i="42" s="1"/>
  <c r="A5" i="43"/>
  <c r="A6" i="43" s="1"/>
  <c r="A5" i="44"/>
  <c r="A6" i="44" s="1"/>
  <c r="A5" i="45"/>
  <c r="A6" i="45" s="1"/>
  <c r="A5" i="46"/>
  <c r="A6" i="46" s="1"/>
  <c r="A5" i="47"/>
  <c r="A6" i="47" s="1"/>
  <c r="A5" i="48"/>
  <c r="A6" i="48" s="1"/>
  <c r="A5" i="49"/>
  <c r="A6" i="49" s="1"/>
  <c r="A5" i="50"/>
  <c r="A6" i="50" s="1"/>
  <c r="A5" i="51"/>
  <c r="A6" i="51" s="1"/>
  <c r="A5" i="52"/>
  <c r="A6" i="52" s="1"/>
  <c r="A5" i="54"/>
  <c r="A6" i="54" s="1"/>
  <c r="A5" i="55"/>
  <c r="A6" i="55" s="1"/>
  <c r="A5" i="56"/>
  <c r="A6" i="56" s="1"/>
  <c r="A5" i="57"/>
  <c r="A6" i="57" s="1"/>
  <c r="A5" i="58"/>
  <c r="A6" i="58" s="1"/>
  <c r="A5" i="59"/>
  <c r="A6" i="59" s="1"/>
  <c r="A5" i="60"/>
  <c r="A6" i="60" s="1"/>
  <c r="A5" i="61"/>
  <c r="A6" i="61" s="1"/>
  <c r="A5" i="62"/>
  <c r="A6" i="62" s="1"/>
  <c r="A5" i="65"/>
  <c r="A6" i="65" s="1"/>
  <c r="A5" i="1"/>
  <c r="A6" i="1" s="1"/>
  <c r="Q118" i="2" l="1"/>
  <c r="D40" i="65" l="1"/>
  <c r="I4" i="65"/>
  <c r="G1" i="65"/>
  <c r="C2" i="65"/>
  <c r="D35" i="65"/>
  <c r="C35" i="65"/>
  <c r="H64" i="2" s="1"/>
  <c r="G33" i="65"/>
  <c r="F33" i="65"/>
  <c r="E33" i="65"/>
  <c r="G32" i="65"/>
  <c r="F32" i="65"/>
  <c r="E32" i="65"/>
  <c r="G31" i="65"/>
  <c r="F31" i="65"/>
  <c r="E31" i="65"/>
  <c r="G30" i="65"/>
  <c r="F30" i="65"/>
  <c r="E30" i="65"/>
  <c r="G29" i="65"/>
  <c r="F29" i="65"/>
  <c r="E29" i="65"/>
  <c r="G28" i="65"/>
  <c r="F28" i="65"/>
  <c r="E28" i="65"/>
  <c r="G27" i="65"/>
  <c r="F27" i="65"/>
  <c r="E27" i="65"/>
  <c r="G26" i="65"/>
  <c r="F26" i="65"/>
  <c r="E26" i="65"/>
  <c r="G25" i="65"/>
  <c r="F25" i="65"/>
  <c r="E25" i="65"/>
  <c r="G24" i="65"/>
  <c r="F24" i="65"/>
  <c r="E24" i="65"/>
  <c r="G23" i="65"/>
  <c r="F23" i="65"/>
  <c r="E23" i="65"/>
  <c r="G22" i="65"/>
  <c r="F22" i="65"/>
  <c r="E22" i="65"/>
  <c r="G21" i="65"/>
  <c r="F21" i="65"/>
  <c r="E21" i="65"/>
  <c r="G20" i="65"/>
  <c r="F20" i="65"/>
  <c r="E20" i="65"/>
  <c r="G19" i="65"/>
  <c r="F19" i="65"/>
  <c r="E19" i="65"/>
  <c r="J18" i="65"/>
  <c r="J20" i="65" s="1"/>
  <c r="G18" i="65"/>
  <c r="F18" i="65"/>
  <c r="E18" i="65"/>
  <c r="G17" i="65"/>
  <c r="F17" i="65"/>
  <c r="E17" i="65"/>
  <c r="G16" i="65"/>
  <c r="F16" i="65"/>
  <c r="E16" i="65"/>
  <c r="G15" i="65"/>
  <c r="F15" i="65"/>
  <c r="E15" i="65"/>
  <c r="G14" i="65"/>
  <c r="F14" i="65"/>
  <c r="E14" i="65"/>
  <c r="J13" i="65"/>
  <c r="J15" i="65" s="1"/>
  <c r="G13" i="65"/>
  <c r="F13" i="65"/>
  <c r="E13" i="65"/>
  <c r="G12" i="65"/>
  <c r="F12" i="65"/>
  <c r="E12" i="65"/>
  <c r="G11" i="65"/>
  <c r="F11" i="65"/>
  <c r="E11" i="65"/>
  <c r="G10" i="65"/>
  <c r="F10" i="65"/>
  <c r="E10" i="65"/>
  <c r="I9" i="65"/>
  <c r="G9" i="65"/>
  <c r="F9" i="65"/>
  <c r="E9" i="65"/>
  <c r="G8" i="65"/>
  <c r="F8" i="65"/>
  <c r="E8" i="65"/>
  <c r="G7" i="65"/>
  <c r="F7" i="65"/>
  <c r="E7" i="65"/>
  <c r="G6" i="65"/>
  <c r="F6" i="65"/>
  <c r="E6" i="65"/>
  <c r="G5" i="65"/>
  <c r="F5" i="65"/>
  <c r="E5" i="65"/>
  <c r="A7" i="65"/>
  <c r="A8" i="65" s="1"/>
  <c r="A9" i="65" s="1"/>
  <c r="A10" i="65" s="1"/>
  <c r="A11" i="65" s="1"/>
  <c r="A12" i="65" s="1"/>
  <c r="A13" i="65" s="1"/>
  <c r="A14" i="65" s="1"/>
  <c r="A15" i="65" s="1"/>
  <c r="A16" i="65" s="1"/>
  <c r="A17" i="65" s="1"/>
  <c r="A18" i="65" s="1"/>
  <c r="A19" i="65" s="1"/>
  <c r="A20" i="65" s="1"/>
  <c r="A21" i="65" s="1"/>
  <c r="A22" i="65" s="1"/>
  <c r="A23" i="65" s="1"/>
  <c r="A24" i="65" s="1"/>
  <c r="A25" i="65" s="1"/>
  <c r="A26" i="65" s="1"/>
  <c r="A27" i="65" s="1"/>
  <c r="A28" i="65" s="1"/>
  <c r="A29" i="65" s="1"/>
  <c r="A30" i="65" s="1"/>
  <c r="A31" i="65" s="1"/>
  <c r="A32" i="65" s="1"/>
  <c r="A33" i="65" s="1"/>
  <c r="A34" i="65" s="1"/>
  <c r="I7" i="65"/>
  <c r="I8" i="65" s="1"/>
  <c r="G4" i="65"/>
  <c r="F4" i="65"/>
  <c r="E4" i="65"/>
  <c r="C1" i="65"/>
  <c r="D40" i="62"/>
  <c r="D40" i="61"/>
  <c r="D40" i="60"/>
  <c r="D40" i="59"/>
  <c r="D40" i="58"/>
  <c r="D40" i="56"/>
  <c r="D40" i="55"/>
  <c r="D40" i="54"/>
  <c r="D40" i="52"/>
  <c r="D40" i="51"/>
  <c r="D40" i="50"/>
  <c r="D40" i="49"/>
  <c r="D40" i="48"/>
  <c r="D40" i="47"/>
  <c r="D40" i="46"/>
  <c r="D40" i="45"/>
  <c r="D40" i="44"/>
  <c r="D40" i="43"/>
  <c r="D40" i="42"/>
  <c r="D40" i="41"/>
  <c r="D40" i="40"/>
  <c r="D40" i="39"/>
  <c r="D40" i="38"/>
  <c r="D40" i="36"/>
  <c r="D40" i="35"/>
  <c r="D40" i="33"/>
  <c r="D40" i="32"/>
  <c r="D40" i="31"/>
  <c r="D40" i="30"/>
  <c r="D40" i="29"/>
  <c r="D40" i="28"/>
  <c r="D40" i="27"/>
  <c r="D40" i="26"/>
  <c r="D40" i="25"/>
  <c r="D40" i="24"/>
  <c r="D40" i="23"/>
  <c r="D40" i="22"/>
  <c r="D40" i="21"/>
  <c r="D40" i="20"/>
  <c r="D40" i="19"/>
  <c r="D40" i="18"/>
  <c r="D40" i="16"/>
  <c r="D40" i="17"/>
  <c r="D40" i="15"/>
  <c r="D40" i="14"/>
  <c r="D40" i="13"/>
  <c r="D40" i="12"/>
  <c r="D40" i="11"/>
  <c r="D40" i="10"/>
  <c r="D40" i="9"/>
  <c r="D40" i="8"/>
  <c r="D40" i="7"/>
  <c r="D40" i="6"/>
  <c r="D40" i="5"/>
  <c r="D40" i="4"/>
  <c r="D40" i="3"/>
  <c r="D40" i="37"/>
  <c r="D40" i="34"/>
  <c r="D40" i="57"/>
  <c r="C40" i="65" l="1"/>
  <c r="I64" i="2" s="1"/>
  <c r="B35" i="65"/>
  <c r="J15" i="5"/>
  <c r="J20" i="1"/>
  <c r="J18" i="1"/>
  <c r="J18" i="3"/>
  <c r="J20" i="3" s="1"/>
  <c r="J18" i="4"/>
  <c r="J20" i="4" s="1"/>
  <c r="J18" i="5"/>
  <c r="J20" i="5" s="1"/>
  <c r="J18" i="6"/>
  <c r="J20" i="6" s="1"/>
  <c r="J18" i="7"/>
  <c r="J20" i="7" s="1"/>
  <c r="J18" i="8"/>
  <c r="J20" i="8" s="1"/>
  <c r="J18" i="9"/>
  <c r="J20" i="9" s="1"/>
  <c r="J18" i="10"/>
  <c r="J20" i="10" s="1"/>
  <c r="J18" i="11"/>
  <c r="J20" i="11" s="1"/>
  <c r="J18" i="12"/>
  <c r="J20" i="12" s="1"/>
  <c r="J18" i="13"/>
  <c r="J20" i="13" s="1"/>
  <c r="J18" i="14"/>
  <c r="J20" i="14" s="1"/>
  <c r="J18" i="15"/>
  <c r="J20" i="15" s="1"/>
  <c r="J18" i="16"/>
  <c r="J20" i="16" s="1"/>
  <c r="J18" i="17"/>
  <c r="J20" i="17" s="1"/>
  <c r="J18" i="18"/>
  <c r="J20" i="18" s="1"/>
  <c r="J18" i="19"/>
  <c r="J20" i="19" s="1"/>
  <c r="J18" i="20"/>
  <c r="J20" i="20" s="1"/>
  <c r="J18" i="21"/>
  <c r="J20" i="21" s="1"/>
  <c r="J18" i="22"/>
  <c r="J20" i="22" s="1"/>
  <c r="J18" i="23"/>
  <c r="J20" i="23" s="1"/>
  <c r="J18" i="24"/>
  <c r="J20" i="24" s="1"/>
  <c r="J18" i="25"/>
  <c r="J20" i="25" s="1"/>
  <c r="J20" i="26"/>
  <c r="J18" i="26"/>
  <c r="J18" i="27"/>
  <c r="J20" i="27" s="1"/>
  <c r="J18" i="28"/>
  <c r="J20" i="28" s="1"/>
  <c r="J18" i="29"/>
  <c r="J20" i="29" s="1"/>
  <c r="J18" i="30"/>
  <c r="J20" i="30" s="1"/>
  <c r="J18" i="31"/>
  <c r="J20" i="31" s="1"/>
  <c r="J18" i="32"/>
  <c r="J20" i="32" s="1"/>
  <c r="J18" i="33"/>
  <c r="J20" i="33" s="1"/>
  <c r="J20" i="34"/>
  <c r="J18" i="34"/>
  <c r="J18" i="35"/>
  <c r="J20" i="35" s="1"/>
  <c r="J18" i="36"/>
  <c r="J20" i="36" s="1"/>
  <c r="J18" i="37"/>
  <c r="J20" i="37" s="1"/>
  <c r="J18" i="38"/>
  <c r="J20" i="38" s="1"/>
  <c r="J18" i="39"/>
  <c r="J20" i="39" s="1"/>
  <c r="J18" i="40"/>
  <c r="J20" i="40" s="1"/>
  <c r="J18" i="42"/>
  <c r="J20" i="42" s="1"/>
  <c r="J20" i="43"/>
  <c r="J18" i="43"/>
  <c r="J18" i="44"/>
  <c r="J20" i="44" s="1"/>
  <c r="J18" i="45"/>
  <c r="J20" i="45" s="1"/>
  <c r="J18" i="46"/>
  <c r="J20" i="46" s="1"/>
  <c r="J18" i="47"/>
  <c r="J20" i="47" s="1"/>
  <c r="J18" i="48"/>
  <c r="J20" i="48" s="1"/>
  <c r="J18" i="49"/>
  <c r="J20" i="49" s="1"/>
  <c r="J18" i="50"/>
  <c r="J20" i="50" s="1"/>
  <c r="J18" i="51"/>
  <c r="J20" i="51" s="1"/>
  <c r="J18" i="52"/>
  <c r="J20" i="52" s="1"/>
  <c r="J18" i="54"/>
  <c r="J20" i="54" s="1"/>
  <c r="J18" i="55"/>
  <c r="J20" i="55" s="1"/>
  <c r="J18" i="56"/>
  <c r="J20" i="56" s="1"/>
  <c r="J18" i="57"/>
  <c r="J20" i="57" s="1"/>
  <c r="J18" i="58"/>
  <c r="J20" i="58" s="1"/>
  <c r="J18" i="59"/>
  <c r="J20" i="59" s="1"/>
  <c r="J20" i="60"/>
  <c r="J18" i="60"/>
  <c r="J18" i="61"/>
  <c r="J20" i="61" s="1"/>
  <c r="J18" i="62"/>
  <c r="J20" i="62" s="1"/>
  <c r="J18" i="41"/>
  <c r="J20" i="41" s="1"/>
  <c r="J13" i="1"/>
  <c r="J15" i="1" s="1"/>
  <c r="J13" i="3"/>
  <c r="J15" i="3" s="1"/>
  <c r="J13" i="4"/>
  <c r="J13" i="5"/>
  <c r="J13" i="6"/>
  <c r="J15" i="6" s="1"/>
  <c r="J13" i="7"/>
  <c r="J15" i="7" s="1"/>
  <c r="J13" i="8"/>
  <c r="J15" i="8" s="1"/>
  <c r="J13" i="9"/>
  <c r="J15" i="9" s="1"/>
  <c r="J13" i="10"/>
  <c r="J15" i="10" s="1"/>
  <c r="J13" i="11"/>
  <c r="J15" i="11" s="1"/>
  <c r="J13" i="12"/>
  <c r="J15" i="12" s="1"/>
  <c r="J13" i="13"/>
  <c r="J15" i="13" s="1"/>
  <c r="J13" i="14"/>
  <c r="J15" i="14" s="1"/>
  <c r="J13" i="15"/>
  <c r="J15" i="15" s="1"/>
  <c r="J13" i="16"/>
  <c r="J15" i="16" s="1"/>
  <c r="J13" i="17"/>
  <c r="J15" i="17" s="1"/>
  <c r="J13" i="18"/>
  <c r="J15" i="18" s="1"/>
  <c r="J13" i="19"/>
  <c r="J15" i="19" s="1"/>
  <c r="J13" i="20"/>
  <c r="J15" i="20" s="1"/>
  <c r="J13" i="21"/>
  <c r="J15" i="21" s="1"/>
  <c r="J13" i="22"/>
  <c r="J15" i="22" s="1"/>
  <c r="J13" i="23"/>
  <c r="J15" i="23" s="1"/>
  <c r="J13" i="24"/>
  <c r="J15" i="24" s="1"/>
  <c r="J13" i="25"/>
  <c r="J15" i="25" s="1"/>
  <c r="J13" i="26"/>
  <c r="J15" i="26" s="1"/>
  <c r="J13" i="27"/>
  <c r="J15" i="27" s="1"/>
  <c r="J13" i="28"/>
  <c r="J15" i="28" s="1"/>
  <c r="J13" i="29"/>
  <c r="J15" i="29" s="1"/>
  <c r="J13" i="30"/>
  <c r="J15" i="30" s="1"/>
  <c r="J13" i="31"/>
  <c r="J15" i="31" s="1"/>
  <c r="J13" i="32"/>
  <c r="J15" i="32" s="1"/>
  <c r="J13" i="33"/>
  <c r="J15" i="33" s="1"/>
  <c r="J13" i="34"/>
  <c r="J15" i="34" s="1"/>
  <c r="J13" i="35"/>
  <c r="J15" i="35" s="1"/>
  <c r="J13" i="36"/>
  <c r="J15" i="36" s="1"/>
  <c r="J13" i="37"/>
  <c r="J15" i="37" s="1"/>
  <c r="J13" i="38"/>
  <c r="J15" i="38" s="1"/>
  <c r="J13" i="39"/>
  <c r="J15" i="39" s="1"/>
  <c r="J13" i="40"/>
  <c r="J15" i="40" s="1"/>
  <c r="J13" i="42"/>
  <c r="J15" i="42" s="1"/>
  <c r="J13" i="43"/>
  <c r="J15" i="43" s="1"/>
  <c r="J13" i="44"/>
  <c r="J15" i="44" s="1"/>
  <c r="J13" i="45"/>
  <c r="J15" i="45" s="1"/>
  <c r="J13" i="46"/>
  <c r="J15" i="46" s="1"/>
  <c r="J13" i="47"/>
  <c r="J15" i="47" s="1"/>
  <c r="J13" i="48"/>
  <c r="J15" i="48" s="1"/>
  <c r="J13" i="49"/>
  <c r="J15" i="49" s="1"/>
  <c r="J13" i="50"/>
  <c r="J15" i="50" s="1"/>
  <c r="J13" i="51"/>
  <c r="J15" i="51" s="1"/>
  <c r="J13" i="52"/>
  <c r="J15" i="52" s="1"/>
  <c r="J13" i="54"/>
  <c r="J15" i="54" s="1"/>
  <c r="J13" i="55"/>
  <c r="J15" i="55" s="1"/>
  <c r="J13" i="56"/>
  <c r="J15" i="56" s="1"/>
  <c r="J13" i="57"/>
  <c r="J15" i="57" s="1"/>
  <c r="J13" i="58"/>
  <c r="J15" i="58" s="1"/>
  <c r="J13" i="59"/>
  <c r="J15" i="59" s="1"/>
  <c r="J13" i="60"/>
  <c r="J15" i="60" s="1"/>
  <c r="J13" i="61"/>
  <c r="J15" i="61" s="1"/>
  <c r="J13" i="62"/>
  <c r="J15" i="62" s="1"/>
  <c r="J13" i="41"/>
  <c r="J15" i="4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5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5" i="16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5" i="17"/>
  <c r="F6" i="17"/>
  <c r="F7" i="17"/>
  <c r="F8" i="17"/>
  <c r="F9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5" i="19"/>
  <c r="F6" i="19"/>
  <c r="F7" i="19"/>
  <c r="F8" i="19"/>
  <c r="F9" i="19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27" i="19"/>
  <c r="F28" i="19"/>
  <c r="F29" i="19"/>
  <c r="F30" i="19"/>
  <c r="F31" i="19"/>
  <c r="F32" i="19"/>
  <c r="F33" i="19"/>
  <c r="F5" i="20"/>
  <c r="F6" i="20"/>
  <c r="F7" i="20"/>
  <c r="F8" i="20"/>
  <c r="F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5" i="21"/>
  <c r="F6" i="21"/>
  <c r="F7" i="21"/>
  <c r="F8" i="21"/>
  <c r="F9" i="21"/>
  <c r="F10" i="21"/>
  <c r="F11" i="21"/>
  <c r="F12" i="21"/>
  <c r="F13" i="21"/>
  <c r="F14" i="21"/>
  <c r="F15" i="21"/>
  <c r="F16" i="21"/>
  <c r="F17" i="21"/>
  <c r="F18" i="21"/>
  <c r="F19" i="21"/>
  <c r="F20" i="21"/>
  <c r="F21" i="21"/>
  <c r="F22" i="21"/>
  <c r="F23" i="21"/>
  <c r="F24" i="21"/>
  <c r="F25" i="21"/>
  <c r="F26" i="21"/>
  <c r="F27" i="21"/>
  <c r="F28" i="21"/>
  <c r="F29" i="21"/>
  <c r="F30" i="21"/>
  <c r="F31" i="21"/>
  <c r="F32" i="21"/>
  <c r="F33" i="21"/>
  <c r="F5" i="22"/>
  <c r="F6" i="22"/>
  <c r="F7" i="22"/>
  <c r="F8" i="22"/>
  <c r="F9" i="22"/>
  <c r="F10" i="22"/>
  <c r="F11" i="22"/>
  <c r="F12" i="22"/>
  <c r="F13" i="22"/>
  <c r="F14" i="22"/>
  <c r="F15" i="22"/>
  <c r="F16" i="22"/>
  <c r="F17" i="22"/>
  <c r="F18" i="22"/>
  <c r="F19" i="22"/>
  <c r="F20" i="22"/>
  <c r="F21" i="22"/>
  <c r="F22" i="22"/>
  <c r="F23" i="22"/>
  <c r="F24" i="22"/>
  <c r="F25" i="22"/>
  <c r="F26" i="22"/>
  <c r="F27" i="22"/>
  <c r="F28" i="22"/>
  <c r="F29" i="22"/>
  <c r="F30" i="22"/>
  <c r="F31" i="22"/>
  <c r="F32" i="22"/>
  <c r="F33" i="22"/>
  <c r="F5" i="23"/>
  <c r="F6" i="23"/>
  <c r="F7" i="23"/>
  <c r="F8" i="23"/>
  <c r="F9" i="23"/>
  <c r="F10" i="23"/>
  <c r="F11" i="23"/>
  <c r="F12" i="23"/>
  <c r="F13" i="23"/>
  <c r="F14" i="23"/>
  <c r="F15" i="23"/>
  <c r="F16" i="23"/>
  <c r="F17" i="23"/>
  <c r="F18" i="23"/>
  <c r="F19" i="23"/>
  <c r="F20" i="23"/>
  <c r="F21" i="23"/>
  <c r="F22" i="23"/>
  <c r="F23" i="23"/>
  <c r="F24" i="23"/>
  <c r="F25" i="23"/>
  <c r="F26" i="23"/>
  <c r="F27" i="23"/>
  <c r="F28" i="23"/>
  <c r="F29" i="23"/>
  <c r="F30" i="23"/>
  <c r="F31" i="23"/>
  <c r="F32" i="23"/>
  <c r="F33" i="23"/>
  <c r="F5" i="24"/>
  <c r="F6" i="24"/>
  <c r="F7" i="24"/>
  <c r="F8" i="24"/>
  <c r="F9" i="24"/>
  <c r="F10" i="24"/>
  <c r="F11" i="24"/>
  <c r="F12" i="24"/>
  <c r="F13" i="24"/>
  <c r="F14" i="24"/>
  <c r="F15" i="24"/>
  <c r="F16" i="24"/>
  <c r="F17" i="24"/>
  <c r="F18" i="24"/>
  <c r="F19" i="24"/>
  <c r="F20" i="24"/>
  <c r="F21" i="24"/>
  <c r="F22" i="24"/>
  <c r="F23" i="24"/>
  <c r="F24" i="24"/>
  <c r="F25" i="24"/>
  <c r="F26" i="24"/>
  <c r="F27" i="24"/>
  <c r="F28" i="24"/>
  <c r="F29" i="24"/>
  <c r="F30" i="24"/>
  <c r="F31" i="24"/>
  <c r="F32" i="24"/>
  <c r="F33" i="24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5" i="26"/>
  <c r="F6" i="26"/>
  <c r="F7" i="26"/>
  <c r="F8" i="26"/>
  <c r="F9" i="26"/>
  <c r="F10" i="26"/>
  <c r="F11" i="26"/>
  <c r="F12" i="26"/>
  <c r="F13" i="26"/>
  <c r="F14" i="26"/>
  <c r="F15" i="26"/>
  <c r="F16" i="26"/>
  <c r="F17" i="26"/>
  <c r="F18" i="26"/>
  <c r="F19" i="26"/>
  <c r="F20" i="26"/>
  <c r="F21" i="26"/>
  <c r="F22" i="26"/>
  <c r="F23" i="26"/>
  <c r="F24" i="26"/>
  <c r="F25" i="26"/>
  <c r="F26" i="26"/>
  <c r="F27" i="26"/>
  <c r="F28" i="26"/>
  <c r="F29" i="26"/>
  <c r="F30" i="26"/>
  <c r="F31" i="26"/>
  <c r="F32" i="26"/>
  <c r="F33" i="26"/>
  <c r="F5" i="27"/>
  <c r="F6" i="27"/>
  <c r="F7" i="27"/>
  <c r="F8" i="27"/>
  <c r="F9" i="27"/>
  <c r="F10" i="27"/>
  <c r="F11" i="27"/>
  <c r="F12" i="27"/>
  <c r="F13" i="27"/>
  <c r="F14" i="27"/>
  <c r="F15" i="27"/>
  <c r="F16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32" i="27"/>
  <c r="F33" i="27"/>
  <c r="F5" i="28"/>
  <c r="F6" i="28"/>
  <c r="F7" i="28"/>
  <c r="F8" i="28"/>
  <c r="F9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27" i="28"/>
  <c r="F28" i="28"/>
  <c r="F29" i="28"/>
  <c r="F30" i="28"/>
  <c r="F31" i="28"/>
  <c r="F32" i="28"/>
  <c r="F33" i="28"/>
  <c r="F5" i="29"/>
  <c r="F6" i="29"/>
  <c r="F7" i="29"/>
  <c r="F8" i="29"/>
  <c r="F9" i="29"/>
  <c r="F10" i="29"/>
  <c r="F11" i="29"/>
  <c r="F12" i="29"/>
  <c r="F13" i="29"/>
  <c r="F14" i="29"/>
  <c r="F15" i="29"/>
  <c r="F16" i="29"/>
  <c r="F17" i="29"/>
  <c r="F18" i="29"/>
  <c r="F19" i="29"/>
  <c r="F20" i="29"/>
  <c r="F21" i="29"/>
  <c r="F22" i="29"/>
  <c r="F23" i="29"/>
  <c r="F24" i="29"/>
  <c r="F25" i="29"/>
  <c r="F26" i="29"/>
  <c r="F27" i="29"/>
  <c r="F28" i="29"/>
  <c r="F29" i="29"/>
  <c r="F30" i="29"/>
  <c r="F31" i="29"/>
  <c r="F32" i="29"/>
  <c r="F33" i="29"/>
  <c r="F5" i="30"/>
  <c r="F6" i="30"/>
  <c r="F7" i="30"/>
  <c r="F8" i="30"/>
  <c r="F9" i="30"/>
  <c r="F10" i="30"/>
  <c r="F11" i="30"/>
  <c r="F12" i="30"/>
  <c r="F13" i="30"/>
  <c r="F14" i="30"/>
  <c r="F15" i="30"/>
  <c r="F16" i="30"/>
  <c r="F17" i="30"/>
  <c r="F18" i="30"/>
  <c r="F19" i="30"/>
  <c r="F20" i="30"/>
  <c r="F21" i="30"/>
  <c r="F22" i="30"/>
  <c r="F23" i="30"/>
  <c r="F24" i="30"/>
  <c r="F25" i="30"/>
  <c r="F26" i="30"/>
  <c r="F27" i="30"/>
  <c r="F28" i="30"/>
  <c r="F29" i="30"/>
  <c r="F30" i="30"/>
  <c r="F31" i="30"/>
  <c r="F32" i="30"/>
  <c r="F33" i="30"/>
  <c r="F5" i="31"/>
  <c r="F6" i="31"/>
  <c r="F7" i="31"/>
  <c r="F8" i="31"/>
  <c r="F9" i="31"/>
  <c r="F10" i="31"/>
  <c r="F11" i="31"/>
  <c r="F12" i="31"/>
  <c r="F13" i="31"/>
  <c r="F14" i="31"/>
  <c r="F15" i="31"/>
  <c r="F16" i="31"/>
  <c r="F17" i="31"/>
  <c r="F18" i="31"/>
  <c r="F19" i="31"/>
  <c r="F20" i="31"/>
  <c r="F21" i="31"/>
  <c r="F22" i="31"/>
  <c r="F23" i="31"/>
  <c r="F24" i="31"/>
  <c r="F25" i="31"/>
  <c r="F26" i="31"/>
  <c r="F27" i="31"/>
  <c r="F28" i="31"/>
  <c r="F29" i="31"/>
  <c r="F30" i="31"/>
  <c r="F31" i="31"/>
  <c r="F32" i="31"/>
  <c r="F33" i="31"/>
  <c r="F5" i="32"/>
  <c r="F6" i="32"/>
  <c r="F7" i="32"/>
  <c r="F8" i="32"/>
  <c r="F9" i="32"/>
  <c r="F10" i="32"/>
  <c r="F11" i="32"/>
  <c r="F12" i="32"/>
  <c r="F13" i="32"/>
  <c r="F14" i="32"/>
  <c r="F15" i="32"/>
  <c r="F16" i="32"/>
  <c r="F17" i="32"/>
  <c r="F18" i="32"/>
  <c r="F19" i="32"/>
  <c r="F20" i="32"/>
  <c r="F21" i="32"/>
  <c r="F22" i="32"/>
  <c r="F23" i="32"/>
  <c r="F24" i="32"/>
  <c r="F25" i="32"/>
  <c r="F26" i="32"/>
  <c r="F27" i="32"/>
  <c r="F28" i="32"/>
  <c r="F29" i="32"/>
  <c r="F30" i="32"/>
  <c r="F31" i="32"/>
  <c r="F32" i="32"/>
  <c r="F33" i="32"/>
  <c r="F5" i="33"/>
  <c r="F6" i="33"/>
  <c r="F7" i="33"/>
  <c r="F8" i="33"/>
  <c r="F9" i="33"/>
  <c r="F10" i="33"/>
  <c r="F11" i="33"/>
  <c r="F12" i="33"/>
  <c r="F13" i="33"/>
  <c r="F14" i="33"/>
  <c r="F15" i="33"/>
  <c r="F16" i="33"/>
  <c r="F17" i="33"/>
  <c r="F18" i="33"/>
  <c r="F19" i="33"/>
  <c r="F20" i="33"/>
  <c r="F21" i="33"/>
  <c r="F22" i="33"/>
  <c r="F23" i="33"/>
  <c r="F24" i="33"/>
  <c r="F25" i="33"/>
  <c r="F26" i="33"/>
  <c r="F27" i="33"/>
  <c r="F28" i="33"/>
  <c r="F29" i="33"/>
  <c r="F30" i="33"/>
  <c r="F31" i="33"/>
  <c r="F32" i="33"/>
  <c r="F33" i="33"/>
  <c r="F5" i="34"/>
  <c r="F6" i="34"/>
  <c r="F7" i="34"/>
  <c r="F8" i="34"/>
  <c r="F9" i="34"/>
  <c r="F10" i="34"/>
  <c r="F11" i="34"/>
  <c r="F12" i="34"/>
  <c r="F13" i="34"/>
  <c r="F14" i="34"/>
  <c r="F15" i="34"/>
  <c r="F16" i="34"/>
  <c r="F17" i="34"/>
  <c r="F18" i="34"/>
  <c r="F19" i="34"/>
  <c r="F20" i="34"/>
  <c r="F21" i="34"/>
  <c r="F22" i="34"/>
  <c r="F23" i="34"/>
  <c r="F24" i="34"/>
  <c r="F25" i="34"/>
  <c r="F26" i="34"/>
  <c r="F27" i="34"/>
  <c r="F28" i="34"/>
  <c r="F29" i="34"/>
  <c r="F30" i="34"/>
  <c r="F31" i="34"/>
  <c r="F32" i="34"/>
  <c r="F33" i="34"/>
  <c r="F5" i="35"/>
  <c r="F6" i="35"/>
  <c r="F7" i="35"/>
  <c r="F8" i="35"/>
  <c r="F9" i="35"/>
  <c r="F10" i="35"/>
  <c r="F11" i="35"/>
  <c r="F12" i="35"/>
  <c r="F13" i="35"/>
  <c r="F14" i="35"/>
  <c r="F15" i="35"/>
  <c r="F16" i="35"/>
  <c r="F17" i="35"/>
  <c r="F18" i="35"/>
  <c r="F19" i="35"/>
  <c r="F20" i="35"/>
  <c r="F21" i="35"/>
  <c r="F22" i="35"/>
  <c r="F23" i="35"/>
  <c r="F24" i="35"/>
  <c r="F25" i="35"/>
  <c r="F26" i="35"/>
  <c r="F27" i="35"/>
  <c r="F28" i="35"/>
  <c r="F29" i="35"/>
  <c r="F30" i="35"/>
  <c r="F31" i="35"/>
  <c r="F32" i="35"/>
  <c r="F33" i="35"/>
  <c r="F5" i="36"/>
  <c r="F6" i="36"/>
  <c r="F7" i="36"/>
  <c r="F8" i="36"/>
  <c r="F9" i="36"/>
  <c r="F10" i="36"/>
  <c r="F11" i="36"/>
  <c r="F12" i="36"/>
  <c r="F13" i="36"/>
  <c r="F14" i="36"/>
  <c r="F15" i="36"/>
  <c r="F16" i="36"/>
  <c r="F17" i="36"/>
  <c r="F18" i="36"/>
  <c r="F19" i="36"/>
  <c r="F20" i="36"/>
  <c r="F21" i="36"/>
  <c r="F22" i="36"/>
  <c r="F23" i="36"/>
  <c r="F24" i="36"/>
  <c r="F25" i="36"/>
  <c r="F26" i="36"/>
  <c r="F27" i="36"/>
  <c r="F28" i="36"/>
  <c r="F29" i="36"/>
  <c r="F30" i="36"/>
  <c r="F31" i="36"/>
  <c r="F32" i="36"/>
  <c r="F33" i="36"/>
  <c r="F5" i="37"/>
  <c r="F6" i="37"/>
  <c r="F7" i="37"/>
  <c r="F8" i="37"/>
  <c r="F9" i="37"/>
  <c r="F10" i="37"/>
  <c r="F11" i="37"/>
  <c r="F12" i="37"/>
  <c r="F13" i="37"/>
  <c r="F14" i="37"/>
  <c r="F15" i="37"/>
  <c r="F16" i="37"/>
  <c r="F17" i="37"/>
  <c r="F18" i="37"/>
  <c r="F19" i="37"/>
  <c r="F20" i="37"/>
  <c r="F21" i="37"/>
  <c r="F22" i="37"/>
  <c r="F23" i="37"/>
  <c r="F24" i="37"/>
  <c r="F25" i="37"/>
  <c r="F26" i="37"/>
  <c r="F27" i="37"/>
  <c r="F28" i="37"/>
  <c r="F29" i="37"/>
  <c r="F30" i="37"/>
  <c r="F31" i="37"/>
  <c r="F32" i="37"/>
  <c r="F33" i="37"/>
  <c r="F5" i="38"/>
  <c r="F6" i="38"/>
  <c r="F7" i="38"/>
  <c r="F8" i="38"/>
  <c r="F9" i="38"/>
  <c r="F10" i="38"/>
  <c r="F11" i="38"/>
  <c r="F12" i="38"/>
  <c r="F13" i="38"/>
  <c r="F14" i="38"/>
  <c r="F15" i="38"/>
  <c r="F16" i="38"/>
  <c r="F17" i="38"/>
  <c r="F18" i="38"/>
  <c r="F19" i="38"/>
  <c r="F20" i="38"/>
  <c r="F21" i="38"/>
  <c r="F22" i="38"/>
  <c r="F23" i="38"/>
  <c r="F24" i="38"/>
  <c r="F25" i="38"/>
  <c r="F26" i="38"/>
  <c r="F27" i="38"/>
  <c r="F28" i="38"/>
  <c r="F29" i="38"/>
  <c r="F30" i="38"/>
  <c r="F31" i="38"/>
  <c r="F32" i="38"/>
  <c r="F33" i="38"/>
  <c r="F5" i="39"/>
  <c r="F6" i="39"/>
  <c r="F7" i="39"/>
  <c r="F8" i="39"/>
  <c r="F9" i="39"/>
  <c r="F10" i="39"/>
  <c r="F11" i="39"/>
  <c r="F12" i="39"/>
  <c r="F13" i="39"/>
  <c r="F14" i="39"/>
  <c r="F15" i="39"/>
  <c r="F16" i="39"/>
  <c r="F17" i="39"/>
  <c r="F18" i="39"/>
  <c r="F19" i="39"/>
  <c r="F20" i="39"/>
  <c r="F21" i="39"/>
  <c r="F22" i="39"/>
  <c r="F23" i="39"/>
  <c r="F24" i="39"/>
  <c r="F25" i="39"/>
  <c r="F26" i="39"/>
  <c r="F27" i="39"/>
  <c r="F28" i="39"/>
  <c r="F29" i="39"/>
  <c r="F30" i="39"/>
  <c r="F31" i="39"/>
  <c r="F32" i="39"/>
  <c r="F33" i="39"/>
  <c r="F5" i="40"/>
  <c r="F6" i="40"/>
  <c r="F7" i="40"/>
  <c r="F8" i="40"/>
  <c r="F9" i="40"/>
  <c r="F10" i="40"/>
  <c r="F11" i="40"/>
  <c r="F12" i="40"/>
  <c r="F13" i="40"/>
  <c r="F14" i="40"/>
  <c r="F15" i="40"/>
  <c r="F16" i="40"/>
  <c r="F17" i="40"/>
  <c r="F18" i="40"/>
  <c r="F19" i="40"/>
  <c r="F20" i="40"/>
  <c r="F21" i="40"/>
  <c r="F22" i="40"/>
  <c r="F23" i="40"/>
  <c r="F24" i="40"/>
  <c r="F25" i="40"/>
  <c r="F26" i="40"/>
  <c r="F27" i="40"/>
  <c r="F28" i="40"/>
  <c r="F29" i="40"/>
  <c r="F30" i="40"/>
  <c r="F31" i="40"/>
  <c r="F32" i="40"/>
  <c r="F33" i="40"/>
  <c r="F5" i="42"/>
  <c r="F6" i="42"/>
  <c r="F7" i="42"/>
  <c r="F8" i="42"/>
  <c r="F9" i="42"/>
  <c r="F10" i="42"/>
  <c r="F11" i="42"/>
  <c r="F12" i="42"/>
  <c r="F13" i="42"/>
  <c r="F14" i="42"/>
  <c r="F15" i="42"/>
  <c r="F16" i="42"/>
  <c r="F17" i="42"/>
  <c r="F18" i="42"/>
  <c r="F19" i="42"/>
  <c r="F20" i="42"/>
  <c r="F21" i="42"/>
  <c r="F22" i="42"/>
  <c r="F23" i="42"/>
  <c r="F24" i="42"/>
  <c r="F25" i="42"/>
  <c r="F26" i="42"/>
  <c r="F27" i="42"/>
  <c r="F28" i="42"/>
  <c r="F29" i="42"/>
  <c r="F30" i="42"/>
  <c r="F31" i="42"/>
  <c r="F32" i="42"/>
  <c r="F33" i="42"/>
  <c r="F5" i="43"/>
  <c r="F6" i="43"/>
  <c r="F7" i="43"/>
  <c r="F8" i="43"/>
  <c r="F9" i="43"/>
  <c r="F10" i="43"/>
  <c r="F11" i="43"/>
  <c r="F12" i="43"/>
  <c r="F13" i="43"/>
  <c r="F14" i="43"/>
  <c r="F15" i="43"/>
  <c r="F16" i="43"/>
  <c r="F17" i="43"/>
  <c r="F18" i="43"/>
  <c r="F19" i="43"/>
  <c r="F20" i="43"/>
  <c r="F21" i="43"/>
  <c r="F22" i="43"/>
  <c r="F23" i="43"/>
  <c r="F24" i="43"/>
  <c r="F25" i="43"/>
  <c r="F26" i="43"/>
  <c r="F27" i="43"/>
  <c r="F28" i="43"/>
  <c r="F29" i="43"/>
  <c r="F30" i="43"/>
  <c r="F31" i="43"/>
  <c r="F32" i="43"/>
  <c r="F33" i="43"/>
  <c r="F5" i="44"/>
  <c r="F6" i="44"/>
  <c r="F7" i="44"/>
  <c r="F8" i="44"/>
  <c r="F9" i="44"/>
  <c r="F10" i="44"/>
  <c r="F11" i="44"/>
  <c r="F12" i="44"/>
  <c r="F13" i="44"/>
  <c r="F14" i="44"/>
  <c r="F15" i="44"/>
  <c r="F16" i="44"/>
  <c r="F17" i="44"/>
  <c r="F18" i="44"/>
  <c r="F19" i="44"/>
  <c r="F20" i="44"/>
  <c r="F21" i="44"/>
  <c r="F22" i="44"/>
  <c r="F23" i="44"/>
  <c r="F24" i="44"/>
  <c r="F25" i="44"/>
  <c r="F26" i="44"/>
  <c r="F27" i="44"/>
  <c r="F28" i="44"/>
  <c r="F29" i="44"/>
  <c r="F30" i="44"/>
  <c r="F31" i="44"/>
  <c r="F32" i="44"/>
  <c r="F33" i="44"/>
  <c r="F5" i="45"/>
  <c r="F6" i="45"/>
  <c r="F7" i="45"/>
  <c r="F8" i="45"/>
  <c r="F9" i="45"/>
  <c r="F10" i="45"/>
  <c r="F11" i="45"/>
  <c r="F12" i="45"/>
  <c r="F13" i="45"/>
  <c r="F14" i="45"/>
  <c r="F15" i="45"/>
  <c r="F16" i="45"/>
  <c r="F17" i="45"/>
  <c r="F18" i="45"/>
  <c r="F19" i="45"/>
  <c r="F20" i="45"/>
  <c r="F21" i="45"/>
  <c r="F22" i="45"/>
  <c r="F23" i="45"/>
  <c r="F24" i="45"/>
  <c r="F25" i="45"/>
  <c r="F26" i="45"/>
  <c r="F27" i="45"/>
  <c r="F28" i="45"/>
  <c r="F29" i="45"/>
  <c r="F30" i="45"/>
  <c r="F31" i="45"/>
  <c r="F32" i="45"/>
  <c r="F33" i="45"/>
  <c r="F5" i="46"/>
  <c r="F6" i="46"/>
  <c r="F7" i="46"/>
  <c r="F8" i="46"/>
  <c r="F9" i="46"/>
  <c r="F10" i="46"/>
  <c r="F11" i="46"/>
  <c r="F12" i="46"/>
  <c r="F13" i="46"/>
  <c r="F14" i="46"/>
  <c r="F15" i="46"/>
  <c r="F16" i="46"/>
  <c r="F17" i="46"/>
  <c r="F18" i="46"/>
  <c r="F19" i="46"/>
  <c r="F20" i="46"/>
  <c r="F21" i="46"/>
  <c r="F22" i="46"/>
  <c r="F23" i="46"/>
  <c r="F24" i="46"/>
  <c r="F25" i="46"/>
  <c r="F26" i="46"/>
  <c r="F27" i="46"/>
  <c r="F28" i="46"/>
  <c r="F29" i="46"/>
  <c r="F30" i="46"/>
  <c r="F31" i="46"/>
  <c r="F32" i="46"/>
  <c r="F33" i="46"/>
  <c r="F5" i="47"/>
  <c r="F6" i="47"/>
  <c r="F7" i="47"/>
  <c r="F8" i="47"/>
  <c r="F9" i="47"/>
  <c r="F10" i="47"/>
  <c r="F11" i="47"/>
  <c r="F12" i="47"/>
  <c r="F13" i="47"/>
  <c r="F14" i="47"/>
  <c r="F15" i="47"/>
  <c r="F16" i="47"/>
  <c r="F17" i="47"/>
  <c r="F18" i="47"/>
  <c r="F19" i="47"/>
  <c r="F20" i="47"/>
  <c r="F21" i="47"/>
  <c r="F22" i="47"/>
  <c r="F23" i="47"/>
  <c r="F24" i="47"/>
  <c r="F25" i="47"/>
  <c r="F26" i="47"/>
  <c r="F27" i="47"/>
  <c r="F28" i="47"/>
  <c r="F29" i="47"/>
  <c r="F30" i="47"/>
  <c r="F31" i="47"/>
  <c r="F32" i="47"/>
  <c r="F33" i="47"/>
  <c r="F5" i="48"/>
  <c r="F6" i="48"/>
  <c r="F7" i="48"/>
  <c r="F8" i="48"/>
  <c r="F9" i="48"/>
  <c r="F10" i="48"/>
  <c r="F11" i="48"/>
  <c r="F12" i="48"/>
  <c r="F13" i="48"/>
  <c r="F14" i="48"/>
  <c r="F15" i="48"/>
  <c r="F16" i="48"/>
  <c r="F17" i="48"/>
  <c r="F18" i="48"/>
  <c r="F19" i="48"/>
  <c r="F20" i="48"/>
  <c r="F21" i="48"/>
  <c r="F22" i="48"/>
  <c r="F23" i="48"/>
  <c r="F24" i="48"/>
  <c r="F25" i="48"/>
  <c r="F26" i="48"/>
  <c r="F27" i="48"/>
  <c r="F28" i="48"/>
  <c r="F29" i="48"/>
  <c r="F30" i="48"/>
  <c r="F31" i="48"/>
  <c r="F32" i="48"/>
  <c r="F33" i="48"/>
  <c r="F5" i="49"/>
  <c r="F6" i="49"/>
  <c r="F7" i="49"/>
  <c r="F8" i="49"/>
  <c r="F9" i="49"/>
  <c r="F10" i="49"/>
  <c r="F11" i="49"/>
  <c r="F12" i="49"/>
  <c r="F13" i="49"/>
  <c r="F14" i="49"/>
  <c r="F15" i="49"/>
  <c r="F16" i="49"/>
  <c r="F17" i="49"/>
  <c r="F18" i="49"/>
  <c r="F19" i="49"/>
  <c r="F20" i="49"/>
  <c r="F21" i="49"/>
  <c r="F22" i="49"/>
  <c r="F23" i="49"/>
  <c r="F24" i="49"/>
  <c r="F25" i="49"/>
  <c r="F26" i="49"/>
  <c r="F27" i="49"/>
  <c r="F28" i="49"/>
  <c r="F29" i="49"/>
  <c r="F30" i="49"/>
  <c r="F31" i="49"/>
  <c r="F32" i="49"/>
  <c r="F33" i="49"/>
  <c r="F5" i="50"/>
  <c r="F6" i="50"/>
  <c r="F7" i="50"/>
  <c r="F8" i="50"/>
  <c r="F9" i="50"/>
  <c r="F10" i="50"/>
  <c r="F11" i="50"/>
  <c r="F12" i="50"/>
  <c r="F13" i="50"/>
  <c r="F14" i="50"/>
  <c r="F15" i="50"/>
  <c r="F16" i="50"/>
  <c r="F17" i="50"/>
  <c r="F18" i="50"/>
  <c r="F19" i="50"/>
  <c r="F20" i="50"/>
  <c r="F21" i="50"/>
  <c r="F22" i="50"/>
  <c r="F23" i="50"/>
  <c r="F24" i="50"/>
  <c r="F25" i="50"/>
  <c r="F26" i="50"/>
  <c r="F27" i="50"/>
  <c r="F28" i="50"/>
  <c r="F29" i="50"/>
  <c r="F30" i="50"/>
  <c r="F31" i="50"/>
  <c r="F32" i="50"/>
  <c r="F33" i="50"/>
  <c r="F5" i="51"/>
  <c r="F6" i="51"/>
  <c r="F7" i="51"/>
  <c r="F8" i="51"/>
  <c r="F9" i="51"/>
  <c r="F10" i="51"/>
  <c r="F11" i="51"/>
  <c r="F12" i="51"/>
  <c r="F13" i="51"/>
  <c r="F14" i="51"/>
  <c r="F15" i="51"/>
  <c r="F16" i="51"/>
  <c r="F17" i="51"/>
  <c r="F18" i="51"/>
  <c r="F19" i="51"/>
  <c r="F20" i="51"/>
  <c r="F21" i="51"/>
  <c r="F22" i="51"/>
  <c r="F23" i="51"/>
  <c r="F24" i="51"/>
  <c r="F25" i="51"/>
  <c r="F26" i="51"/>
  <c r="F27" i="51"/>
  <c r="F28" i="51"/>
  <c r="F29" i="51"/>
  <c r="F30" i="51"/>
  <c r="F31" i="51"/>
  <c r="F32" i="51"/>
  <c r="F33" i="51"/>
  <c r="F5" i="52"/>
  <c r="F6" i="52"/>
  <c r="F7" i="52"/>
  <c r="F8" i="52"/>
  <c r="F9" i="52"/>
  <c r="F10" i="52"/>
  <c r="F11" i="52"/>
  <c r="F12" i="52"/>
  <c r="F13" i="52"/>
  <c r="F14" i="52"/>
  <c r="F15" i="52"/>
  <c r="F16" i="52"/>
  <c r="F17" i="52"/>
  <c r="F18" i="52"/>
  <c r="F19" i="52"/>
  <c r="F20" i="52"/>
  <c r="F21" i="52"/>
  <c r="F22" i="52"/>
  <c r="F23" i="52"/>
  <c r="F24" i="52"/>
  <c r="F25" i="52"/>
  <c r="F26" i="52"/>
  <c r="F27" i="52"/>
  <c r="F28" i="52"/>
  <c r="F35" i="52" s="1"/>
  <c r="F29" i="52"/>
  <c r="F30" i="52"/>
  <c r="F31" i="52"/>
  <c r="F32" i="52"/>
  <c r="F33" i="52"/>
  <c r="F5" i="54"/>
  <c r="F6" i="54"/>
  <c r="F7" i="54"/>
  <c r="F8" i="54"/>
  <c r="F9" i="54"/>
  <c r="F10" i="54"/>
  <c r="F11" i="54"/>
  <c r="F12" i="54"/>
  <c r="F13" i="54"/>
  <c r="F14" i="54"/>
  <c r="F15" i="54"/>
  <c r="F16" i="54"/>
  <c r="F17" i="54"/>
  <c r="F18" i="54"/>
  <c r="F19" i="54"/>
  <c r="F20" i="54"/>
  <c r="F21" i="54"/>
  <c r="F22" i="54"/>
  <c r="F23" i="54"/>
  <c r="F24" i="54"/>
  <c r="F25" i="54"/>
  <c r="F26" i="54"/>
  <c r="F27" i="54"/>
  <c r="F28" i="54"/>
  <c r="F29" i="54"/>
  <c r="F30" i="54"/>
  <c r="F31" i="54"/>
  <c r="F32" i="54"/>
  <c r="F33" i="54"/>
  <c r="F5" i="55"/>
  <c r="F6" i="55"/>
  <c r="F7" i="55"/>
  <c r="F8" i="55"/>
  <c r="F9" i="55"/>
  <c r="F10" i="55"/>
  <c r="F11" i="55"/>
  <c r="F12" i="55"/>
  <c r="F13" i="55"/>
  <c r="F14" i="55"/>
  <c r="F15" i="55"/>
  <c r="F16" i="55"/>
  <c r="F17" i="55"/>
  <c r="F18" i="55"/>
  <c r="F19" i="55"/>
  <c r="F20" i="55"/>
  <c r="F21" i="55"/>
  <c r="F22" i="55"/>
  <c r="F23" i="55"/>
  <c r="F24" i="55"/>
  <c r="F25" i="55"/>
  <c r="F26" i="55"/>
  <c r="F27" i="55"/>
  <c r="F28" i="55"/>
  <c r="F29" i="55"/>
  <c r="F30" i="55"/>
  <c r="F31" i="55"/>
  <c r="F32" i="55"/>
  <c r="F33" i="55"/>
  <c r="F5" i="56"/>
  <c r="F6" i="56"/>
  <c r="F7" i="56"/>
  <c r="F8" i="56"/>
  <c r="F9" i="56"/>
  <c r="F10" i="56"/>
  <c r="F11" i="56"/>
  <c r="F12" i="56"/>
  <c r="F13" i="56"/>
  <c r="F14" i="56"/>
  <c r="F15" i="56"/>
  <c r="F16" i="56"/>
  <c r="F17" i="56"/>
  <c r="F18" i="56"/>
  <c r="F19" i="56"/>
  <c r="F20" i="56"/>
  <c r="F21" i="56"/>
  <c r="F22" i="56"/>
  <c r="F23" i="56"/>
  <c r="F24" i="56"/>
  <c r="F25" i="56"/>
  <c r="F26" i="56"/>
  <c r="F27" i="56"/>
  <c r="F28" i="56"/>
  <c r="F29" i="56"/>
  <c r="F30" i="56"/>
  <c r="F31" i="56"/>
  <c r="F32" i="56"/>
  <c r="F33" i="56"/>
  <c r="F5" i="57"/>
  <c r="F6" i="57"/>
  <c r="F7" i="57"/>
  <c r="F8" i="57"/>
  <c r="F9" i="57"/>
  <c r="F10" i="57"/>
  <c r="F11" i="57"/>
  <c r="F12" i="57"/>
  <c r="F13" i="57"/>
  <c r="F14" i="57"/>
  <c r="F15" i="57"/>
  <c r="F16" i="57"/>
  <c r="F17" i="57"/>
  <c r="F18" i="57"/>
  <c r="F19" i="57"/>
  <c r="F20" i="57"/>
  <c r="F21" i="57"/>
  <c r="F22" i="57"/>
  <c r="F23" i="57"/>
  <c r="F24" i="57"/>
  <c r="F25" i="57"/>
  <c r="F26" i="57"/>
  <c r="F27" i="57"/>
  <c r="F28" i="57"/>
  <c r="F29" i="57"/>
  <c r="F30" i="57"/>
  <c r="F31" i="57"/>
  <c r="F32" i="57"/>
  <c r="F33" i="57"/>
  <c r="F5" i="58"/>
  <c r="F6" i="58"/>
  <c r="F7" i="58"/>
  <c r="F8" i="58"/>
  <c r="F9" i="58"/>
  <c r="F10" i="58"/>
  <c r="F11" i="58"/>
  <c r="F12" i="58"/>
  <c r="F13" i="58"/>
  <c r="F14" i="58"/>
  <c r="F15" i="58"/>
  <c r="F16" i="58"/>
  <c r="F17" i="58"/>
  <c r="F18" i="58"/>
  <c r="F19" i="58"/>
  <c r="F20" i="58"/>
  <c r="F21" i="58"/>
  <c r="F22" i="58"/>
  <c r="F23" i="58"/>
  <c r="F24" i="58"/>
  <c r="F25" i="58"/>
  <c r="F26" i="58"/>
  <c r="F27" i="58"/>
  <c r="F28" i="58"/>
  <c r="F29" i="58"/>
  <c r="F30" i="58"/>
  <c r="F31" i="58"/>
  <c r="F32" i="58"/>
  <c r="F33" i="58"/>
  <c r="F5" i="59"/>
  <c r="F6" i="59"/>
  <c r="F7" i="59"/>
  <c r="F8" i="59"/>
  <c r="F9" i="59"/>
  <c r="F10" i="59"/>
  <c r="F11" i="59"/>
  <c r="F12" i="59"/>
  <c r="F13" i="59"/>
  <c r="F14" i="59"/>
  <c r="F15" i="59"/>
  <c r="F16" i="59"/>
  <c r="F17" i="59"/>
  <c r="F18" i="59"/>
  <c r="F19" i="59"/>
  <c r="F20" i="59"/>
  <c r="F21" i="59"/>
  <c r="F22" i="59"/>
  <c r="F23" i="59"/>
  <c r="F24" i="59"/>
  <c r="F25" i="59"/>
  <c r="F26" i="59"/>
  <c r="F27" i="59"/>
  <c r="F28" i="59"/>
  <c r="F29" i="59"/>
  <c r="F30" i="59"/>
  <c r="F31" i="59"/>
  <c r="F32" i="59"/>
  <c r="F33" i="59"/>
  <c r="F5" i="60"/>
  <c r="F6" i="60"/>
  <c r="F7" i="60"/>
  <c r="F8" i="60"/>
  <c r="F9" i="60"/>
  <c r="F10" i="60"/>
  <c r="F11" i="60"/>
  <c r="F12" i="60"/>
  <c r="F13" i="60"/>
  <c r="F14" i="60"/>
  <c r="F15" i="60"/>
  <c r="F16" i="60"/>
  <c r="F17" i="60"/>
  <c r="F18" i="60"/>
  <c r="F19" i="60"/>
  <c r="F20" i="60"/>
  <c r="F21" i="60"/>
  <c r="F22" i="60"/>
  <c r="F23" i="60"/>
  <c r="F24" i="60"/>
  <c r="F25" i="60"/>
  <c r="F26" i="60"/>
  <c r="F27" i="60"/>
  <c r="F28" i="60"/>
  <c r="F29" i="60"/>
  <c r="F30" i="60"/>
  <c r="F31" i="60"/>
  <c r="F32" i="60"/>
  <c r="F33" i="60"/>
  <c r="F5" i="61"/>
  <c r="F6" i="61"/>
  <c r="F7" i="61"/>
  <c r="F8" i="61"/>
  <c r="F9" i="61"/>
  <c r="F10" i="61"/>
  <c r="F11" i="61"/>
  <c r="F12" i="61"/>
  <c r="F13" i="61"/>
  <c r="F14" i="61"/>
  <c r="F15" i="61"/>
  <c r="F16" i="61"/>
  <c r="F17" i="61"/>
  <c r="F18" i="61"/>
  <c r="F19" i="61"/>
  <c r="F20" i="61"/>
  <c r="F21" i="61"/>
  <c r="F22" i="61"/>
  <c r="F23" i="61"/>
  <c r="F24" i="61"/>
  <c r="F25" i="61"/>
  <c r="F26" i="61"/>
  <c r="F27" i="61"/>
  <c r="F28" i="61"/>
  <c r="F29" i="61"/>
  <c r="F30" i="61"/>
  <c r="F31" i="61"/>
  <c r="F32" i="61"/>
  <c r="F33" i="61"/>
  <c r="F5" i="62"/>
  <c r="F6" i="62"/>
  <c r="F7" i="62"/>
  <c r="F8" i="62"/>
  <c r="F9" i="62"/>
  <c r="F10" i="62"/>
  <c r="F11" i="62"/>
  <c r="F12" i="62"/>
  <c r="F13" i="62"/>
  <c r="F14" i="62"/>
  <c r="F15" i="62"/>
  <c r="F16" i="62"/>
  <c r="F17" i="62"/>
  <c r="F18" i="62"/>
  <c r="F19" i="62"/>
  <c r="F20" i="62"/>
  <c r="F21" i="62"/>
  <c r="F22" i="62"/>
  <c r="F23" i="62"/>
  <c r="F24" i="62"/>
  <c r="F25" i="62"/>
  <c r="F26" i="62"/>
  <c r="F27" i="62"/>
  <c r="F28" i="62"/>
  <c r="F29" i="62"/>
  <c r="F30" i="62"/>
  <c r="F31" i="62"/>
  <c r="F32" i="62"/>
  <c r="F33" i="62"/>
  <c r="F5" i="41"/>
  <c r="F6" i="41"/>
  <c r="F7" i="41"/>
  <c r="F8" i="41"/>
  <c r="F9" i="41"/>
  <c r="F10" i="41"/>
  <c r="F11" i="41"/>
  <c r="F12" i="41"/>
  <c r="F13" i="41"/>
  <c r="F14" i="41"/>
  <c r="F15" i="41"/>
  <c r="F16" i="41"/>
  <c r="F17" i="41"/>
  <c r="F18" i="41"/>
  <c r="F19" i="41"/>
  <c r="F20" i="41"/>
  <c r="F21" i="41"/>
  <c r="F22" i="41"/>
  <c r="F23" i="41"/>
  <c r="F24" i="41"/>
  <c r="F25" i="41"/>
  <c r="F26" i="41"/>
  <c r="F27" i="41"/>
  <c r="F28" i="41"/>
  <c r="F29" i="41"/>
  <c r="F30" i="41"/>
  <c r="F31" i="41"/>
  <c r="F32" i="41"/>
  <c r="F33" i="41"/>
  <c r="F35" i="60" l="1"/>
  <c r="F35" i="57"/>
  <c r="F35" i="58"/>
  <c r="F35" i="55"/>
  <c r="F35" i="54"/>
  <c r="F35" i="51"/>
  <c r="F35" i="50"/>
  <c r="F35" i="48"/>
  <c r="F35" i="45"/>
  <c r="F35" i="44"/>
  <c r="F35" i="43"/>
  <c r="F35" i="42"/>
  <c r="F35" i="39"/>
  <c r="F35" i="36"/>
  <c r="F35" i="28"/>
  <c r="F35" i="24"/>
  <c r="F35" i="19"/>
  <c r="F35" i="37"/>
  <c r="F35" i="34"/>
  <c r="F35" i="46"/>
  <c r="F35" i="30"/>
  <c r="F35" i="47"/>
  <c r="F35" i="29"/>
  <c r="F35" i="27"/>
  <c r="F35" i="8"/>
  <c r="F35" i="11"/>
  <c r="F35" i="18"/>
  <c r="F35" i="23"/>
  <c r="F35" i="5"/>
  <c r="E37" i="65"/>
  <c r="E38" i="65" s="1"/>
  <c r="E40" i="65" s="1"/>
  <c r="K64" i="2" s="1"/>
  <c r="J64" i="2"/>
  <c r="G37" i="65"/>
  <c r="G38" i="65" s="1"/>
  <c r="G40" i="65" s="1"/>
  <c r="O64" i="2" s="1"/>
  <c r="N64" i="2"/>
  <c r="F37" i="65"/>
  <c r="F38" i="65" s="1"/>
  <c r="F40" i="65" s="1"/>
  <c r="M64" i="2" s="1"/>
  <c r="L64" i="2"/>
  <c r="P64" i="2" l="1"/>
  <c r="B40" i="65"/>
  <c r="I4" i="62"/>
  <c r="I7" i="62" s="1"/>
  <c r="I8" i="62" s="1"/>
  <c r="G1" i="62"/>
  <c r="C2" i="62"/>
  <c r="D35" i="62"/>
  <c r="C35" i="62"/>
  <c r="G33" i="62"/>
  <c r="E33" i="62"/>
  <c r="G32" i="62"/>
  <c r="E32" i="62"/>
  <c r="G31" i="62"/>
  <c r="E31" i="62"/>
  <c r="G30" i="62"/>
  <c r="E30" i="62"/>
  <c r="G29" i="62"/>
  <c r="E29" i="62"/>
  <c r="G28" i="62"/>
  <c r="E28" i="62"/>
  <c r="G27" i="62"/>
  <c r="E27" i="62"/>
  <c r="G26" i="62"/>
  <c r="E26" i="62"/>
  <c r="G25" i="62"/>
  <c r="E25" i="62"/>
  <c r="G24" i="62"/>
  <c r="E24" i="62"/>
  <c r="G23" i="62"/>
  <c r="E23" i="62"/>
  <c r="G22" i="62"/>
  <c r="E22" i="62"/>
  <c r="G21" i="62"/>
  <c r="E21" i="62"/>
  <c r="G20" i="62"/>
  <c r="E20" i="62"/>
  <c r="G19" i="62"/>
  <c r="E19" i="62"/>
  <c r="G18" i="62"/>
  <c r="E18" i="62"/>
  <c r="G17" i="62"/>
  <c r="E17" i="62"/>
  <c r="G16" i="62"/>
  <c r="E16" i="62"/>
  <c r="G15" i="62"/>
  <c r="E15" i="62"/>
  <c r="G14" i="62"/>
  <c r="E14" i="62"/>
  <c r="G13" i="62"/>
  <c r="E13" i="62"/>
  <c r="G12" i="62"/>
  <c r="E12" i="62"/>
  <c r="G11" i="62"/>
  <c r="E11" i="62"/>
  <c r="G10" i="62"/>
  <c r="E10" i="62"/>
  <c r="I9" i="62"/>
  <c r="G9" i="62"/>
  <c r="E9" i="62"/>
  <c r="G8" i="62"/>
  <c r="E8" i="62"/>
  <c r="G7" i="62"/>
  <c r="E7" i="62"/>
  <c r="G6" i="62"/>
  <c r="E6" i="62"/>
  <c r="G5" i="62"/>
  <c r="E5" i="62"/>
  <c r="A7" i="62"/>
  <c r="A8" i="62" s="1"/>
  <c r="A9" i="62" s="1"/>
  <c r="A10" i="62" s="1"/>
  <c r="A11" i="62" s="1"/>
  <c r="A12" i="62" s="1"/>
  <c r="A13" i="62" s="1"/>
  <c r="A14" i="62" s="1"/>
  <c r="A15" i="62" s="1"/>
  <c r="A16" i="62" s="1"/>
  <c r="A17" i="62" s="1"/>
  <c r="A18" i="62" s="1"/>
  <c r="A19" i="62" s="1"/>
  <c r="A20" i="62" s="1"/>
  <c r="A21" i="62" s="1"/>
  <c r="A22" i="62" s="1"/>
  <c r="A23" i="62" s="1"/>
  <c r="A24" i="62" s="1"/>
  <c r="A25" i="62" s="1"/>
  <c r="A26" i="62" s="1"/>
  <c r="A27" i="62" s="1"/>
  <c r="A28" i="62" s="1"/>
  <c r="A29" i="62" s="1"/>
  <c r="A30" i="62" s="1"/>
  <c r="A31" i="62" s="1"/>
  <c r="A32" i="62" s="1"/>
  <c r="A33" i="62" s="1"/>
  <c r="A34" i="62" s="1"/>
  <c r="G4" i="62"/>
  <c r="F4" i="62"/>
  <c r="E4" i="62"/>
  <c r="C1" i="62"/>
  <c r="I4" i="61"/>
  <c r="I7" i="61" s="1"/>
  <c r="I8" i="61" s="1"/>
  <c r="G1" i="61"/>
  <c r="C2" i="61"/>
  <c r="D35" i="61"/>
  <c r="C35" i="61"/>
  <c r="G33" i="61"/>
  <c r="E33" i="61"/>
  <c r="G32" i="61"/>
  <c r="E32" i="61"/>
  <c r="G31" i="61"/>
  <c r="E31" i="61"/>
  <c r="G30" i="61"/>
  <c r="E30" i="61"/>
  <c r="G29" i="61"/>
  <c r="E29" i="61"/>
  <c r="G28" i="61"/>
  <c r="E28" i="61"/>
  <c r="G27" i="61"/>
  <c r="E27" i="61"/>
  <c r="G26" i="61"/>
  <c r="E26" i="61"/>
  <c r="G25" i="61"/>
  <c r="E25" i="61"/>
  <c r="G24" i="61"/>
  <c r="E24" i="61"/>
  <c r="G23" i="61"/>
  <c r="E23" i="61"/>
  <c r="G22" i="61"/>
  <c r="E22" i="61"/>
  <c r="G21" i="61"/>
  <c r="E21" i="61"/>
  <c r="G20" i="61"/>
  <c r="E20" i="61"/>
  <c r="G19" i="61"/>
  <c r="E19" i="61"/>
  <c r="G18" i="61"/>
  <c r="E18" i="61"/>
  <c r="G17" i="61"/>
  <c r="E17" i="61"/>
  <c r="G16" i="61"/>
  <c r="E16" i="61"/>
  <c r="G15" i="61"/>
  <c r="E15" i="61"/>
  <c r="G14" i="61"/>
  <c r="E14" i="61"/>
  <c r="G13" i="61"/>
  <c r="E13" i="61"/>
  <c r="G12" i="61"/>
  <c r="E12" i="61"/>
  <c r="G11" i="61"/>
  <c r="E11" i="61"/>
  <c r="G10" i="61"/>
  <c r="E10" i="61"/>
  <c r="I9" i="61"/>
  <c r="G9" i="61"/>
  <c r="E9" i="61"/>
  <c r="G8" i="61"/>
  <c r="E8" i="61"/>
  <c r="G7" i="61"/>
  <c r="E7" i="61"/>
  <c r="G6" i="61"/>
  <c r="E6" i="61"/>
  <c r="G5" i="61"/>
  <c r="E5" i="61"/>
  <c r="A7" i="61"/>
  <c r="A8" i="61" s="1"/>
  <c r="A9" i="61" s="1"/>
  <c r="A10" i="61" s="1"/>
  <c r="A11" i="61" s="1"/>
  <c r="A12" i="61" s="1"/>
  <c r="A13" i="61" s="1"/>
  <c r="A14" i="61" s="1"/>
  <c r="A15" i="61" s="1"/>
  <c r="A16" i="61" s="1"/>
  <c r="A17" i="61" s="1"/>
  <c r="A18" i="61" s="1"/>
  <c r="A19" i="61" s="1"/>
  <c r="A20" i="61" s="1"/>
  <c r="A21" i="61" s="1"/>
  <c r="A22" i="61" s="1"/>
  <c r="A23" i="61" s="1"/>
  <c r="A24" i="61" s="1"/>
  <c r="A25" i="61" s="1"/>
  <c r="A26" i="61" s="1"/>
  <c r="A27" i="61" s="1"/>
  <c r="A28" i="61" s="1"/>
  <c r="A29" i="61" s="1"/>
  <c r="A30" i="61" s="1"/>
  <c r="A31" i="61" s="1"/>
  <c r="A32" i="61" s="1"/>
  <c r="A33" i="61" s="1"/>
  <c r="A34" i="61" s="1"/>
  <c r="G4" i="61"/>
  <c r="F4" i="61"/>
  <c r="E4" i="61"/>
  <c r="C1" i="61"/>
  <c r="I4" i="60"/>
  <c r="I7" i="60" s="1"/>
  <c r="I8" i="60" s="1"/>
  <c r="G1" i="60"/>
  <c r="C2" i="60"/>
  <c r="D35" i="60"/>
  <c r="C35" i="60"/>
  <c r="H61" i="2" s="1"/>
  <c r="G33" i="60"/>
  <c r="E33" i="60"/>
  <c r="G32" i="60"/>
  <c r="E32" i="60"/>
  <c r="G31" i="60"/>
  <c r="E31" i="60"/>
  <c r="G30" i="60"/>
  <c r="E30" i="60"/>
  <c r="G29" i="60"/>
  <c r="E29" i="60"/>
  <c r="G28" i="60"/>
  <c r="E28" i="60"/>
  <c r="G27" i="60"/>
  <c r="E27" i="60"/>
  <c r="G26" i="60"/>
  <c r="E26" i="60"/>
  <c r="G25" i="60"/>
  <c r="E25" i="60"/>
  <c r="G24" i="60"/>
  <c r="E24" i="60"/>
  <c r="G23" i="60"/>
  <c r="E23" i="60"/>
  <c r="G22" i="60"/>
  <c r="E22" i="60"/>
  <c r="G21" i="60"/>
  <c r="E21" i="60"/>
  <c r="G20" i="60"/>
  <c r="E20" i="60"/>
  <c r="G19" i="60"/>
  <c r="E19" i="60"/>
  <c r="G18" i="60"/>
  <c r="E18" i="60"/>
  <c r="G17" i="60"/>
  <c r="E17" i="60"/>
  <c r="G16" i="60"/>
  <c r="E16" i="60"/>
  <c r="G15" i="60"/>
  <c r="E15" i="60"/>
  <c r="G14" i="60"/>
  <c r="E14" i="60"/>
  <c r="G13" i="60"/>
  <c r="E13" i="60"/>
  <c r="G12" i="60"/>
  <c r="E12" i="60"/>
  <c r="G11" i="60"/>
  <c r="E11" i="60"/>
  <c r="G10" i="60"/>
  <c r="E10" i="60"/>
  <c r="I9" i="60"/>
  <c r="G9" i="60"/>
  <c r="E9" i="60"/>
  <c r="G8" i="60"/>
  <c r="E8" i="60"/>
  <c r="G7" i="60"/>
  <c r="E7" i="60"/>
  <c r="G6" i="60"/>
  <c r="E6" i="60"/>
  <c r="G5" i="60"/>
  <c r="E5" i="60"/>
  <c r="A7" i="60"/>
  <c r="A8" i="60" s="1"/>
  <c r="A9" i="60" s="1"/>
  <c r="A10" i="60" s="1"/>
  <c r="A11" i="60" s="1"/>
  <c r="A12" i="60" s="1"/>
  <c r="A13" i="60" s="1"/>
  <c r="A14" i="60" s="1"/>
  <c r="A15" i="60" s="1"/>
  <c r="A16" i="60" s="1"/>
  <c r="A17" i="60" s="1"/>
  <c r="A18" i="60" s="1"/>
  <c r="A19" i="60" s="1"/>
  <c r="A20" i="60" s="1"/>
  <c r="A21" i="60" s="1"/>
  <c r="A22" i="60" s="1"/>
  <c r="A23" i="60" s="1"/>
  <c r="A24" i="60" s="1"/>
  <c r="A25" i="60" s="1"/>
  <c r="A26" i="60" s="1"/>
  <c r="A27" i="60" s="1"/>
  <c r="A28" i="60" s="1"/>
  <c r="A29" i="60" s="1"/>
  <c r="A30" i="60" s="1"/>
  <c r="A31" i="60" s="1"/>
  <c r="A32" i="60" s="1"/>
  <c r="A33" i="60" s="1"/>
  <c r="A34" i="60" s="1"/>
  <c r="G4" i="60"/>
  <c r="F4" i="60"/>
  <c r="E4" i="60"/>
  <c r="C1" i="60"/>
  <c r="I4" i="59"/>
  <c r="I7" i="59" s="1"/>
  <c r="I8" i="59" s="1"/>
  <c r="G1" i="59"/>
  <c r="C2" i="59"/>
  <c r="D35" i="59"/>
  <c r="C35" i="59"/>
  <c r="H60" i="2" s="1"/>
  <c r="G33" i="59"/>
  <c r="E33" i="59"/>
  <c r="G32" i="59"/>
  <c r="E32" i="59"/>
  <c r="G31" i="59"/>
  <c r="E31" i="59"/>
  <c r="G30" i="59"/>
  <c r="E30" i="59"/>
  <c r="G29" i="59"/>
  <c r="E29" i="59"/>
  <c r="G28" i="59"/>
  <c r="E28" i="59"/>
  <c r="G27" i="59"/>
  <c r="E27" i="59"/>
  <c r="G26" i="59"/>
  <c r="E26" i="59"/>
  <c r="G25" i="59"/>
  <c r="E25" i="59"/>
  <c r="G24" i="59"/>
  <c r="E24" i="59"/>
  <c r="G23" i="59"/>
  <c r="E23" i="59"/>
  <c r="G22" i="59"/>
  <c r="E22" i="59"/>
  <c r="G21" i="59"/>
  <c r="E21" i="59"/>
  <c r="G20" i="59"/>
  <c r="E20" i="59"/>
  <c r="G19" i="59"/>
  <c r="E19" i="59"/>
  <c r="G18" i="59"/>
  <c r="E18" i="59"/>
  <c r="G17" i="59"/>
  <c r="E17" i="59"/>
  <c r="G16" i="59"/>
  <c r="E16" i="59"/>
  <c r="G15" i="59"/>
  <c r="E15" i="59"/>
  <c r="G14" i="59"/>
  <c r="E14" i="59"/>
  <c r="G13" i="59"/>
  <c r="E13" i="59"/>
  <c r="G12" i="59"/>
  <c r="E12" i="59"/>
  <c r="G11" i="59"/>
  <c r="E11" i="59"/>
  <c r="G10" i="59"/>
  <c r="E10" i="59"/>
  <c r="I9" i="59"/>
  <c r="G9" i="59"/>
  <c r="E9" i="59"/>
  <c r="G8" i="59"/>
  <c r="E8" i="59"/>
  <c r="G7" i="59"/>
  <c r="E7" i="59"/>
  <c r="G6" i="59"/>
  <c r="E6" i="59"/>
  <c r="G5" i="59"/>
  <c r="E5" i="59"/>
  <c r="A7" i="59"/>
  <c r="A8" i="59" s="1"/>
  <c r="A9" i="59" s="1"/>
  <c r="A10" i="59" s="1"/>
  <c r="A11" i="59" s="1"/>
  <c r="A12" i="59" s="1"/>
  <c r="A13" i="59" s="1"/>
  <c r="A14" i="59" s="1"/>
  <c r="A15" i="59" s="1"/>
  <c r="A16" i="59" s="1"/>
  <c r="A17" i="59" s="1"/>
  <c r="A18" i="59" s="1"/>
  <c r="A19" i="59" s="1"/>
  <c r="A20" i="59" s="1"/>
  <c r="A21" i="59" s="1"/>
  <c r="A22" i="59" s="1"/>
  <c r="A23" i="59" s="1"/>
  <c r="A24" i="59" s="1"/>
  <c r="A25" i="59" s="1"/>
  <c r="A26" i="59" s="1"/>
  <c r="A27" i="59" s="1"/>
  <c r="A28" i="59" s="1"/>
  <c r="A29" i="59" s="1"/>
  <c r="A30" i="59" s="1"/>
  <c r="A31" i="59" s="1"/>
  <c r="A32" i="59" s="1"/>
  <c r="A33" i="59" s="1"/>
  <c r="A34" i="59" s="1"/>
  <c r="G4" i="59"/>
  <c r="F4" i="59"/>
  <c r="F35" i="59" s="1"/>
  <c r="E4" i="59"/>
  <c r="C1" i="59"/>
  <c r="I4" i="58"/>
  <c r="I7" i="58" s="1"/>
  <c r="I8" i="58" s="1"/>
  <c r="G1" i="58"/>
  <c r="C2" i="58"/>
  <c r="D35" i="58"/>
  <c r="C35" i="58"/>
  <c r="H59" i="2" s="1"/>
  <c r="G33" i="58"/>
  <c r="E33" i="58"/>
  <c r="G32" i="58"/>
  <c r="E32" i="58"/>
  <c r="G31" i="58"/>
  <c r="E31" i="58"/>
  <c r="G30" i="58"/>
  <c r="E30" i="58"/>
  <c r="G29" i="58"/>
  <c r="E29" i="58"/>
  <c r="G28" i="58"/>
  <c r="G35" i="58" s="1"/>
  <c r="E28" i="58"/>
  <c r="G27" i="58"/>
  <c r="E27" i="58"/>
  <c r="G26" i="58"/>
  <c r="E26" i="58"/>
  <c r="G25" i="58"/>
  <c r="E25" i="58"/>
  <c r="G24" i="58"/>
  <c r="E24" i="58"/>
  <c r="G23" i="58"/>
  <c r="E23" i="58"/>
  <c r="G22" i="58"/>
  <c r="E22" i="58"/>
  <c r="G21" i="58"/>
  <c r="E21" i="58"/>
  <c r="G20" i="58"/>
  <c r="E20" i="58"/>
  <c r="G19" i="58"/>
  <c r="E19" i="58"/>
  <c r="G18" i="58"/>
  <c r="E18" i="58"/>
  <c r="G17" i="58"/>
  <c r="E17" i="58"/>
  <c r="G16" i="58"/>
  <c r="E16" i="58"/>
  <c r="G15" i="58"/>
  <c r="E15" i="58"/>
  <c r="G14" i="58"/>
  <c r="E14" i="58"/>
  <c r="G13" i="58"/>
  <c r="E13" i="58"/>
  <c r="G12" i="58"/>
  <c r="E12" i="58"/>
  <c r="G11" i="58"/>
  <c r="E11" i="58"/>
  <c r="G10" i="58"/>
  <c r="E10" i="58"/>
  <c r="I9" i="58"/>
  <c r="G9" i="58"/>
  <c r="E9" i="58"/>
  <c r="G8" i="58"/>
  <c r="E8" i="58"/>
  <c r="G7" i="58"/>
  <c r="E7" i="58"/>
  <c r="G6" i="58"/>
  <c r="E6" i="58"/>
  <c r="G5" i="58"/>
  <c r="E5" i="58"/>
  <c r="A7" i="58"/>
  <c r="A8" i="58" s="1"/>
  <c r="A9" i="58" s="1"/>
  <c r="A10" i="58" s="1"/>
  <c r="A11" i="58" s="1"/>
  <c r="A12" i="58" s="1"/>
  <c r="A13" i="58" s="1"/>
  <c r="A14" i="58" s="1"/>
  <c r="A15" i="58" s="1"/>
  <c r="A16" i="58" s="1"/>
  <c r="A17" i="58" s="1"/>
  <c r="A18" i="58" s="1"/>
  <c r="A19" i="58" s="1"/>
  <c r="A20" i="58" s="1"/>
  <c r="A21" i="58" s="1"/>
  <c r="A22" i="58" s="1"/>
  <c r="A23" i="58" s="1"/>
  <c r="A24" i="58" s="1"/>
  <c r="A25" i="58" s="1"/>
  <c r="A26" i="58" s="1"/>
  <c r="A27" i="58" s="1"/>
  <c r="A28" i="58" s="1"/>
  <c r="A29" i="58" s="1"/>
  <c r="A30" i="58" s="1"/>
  <c r="A31" i="58" s="1"/>
  <c r="A32" i="58" s="1"/>
  <c r="A33" i="58" s="1"/>
  <c r="A34" i="58" s="1"/>
  <c r="G4" i="58"/>
  <c r="F4" i="58"/>
  <c r="E4" i="58"/>
  <c r="C1" i="58"/>
  <c r="I4" i="57"/>
  <c r="I7" i="57" s="1"/>
  <c r="I8" i="57" s="1"/>
  <c r="G1" i="57"/>
  <c r="C2" i="57"/>
  <c r="D35" i="57"/>
  <c r="C35" i="57"/>
  <c r="H58" i="2" s="1"/>
  <c r="G33" i="57"/>
  <c r="E33" i="57"/>
  <c r="G32" i="57"/>
  <c r="E32" i="57"/>
  <c r="G31" i="57"/>
  <c r="E31" i="57"/>
  <c r="G30" i="57"/>
  <c r="E30" i="57"/>
  <c r="G29" i="57"/>
  <c r="E29" i="57"/>
  <c r="G28" i="57"/>
  <c r="E28" i="57"/>
  <c r="E35" i="57" s="1"/>
  <c r="G27" i="57"/>
  <c r="E27" i="57"/>
  <c r="G26" i="57"/>
  <c r="E26" i="57"/>
  <c r="G25" i="57"/>
  <c r="E25" i="57"/>
  <c r="G24" i="57"/>
  <c r="E24" i="57"/>
  <c r="G23" i="57"/>
  <c r="E23" i="57"/>
  <c r="G22" i="57"/>
  <c r="E22" i="57"/>
  <c r="G21" i="57"/>
  <c r="E21" i="57"/>
  <c r="G20" i="57"/>
  <c r="E20" i="57"/>
  <c r="G19" i="57"/>
  <c r="E19" i="57"/>
  <c r="G18" i="57"/>
  <c r="E18" i="57"/>
  <c r="G17" i="57"/>
  <c r="E17" i="57"/>
  <c r="G16" i="57"/>
  <c r="E16" i="57"/>
  <c r="G15" i="57"/>
  <c r="E15" i="57"/>
  <c r="G14" i="57"/>
  <c r="E14" i="57"/>
  <c r="G13" i="57"/>
  <c r="E13" i="57"/>
  <c r="G12" i="57"/>
  <c r="E12" i="57"/>
  <c r="G11" i="57"/>
  <c r="E11" i="57"/>
  <c r="G10" i="57"/>
  <c r="E10" i="57"/>
  <c r="I9" i="57"/>
  <c r="G9" i="57"/>
  <c r="E9" i="57"/>
  <c r="G8" i="57"/>
  <c r="E8" i="57"/>
  <c r="G7" i="57"/>
  <c r="E7" i="57"/>
  <c r="G6" i="57"/>
  <c r="E6" i="57"/>
  <c r="G5" i="57"/>
  <c r="E5" i="57"/>
  <c r="A7" i="57"/>
  <c r="A8" i="57" s="1"/>
  <c r="A9" i="57" s="1"/>
  <c r="A10" i="57" s="1"/>
  <c r="A11" i="57" s="1"/>
  <c r="A12" i="57" s="1"/>
  <c r="A13" i="57" s="1"/>
  <c r="A14" i="57" s="1"/>
  <c r="A15" i="57" s="1"/>
  <c r="A16" i="57" s="1"/>
  <c r="A17" i="57" s="1"/>
  <c r="A18" i="57" s="1"/>
  <c r="A19" i="57" s="1"/>
  <c r="A20" i="57" s="1"/>
  <c r="A21" i="57" s="1"/>
  <c r="A22" i="57" s="1"/>
  <c r="A23" i="57" s="1"/>
  <c r="A24" i="57" s="1"/>
  <c r="A25" i="57" s="1"/>
  <c r="A26" i="57" s="1"/>
  <c r="A27" i="57" s="1"/>
  <c r="A28" i="57" s="1"/>
  <c r="A29" i="57" s="1"/>
  <c r="A30" i="57" s="1"/>
  <c r="A31" i="57" s="1"/>
  <c r="A32" i="57" s="1"/>
  <c r="A33" i="57" s="1"/>
  <c r="A34" i="57" s="1"/>
  <c r="G4" i="57"/>
  <c r="F4" i="57"/>
  <c r="E4" i="57"/>
  <c r="C1" i="57"/>
  <c r="I4" i="56"/>
  <c r="I7" i="56" s="1"/>
  <c r="I8" i="56" s="1"/>
  <c r="G1" i="56"/>
  <c r="C2" i="56"/>
  <c r="D35" i="56"/>
  <c r="C35" i="56"/>
  <c r="H57" i="2" s="1"/>
  <c r="G33" i="56"/>
  <c r="E33" i="56"/>
  <c r="G32" i="56"/>
  <c r="E32" i="56"/>
  <c r="G31" i="56"/>
  <c r="E31" i="56"/>
  <c r="G30" i="56"/>
  <c r="E30" i="56"/>
  <c r="G29" i="56"/>
  <c r="E29" i="56"/>
  <c r="G28" i="56"/>
  <c r="E28" i="56"/>
  <c r="G27" i="56"/>
  <c r="E27" i="56"/>
  <c r="G26" i="56"/>
  <c r="E26" i="56"/>
  <c r="G25" i="56"/>
  <c r="E25" i="56"/>
  <c r="G24" i="56"/>
  <c r="E24" i="56"/>
  <c r="G23" i="56"/>
  <c r="E23" i="56"/>
  <c r="G22" i="56"/>
  <c r="E22" i="56"/>
  <c r="G21" i="56"/>
  <c r="E21" i="56"/>
  <c r="G20" i="56"/>
  <c r="E20" i="56"/>
  <c r="G19" i="56"/>
  <c r="E19" i="56"/>
  <c r="G18" i="56"/>
  <c r="E18" i="56"/>
  <c r="G17" i="56"/>
  <c r="E17" i="56"/>
  <c r="G16" i="56"/>
  <c r="E16" i="56"/>
  <c r="G15" i="56"/>
  <c r="E15" i="56"/>
  <c r="G14" i="56"/>
  <c r="E14" i="56"/>
  <c r="G13" i="56"/>
  <c r="E13" i="56"/>
  <c r="G12" i="56"/>
  <c r="E12" i="56"/>
  <c r="G11" i="56"/>
  <c r="E11" i="56"/>
  <c r="G10" i="56"/>
  <c r="E10" i="56"/>
  <c r="I9" i="56"/>
  <c r="G9" i="56"/>
  <c r="E9" i="56"/>
  <c r="G8" i="56"/>
  <c r="E8" i="56"/>
  <c r="G7" i="56"/>
  <c r="E7" i="56"/>
  <c r="G6" i="56"/>
  <c r="E6" i="56"/>
  <c r="G5" i="56"/>
  <c r="E5" i="56"/>
  <c r="A7" i="56"/>
  <c r="A8" i="56" s="1"/>
  <c r="A9" i="56" s="1"/>
  <c r="A10" i="56" s="1"/>
  <c r="A11" i="56" s="1"/>
  <c r="A12" i="56" s="1"/>
  <c r="A13" i="56" s="1"/>
  <c r="A14" i="56" s="1"/>
  <c r="A15" i="56" s="1"/>
  <c r="A16" i="56" s="1"/>
  <c r="A17" i="56" s="1"/>
  <c r="A18" i="56" s="1"/>
  <c r="A19" i="56" s="1"/>
  <c r="A20" i="56" s="1"/>
  <c r="A21" i="56" s="1"/>
  <c r="A22" i="56" s="1"/>
  <c r="A23" i="56" s="1"/>
  <c r="A24" i="56" s="1"/>
  <c r="A25" i="56" s="1"/>
  <c r="A26" i="56" s="1"/>
  <c r="A27" i="56" s="1"/>
  <c r="A28" i="56" s="1"/>
  <c r="A29" i="56" s="1"/>
  <c r="A30" i="56" s="1"/>
  <c r="A31" i="56" s="1"/>
  <c r="A32" i="56" s="1"/>
  <c r="A33" i="56" s="1"/>
  <c r="A34" i="56" s="1"/>
  <c r="G4" i="56"/>
  <c r="F4" i="56"/>
  <c r="F35" i="56" s="1"/>
  <c r="E4" i="56"/>
  <c r="C1" i="56"/>
  <c r="I4" i="55"/>
  <c r="I7" i="55" s="1"/>
  <c r="I8" i="55" s="1"/>
  <c r="G1" i="55"/>
  <c r="C2" i="55"/>
  <c r="D35" i="55"/>
  <c r="C35" i="55"/>
  <c r="H56" i="2" s="1"/>
  <c r="G33" i="55"/>
  <c r="E33" i="55"/>
  <c r="G32" i="55"/>
  <c r="E32" i="55"/>
  <c r="G31" i="55"/>
  <c r="E31" i="55"/>
  <c r="G30" i="55"/>
  <c r="E30" i="55"/>
  <c r="G29" i="55"/>
  <c r="E29" i="55"/>
  <c r="G28" i="55"/>
  <c r="E28" i="55"/>
  <c r="G27" i="55"/>
  <c r="E27" i="55"/>
  <c r="G26" i="55"/>
  <c r="E26" i="55"/>
  <c r="G25" i="55"/>
  <c r="E25" i="55"/>
  <c r="G24" i="55"/>
  <c r="E24" i="55"/>
  <c r="G23" i="55"/>
  <c r="E23" i="55"/>
  <c r="G22" i="55"/>
  <c r="E22" i="55"/>
  <c r="G21" i="55"/>
  <c r="E21" i="55"/>
  <c r="G20" i="55"/>
  <c r="E20" i="55"/>
  <c r="G19" i="55"/>
  <c r="E19" i="55"/>
  <c r="G18" i="55"/>
  <c r="E18" i="55"/>
  <c r="G17" i="55"/>
  <c r="E17" i="55"/>
  <c r="G16" i="55"/>
  <c r="E16" i="55"/>
  <c r="G15" i="55"/>
  <c r="E15" i="55"/>
  <c r="G14" i="55"/>
  <c r="E14" i="55"/>
  <c r="G13" i="55"/>
  <c r="E13" i="55"/>
  <c r="G12" i="55"/>
  <c r="E12" i="55"/>
  <c r="G11" i="55"/>
  <c r="E11" i="55"/>
  <c r="G10" i="55"/>
  <c r="E10" i="55"/>
  <c r="I9" i="55"/>
  <c r="G9" i="55"/>
  <c r="E9" i="55"/>
  <c r="G8" i="55"/>
  <c r="E8" i="55"/>
  <c r="G7" i="55"/>
  <c r="E7" i="55"/>
  <c r="G6" i="55"/>
  <c r="E6" i="55"/>
  <c r="G5" i="55"/>
  <c r="E5" i="55"/>
  <c r="A7" i="55"/>
  <c r="A8" i="55" s="1"/>
  <c r="A9" i="55" s="1"/>
  <c r="A10" i="55" s="1"/>
  <c r="A11" i="55" s="1"/>
  <c r="A12" i="55" s="1"/>
  <c r="A13" i="55" s="1"/>
  <c r="A14" i="55" s="1"/>
  <c r="A15" i="55" s="1"/>
  <c r="A16" i="55" s="1"/>
  <c r="A17" i="55" s="1"/>
  <c r="A18" i="55" s="1"/>
  <c r="A19" i="55" s="1"/>
  <c r="A20" i="55" s="1"/>
  <c r="A21" i="55" s="1"/>
  <c r="A22" i="55" s="1"/>
  <c r="A23" i="55" s="1"/>
  <c r="A24" i="55" s="1"/>
  <c r="A25" i="55" s="1"/>
  <c r="A26" i="55" s="1"/>
  <c r="A27" i="55" s="1"/>
  <c r="A28" i="55" s="1"/>
  <c r="A29" i="55" s="1"/>
  <c r="A30" i="55" s="1"/>
  <c r="A31" i="55" s="1"/>
  <c r="A32" i="55" s="1"/>
  <c r="A33" i="55" s="1"/>
  <c r="A34" i="55" s="1"/>
  <c r="G4" i="55"/>
  <c r="F4" i="55"/>
  <c r="E4" i="55"/>
  <c r="C1" i="55"/>
  <c r="I4" i="54"/>
  <c r="I7" i="54" s="1"/>
  <c r="I8" i="54" s="1"/>
  <c r="G1" i="54"/>
  <c r="C2" i="54"/>
  <c r="D35" i="54"/>
  <c r="C35" i="54"/>
  <c r="G33" i="54"/>
  <c r="E33" i="54"/>
  <c r="G32" i="54"/>
  <c r="E32" i="54"/>
  <c r="G31" i="54"/>
  <c r="E31" i="54"/>
  <c r="G30" i="54"/>
  <c r="E30" i="54"/>
  <c r="G29" i="54"/>
  <c r="E29" i="54"/>
  <c r="G28" i="54"/>
  <c r="E28" i="54"/>
  <c r="E35" i="54" s="1"/>
  <c r="G27" i="54"/>
  <c r="E27" i="54"/>
  <c r="G26" i="54"/>
  <c r="E26" i="54"/>
  <c r="G25" i="54"/>
  <c r="E25" i="54"/>
  <c r="G24" i="54"/>
  <c r="E24" i="54"/>
  <c r="G23" i="54"/>
  <c r="E23" i="54"/>
  <c r="G22" i="54"/>
  <c r="E22" i="54"/>
  <c r="G21" i="54"/>
  <c r="E21" i="54"/>
  <c r="G20" i="54"/>
  <c r="E20" i="54"/>
  <c r="G19" i="54"/>
  <c r="E19" i="54"/>
  <c r="G18" i="54"/>
  <c r="E18" i="54"/>
  <c r="G17" i="54"/>
  <c r="E17" i="54"/>
  <c r="G16" i="54"/>
  <c r="E16" i="54"/>
  <c r="G15" i="54"/>
  <c r="E15" i="54"/>
  <c r="G14" i="54"/>
  <c r="E14" i="54"/>
  <c r="G13" i="54"/>
  <c r="E13" i="54"/>
  <c r="G12" i="54"/>
  <c r="E12" i="54"/>
  <c r="G11" i="54"/>
  <c r="E11" i="54"/>
  <c r="G10" i="54"/>
  <c r="E10" i="54"/>
  <c r="I9" i="54"/>
  <c r="G9" i="54"/>
  <c r="E9" i="54"/>
  <c r="G8" i="54"/>
  <c r="E8" i="54"/>
  <c r="G7" i="54"/>
  <c r="E7" i="54"/>
  <c r="G6" i="54"/>
  <c r="E6" i="54"/>
  <c r="G5" i="54"/>
  <c r="E5" i="54"/>
  <c r="A7" i="54"/>
  <c r="A8" i="54" s="1"/>
  <c r="A9" i="54" s="1"/>
  <c r="A10" i="54" s="1"/>
  <c r="A11" i="54" s="1"/>
  <c r="A12" i="54" s="1"/>
  <c r="A13" i="54" s="1"/>
  <c r="A14" i="54" s="1"/>
  <c r="A15" i="54" s="1"/>
  <c r="A16" i="54" s="1"/>
  <c r="A17" i="54" s="1"/>
  <c r="A18" i="54" s="1"/>
  <c r="A19" i="54" s="1"/>
  <c r="A20" i="54" s="1"/>
  <c r="A21" i="54" s="1"/>
  <c r="A22" i="54" s="1"/>
  <c r="A23" i="54" s="1"/>
  <c r="A24" i="54" s="1"/>
  <c r="A25" i="54" s="1"/>
  <c r="A26" i="54" s="1"/>
  <c r="A27" i="54" s="1"/>
  <c r="A28" i="54" s="1"/>
  <c r="A29" i="54" s="1"/>
  <c r="A30" i="54" s="1"/>
  <c r="A31" i="54" s="1"/>
  <c r="A32" i="54" s="1"/>
  <c r="A33" i="54" s="1"/>
  <c r="A34" i="54" s="1"/>
  <c r="G4" i="54"/>
  <c r="F4" i="54"/>
  <c r="E4" i="54"/>
  <c r="C1" i="54"/>
  <c r="I4" i="52"/>
  <c r="I7" i="52" s="1"/>
  <c r="I8" i="52" s="1"/>
  <c r="G1" i="52"/>
  <c r="C2" i="52"/>
  <c r="D35" i="52"/>
  <c r="C35" i="52"/>
  <c r="H54" i="2" s="1"/>
  <c r="G33" i="52"/>
  <c r="E33" i="52"/>
  <c r="G32" i="52"/>
  <c r="E32" i="52"/>
  <c r="G31" i="52"/>
  <c r="E31" i="52"/>
  <c r="G30" i="52"/>
  <c r="E30" i="52"/>
  <c r="G29" i="52"/>
  <c r="E29" i="52"/>
  <c r="G28" i="52"/>
  <c r="E28" i="52"/>
  <c r="E35" i="52" s="1"/>
  <c r="G27" i="52"/>
  <c r="E27" i="52"/>
  <c r="G26" i="52"/>
  <c r="E26" i="52"/>
  <c r="G25" i="52"/>
  <c r="E25" i="52"/>
  <c r="G24" i="52"/>
  <c r="E24" i="52"/>
  <c r="G23" i="52"/>
  <c r="E23" i="52"/>
  <c r="G22" i="52"/>
  <c r="E22" i="52"/>
  <c r="G21" i="52"/>
  <c r="E21" i="52"/>
  <c r="G20" i="52"/>
  <c r="E20" i="52"/>
  <c r="G19" i="52"/>
  <c r="E19" i="52"/>
  <c r="G18" i="52"/>
  <c r="E18" i="52"/>
  <c r="G17" i="52"/>
  <c r="E17" i="52"/>
  <c r="G16" i="52"/>
  <c r="E16" i="52"/>
  <c r="G15" i="52"/>
  <c r="E15" i="52"/>
  <c r="G14" i="52"/>
  <c r="E14" i="52"/>
  <c r="G13" i="52"/>
  <c r="E13" i="52"/>
  <c r="G12" i="52"/>
  <c r="E12" i="52"/>
  <c r="G11" i="52"/>
  <c r="E11" i="52"/>
  <c r="G10" i="52"/>
  <c r="E10" i="52"/>
  <c r="I9" i="52"/>
  <c r="G9" i="52"/>
  <c r="E9" i="52"/>
  <c r="G8" i="52"/>
  <c r="E8" i="52"/>
  <c r="G7" i="52"/>
  <c r="E7" i="52"/>
  <c r="G6" i="52"/>
  <c r="E6" i="52"/>
  <c r="G5" i="52"/>
  <c r="E5" i="52"/>
  <c r="A7" i="52"/>
  <c r="A8" i="52" s="1"/>
  <c r="A9" i="52" s="1"/>
  <c r="A10" i="52" s="1"/>
  <c r="A11" i="52" s="1"/>
  <c r="A12" i="52" s="1"/>
  <c r="A13" i="52" s="1"/>
  <c r="A14" i="52" s="1"/>
  <c r="A15" i="52" s="1"/>
  <c r="A16" i="52" s="1"/>
  <c r="A17" i="52" s="1"/>
  <c r="A18" i="52" s="1"/>
  <c r="A19" i="52" s="1"/>
  <c r="A20" i="52" s="1"/>
  <c r="A21" i="52" s="1"/>
  <c r="A22" i="52" s="1"/>
  <c r="A23" i="52" s="1"/>
  <c r="A24" i="52" s="1"/>
  <c r="A25" i="52" s="1"/>
  <c r="A26" i="52" s="1"/>
  <c r="A27" i="52" s="1"/>
  <c r="A28" i="52" s="1"/>
  <c r="A29" i="52" s="1"/>
  <c r="A30" i="52" s="1"/>
  <c r="A31" i="52" s="1"/>
  <c r="A32" i="52" s="1"/>
  <c r="A33" i="52" s="1"/>
  <c r="A34" i="52" s="1"/>
  <c r="G4" i="52"/>
  <c r="F4" i="52"/>
  <c r="E4" i="52"/>
  <c r="C1" i="52"/>
  <c r="I4" i="51"/>
  <c r="I7" i="51" s="1"/>
  <c r="I8" i="51" s="1"/>
  <c r="G1" i="51"/>
  <c r="C2" i="51"/>
  <c r="D35" i="51"/>
  <c r="C35" i="51"/>
  <c r="G33" i="51"/>
  <c r="E33" i="51"/>
  <c r="G32" i="51"/>
  <c r="E32" i="51"/>
  <c r="G31" i="51"/>
  <c r="E31" i="51"/>
  <c r="G30" i="51"/>
  <c r="E30" i="51"/>
  <c r="G29" i="51"/>
  <c r="E29" i="51"/>
  <c r="G28" i="51"/>
  <c r="E28" i="51"/>
  <c r="G27" i="51"/>
  <c r="E27" i="51"/>
  <c r="G26" i="51"/>
  <c r="E26" i="51"/>
  <c r="G25" i="51"/>
  <c r="E25" i="51"/>
  <c r="G24" i="51"/>
  <c r="E24" i="51"/>
  <c r="G23" i="51"/>
  <c r="E23" i="51"/>
  <c r="G22" i="51"/>
  <c r="E22" i="51"/>
  <c r="G21" i="51"/>
  <c r="E21" i="51"/>
  <c r="G20" i="51"/>
  <c r="E20" i="51"/>
  <c r="G19" i="51"/>
  <c r="E19" i="51"/>
  <c r="G18" i="51"/>
  <c r="E18" i="51"/>
  <c r="G17" i="51"/>
  <c r="E17" i="51"/>
  <c r="G16" i="51"/>
  <c r="E16" i="51"/>
  <c r="G15" i="51"/>
  <c r="E15" i="51"/>
  <c r="G14" i="51"/>
  <c r="E14" i="51"/>
  <c r="G13" i="51"/>
  <c r="E13" i="51"/>
  <c r="G12" i="51"/>
  <c r="E12" i="51"/>
  <c r="G11" i="51"/>
  <c r="E11" i="51"/>
  <c r="G10" i="51"/>
  <c r="E10" i="51"/>
  <c r="I9" i="51"/>
  <c r="G9" i="51"/>
  <c r="E9" i="51"/>
  <c r="G8" i="51"/>
  <c r="E8" i="51"/>
  <c r="G7" i="51"/>
  <c r="E7" i="51"/>
  <c r="G6" i="51"/>
  <c r="E6" i="51"/>
  <c r="G5" i="51"/>
  <c r="E5" i="51"/>
  <c r="A7" i="51"/>
  <c r="A8" i="51" s="1"/>
  <c r="A9" i="51" s="1"/>
  <c r="A10" i="51" s="1"/>
  <c r="A11" i="51" s="1"/>
  <c r="A12" i="51" s="1"/>
  <c r="A13" i="51" s="1"/>
  <c r="A14" i="51" s="1"/>
  <c r="A15" i="51" s="1"/>
  <c r="A16" i="51" s="1"/>
  <c r="A17" i="51" s="1"/>
  <c r="A18" i="51" s="1"/>
  <c r="A19" i="51" s="1"/>
  <c r="A20" i="51" s="1"/>
  <c r="A21" i="51" s="1"/>
  <c r="A22" i="51" s="1"/>
  <c r="A23" i="51" s="1"/>
  <c r="A24" i="51" s="1"/>
  <c r="A25" i="51" s="1"/>
  <c r="A26" i="51" s="1"/>
  <c r="A27" i="51" s="1"/>
  <c r="A28" i="51" s="1"/>
  <c r="A29" i="51" s="1"/>
  <c r="A30" i="51" s="1"/>
  <c r="A31" i="51" s="1"/>
  <c r="A32" i="51" s="1"/>
  <c r="A33" i="51" s="1"/>
  <c r="A34" i="51" s="1"/>
  <c r="G4" i="51"/>
  <c r="F4" i="51"/>
  <c r="E4" i="51"/>
  <c r="C1" i="51"/>
  <c r="I4" i="50"/>
  <c r="I7" i="50" s="1"/>
  <c r="I8" i="50" s="1"/>
  <c r="G1" i="50"/>
  <c r="C2" i="50"/>
  <c r="D35" i="50"/>
  <c r="C35" i="50"/>
  <c r="H52" i="2" s="1"/>
  <c r="G33" i="50"/>
  <c r="E33" i="50"/>
  <c r="G32" i="50"/>
  <c r="E32" i="50"/>
  <c r="G31" i="50"/>
  <c r="E31" i="50"/>
  <c r="G30" i="50"/>
  <c r="E30" i="50"/>
  <c r="G29" i="50"/>
  <c r="E29" i="50"/>
  <c r="G28" i="50"/>
  <c r="E28" i="50"/>
  <c r="G27" i="50"/>
  <c r="E27" i="50"/>
  <c r="G26" i="50"/>
  <c r="E26" i="50"/>
  <c r="G25" i="50"/>
  <c r="E25" i="50"/>
  <c r="G24" i="50"/>
  <c r="E24" i="50"/>
  <c r="G23" i="50"/>
  <c r="E23" i="50"/>
  <c r="G22" i="50"/>
  <c r="E22" i="50"/>
  <c r="G21" i="50"/>
  <c r="E21" i="50"/>
  <c r="G20" i="50"/>
  <c r="E20" i="50"/>
  <c r="G19" i="50"/>
  <c r="E19" i="50"/>
  <c r="G18" i="50"/>
  <c r="E18" i="50"/>
  <c r="G17" i="50"/>
  <c r="E17" i="50"/>
  <c r="G16" i="50"/>
  <c r="E16" i="50"/>
  <c r="G15" i="50"/>
  <c r="E15" i="50"/>
  <c r="G14" i="50"/>
  <c r="E14" i="50"/>
  <c r="G13" i="50"/>
  <c r="E13" i="50"/>
  <c r="G12" i="50"/>
  <c r="E12" i="50"/>
  <c r="G11" i="50"/>
  <c r="E11" i="50"/>
  <c r="G10" i="50"/>
  <c r="E10" i="50"/>
  <c r="I9" i="50"/>
  <c r="G9" i="50"/>
  <c r="E9" i="50"/>
  <c r="G8" i="50"/>
  <c r="E8" i="50"/>
  <c r="G7" i="50"/>
  <c r="E7" i="50"/>
  <c r="G6" i="50"/>
  <c r="E6" i="50"/>
  <c r="G5" i="50"/>
  <c r="E5" i="50"/>
  <c r="A7" i="50"/>
  <c r="A8" i="50" s="1"/>
  <c r="A9" i="50" s="1"/>
  <c r="A10" i="50" s="1"/>
  <c r="A11" i="50" s="1"/>
  <c r="A12" i="50" s="1"/>
  <c r="A13" i="50" s="1"/>
  <c r="A14" i="50" s="1"/>
  <c r="A15" i="50" s="1"/>
  <c r="A16" i="50" s="1"/>
  <c r="A17" i="50" s="1"/>
  <c r="A18" i="50" s="1"/>
  <c r="A19" i="50" s="1"/>
  <c r="A20" i="50" s="1"/>
  <c r="A21" i="50" s="1"/>
  <c r="A22" i="50" s="1"/>
  <c r="A23" i="50" s="1"/>
  <c r="A24" i="50" s="1"/>
  <c r="A25" i="50" s="1"/>
  <c r="A26" i="50" s="1"/>
  <c r="A27" i="50" s="1"/>
  <c r="A28" i="50" s="1"/>
  <c r="A29" i="50" s="1"/>
  <c r="A30" i="50" s="1"/>
  <c r="A31" i="50" s="1"/>
  <c r="A32" i="50" s="1"/>
  <c r="A33" i="50" s="1"/>
  <c r="A34" i="50" s="1"/>
  <c r="G4" i="50"/>
  <c r="F4" i="50"/>
  <c r="E4" i="50"/>
  <c r="C1" i="50"/>
  <c r="I4" i="49"/>
  <c r="I7" i="49" s="1"/>
  <c r="I8" i="49" s="1"/>
  <c r="G1" i="49"/>
  <c r="C2" i="49"/>
  <c r="D35" i="49"/>
  <c r="C35" i="49"/>
  <c r="G33" i="49"/>
  <c r="E33" i="49"/>
  <c r="G32" i="49"/>
  <c r="E32" i="49"/>
  <c r="G31" i="49"/>
  <c r="E31" i="49"/>
  <c r="G30" i="49"/>
  <c r="E30" i="49"/>
  <c r="G29" i="49"/>
  <c r="E29" i="49"/>
  <c r="G28" i="49"/>
  <c r="E28" i="49"/>
  <c r="G27" i="49"/>
  <c r="E27" i="49"/>
  <c r="G26" i="49"/>
  <c r="E26" i="49"/>
  <c r="G25" i="49"/>
  <c r="E25" i="49"/>
  <c r="G24" i="49"/>
  <c r="E24" i="49"/>
  <c r="G23" i="49"/>
  <c r="E23" i="49"/>
  <c r="G22" i="49"/>
  <c r="E22" i="49"/>
  <c r="G21" i="49"/>
  <c r="E21" i="49"/>
  <c r="G20" i="49"/>
  <c r="E20" i="49"/>
  <c r="G19" i="49"/>
  <c r="E19" i="49"/>
  <c r="G18" i="49"/>
  <c r="E18" i="49"/>
  <c r="G17" i="49"/>
  <c r="E17" i="49"/>
  <c r="G16" i="49"/>
  <c r="E16" i="49"/>
  <c r="G15" i="49"/>
  <c r="E15" i="49"/>
  <c r="G14" i="49"/>
  <c r="E14" i="49"/>
  <c r="G13" i="49"/>
  <c r="E13" i="49"/>
  <c r="G12" i="49"/>
  <c r="E12" i="49"/>
  <c r="G11" i="49"/>
  <c r="E11" i="49"/>
  <c r="G10" i="49"/>
  <c r="E10" i="49"/>
  <c r="I9" i="49"/>
  <c r="G9" i="49"/>
  <c r="E9" i="49"/>
  <c r="G8" i="49"/>
  <c r="E8" i="49"/>
  <c r="G7" i="49"/>
  <c r="E7" i="49"/>
  <c r="G6" i="49"/>
  <c r="E6" i="49"/>
  <c r="G5" i="49"/>
  <c r="E5" i="49"/>
  <c r="A7" i="49"/>
  <c r="A8" i="49" s="1"/>
  <c r="A9" i="49" s="1"/>
  <c r="A10" i="49" s="1"/>
  <c r="A11" i="49" s="1"/>
  <c r="A12" i="49" s="1"/>
  <c r="A13" i="49" s="1"/>
  <c r="A14" i="49" s="1"/>
  <c r="A15" i="49" s="1"/>
  <c r="A16" i="49" s="1"/>
  <c r="A17" i="49" s="1"/>
  <c r="A18" i="49" s="1"/>
  <c r="A19" i="49" s="1"/>
  <c r="A20" i="49" s="1"/>
  <c r="A21" i="49" s="1"/>
  <c r="A22" i="49" s="1"/>
  <c r="A23" i="49" s="1"/>
  <c r="A24" i="49" s="1"/>
  <c r="A25" i="49" s="1"/>
  <c r="A26" i="49" s="1"/>
  <c r="A27" i="49" s="1"/>
  <c r="A28" i="49" s="1"/>
  <c r="A29" i="49" s="1"/>
  <c r="A30" i="49" s="1"/>
  <c r="A31" i="49" s="1"/>
  <c r="A32" i="49" s="1"/>
  <c r="A33" i="49" s="1"/>
  <c r="A34" i="49" s="1"/>
  <c r="G4" i="49"/>
  <c r="F4" i="49"/>
  <c r="F35" i="49" s="1"/>
  <c r="E4" i="49"/>
  <c r="C1" i="49"/>
  <c r="I4" i="48"/>
  <c r="I7" i="48" s="1"/>
  <c r="I8" i="48" s="1"/>
  <c r="G1" i="48"/>
  <c r="C2" i="48"/>
  <c r="D35" i="48"/>
  <c r="C35" i="48"/>
  <c r="H50" i="2" s="1"/>
  <c r="G33" i="48"/>
  <c r="E33" i="48"/>
  <c r="G32" i="48"/>
  <c r="E32" i="48"/>
  <c r="G31" i="48"/>
  <c r="E31" i="48"/>
  <c r="G30" i="48"/>
  <c r="E30" i="48"/>
  <c r="G29" i="48"/>
  <c r="E29" i="48"/>
  <c r="G28" i="48"/>
  <c r="E28" i="48"/>
  <c r="G27" i="48"/>
  <c r="E27" i="48"/>
  <c r="G26" i="48"/>
  <c r="E26" i="48"/>
  <c r="G25" i="48"/>
  <c r="E25" i="48"/>
  <c r="G24" i="48"/>
  <c r="E24" i="48"/>
  <c r="G23" i="48"/>
  <c r="E23" i="48"/>
  <c r="G22" i="48"/>
  <c r="E22" i="48"/>
  <c r="G21" i="48"/>
  <c r="E21" i="48"/>
  <c r="G20" i="48"/>
  <c r="E20" i="48"/>
  <c r="G19" i="48"/>
  <c r="E19" i="48"/>
  <c r="G18" i="48"/>
  <c r="E18" i="48"/>
  <c r="G17" i="48"/>
  <c r="E17" i="48"/>
  <c r="G16" i="48"/>
  <c r="E16" i="48"/>
  <c r="G15" i="48"/>
  <c r="E15" i="48"/>
  <c r="G14" i="48"/>
  <c r="E14" i="48"/>
  <c r="G13" i="48"/>
  <c r="E13" i="48"/>
  <c r="G12" i="48"/>
  <c r="E12" i="48"/>
  <c r="G11" i="48"/>
  <c r="E11" i="48"/>
  <c r="G10" i="48"/>
  <c r="E10" i="48"/>
  <c r="I9" i="48"/>
  <c r="G9" i="48"/>
  <c r="E9" i="48"/>
  <c r="G8" i="48"/>
  <c r="E8" i="48"/>
  <c r="G7" i="48"/>
  <c r="E7" i="48"/>
  <c r="G6" i="48"/>
  <c r="E6" i="48"/>
  <c r="G5" i="48"/>
  <c r="E5" i="48"/>
  <c r="A7" i="48"/>
  <c r="A8" i="48" s="1"/>
  <c r="A9" i="48" s="1"/>
  <c r="A10" i="48" s="1"/>
  <c r="A11" i="48" s="1"/>
  <c r="A12" i="48" s="1"/>
  <c r="A13" i="48" s="1"/>
  <c r="A14" i="48" s="1"/>
  <c r="A15" i="48" s="1"/>
  <c r="A16" i="48" s="1"/>
  <c r="A17" i="48" s="1"/>
  <c r="A18" i="48" s="1"/>
  <c r="A19" i="48" s="1"/>
  <c r="A20" i="48" s="1"/>
  <c r="A21" i="48" s="1"/>
  <c r="A22" i="48" s="1"/>
  <c r="A23" i="48" s="1"/>
  <c r="A24" i="48" s="1"/>
  <c r="A25" i="48" s="1"/>
  <c r="A26" i="48" s="1"/>
  <c r="A27" i="48" s="1"/>
  <c r="A28" i="48" s="1"/>
  <c r="A29" i="48" s="1"/>
  <c r="A30" i="48" s="1"/>
  <c r="A31" i="48" s="1"/>
  <c r="A32" i="48" s="1"/>
  <c r="A33" i="48" s="1"/>
  <c r="A34" i="48" s="1"/>
  <c r="G4" i="48"/>
  <c r="F4" i="48"/>
  <c r="E4" i="48"/>
  <c r="C1" i="48"/>
  <c r="I4" i="47"/>
  <c r="I7" i="47" s="1"/>
  <c r="I8" i="47" s="1"/>
  <c r="G1" i="47"/>
  <c r="C2" i="47"/>
  <c r="D35" i="47"/>
  <c r="C35" i="47"/>
  <c r="G33" i="47"/>
  <c r="E33" i="47"/>
  <c r="G32" i="47"/>
  <c r="E32" i="47"/>
  <c r="G31" i="47"/>
  <c r="E31" i="47"/>
  <c r="G30" i="47"/>
  <c r="E30" i="47"/>
  <c r="G29" i="47"/>
  <c r="E29" i="47"/>
  <c r="G28" i="47"/>
  <c r="E28" i="47"/>
  <c r="G27" i="47"/>
  <c r="E27" i="47"/>
  <c r="G26" i="47"/>
  <c r="E26" i="47"/>
  <c r="G25" i="47"/>
  <c r="E25" i="47"/>
  <c r="G24" i="47"/>
  <c r="E24" i="47"/>
  <c r="G23" i="47"/>
  <c r="E23" i="47"/>
  <c r="G22" i="47"/>
  <c r="E22" i="47"/>
  <c r="G21" i="47"/>
  <c r="E21" i="47"/>
  <c r="G20" i="47"/>
  <c r="E20" i="47"/>
  <c r="G19" i="47"/>
  <c r="E19" i="47"/>
  <c r="G18" i="47"/>
  <c r="E18" i="47"/>
  <c r="G17" i="47"/>
  <c r="E17" i="47"/>
  <c r="G16" i="47"/>
  <c r="E16" i="47"/>
  <c r="G15" i="47"/>
  <c r="E15" i="47"/>
  <c r="G14" i="47"/>
  <c r="E14" i="47"/>
  <c r="G13" i="47"/>
  <c r="E13" i="47"/>
  <c r="G12" i="47"/>
  <c r="E12" i="47"/>
  <c r="G11" i="47"/>
  <c r="E11" i="47"/>
  <c r="G10" i="47"/>
  <c r="E10" i="47"/>
  <c r="I9" i="47"/>
  <c r="G9" i="47"/>
  <c r="E9" i="47"/>
  <c r="G8" i="47"/>
  <c r="E8" i="47"/>
  <c r="G7" i="47"/>
  <c r="E7" i="47"/>
  <c r="G6" i="47"/>
  <c r="E6" i="47"/>
  <c r="G5" i="47"/>
  <c r="E5" i="47"/>
  <c r="A7" i="47"/>
  <c r="A8" i="47" s="1"/>
  <c r="A9" i="47" s="1"/>
  <c r="A10" i="47" s="1"/>
  <c r="A11" i="47" s="1"/>
  <c r="A12" i="47" s="1"/>
  <c r="A13" i="47" s="1"/>
  <c r="A14" i="47" s="1"/>
  <c r="A15" i="47" s="1"/>
  <c r="A16" i="47" s="1"/>
  <c r="A17" i="47" s="1"/>
  <c r="A18" i="47" s="1"/>
  <c r="A19" i="47" s="1"/>
  <c r="A20" i="47" s="1"/>
  <c r="A21" i="47" s="1"/>
  <c r="A22" i="47" s="1"/>
  <c r="A23" i="47" s="1"/>
  <c r="A24" i="47" s="1"/>
  <c r="A25" i="47" s="1"/>
  <c r="A26" i="47" s="1"/>
  <c r="A27" i="47" s="1"/>
  <c r="A28" i="47" s="1"/>
  <c r="A29" i="47" s="1"/>
  <c r="A30" i="47" s="1"/>
  <c r="A31" i="47" s="1"/>
  <c r="A32" i="47" s="1"/>
  <c r="A33" i="47" s="1"/>
  <c r="A34" i="47" s="1"/>
  <c r="G4" i="47"/>
  <c r="F4" i="47"/>
  <c r="E4" i="47"/>
  <c r="C1" i="47"/>
  <c r="I4" i="46"/>
  <c r="I7" i="46" s="1"/>
  <c r="I8" i="46" s="1"/>
  <c r="G1" i="46"/>
  <c r="C2" i="46"/>
  <c r="D35" i="46"/>
  <c r="C35" i="46"/>
  <c r="H48" i="2" s="1"/>
  <c r="G33" i="46"/>
  <c r="E33" i="46"/>
  <c r="G32" i="46"/>
  <c r="E32" i="46"/>
  <c r="G31" i="46"/>
  <c r="E31" i="46"/>
  <c r="G30" i="46"/>
  <c r="E30" i="46"/>
  <c r="G29" i="46"/>
  <c r="E29" i="46"/>
  <c r="G28" i="46"/>
  <c r="E28" i="46"/>
  <c r="G27" i="46"/>
  <c r="E27" i="46"/>
  <c r="G26" i="46"/>
  <c r="E26" i="46"/>
  <c r="G25" i="46"/>
  <c r="E25" i="46"/>
  <c r="G24" i="46"/>
  <c r="E24" i="46"/>
  <c r="G23" i="46"/>
  <c r="E23" i="46"/>
  <c r="G22" i="46"/>
  <c r="E22" i="46"/>
  <c r="G21" i="46"/>
  <c r="E21" i="46"/>
  <c r="G20" i="46"/>
  <c r="E20" i="46"/>
  <c r="G19" i="46"/>
  <c r="E19" i="46"/>
  <c r="G18" i="46"/>
  <c r="E18" i="46"/>
  <c r="G17" i="46"/>
  <c r="E17" i="46"/>
  <c r="G16" i="46"/>
  <c r="E16" i="46"/>
  <c r="G15" i="46"/>
  <c r="E15" i="46"/>
  <c r="G14" i="46"/>
  <c r="E14" i="46"/>
  <c r="G13" i="46"/>
  <c r="E13" i="46"/>
  <c r="G12" i="46"/>
  <c r="E12" i="46"/>
  <c r="G11" i="46"/>
  <c r="E11" i="46"/>
  <c r="G10" i="46"/>
  <c r="E10" i="46"/>
  <c r="I9" i="46"/>
  <c r="G9" i="46"/>
  <c r="E9" i="46"/>
  <c r="G8" i="46"/>
  <c r="E8" i="46"/>
  <c r="G7" i="46"/>
  <c r="E7" i="46"/>
  <c r="G6" i="46"/>
  <c r="E6" i="46"/>
  <c r="G5" i="46"/>
  <c r="E5" i="46"/>
  <c r="A7" i="46"/>
  <c r="A8" i="46" s="1"/>
  <c r="A9" i="46" s="1"/>
  <c r="A10" i="46" s="1"/>
  <c r="A11" i="46" s="1"/>
  <c r="A12" i="46" s="1"/>
  <c r="A13" i="46" s="1"/>
  <c r="A14" i="46" s="1"/>
  <c r="A15" i="46" s="1"/>
  <c r="A16" i="46" s="1"/>
  <c r="A17" i="46" s="1"/>
  <c r="A18" i="46" s="1"/>
  <c r="A19" i="46" s="1"/>
  <c r="A20" i="46" s="1"/>
  <c r="A21" i="46" s="1"/>
  <c r="A22" i="46" s="1"/>
  <c r="A23" i="46" s="1"/>
  <c r="A24" i="46" s="1"/>
  <c r="A25" i="46" s="1"/>
  <c r="A26" i="46" s="1"/>
  <c r="A27" i="46" s="1"/>
  <c r="A28" i="46" s="1"/>
  <c r="A29" i="46" s="1"/>
  <c r="A30" i="46" s="1"/>
  <c r="A31" i="46" s="1"/>
  <c r="A32" i="46" s="1"/>
  <c r="A33" i="46" s="1"/>
  <c r="A34" i="46" s="1"/>
  <c r="G4" i="46"/>
  <c r="F4" i="46"/>
  <c r="E4" i="46"/>
  <c r="C1" i="46"/>
  <c r="I4" i="45"/>
  <c r="I7" i="45" s="1"/>
  <c r="I8" i="45" s="1"/>
  <c r="G1" i="45"/>
  <c r="C2" i="45"/>
  <c r="D35" i="45"/>
  <c r="C35" i="45"/>
  <c r="H47" i="2" s="1"/>
  <c r="G33" i="45"/>
  <c r="E33" i="45"/>
  <c r="G32" i="45"/>
  <c r="E32" i="45"/>
  <c r="G31" i="45"/>
  <c r="E31" i="45"/>
  <c r="G30" i="45"/>
  <c r="E30" i="45"/>
  <c r="G29" i="45"/>
  <c r="E29" i="45"/>
  <c r="G28" i="45"/>
  <c r="E28" i="45"/>
  <c r="G27" i="45"/>
  <c r="E27" i="45"/>
  <c r="G26" i="45"/>
  <c r="E26" i="45"/>
  <c r="G25" i="45"/>
  <c r="E25" i="45"/>
  <c r="G24" i="45"/>
  <c r="E24" i="45"/>
  <c r="G23" i="45"/>
  <c r="E23" i="45"/>
  <c r="G22" i="45"/>
  <c r="E22" i="45"/>
  <c r="G21" i="45"/>
  <c r="E21" i="45"/>
  <c r="G20" i="45"/>
  <c r="E20" i="45"/>
  <c r="E35" i="45" s="1"/>
  <c r="G19" i="45"/>
  <c r="E19" i="45"/>
  <c r="G18" i="45"/>
  <c r="E18" i="45"/>
  <c r="G17" i="45"/>
  <c r="E17" i="45"/>
  <c r="G16" i="45"/>
  <c r="E16" i="45"/>
  <c r="G15" i="45"/>
  <c r="E15" i="45"/>
  <c r="G14" i="45"/>
  <c r="E14" i="45"/>
  <c r="G13" i="45"/>
  <c r="E13" i="45"/>
  <c r="G12" i="45"/>
  <c r="E12" i="45"/>
  <c r="G11" i="45"/>
  <c r="E11" i="45"/>
  <c r="G10" i="45"/>
  <c r="E10" i="45"/>
  <c r="I9" i="45"/>
  <c r="G9" i="45"/>
  <c r="E9" i="45"/>
  <c r="G8" i="45"/>
  <c r="E8" i="45"/>
  <c r="G7" i="45"/>
  <c r="E7" i="45"/>
  <c r="G6" i="45"/>
  <c r="E6" i="45"/>
  <c r="G5" i="45"/>
  <c r="E5" i="45"/>
  <c r="A7" i="45"/>
  <c r="A8" i="45" s="1"/>
  <c r="A9" i="45" s="1"/>
  <c r="A10" i="45" s="1"/>
  <c r="A11" i="45" s="1"/>
  <c r="A12" i="45" s="1"/>
  <c r="A13" i="45" s="1"/>
  <c r="A14" i="45" s="1"/>
  <c r="A15" i="45" s="1"/>
  <c r="A16" i="45" s="1"/>
  <c r="A17" i="45" s="1"/>
  <c r="A18" i="45" s="1"/>
  <c r="A19" i="45" s="1"/>
  <c r="A20" i="45" s="1"/>
  <c r="A21" i="45" s="1"/>
  <c r="A22" i="45" s="1"/>
  <c r="A23" i="45" s="1"/>
  <c r="A24" i="45" s="1"/>
  <c r="A25" i="45" s="1"/>
  <c r="A26" i="45" s="1"/>
  <c r="A27" i="45" s="1"/>
  <c r="A28" i="45" s="1"/>
  <c r="A29" i="45" s="1"/>
  <c r="A30" i="45" s="1"/>
  <c r="A31" i="45" s="1"/>
  <c r="A32" i="45" s="1"/>
  <c r="A33" i="45" s="1"/>
  <c r="A34" i="45" s="1"/>
  <c r="G4" i="45"/>
  <c r="F4" i="45"/>
  <c r="E4" i="45"/>
  <c r="C1" i="45"/>
  <c r="I4" i="44"/>
  <c r="I7" i="44" s="1"/>
  <c r="I8" i="44" s="1"/>
  <c r="G1" i="44"/>
  <c r="C2" i="44"/>
  <c r="D35" i="44"/>
  <c r="C35" i="44"/>
  <c r="H46" i="2" s="1"/>
  <c r="G33" i="44"/>
  <c r="E33" i="44"/>
  <c r="G32" i="44"/>
  <c r="E32" i="44"/>
  <c r="G31" i="44"/>
  <c r="E31" i="44"/>
  <c r="G30" i="44"/>
  <c r="E30" i="44"/>
  <c r="G29" i="44"/>
  <c r="E29" i="44"/>
  <c r="G28" i="44"/>
  <c r="E28" i="44"/>
  <c r="G27" i="44"/>
  <c r="E27" i="44"/>
  <c r="G26" i="44"/>
  <c r="E26" i="44"/>
  <c r="G25" i="44"/>
  <c r="E25" i="44"/>
  <c r="G24" i="44"/>
  <c r="E24" i="44"/>
  <c r="G23" i="44"/>
  <c r="E23" i="44"/>
  <c r="G22" i="44"/>
  <c r="E22" i="44"/>
  <c r="G21" i="44"/>
  <c r="G35" i="44" s="1"/>
  <c r="E21" i="44"/>
  <c r="G20" i="44"/>
  <c r="E20" i="44"/>
  <c r="G19" i="44"/>
  <c r="E19" i="44"/>
  <c r="G18" i="44"/>
  <c r="E18" i="44"/>
  <c r="G17" i="44"/>
  <c r="E17" i="44"/>
  <c r="G16" i="44"/>
  <c r="E16" i="44"/>
  <c r="G15" i="44"/>
  <c r="E15" i="44"/>
  <c r="G14" i="44"/>
  <c r="E14" i="44"/>
  <c r="G13" i="44"/>
  <c r="E13" i="44"/>
  <c r="G12" i="44"/>
  <c r="E12" i="44"/>
  <c r="G11" i="44"/>
  <c r="E11" i="44"/>
  <c r="G10" i="44"/>
  <c r="E10" i="44"/>
  <c r="I9" i="44"/>
  <c r="G9" i="44"/>
  <c r="E9" i="44"/>
  <c r="G8" i="44"/>
  <c r="E8" i="44"/>
  <c r="G7" i="44"/>
  <c r="E7" i="44"/>
  <c r="G6" i="44"/>
  <c r="E6" i="44"/>
  <c r="G5" i="44"/>
  <c r="E5" i="44"/>
  <c r="A7" i="44"/>
  <c r="A8" i="44" s="1"/>
  <c r="A9" i="44" s="1"/>
  <c r="A10" i="44" s="1"/>
  <c r="A11" i="44" s="1"/>
  <c r="A12" i="44" s="1"/>
  <c r="A13" i="44" s="1"/>
  <c r="A14" i="44" s="1"/>
  <c r="A15" i="44" s="1"/>
  <c r="A16" i="44" s="1"/>
  <c r="A17" i="44" s="1"/>
  <c r="A18" i="44" s="1"/>
  <c r="A19" i="44" s="1"/>
  <c r="A20" i="44" s="1"/>
  <c r="A21" i="44" s="1"/>
  <c r="A22" i="44" s="1"/>
  <c r="A23" i="44" s="1"/>
  <c r="A24" i="44" s="1"/>
  <c r="A25" i="44" s="1"/>
  <c r="A26" i="44" s="1"/>
  <c r="A27" i="44" s="1"/>
  <c r="A28" i="44" s="1"/>
  <c r="A29" i="44" s="1"/>
  <c r="A30" i="44" s="1"/>
  <c r="A31" i="44" s="1"/>
  <c r="A32" i="44" s="1"/>
  <c r="A33" i="44" s="1"/>
  <c r="A34" i="44" s="1"/>
  <c r="G4" i="44"/>
  <c r="F4" i="44"/>
  <c r="E4" i="44"/>
  <c r="C1" i="44"/>
  <c r="I4" i="43"/>
  <c r="I7" i="43" s="1"/>
  <c r="I8" i="43" s="1"/>
  <c r="G1" i="43"/>
  <c r="C2" i="43"/>
  <c r="D35" i="43"/>
  <c r="C35" i="43"/>
  <c r="H45" i="2" s="1"/>
  <c r="G33" i="43"/>
  <c r="E33" i="43"/>
  <c r="G32" i="43"/>
  <c r="E32" i="43"/>
  <c r="G31" i="43"/>
  <c r="E31" i="43"/>
  <c r="G30" i="43"/>
  <c r="E30" i="43"/>
  <c r="G29" i="43"/>
  <c r="E29" i="43"/>
  <c r="G28" i="43"/>
  <c r="E28" i="43"/>
  <c r="G27" i="43"/>
  <c r="E27" i="43"/>
  <c r="G26" i="43"/>
  <c r="E26" i="43"/>
  <c r="G25" i="43"/>
  <c r="E25" i="43"/>
  <c r="G24" i="43"/>
  <c r="E24" i="43"/>
  <c r="G23" i="43"/>
  <c r="E23" i="43"/>
  <c r="G22" i="43"/>
  <c r="E22" i="43"/>
  <c r="G21" i="43"/>
  <c r="E21" i="43"/>
  <c r="G20" i="43"/>
  <c r="E20" i="43"/>
  <c r="G19" i="43"/>
  <c r="E19" i="43"/>
  <c r="G18" i="43"/>
  <c r="E18" i="43"/>
  <c r="G17" i="43"/>
  <c r="E17" i="43"/>
  <c r="G16" i="43"/>
  <c r="E16" i="43"/>
  <c r="G15" i="43"/>
  <c r="E15" i="43"/>
  <c r="G14" i="43"/>
  <c r="E14" i="43"/>
  <c r="G13" i="43"/>
  <c r="E13" i="43"/>
  <c r="G12" i="43"/>
  <c r="E12" i="43"/>
  <c r="G11" i="43"/>
  <c r="E11" i="43"/>
  <c r="G10" i="43"/>
  <c r="E10" i="43"/>
  <c r="I9" i="43"/>
  <c r="G9" i="43"/>
  <c r="E9" i="43"/>
  <c r="G8" i="43"/>
  <c r="E8" i="43"/>
  <c r="G7" i="43"/>
  <c r="E7" i="43"/>
  <c r="G6" i="43"/>
  <c r="E6" i="43"/>
  <c r="G5" i="43"/>
  <c r="E5" i="43"/>
  <c r="A7" i="43"/>
  <c r="A8" i="43" s="1"/>
  <c r="A9" i="43" s="1"/>
  <c r="A10" i="43" s="1"/>
  <c r="A11" i="43" s="1"/>
  <c r="A12" i="43" s="1"/>
  <c r="A13" i="43" s="1"/>
  <c r="A14" i="43" s="1"/>
  <c r="A15" i="43" s="1"/>
  <c r="A16" i="43" s="1"/>
  <c r="A17" i="43" s="1"/>
  <c r="A18" i="43" s="1"/>
  <c r="A19" i="43" s="1"/>
  <c r="A20" i="43" s="1"/>
  <c r="A21" i="43" s="1"/>
  <c r="A22" i="43" s="1"/>
  <c r="A23" i="43" s="1"/>
  <c r="A24" i="43" s="1"/>
  <c r="A25" i="43" s="1"/>
  <c r="A26" i="43" s="1"/>
  <c r="A27" i="43" s="1"/>
  <c r="A28" i="43" s="1"/>
  <c r="A29" i="43" s="1"/>
  <c r="A30" i="43" s="1"/>
  <c r="A31" i="43" s="1"/>
  <c r="A32" i="43" s="1"/>
  <c r="A33" i="43" s="1"/>
  <c r="A34" i="43" s="1"/>
  <c r="G4" i="43"/>
  <c r="F4" i="43"/>
  <c r="E4" i="43"/>
  <c r="C1" i="43"/>
  <c r="I4" i="42"/>
  <c r="I7" i="42" s="1"/>
  <c r="I8" i="42" s="1"/>
  <c r="G1" i="42"/>
  <c r="C2" i="42"/>
  <c r="D35" i="42"/>
  <c r="C35" i="42"/>
  <c r="G33" i="42"/>
  <c r="E33" i="42"/>
  <c r="G32" i="42"/>
  <c r="E32" i="42"/>
  <c r="G31" i="42"/>
  <c r="E31" i="42"/>
  <c r="G30" i="42"/>
  <c r="E30" i="42"/>
  <c r="G29" i="42"/>
  <c r="E29" i="42"/>
  <c r="G28" i="42"/>
  <c r="E28" i="42"/>
  <c r="G27" i="42"/>
  <c r="E27" i="42"/>
  <c r="G26" i="42"/>
  <c r="E26" i="42"/>
  <c r="G25" i="42"/>
  <c r="E25" i="42"/>
  <c r="G24" i="42"/>
  <c r="E24" i="42"/>
  <c r="G23" i="42"/>
  <c r="E23" i="42"/>
  <c r="G22" i="42"/>
  <c r="E22" i="42"/>
  <c r="G21" i="42"/>
  <c r="E21" i="42"/>
  <c r="G20" i="42"/>
  <c r="E20" i="42"/>
  <c r="G19" i="42"/>
  <c r="E19" i="42"/>
  <c r="G18" i="42"/>
  <c r="E18" i="42"/>
  <c r="G17" i="42"/>
  <c r="E17" i="42"/>
  <c r="G16" i="42"/>
  <c r="E16" i="42"/>
  <c r="G15" i="42"/>
  <c r="E15" i="42"/>
  <c r="G14" i="42"/>
  <c r="E14" i="42"/>
  <c r="G13" i="42"/>
  <c r="E13" i="42"/>
  <c r="G12" i="42"/>
  <c r="E12" i="42"/>
  <c r="G11" i="42"/>
  <c r="E11" i="42"/>
  <c r="G10" i="42"/>
  <c r="E10" i="42"/>
  <c r="I9" i="42"/>
  <c r="G9" i="42"/>
  <c r="E9" i="42"/>
  <c r="G8" i="42"/>
  <c r="E8" i="42"/>
  <c r="G7" i="42"/>
  <c r="E7" i="42"/>
  <c r="G6" i="42"/>
  <c r="E6" i="42"/>
  <c r="G5" i="42"/>
  <c r="E5" i="42"/>
  <c r="A7" i="42"/>
  <c r="A8" i="42" s="1"/>
  <c r="A9" i="42" s="1"/>
  <c r="A10" i="42" s="1"/>
  <c r="A11" i="42" s="1"/>
  <c r="A12" i="42" s="1"/>
  <c r="A13" i="42" s="1"/>
  <c r="A14" i="42" s="1"/>
  <c r="A15" i="42" s="1"/>
  <c r="A16" i="42" s="1"/>
  <c r="A17" i="42" s="1"/>
  <c r="A18" i="42" s="1"/>
  <c r="A19" i="42" s="1"/>
  <c r="A20" i="42" s="1"/>
  <c r="A21" i="42" s="1"/>
  <c r="A22" i="42" s="1"/>
  <c r="A23" i="42" s="1"/>
  <c r="A24" i="42" s="1"/>
  <c r="A25" i="42" s="1"/>
  <c r="A26" i="42" s="1"/>
  <c r="A27" i="42" s="1"/>
  <c r="A28" i="42" s="1"/>
  <c r="A29" i="42" s="1"/>
  <c r="A30" i="42" s="1"/>
  <c r="A31" i="42" s="1"/>
  <c r="A32" i="42" s="1"/>
  <c r="A33" i="42" s="1"/>
  <c r="A34" i="42" s="1"/>
  <c r="G4" i="42"/>
  <c r="F4" i="42"/>
  <c r="E4" i="42"/>
  <c r="C1" i="42"/>
  <c r="I4" i="41"/>
  <c r="I7" i="41" s="1"/>
  <c r="I8" i="41" s="1"/>
  <c r="G1" i="41"/>
  <c r="C2" i="41"/>
  <c r="D35" i="41"/>
  <c r="C35" i="41"/>
  <c r="G33" i="41"/>
  <c r="E33" i="41"/>
  <c r="G32" i="41"/>
  <c r="E32" i="41"/>
  <c r="G31" i="41"/>
  <c r="E31" i="41"/>
  <c r="G30" i="41"/>
  <c r="E30" i="41"/>
  <c r="G29" i="41"/>
  <c r="E29" i="41"/>
  <c r="G28" i="41"/>
  <c r="E28" i="41"/>
  <c r="G27" i="41"/>
  <c r="E27" i="41"/>
  <c r="G26" i="41"/>
  <c r="E26" i="41"/>
  <c r="G25" i="41"/>
  <c r="E25" i="41"/>
  <c r="G24" i="41"/>
  <c r="E24" i="41"/>
  <c r="G23" i="41"/>
  <c r="E23" i="41"/>
  <c r="G22" i="41"/>
  <c r="E22" i="41"/>
  <c r="G21" i="41"/>
  <c r="E21" i="41"/>
  <c r="G20" i="41"/>
  <c r="E20" i="41"/>
  <c r="G19" i="41"/>
  <c r="E19" i="41"/>
  <c r="G18" i="41"/>
  <c r="E18" i="41"/>
  <c r="G17" i="41"/>
  <c r="E17" i="41"/>
  <c r="G16" i="41"/>
  <c r="E16" i="41"/>
  <c r="G15" i="41"/>
  <c r="E15" i="41"/>
  <c r="G14" i="41"/>
  <c r="E14" i="41"/>
  <c r="G13" i="41"/>
  <c r="E13" i="41"/>
  <c r="G12" i="41"/>
  <c r="E12" i="41"/>
  <c r="G11" i="41"/>
  <c r="E11" i="41"/>
  <c r="G10" i="41"/>
  <c r="E10" i="41"/>
  <c r="I9" i="41"/>
  <c r="G9" i="41"/>
  <c r="E9" i="41"/>
  <c r="G8" i="41"/>
  <c r="E8" i="41"/>
  <c r="G7" i="41"/>
  <c r="E7" i="41"/>
  <c r="G6" i="41"/>
  <c r="E6" i="41"/>
  <c r="G5" i="41"/>
  <c r="E5" i="41"/>
  <c r="A7" i="41"/>
  <c r="A8" i="41" s="1"/>
  <c r="A9" i="41" s="1"/>
  <c r="A10" i="41" s="1"/>
  <c r="A11" i="41" s="1"/>
  <c r="A12" i="41" s="1"/>
  <c r="A13" i="41" s="1"/>
  <c r="A14" i="41" s="1"/>
  <c r="A15" i="41" s="1"/>
  <c r="A16" i="41" s="1"/>
  <c r="A17" i="41" s="1"/>
  <c r="A18" i="41" s="1"/>
  <c r="A19" i="41" s="1"/>
  <c r="A20" i="41" s="1"/>
  <c r="A21" i="41" s="1"/>
  <c r="A22" i="41" s="1"/>
  <c r="A23" i="41" s="1"/>
  <c r="A24" i="41" s="1"/>
  <c r="A25" i="41" s="1"/>
  <c r="A26" i="41" s="1"/>
  <c r="A27" i="41" s="1"/>
  <c r="A28" i="41" s="1"/>
  <c r="A29" i="41" s="1"/>
  <c r="A30" i="41" s="1"/>
  <c r="A31" i="41" s="1"/>
  <c r="A32" i="41" s="1"/>
  <c r="A33" i="41" s="1"/>
  <c r="A34" i="41" s="1"/>
  <c r="G4" i="41"/>
  <c r="F4" i="41"/>
  <c r="E4" i="41"/>
  <c r="C1" i="41"/>
  <c r="I4" i="40"/>
  <c r="I7" i="40" s="1"/>
  <c r="I8" i="40" s="1"/>
  <c r="G1" i="40"/>
  <c r="C2" i="40"/>
  <c r="D35" i="40"/>
  <c r="C35" i="40"/>
  <c r="H42" i="2" s="1"/>
  <c r="G33" i="40"/>
  <c r="E33" i="40"/>
  <c r="G32" i="40"/>
  <c r="E32" i="40"/>
  <c r="G31" i="40"/>
  <c r="E31" i="40"/>
  <c r="G30" i="40"/>
  <c r="E30" i="40"/>
  <c r="G29" i="40"/>
  <c r="E29" i="40"/>
  <c r="G28" i="40"/>
  <c r="E28" i="40"/>
  <c r="G27" i="40"/>
  <c r="E27" i="40"/>
  <c r="G26" i="40"/>
  <c r="E26" i="40"/>
  <c r="G25" i="40"/>
  <c r="E25" i="40"/>
  <c r="G24" i="40"/>
  <c r="E24" i="40"/>
  <c r="G23" i="40"/>
  <c r="E23" i="40"/>
  <c r="G22" i="40"/>
  <c r="E22" i="40"/>
  <c r="G21" i="40"/>
  <c r="E21" i="40"/>
  <c r="G20" i="40"/>
  <c r="E20" i="40"/>
  <c r="G19" i="40"/>
  <c r="E19" i="40"/>
  <c r="G18" i="40"/>
  <c r="E18" i="40"/>
  <c r="G17" i="40"/>
  <c r="E17" i="40"/>
  <c r="G16" i="40"/>
  <c r="E16" i="40"/>
  <c r="G15" i="40"/>
  <c r="E15" i="40"/>
  <c r="G14" i="40"/>
  <c r="E14" i="40"/>
  <c r="G13" i="40"/>
  <c r="E13" i="40"/>
  <c r="G12" i="40"/>
  <c r="E12" i="40"/>
  <c r="G11" i="40"/>
  <c r="E11" i="40"/>
  <c r="G10" i="40"/>
  <c r="E10" i="40"/>
  <c r="I9" i="40"/>
  <c r="G9" i="40"/>
  <c r="E9" i="40"/>
  <c r="G8" i="40"/>
  <c r="E8" i="40"/>
  <c r="G7" i="40"/>
  <c r="E7" i="40"/>
  <c r="G6" i="40"/>
  <c r="E6" i="40"/>
  <c r="G5" i="40"/>
  <c r="E5" i="40"/>
  <c r="A7" i="40"/>
  <c r="A8" i="40" s="1"/>
  <c r="A9" i="40" s="1"/>
  <c r="A10" i="40" s="1"/>
  <c r="A11" i="40" s="1"/>
  <c r="A12" i="40" s="1"/>
  <c r="A13" i="40" s="1"/>
  <c r="A14" i="40" s="1"/>
  <c r="A15" i="40" s="1"/>
  <c r="A16" i="40" s="1"/>
  <c r="A17" i="40" s="1"/>
  <c r="A18" i="40" s="1"/>
  <c r="A19" i="40" s="1"/>
  <c r="A20" i="40" s="1"/>
  <c r="A21" i="40" s="1"/>
  <c r="A22" i="40" s="1"/>
  <c r="A23" i="40" s="1"/>
  <c r="A24" i="40" s="1"/>
  <c r="A25" i="40" s="1"/>
  <c r="A26" i="40" s="1"/>
  <c r="A27" i="40" s="1"/>
  <c r="A28" i="40" s="1"/>
  <c r="A29" i="40" s="1"/>
  <c r="A30" i="40" s="1"/>
  <c r="A31" i="40" s="1"/>
  <c r="A32" i="40" s="1"/>
  <c r="A33" i="40" s="1"/>
  <c r="A34" i="40" s="1"/>
  <c r="G4" i="40"/>
  <c r="F4" i="40"/>
  <c r="F35" i="40" s="1"/>
  <c r="E4" i="40"/>
  <c r="C1" i="40"/>
  <c r="I4" i="39"/>
  <c r="I7" i="39" s="1"/>
  <c r="I8" i="39" s="1"/>
  <c r="G1" i="39"/>
  <c r="C2" i="39"/>
  <c r="D35" i="39"/>
  <c r="C35" i="39"/>
  <c r="H41" i="2" s="1"/>
  <c r="G33" i="39"/>
  <c r="E33" i="39"/>
  <c r="G32" i="39"/>
  <c r="E32" i="39"/>
  <c r="G31" i="39"/>
  <c r="E31" i="39"/>
  <c r="G30" i="39"/>
  <c r="E30" i="39"/>
  <c r="G29" i="39"/>
  <c r="E29" i="39"/>
  <c r="G28" i="39"/>
  <c r="E28" i="39"/>
  <c r="G27" i="39"/>
  <c r="E27" i="39"/>
  <c r="G26" i="39"/>
  <c r="E26" i="39"/>
  <c r="G25" i="39"/>
  <c r="E25" i="39"/>
  <c r="G24" i="39"/>
  <c r="E24" i="39"/>
  <c r="G23" i="39"/>
  <c r="E23" i="39"/>
  <c r="G22" i="39"/>
  <c r="E22" i="39"/>
  <c r="G21" i="39"/>
  <c r="E21" i="39"/>
  <c r="G20" i="39"/>
  <c r="E20" i="39"/>
  <c r="G19" i="39"/>
  <c r="E19" i="39"/>
  <c r="G18" i="39"/>
  <c r="E18" i="39"/>
  <c r="G17" i="39"/>
  <c r="E17" i="39"/>
  <c r="G16" i="39"/>
  <c r="E16" i="39"/>
  <c r="G15" i="39"/>
  <c r="E15" i="39"/>
  <c r="G14" i="39"/>
  <c r="E14" i="39"/>
  <c r="G13" i="39"/>
  <c r="E13" i="39"/>
  <c r="G12" i="39"/>
  <c r="E12" i="39"/>
  <c r="G11" i="39"/>
  <c r="E11" i="39"/>
  <c r="G10" i="39"/>
  <c r="E10" i="39"/>
  <c r="I9" i="39"/>
  <c r="G9" i="39"/>
  <c r="E9" i="39"/>
  <c r="G8" i="39"/>
  <c r="E8" i="39"/>
  <c r="G7" i="39"/>
  <c r="E7" i="39"/>
  <c r="G6" i="39"/>
  <c r="E6" i="39"/>
  <c r="G5" i="39"/>
  <c r="E5" i="39"/>
  <c r="A7" i="39"/>
  <c r="A8" i="39" s="1"/>
  <c r="A9" i="39" s="1"/>
  <c r="A10" i="39" s="1"/>
  <c r="A11" i="39" s="1"/>
  <c r="A12" i="39" s="1"/>
  <c r="A13" i="39" s="1"/>
  <c r="A14" i="39" s="1"/>
  <c r="A15" i="39" s="1"/>
  <c r="A16" i="39" s="1"/>
  <c r="A17" i="39" s="1"/>
  <c r="A18" i="39" s="1"/>
  <c r="A19" i="39" s="1"/>
  <c r="A20" i="39" s="1"/>
  <c r="A21" i="39" s="1"/>
  <c r="A22" i="39" s="1"/>
  <c r="A23" i="39" s="1"/>
  <c r="A24" i="39" s="1"/>
  <c r="A25" i="39" s="1"/>
  <c r="A26" i="39" s="1"/>
  <c r="A27" i="39" s="1"/>
  <c r="A28" i="39" s="1"/>
  <c r="A29" i="39" s="1"/>
  <c r="A30" i="39" s="1"/>
  <c r="A31" i="39" s="1"/>
  <c r="A32" i="39" s="1"/>
  <c r="A33" i="39" s="1"/>
  <c r="A34" i="39" s="1"/>
  <c r="G4" i="39"/>
  <c r="F4" i="39"/>
  <c r="E4" i="39"/>
  <c r="C1" i="39"/>
  <c r="I4" i="38"/>
  <c r="I7" i="38" s="1"/>
  <c r="I8" i="38" s="1"/>
  <c r="G1" i="38"/>
  <c r="C2" i="38"/>
  <c r="D35" i="38"/>
  <c r="C35" i="38"/>
  <c r="H40" i="2" s="1"/>
  <c r="G33" i="38"/>
  <c r="E33" i="38"/>
  <c r="G32" i="38"/>
  <c r="E32" i="38"/>
  <c r="G31" i="38"/>
  <c r="E31" i="38"/>
  <c r="G30" i="38"/>
  <c r="E30" i="38"/>
  <c r="G29" i="38"/>
  <c r="E29" i="38"/>
  <c r="G28" i="38"/>
  <c r="E28" i="38"/>
  <c r="G27" i="38"/>
  <c r="E27" i="38"/>
  <c r="G26" i="38"/>
  <c r="E26" i="38"/>
  <c r="G25" i="38"/>
  <c r="E25" i="38"/>
  <c r="G24" i="38"/>
  <c r="E24" i="38"/>
  <c r="G23" i="38"/>
  <c r="E23" i="38"/>
  <c r="G22" i="38"/>
  <c r="E22" i="38"/>
  <c r="G21" i="38"/>
  <c r="E21" i="38"/>
  <c r="G20" i="38"/>
  <c r="E20" i="38"/>
  <c r="G19" i="38"/>
  <c r="E19" i="38"/>
  <c r="G18" i="38"/>
  <c r="E18" i="38"/>
  <c r="G17" i="38"/>
  <c r="E17" i="38"/>
  <c r="G16" i="38"/>
  <c r="E16" i="38"/>
  <c r="G15" i="38"/>
  <c r="E15" i="38"/>
  <c r="G14" i="38"/>
  <c r="E14" i="38"/>
  <c r="G13" i="38"/>
  <c r="E13" i="38"/>
  <c r="G12" i="38"/>
  <c r="E12" i="38"/>
  <c r="G11" i="38"/>
  <c r="E11" i="38"/>
  <c r="G10" i="38"/>
  <c r="E10" i="38"/>
  <c r="I9" i="38"/>
  <c r="G9" i="38"/>
  <c r="E9" i="38"/>
  <c r="G8" i="38"/>
  <c r="E8" i="38"/>
  <c r="G7" i="38"/>
  <c r="E7" i="38"/>
  <c r="G6" i="38"/>
  <c r="E6" i="38"/>
  <c r="G5" i="38"/>
  <c r="E5" i="38"/>
  <c r="A7" i="38"/>
  <c r="A8" i="38" s="1"/>
  <c r="A9" i="38" s="1"/>
  <c r="A10" i="38" s="1"/>
  <c r="A11" i="38" s="1"/>
  <c r="A12" i="38" s="1"/>
  <c r="A13" i="38" s="1"/>
  <c r="A14" i="38" s="1"/>
  <c r="A15" i="38" s="1"/>
  <c r="A16" i="38" s="1"/>
  <c r="A17" i="38" s="1"/>
  <c r="A18" i="38" s="1"/>
  <c r="A19" i="38" s="1"/>
  <c r="A20" i="38" s="1"/>
  <c r="A21" i="38" s="1"/>
  <c r="A22" i="38" s="1"/>
  <c r="A23" i="38" s="1"/>
  <c r="A24" i="38" s="1"/>
  <c r="A25" i="38" s="1"/>
  <c r="A26" i="38" s="1"/>
  <c r="A27" i="38" s="1"/>
  <c r="A28" i="38" s="1"/>
  <c r="A29" i="38" s="1"/>
  <c r="A30" i="38" s="1"/>
  <c r="A31" i="38" s="1"/>
  <c r="A32" i="38" s="1"/>
  <c r="A33" i="38" s="1"/>
  <c r="A34" i="38" s="1"/>
  <c r="G4" i="38"/>
  <c r="F4" i="38"/>
  <c r="F35" i="38" s="1"/>
  <c r="E4" i="38"/>
  <c r="C1" i="38"/>
  <c r="I4" i="37"/>
  <c r="I7" i="37" s="1"/>
  <c r="I8" i="37" s="1"/>
  <c r="G1" i="37"/>
  <c r="C2" i="37"/>
  <c r="D35" i="37"/>
  <c r="C35" i="37"/>
  <c r="G33" i="37"/>
  <c r="E33" i="37"/>
  <c r="G32" i="37"/>
  <c r="E32" i="37"/>
  <c r="G31" i="37"/>
  <c r="E31" i="37"/>
  <c r="G30" i="37"/>
  <c r="E30" i="37"/>
  <c r="G29" i="37"/>
  <c r="E29" i="37"/>
  <c r="G28" i="37"/>
  <c r="E28" i="37"/>
  <c r="G27" i="37"/>
  <c r="E27" i="37"/>
  <c r="G26" i="37"/>
  <c r="E26" i="37"/>
  <c r="G25" i="37"/>
  <c r="E25" i="37"/>
  <c r="G24" i="37"/>
  <c r="E24" i="37"/>
  <c r="G23" i="37"/>
  <c r="E23" i="37"/>
  <c r="G22" i="37"/>
  <c r="E22" i="37"/>
  <c r="G21" i="37"/>
  <c r="E21" i="37"/>
  <c r="G20" i="37"/>
  <c r="E20" i="37"/>
  <c r="G19" i="37"/>
  <c r="E19" i="37"/>
  <c r="G18" i="37"/>
  <c r="E18" i="37"/>
  <c r="G17" i="37"/>
  <c r="E17" i="37"/>
  <c r="G16" i="37"/>
  <c r="E16" i="37"/>
  <c r="G15" i="37"/>
  <c r="E15" i="37"/>
  <c r="G14" i="37"/>
  <c r="E14" i="37"/>
  <c r="G13" i="37"/>
  <c r="E13" i="37"/>
  <c r="G12" i="37"/>
  <c r="E12" i="37"/>
  <c r="G11" i="37"/>
  <c r="E11" i="37"/>
  <c r="G10" i="37"/>
  <c r="E10" i="37"/>
  <c r="I9" i="37"/>
  <c r="G9" i="37"/>
  <c r="E9" i="37"/>
  <c r="G8" i="37"/>
  <c r="E8" i="37"/>
  <c r="G7" i="37"/>
  <c r="E7" i="37"/>
  <c r="G6" i="37"/>
  <c r="E6" i="37"/>
  <c r="G5" i="37"/>
  <c r="E5" i="37"/>
  <c r="A7" i="37"/>
  <c r="A8" i="37" s="1"/>
  <c r="A9" i="37" s="1"/>
  <c r="A10" i="37" s="1"/>
  <c r="A11" i="37" s="1"/>
  <c r="A12" i="37" s="1"/>
  <c r="A13" i="37" s="1"/>
  <c r="A14" i="37" s="1"/>
  <c r="A15" i="37" s="1"/>
  <c r="A16" i="37" s="1"/>
  <c r="A17" i="37" s="1"/>
  <c r="A18" i="37" s="1"/>
  <c r="A19" i="37" s="1"/>
  <c r="A20" i="37" s="1"/>
  <c r="A21" i="37" s="1"/>
  <c r="A22" i="37" s="1"/>
  <c r="A23" i="37" s="1"/>
  <c r="A24" i="37" s="1"/>
  <c r="A25" i="37" s="1"/>
  <c r="A26" i="37" s="1"/>
  <c r="A27" i="37" s="1"/>
  <c r="A28" i="37" s="1"/>
  <c r="A29" i="37" s="1"/>
  <c r="A30" i="37" s="1"/>
  <c r="A31" i="37" s="1"/>
  <c r="A32" i="37" s="1"/>
  <c r="A33" i="37" s="1"/>
  <c r="A34" i="37" s="1"/>
  <c r="G4" i="37"/>
  <c r="F4" i="37"/>
  <c r="E4" i="37"/>
  <c r="C1" i="37"/>
  <c r="I4" i="36"/>
  <c r="I7" i="36" s="1"/>
  <c r="I8" i="36" s="1"/>
  <c r="G1" i="36"/>
  <c r="C2" i="36"/>
  <c r="D35" i="36"/>
  <c r="C35" i="36"/>
  <c r="H38" i="2" s="1"/>
  <c r="G33" i="36"/>
  <c r="E33" i="36"/>
  <c r="G32" i="36"/>
  <c r="E32" i="36"/>
  <c r="G31" i="36"/>
  <c r="E31" i="36"/>
  <c r="G30" i="36"/>
  <c r="E30" i="36"/>
  <c r="G29" i="36"/>
  <c r="E29" i="36"/>
  <c r="G28" i="36"/>
  <c r="E28" i="36"/>
  <c r="G27" i="36"/>
  <c r="E27" i="36"/>
  <c r="G26" i="36"/>
  <c r="E26" i="36"/>
  <c r="G25" i="36"/>
  <c r="E25" i="36"/>
  <c r="G24" i="36"/>
  <c r="E24" i="36"/>
  <c r="G23" i="36"/>
  <c r="E23" i="36"/>
  <c r="G22" i="36"/>
  <c r="E22" i="36"/>
  <c r="G21" i="36"/>
  <c r="E21" i="36"/>
  <c r="G20" i="36"/>
  <c r="E20" i="36"/>
  <c r="G19" i="36"/>
  <c r="E19" i="36"/>
  <c r="G18" i="36"/>
  <c r="E18" i="36"/>
  <c r="G17" i="36"/>
  <c r="E17" i="36"/>
  <c r="G16" i="36"/>
  <c r="E16" i="36"/>
  <c r="G15" i="36"/>
  <c r="E15" i="36"/>
  <c r="G14" i="36"/>
  <c r="E14" i="36"/>
  <c r="G13" i="36"/>
  <c r="E13" i="36"/>
  <c r="G12" i="36"/>
  <c r="E12" i="36"/>
  <c r="G11" i="36"/>
  <c r="E11" i="36"/>
  <c r="G10" i="36"/>
  <c r="E10" i="36"/>
  <c r="I9" i="36"/>
  <c r="G9" i="36"/>
  <c r="E9" i="36"/>
  <c r="G8" i="36"/>
  <c r="E8" i="36"/>
  <c r="G7" i="36"/>
  <c r="E7" i="36"/>
  <c r="G6" i="36"/>
  <c r="E6" i="36"/>
  <c r="G5" i="36"/>
  <c r="E5" i="36"/>
  <c r="A7" i="36"/>
  <c r="A8" i="36" s="1"/>
  <c r="A9" i="36" s="1"/>
  <c r="A10" i="36" s="1"/>
  <c r="A11" i="36" s="1"/>
  <c r="A12" i="36" s="1"/>
  <c r="A13" i="36" s="1"/>
  <c r="A14" i="36" s="1"/>
  <c r="A15" i="36" s="1"/>
  <c r="A16" i="36" s="1"/>
  <c r="A17" i="36" s="1"/>
  <c r="A18" i="36" s="1"/>
  <c r="A19" i="36" s="1"/>
  <c r="A20" i="36" s="1"/>
  <c r="A21" i="36" s="1"/>
  <c r="A22" i="36" s="1"/>
  <c r="A23" i="36" s="1"/>
  <c r="A24" i="36" s="1"/>
  <c r="A25" i="36" s="1"/>
  <c r="A26" i="36" s="1"/>
  <c r="A27" i="36" s="1"/>
  <c r="A28" i="36" s="1"/>
  <c r="A29" i="36" s="1"/>
  <c r="A30" i="36" s="1"/>
  <c r="A31" i="36" s="1"/>
  <c r="A32" i="36" s="1"/>
  <c r="A33" i="36" s="1"/>
  <c r="A34" i="36" s="1"/>
  <c r="G4" i="36"/>
  <c r="F4" i="36"/>
  <c r="E4" i="36"/>
  <c r="C1" i="36"/>
  <c r="I4" i="35"/>
  <c r="I7" i="35" s="1"/>
  <c r="I8" i="35" s="1"/>
  <c r="G1" i="35"/>
  <c r="C2" i="35"/>
  <c r="D35" i="35"/>
  <c r="C35" i="35"/>
  <c r="H37" i="2" s="1"/>
  <c r="G33" i="35"/>
  <c r="E33" i="35"/>
  <c r="G32" i="35"/>
  <c r="E32" i="35"/>
  <c r="G31" i="35"/>
  <c r="E31" i="35"/>
  <c r="G30" i="35"/>
  <c r="E30" i="35"/>
  <c r="G29" i="35"/>
  <c r="E29" i="35"/>
  <c r="G28" i="35"/>
  <c r="E28" i="35"/>
  <c r="G27" i="35"/>
  <c r="E27" i="35"/>
  <c r="G26" i="35"/>
  <c r="E26" i="35"/>
  <c r="G25" i="35"/>
  <c r="E25" i="35"/>
  <c r="G24" i="35"/>
  <c r="E24" i="35"/>
  <c r="G23" i="35"/>
  <c r="E23" i="35"/>
  <c r="G22" i="35"/>
  <c r="E22" i="35"/>
  <c r="G21" i="35"/>
  <c r="E21" i="35"/>
  <c r="G20" i="35"/>
  <c r="E20" i="35"/>
  <c r="G19" i="35"/>
  <c r="E19" i="35"/>
  <c r="G18" i="35"/>
  <c r="E18" i="35"/>
  <c r="G17" i="35"/>
  <c r="E17" i="35"/>
  <c r="G16" i="35"/>
  <c r="E16" i="35"/>
  <c r="G15" i="35"/>
  <c r="E15" i="35"/>
  <c r="G14" i="35"/>
  <c r="E14" i="35"/>
  <c r="G13" i="35"/>
  <c r="E13" i="35"/>
  <c r="G12" i="35"/>
  <c r="E12" i="35"/>
  <c r="G11" i="35"/>
  <c r="E11" i="35"/>
  <c r="G10" i="35"/>
  <c r="E10" i="35"/>
  <c r="I9" i="35"/>
  <c r="G9" i="35"/>
  <c r="E9" i="35"/>
  <c r="G8" i="35"/>
  <c r="E8" i="35"/>
  <c r="G7" i="35"/>
  <c r="E7" i="35"/>
  <c r="G6" i="35"/>
  <c r="E6" i="35"/>
  <c r="G5" i="35"/>
  <c r="E5" i="35"/>
  <c r="A7" i="35"/>
  <c r="A8" i="35" s="1"/>
  <c r="A9" i="35" s="1"/>
  <c r="A10" i="35" s="1"/>
  <c r="A11" i="35" s="1"/>
  <c r="A12" i="35" s="1"/>
  <c r="A13" i="35" s="1"/>
  <c r="A14" i="35" s="1"/>
  <c r="A15" i="35" s="1"/>
  <c r="A16" i="35" s="1"/>
  <c r="A17" i="35" s="1"/>
  <c r="A18" i="35" s="1"/>
  <c r="A19" i="35" s="1"/>
  <c r="A20" i="35" s="1"/>
  <c r="A21" i="35" s="1"/>
  <c r="A22" i="35" s="1"/>
  <c r="A23" i="35" s="1"/>
  <c r="A24" i="35" s="1"/>
  <c r="A25" i="35" s="1"/>
  <c r="A26" i="35" s="1"/>
  <c r="A27" i="35" s="1"/>
  <c r="A28" i="35" s="1"/>
  <c r="A29" i="35" s="1"/>
  <c r="A30" i="35" s="1"/>
  <c r="A31" i="35" s="1"/>
  <c r="A32" i="35" s="1"/>
  <c r="A33" i="35" s="1"/>
  <c r="A34" i="35" s="1"/>
  <c r="G4" i="35"/>
  <c r="F4" i="35"/>
  <c r="F35" i="35" s="1"/>
  <c r="E4" i="35"/>
  <c r="C1" i="35"/>
  <c r="I4" i="34"/>
  <c r="I7" i="34" s="1"/>
  <c r="I8" i="34" s="1"/>
  <c r="G1" i="34"/>
  <c r="C2" i="34"/>
  <c r="D35" i="34"/>
  <c r="C35" i="34"/>
  <c r="H36" i="2" s="1"/>
  <c r="G33" i="34"/>
  <c r="E33" i="34"/>
  <c r="G32" i="34"/>
  <c r="E32" i="34"/>
  <c r="G31" i="34"/>
  <c r="E31" i="34"/>
  <c r="G30" i="34"/>
  <c r="E30" i="34"/>
  <c r="G29" i="34"/>
  <c r="E29" i="34"/>
  <c r="G28" i="34"/>
  <c r="E28" i="34"/>
  <c r="G27" i="34"/>
  <c r="E27" i="34"/>
  <c r="G26" i="34"/>
  <c r="E26" i="34"/>
  <c r="G25" i="34"/>
  <c r="E25" i="34"/>
  <c r="G24" i="34"/>
  <c r="E24" i="34"/>
  <c r="G23" i="34"/>
  <c r="E23" i="34"/>
  <c r="G22" i="34"/>
  <c r="E22" i="34"/>
  <c r="G21" i="34"/>
  <c r="E21" i="34"/>
  <c r="G20" i="34"/>
  <c r="E20" i="34"/>
  <c r="G19" i="34"/>
  <c r="E19" i="34"/>
  <c r="G18" i="34"/>
  <c r="E18" i="34"/>
  <c r="G17" i="34"/>
  <c r="E17" i="34"/>
  <c r="G16" i="34"/>
  <c r="E16" i="34"/>
  <c r="G15" i="34"/>
  <c r="E15" i="34"/>
  <c r="G14" i="34"/>
  <c r="E14" i="34"/>
  <c r="G13" i="34"/>
  <c r="G35" i="34" s="1"/>
  <c r="E13" i="34"/>
  <c r="G12" i="34"/>
  <c r="E12" i="34"/>
  <c r="G11" i="34"/>
  <c r="E11" i="34"/>
  <c r="G10" i="34"/>
  <c r="E10" i="34"/>
  <c r="I9" i="34"/>
  <c r="G9" i="34"/>
  <c r="E9" i="34"/>
  <c r="G8" i="34"/>
  <c r="E8" i="34"/>
  <c r="G7" i="34"/>
  <c r="E7" i="34"/>
  <c r="G6" i="34"/>
  <c r="E6" i="34"/>
  <c r="G5" i="34"/>
  <c r="E5" i="34"/>
  <c r="A7" i="34"/>
  <c r="A8" i="34" s="1"/>
  <c r="A9" i="34" s="1"/>
  <c r="A10" i="34" s="1"/>
  <c r="A11" i="34" s="1"/>
  <c r="A12" i="34" s="1"/>
  <c r="A13" i="34" s="1"/>
  <c r="A14" i="34" s="1"/>
  <c r="A15" i="34" s="1"/>
  <c r="A16" i="34" s="1"/>
  <c r="A17" i="34" s="1"/>
  <c r="A18" i="34" s="1"/>
  <c r="A19" i="34" s="1"/>
  <c r="A20" i="34" s="1"/>
  <c r="A21" i="34" s="1"/>
  <c r="A22" i="34" s="1"/>
  <c r="A23" i="34" s="1"/>
  <c r="A24" i="34" s="1"/>
  <c r="A25" i="34" s="1"/>
  <c r="A26" i="34" s="1"/>
  <c r="A27" i="34" s="1"/>
  <c r="A28" i="34" s="1"/>
  <c r="A29" i="34" s="1"/>
  <c r="A30" i="34" s="1"/>
  <c r="A31" i="34" s="1"/>
  <c r="A32" i="34" s="1"/>
  <c r="A33" i="34" s="1"/>
  <c r="A34" i="34" s="1"/>
  <c r="G4" i="34"/>
  <c r="F4" i="34"/>
  <c r="E4" i="34"/>
  <c r="C1" i="34"/>
  <c r="I4" i="33"/>
  <c r="I7" i="33" s="1"/>
  <c r="I8" i="33" s="1"/>
  <c r="G1" i="33"/>
  <c r="C2" i="33"/>
  <c r="D35" i="33"/>
  <c r="C35" i="33"/>
  <c r="H35" i="2" s="1"/>
  <c r="G33" i="33"/>
  <c r="E33" i="33"/>
  <c r="G32" i="33"/>
  <c r="E32" i="33"/>
  <c r="G31" i="33"/>
  <c r="E31" i="33"/>
  <c r="G30" i="33"/>
  <c r="E30" i="33"/>
  <c r="G29" i="33"/>
  <c r="E29" i="33"/>
  <c r="G28" i="33"/>
  <c r="E28" i="33"/>
  <c r="G27" i="33"/>
  <c r="E27" i="33"/>
  <c r="G26" i="33"/>
  <c r="E26" i="33"/>
  <c r="G25" i="33"/>
  <c r="E25" i="33"/>
  <c r="G24" i="33"/>
  <c r="E24" i="33"/>
  <c r="G23" i="33"/>
  <c r="E23" i="33"/>
  <c r="G22" i="33"/>
  <c r="E22" i="33"/>
  <c r="G21" i="33"/>
  <c r="E21" i="33"/>
  <c r="G20" i="33"/>
  <c r="E20" i="33"/>
  <c r="G19" i="33"/>
  <c r="E19" i="33"/>
  <c r="G18" i="33"/>
  <c r="E18" i="33"/>
  <c r="G17" i="33"/>
  <c r="E17" i="33"/>
  <c r="G16" i="33"/>
  <c r="E16" i="33"/>
  <c r="G15" i="33"/>
  <c r="E15" i="33"/>
  <c r="G14" i="33"/>
  <c r="E14" i="33"/>
  <c r="G13" i="33"/>
  <c r="E13" i="33"/>
  <c r="G12" i="33"/>
  <c r="E12" i="33"/>
  <c r="G11" i="33"/>
  <c r="E11" i="33"/>
  <c r="G10" i="33"/>
  <c r="E10" i="33"/>
  <c r="I9" i="33"/>
  <c r="G9" i="33"/>
  <c r="E9" i="33"/>
  <c r="G8" i="33"/>
  <c r="E8" i="33"/>
  <c r="G7" i="33"/>
  <c r="E7" i="33"/>
  <c r="G6" i="33"/>
  <c r="E6" i="33"/>
  <c r="G5" i="33"/>
  <c r="E5" i="33"/>
  <c r="A7" i="33"/>
  <c r="A8" i="33" s="1"/>
  <c r="A9" i="33" s="1"/>
  <c r="A10" i="33" s="1"/>
  <c r="A11" i="33" s="1"/>
  <c r="A12" i="33" s="1"/>
  <c r="A13" i="33" s="1"/>
  <c r="A14" i="33" s="1"/>
  <c r="A15" i="33" s="1"/>
  <c r="A16" i="33" s="1"/>
  <c r="A17" i="33" s="1"/>
  <c r="A18" i="33" s="1"/>
  <c r="A19" i="33" s="1"/>
  <c r="A20" i="33" s="1"/>
  <c r="A21" i="33" s="1"/>
  <c r="A22" i="33" s="1"/>
  <c r="A23" i="33" s="1"/>
  <c r="A24" i="33" s="1"/>
  <c r="A25" i="33" s="1"/>
  <c r="A26" i="33" s="1"/>
  <c r="A27" i="33" s="1"/>
  <c r="A28" i="33" s="1"/>
  <c r="A29" i="33" s="1"/>
  <c r="A30" i="33" s="1"/>
  <c r="A31" i="33" s="1"/>
  <c r="A32" i="33" s="1"/>
  <c r="A33" i="33" s="1"/>
  <c r="A34" i="33" s="1"/>
  <c r="G4" i="33"/>
  <c r="F4" i="33"/>
  <c r="F35" i="33" s="1"/>
  <c r="E4" i="33"/>
  <c r="C1" i="33"/>
  <c r="I4" i="32"/>
  <c r="I7" i="32" s="1"/>
  <c r="I8" i="32" s="1"/>
  <c r="G1" i="32"/>
  <c r="C2" i="32"/>
  <c r="D35" i="32"/>
  <c r="C35" i="32"/>
  <c r="H34" i="2" s="1"/>
  <c r="G33" i="32"/>
  <c r="E33" i="32"/>
  <c r="G32" i="32"/>
  <c r="E32" i="32"/>
  <c r="G31" i="32"/>
  <c r="E31" i="32"/>
  <c r="G30" i="32"/>
  <c r="E30" i="32"/>
  <c r="G29" i="32"/>
  <c r="E29" i="32"/>
  <c r="G28" i="32"/>
  <c r="E28" i="32"/>
  <c r="G27" i="32"/>
  <c r="E27" i="32"/>
  <c r="G26" i="32"/>
  <c r="E26" i="32"/>
  <c r="G25" i="32"/>
  <c r="E25" i="32"/>
  <c r="G24" i="32"/>
  <c r="E24" i="32"/>
  <c r="G23" i="32"/>
  <c r="E23" i="32"/>
  <c r="G22" i="32"/>
  <c r="E22" i="32"/>
  <c r="G21" i="32"/>
  <c r="E21" i="32"/>
  <c r="G20" i="32"/>
  <c r="E20" i="32"/>
  <c r="G19" i="32"/>
  <c r="E19" i="32"/>
  <c r="G18" i="32"/>
  <c r="E18" i="32"/>
  <c r="G17" i="32"/>
  <c r="E17" i="32"/>
  <c r="G16" i="32"/>
  <c r="E16" i="32"/>
  <c r="G15" i="32"/>
  <c r="E15" i="32"/>
  <c r="G14" i="32"/>
  <c r="E14" i="32"/>
  <c r="G13" i="32"/>
  <c r="E13" i="32"/>
  <c r="G12" i="32"/>
  <c r="E12" i="32"/>
  <c r="G11" i="32"/>
  <c r="E11" i="32"/>
  <c r="G10" i="32"/>
  <c r="E10" i="32"/>
  <c r="I9" i="32"/>
  <c r="G9" i="32"/>
  <c r="E9" i="32"/>
  <c r="G8" i="32"/>
  <c r="E8" i="32"/>
  <c r="G7" i="32"/>
  <c r="E7" i="32"/>
  <c r="G6" i="32"/>
  <c r="E6" i="32"/>
  <c r="G5" i="32"/>
  <c r="E5" i="32"/>
  <c r="A7" i="32"/>
  <c r="A8" i="32" s="1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G4" i="32"/>
  <c r="F4" i="32"/>
  <c r="F35" i="32" s="1"/>
  <c r="E4" i="32"/>
  <c r="C1" i="32"/>
  <c r="I4" i="31"/>
  <c r="I7" i="31" s="1"/>
  <c r="I8" i="31" s="1"/>
  <c r="G1" i="31"/>
  <c r="C2" i="31"/>
  <c r="D35" i="31"/>
  <c r="C35" i="31"/>
  <c r="H33" i="2" s="1"/>
  <c r="G33" i="31"/>
  <c r="E33" i="31"/>
  <c r="G32" i="31"/>
  <c r="E32" i="31"/>
  <c r="G31" i="31"/>
  <c r="E31" i="31"/>
  <c r="G30" i="31"/>
  <c r="E30" i="31"/>
  <c r="G29" i="31"/>
  <c r="E29" i="31"/>
  <c r="G28" i="31"/>
  <c r="E28" i="31"/>
  <c r="G27" i="31"/>
  <c r="E27" i="31"/>
  <c r="G26" i="31"/>
  <c r="E26" i="31"/>
  <c r="G25" i="31"/>
  <c r="E25" i="31"/>
  <c r="G24" i="31"/>
  <c r="E24" i="31"/>
  <c r="G23" i="31"/>
  <c r="E23" i="31"/>
  <c r="G22" i="31"/>
  <c r="E22" i="31"/>
  <c r="G21" i="31"/>
  <c r="E21" i="31"/>
  <c r="G20" i="31"/>
  <c r="E20" i="31"/>
  <c r="G19" i="31"/>
  <c r="E19" i="31"/>
  <c r="G18" i="31"/>
  <c r="E18" i="31"/>
  <c r="G17" i="31"/>
  <c r="E17" i="31"/>
  <c r="G16" i="31"/>
  <c r="E16" i="31"/>
  <c r="G15" i="31"/>
  <c r="E15" i="31"/>
  <c r="G14" i="31"/>
  <c r="E14" i="31"/>
  <c r="G13" i="31"/>
  <c r="E13" i="31"/>
  <c r="G12" i="31"/>
  <c r="E12" i="31"/>
  <c r="G11" i="31"/>
  <c r="E11" i="31"/>
  <c r="G10" i="31"/>
  <c r="E10" i="31"/>
  <c r="I9" i="31"/>
  <c r="G9" i="31"/>
  <c r="E9" i="31"/>
  <c r="G8" i="31"/>
  <c r="E8" i="31"/>
  <c r="G7" i="31"/>
  <c r="E7" i="31"/>
  <c r="G6" i="31"/>
  <c r="E6" i="31"/>
  <c r="G5" i="31"/>
  <c r="E5" i="31"/>
  <c r="A7" i="31"/>
  <c r="A8" i="31" s="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G4" i="31"/>
  <c r="F4" i="31"/>
  <c r="F35" i="31" s="1"/>
  <c r="E4" i="31"/>
  <c r="C1" i="31"/>
  <c r="I4" i="30"/>
  <c r="I7" i="30" s="1"/>
  <c r="I8" i="30" s="1"/>
  <c r="G1" i="30"/>
  <c r="C2" i="30"/>
  <c r="D35" i="30"/>
  <c r="C35" i="30"/>
  <c r="H32" i="2" s="1"/>
  <c r="G33" i="30"/>
  <c r="E33" i="30"/>
  <c r="G32" i="30"/>
  <c r="E32" i="30"/>
  <c r="G31" i="30"/>
  <c r="E31" i="30"/>
  <c r="G30" i="30"/>
  <c r="E30" i="30"/>
  <c r="G29" i="30"/>
  <c r="E29" i="30"/>
  <c r="G28" i="30"/>
  <c r="E28" i="30"/>
  <c r="G27" i="30"/>
  <c r="E27" i="30"/>
  <c r="G26" i="30"/>
  <c r="E26" i="30"/>
  <c r="G25" i="30"/>
  <c r="E25" i="30"/>
  <c r="G24" i="30"/>
  <c r="E24" i="30"/>
  <c r="G23" i="30"/>
  <c r="E23" i="30"/>
  <c r="G22" i="30"/>
  <c r="E22" i="30"/>
  <c r="G21" i="30"/>
  <c r="E21" i="30"/>
  <c r="G20" i="30"/>
  <c r="E20" i="30"/>
  <c r="G19" i="30"/>
  <c r="E19" i="30"/>
  <c r="G18" i="30"/>
  <c r="E18" i="30"/>
  <c r="G17" i="30"/>
  <c r="E17" i="30"/>
  <c r="G16" i="30"/>
  <c r="E16" i="30"/>
  <c r="G15" i="30"/>
  <c r="E15" i="30"/>
  <c r="G14" i="30"/>
  <c r="E14" i="30"/>
  <c r="G13" i="30"/>
  <c r="E13" i="30"/>
  <c r="G12" i="30"/>
  <c r="E12" i="30"/>
  <c r="G11" i="30"/>
  <c r="E11" i="30"/>
  <c r="G10" i="30"/>
  <c r="E10" i="30"/>
  <c r="I9" i="30"/>
  <c r="G9" i="30"/>
  <c r="E9" i="30"/>
  <c r="G8" i="30"/>
  <c r="E8" i="30"/>
  <c r="G7" i="30"/>
  <c r="E7" i="30"/>
  <c r="G6" i="30"/>
  <c r="E6" i="30"/>
  <c r="G5" i="30"/>
  <c r="E5" i="30"/>
  <c r="A7" i="30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G4" i="30"/>
  <c r="F4" i="30"/>
  <c r="E4" i="30"/>
  <c r="C1" i="30"/>
  <c r="I4" i="29"/>
  <c r="I7" i="29" s="1"/>
  <c r="I8" i="29" s="1"/>
  <c r="G1" i="29"/>
  <c r="C2" i="29"/>
  <c r="D35" i="29"/>
  <c r="C35" i="29"/>
  <c r="H31" i="2" s="1"/>
  <c r="G33" i="29"/>
  <c r="E33" i="29"/>
  <c r="G32" i="29"/>
  <c r="E32" i="29"/>
  <c r="G31" i="29"/>
  <c r="E31" i="29"/>
  <c r="G30" i="29"/>
  <c r="E30" i="29"/>
  <c r="G29" i="29"/>
  <c r="E29" i="29"/>
  <c r="G28" i="29"/>
  <c r="E28" i="29"/>
  <c r="G27" i="29"/>
  <c r="E27" i="29"/>
  <c r="G26" i="29"/>
  <c r="E26" i="29"/>
  <c r="G25" i="29"/>
  <c r="E25" i="29"/>
  <c r="G24" i="29"/>
  <c r="E24" i="29"/>
  <c r="G23" i="29"/>
  <c r="E23" i="29"/>
  <c r="G22" i="29"/>
  <c r="E22" i="29"/>
  <c r="G21" i="29"/>
  <c r="E21" i="29"/>
  <c r="G20" i="29"/>
  <c r="E20" i="29"/>
  <c r="G19" i="29"/>
  <c r="E19" i="29"/>
  <c r="G18" i="29"/>
  <c r="E18" i="29"/>
  <c r="G17" i="29"/>
  <c r="E17" i="29"/>
  <c r="G16" i="29"/>
  <c r="E16" i="29"/>
  <c r="G15" i="29"/>
  <c r="E15" i="29"/>
  <c r="G14" i="29"/>
  <c r="E14" i="29"/>
  <c r="G13" i="29"/>
  <c r="E13" i="29"/>
  <c r="G12" i="29"/>
  <c r="E12" i="29"/>
  <c r="G11" i="29"/>
  <c r="E11" i="29"/>
  <c r="G10" i="29"/>
  <c r="E10" i="29"/>
  <c r="I9" i="29"/>
  <c r="G9" i="29"/>
  <c r="E9" i="29"/>
  <c r="G8" i="29"/>
  <c r="E8" i="29"/>
  <c r="G7" i="29"/>
  <c r="E7" i="29"/>
  <c r="G6" i="29"/>
  <c r="E6" i="29"/>
  <c r="G5" i="29"/>
  <c r="E5" i="29"/>
  <c r="A7" i="29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G4" i="29"/>
  <c r="F4" i="29"/>
  <c r="E4" i="29"/>
  <c r="C1" i="29"/>
  <c r="I4" i="28"/>
  <c r="I7" i="28" s="1"/>
  <c r="I8" i="28" s="1"/>
  <c r="G1" i="28"/>
  <c r="C2" i="28"/>
  <c r="D35" i="28"/>
  <c r="C35" i="28"/>
  <c r="H30" i="2" s="1"/>
  <c r="G33" i="28"/>
  <c r="E33" i="28"/>
  <c r="G32" i="28"/>
  <c r="E32" i="28"/>
  <c r="G31" i="28"/>
  <c r="E31" i="28"/>
  <c r="G30" i="28"/>
  <c r="E30" i="28"/>
  <c r="G29" i="28"/>
  <c r="E29" i="28"/>
  <c r="G28" i="28"/>
  <c r="E28" i="28"/>
  <c r="G27" i="28"/>
  <c r="E27" i="28"/>
  <c r="G26" i="28"/>
  <c r="E26" i="28"/>
  <c r="G25" i="28"/>
  <c r="E25" i="28"/>
  <c r="G24" i="28"/>
  <c r="E24" i="28"/>
  <c r="G23" i="28"/>
  <c r="E23" i="28"/>
  <c r="G22" i="28"/>
  <c r="E22" i="28"/>
  <c r="G21" i="28"/>
  <c r="E21" i="28"/>
  <c r="G20" i="28"/>
  <c r="E20" i="28"/>
  <c r="G19" i="28"/>
  <c r="E19" i="28"/>
  <c r="G18" i="28"/>
  <c r="E18" i="28"/>
  <c r="G17" i="28"/>
  <c r="E17" i="28"/>
  <c r="G16" i="28"/>
  <c r="E16" i="28"/>
  <c r="G15" i="28"/>
  <c r="E15" i="28"/>
  <c r="G14" i="28"/>
  <c r="E14" i="28"/>
  <c r="G13" i="28"/>
  <c r="E13" i="28"/>
  <c r="G12" i="28"/>
  <c r="E12" i="28"/>
  <c r="G11" i="28"/>
  <c r="E11" i="28"/>
  <c r="G10" i="28"/>
  <c r="E10" i="28"/>
  <c r="I9" i="28"/>
  <c r="G9" i="28"/>
  <c r="E9" i="28"/>
  <c r="G8" i="28"/>
  <c r="E8" i="28"/>
  <c r="G7" i="28"/>
  <c r="E7" i="28"/>
  <c r="G6" i="28"/>
  <c r="E6" i="28"/>
  <c r="G5" i="28"/>
  <c r="E5" i="28"/>
  <c r="A7" i="28"/>
  <c r="A8" i="28" s="1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G4" i="28"/>
  <c r="F4" i="28"/>
  <c r="E4" i="28"/>
  <c r="C1" i="28"/>
  <c r="I4" i="27"/>
  <c r="I7" i="27" s="1"/>
  <c r="I8" i="27" s="1"/>
  <c r="G1" i="27"/>
  <c r="C2" i="27"/>
  <c r="D35" i="27"/>
  <c r="C35" i="27"/>
  <c r="H29" i="2" s="1"/>
  <c r="G33" i="27"/>
  <c r="E33" i="27"/>
  <c r="G32" i="27"/>
  <c r="E32" i="27"/>
  <c r="G31" i="27"/>
  <c r="E31" i="27"/>
  <c r="G30" i="27"/>
  <c r="E30" i="27"/>
  <c r="G29" i="27"/>
  <c r="E29" i="27"/>
  <c r="G28" i="27"/>
  <c r="E28" i="27"/>
  <c r="G27" i="27"/>
  <c r="E27" i="27"/>
  <c r="G26" i="27"/>
  <c r="E26" i="27"/>
  <c r="G25" i="27"/>
  <c r="E25" i="27"/>
  <c r="G24" i="27"/>
  <c r="E24" i="27"/>
  <c r="G23" i="27"/>
  <c r="E23" i="27"/>
  <c r="G22" i="27"/>
  <c r="E22" i="27"/>
  <c r="G21" i="27"/>
  <c r="E21" i="27"/>
  <c r="G20" i="27"/>
  <c r="E20" i="27"/>
  <c r="G19" i="27"/>
  <c r="E19" i="27"/>
  <c r="G18" i="27"/>
  <c r="E18" i="27"/>
  <c r="G17" i="27"/>
  <c r="E17" i="27"/>
  <c r="G16" i="27"/>
  <c r="E16" i="27"/>
  <c r="G15" i="27"/>
  <c r="E15" i="27"/>
  <c r="G14" i="27"/>
  <c r="E14" i="27"/>
  <c r="G13" i="27"/>
  <c r="E13" i="27"/>
  <c r="G12" i="27"/>
  <c r="E12" i="27"/>
  <c r="G11" i="27"/>
  <c r="E11" i="27"/>
  <c r="G10" i="27"/>
  <c r="E10" i="27"/>
  <c r="I9" i="27"/>
  <c r="G9" i="27"/>
  <c r="E9" i="27"/>
  <c r="G8" i="27"/>
  <c r="E8" i="27"/>
  <c r="G7" i="27"/>
  <c r="E7" i="27"/>
  <c r="G6" i="27"/>
  <c r="E6" i="27"/>
  <c r="G5" i="27"/>
  <c r="E5" i="27"/>
  <c r="A7" i="27"/>
  <c r="A8" i="27" s="1"/>
  <c r="A9" i="27" s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  <c r="G4" i="27"/>
  <c r="F4" i="27"/>
  <c r="E4" i="27"/>
  <c r="C1" i="27"/>
  <c r="I4" i="26"/>
  <c r="I7" i="26" s="1"/>
  <c r="I8" i="26" s="1"/>
  <c r="G1" i="26"/>
  <c r="C2" i="26"/>
  <c r="D35" i="26"/>
  <c r="C35" i="26"/>
  <c r="H28" i="2" s="1"/>
  <c r="G33" i="26"/>
  <c r="E33" i="26"/>
  <c r="G32" i="26"/>
  <c r="E32" i="26"/>
  <c r="G31" i="26"/>
  <c r="E31" i="26"/>
  <c r="G30" i="26"/>
  <c r="E30" i="26"/>
  <c r="G29" i="26"/>
  <c r="E29" i="26"/>
  <c r="G28" i="26"/>
  <c r="E28" i="26"/>
  <c r="G27" i="26"/>
  <c r="E27" i="26"/>
  <c r="G26" i="26"/>
  <c r="E26" i="26"/>
  <c r="G25" i="26"/>
  <c r="E25" i="26"/>
  <c r="G24" i="26"/>
  <c r="E24" i="26"/>
  <c r="G23" i="26"/>
  <c r="E23" i="26"/>
  <c r="G22" i="26"/>
  <c r="E22" i="26"/>
  <c r="G21" i="26"/>
  <c r="E21" i="26"/>
  <c r="G20" i="26"/>
  <c r="E20" i="26"/>
  <c r="G19" i="26"/>
  <c r="E19" i="26"/>
  <c r="G18" i="26"/>
  <c r="E18" i="26"/>
  <c r="G17" i="26"/>
  <c r="E17" i="26"/>
  <c r="G16" i="26"/>
  <c r="E16" i="26"/>
  <c r="G15" i="26"/>
  <c r="E15" i="26"/>
  <c r="G14" i="26"/>
  <c r="E14" i="26"/>
  <c r="G13" i="26"/>
  <c r="E13" i="26"/>
  <c r="G12" i="26"/>
  <c r="E12" i="26"/>
  <c r="G11" i="26"/>
  <c r="E11" i="26"/>
  <c r="G10" i="26"/>
  <c r="E10" i="26"/>
  <c r="I9" i="26"/>
  <c r="G9" i="26"/>
  <c r="E9" i="26"/>
  <c r="G8" i="26"/>
  <c r="E8" i="26"/>
  <c r="G7" i="26"/>
  <c r="E7" i="26"/>
  <c r="G6" i="26"/>
  <c r="E6" i="26"/>
  <c r="G5" i="26"/>
  <c r="E5" i="26"/>
  <c r="A7" i="26"/>
  <c r="A8" i="26" s="1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G4" i="26"/>
  <c r="F4" i="26"/>
  <c r="F35" i="26" s="1"/>
  <c r="E4" i="26"/>
  <c r="C1" i="26"/>
  <c r="I4" i="25"/>
  <c r="I7" i="25" s="1"/>
  <c r="I8" i="25" s="1"/>
  <c r="G1" i="25"/>
  <c r="C2" i="25"/>
  <c r="D35" i="25"/>
  <c r="C35" i="25"/>
  <c r="H27" i="2" s="1"/>
  <c r="G33" i="25"/>
  <c r="E33" i="25"/>
  <c r="G32" i="25"/>
  <c r="E32" i="25"/>
  <c r="G31" i="25"/>
  <c r="E31" i="25"/>
  <c r="G30" i="25"/>
  <c r="E30" i="25"/>
  <c r="G29" i="25"/>
  <c r="E29" i="25"/>
  <c r="G28" i="25"/>
  <c r="E28" i="25"/>
  <c r="G27" i="25"/>
  <c r="E27" i="25"/>
  <c r="G26" i="25"/>
  <c r="E26" i="25"/>
  <c r="G25" i="25"/>
  <c r="E25" i="25"/>
  <c r="G24" i="25"/>
  <c r="E24" i="25"/>
  <c r="G23" i="25"/>
  <c r="E23" i="25"/>
  <c r="G22" i="25"/>
  <c r="E22" i="25"/>
  <c r="G21" i="25"/>
  <c r="E21" i="25"/>
  <c r="G20" i="25"/>
  <c r="E20" i="25"/>
  <c r="G19" i="25"/>
  <c r="E19" i="25"/>
  <c r="G18" i="25"/>
  <c r="E18" i="25"/>
  <c r="G17" i="25"/>
  <c r="E17" i="25"/>
  <c r="G16" i="25"/>
  <c r="E16" i="25"/>
  <c r="G15" i="25"/>
  <c r="E15" i="25"/>
  <c r="G14" i="25"/>
  <c r="E14" i="25"/>
  <c r="G13" i="25"/>
  <c r="E13" i="25"/>
  <c r="G12" i="25"/>
  <c r="E12" i="25"/>
  <c r="G11" i="25"/>
  <c r="E11" i="25"/>
  <c r="G10" i="25"/>
  <c r="E10" i="25"/>
  <c r="I9" i="25"/>
  <c r="G9" i="25"/>
  <c r="E9" i="25"/>
  <c r="G8" i="25"/>
  <c r="E8" i="25"/>
  <c r="G7" i="25"/>
  <c r="E7" i="25"/>
  <c r="G6" i="25"/>
  <c r="E6" i="25"/>
  <c r="G5" i="25"/>
  <c r="E5" i="25"/>
  <c r="A7" i="25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G4" i="25"/>
  <c r="F4" i="25"/>
  <c r="F35" i="25" s="1"/>
  <c r="E4" i="25"/>
  <c r="C1" i="25"/>
  <c r="I4" i="24"/>
  <c r="I7" i="24" s="1"/>
  <c r="I8" i="24" s="1"/>
  <c r="G1" i="24"/>
  <c r="C2" i="24"/>
  <c r="D35" i="24"/>
  <c r="C35" i="24"/>
  <c r="H26" i="2" s="1"/>
  <c r="G33" i="24"/>
  <c r="E33" i="24"/>
  <c r="G32" i="24"/>
  <c r="E32" i="24"/>
  <c r="G31" i="24"/>
  <c r="E31" i="24"/>
  <c r="G30" i="24"/>
  <c r="E30" i="24"/>
  <c r="G29" i="24"/>
  <c r="E29" i="24"/>
  <c r="G28" i="24"/>
  <c r="E28" i="24"/>
  <c r="G27" i="24"/>
  <c r="E27" i="24"/>
  <c r="G26" i="24"/>
  <c r="E26" i="24"/>
  <c r="G25" i="24"/>
  <c r="E25" i="24"/>
  <c r="G24" i="24"/>
  <c r="E24" i="24"/>
  <c r="G23" i="24"/>
  <c r="E23" i="24"/>
  <c r="G22" i="24"/>
  <c r="E22" i="24"/>
  <c r="G21" i="24"/>
  <c r="E21" i="24"/>
  <c r="G20" i="24"/>
  <c r="E20" i="24"/>
  <c r="G19" i="24"/>
  <c r="E19" i="24"/>
  <c r="G18" i="24"/>
  <c r="E18" i="24"/>
  <c r="G17" i="24"/>
  <c r="E17" i="24"/>
  <c r="G16" i="24"/>
  <c r="E16" i="24"/>
  <c r="G15" i="24"/>
  <c r="E15" i="24"/>
  <c r="G14" i="24"/>
  <c r="E14" i="24"/>
  <c r="G13" i="24"/>
  <c r="E13" i="24"/>
  <c r="G12" i="24"/>
  <c r="E12" i="24"/>
  <c r="G11" i="24"/>
  <c r="E11" i="24"/>
  <c r="G10" i="24"/>
  <c r="E10" i="24"/>
  <c r="I9" i="24"/>
  <c r="G9" i="24"/>
  <c r="E9" i="24"/>
  <c r="G8" i="24"/>
  <c r="E8" i="24"/>
  <c r="G7" i="24"/>
  <c r="E7" i="24"/>
  <c r="G6" i="24"/>
  <c r="E6" i="24"/>
  <c r="G5" i="24"/>
  <c r="E5" i="24"/>
  <c r="A7" i="24"/>
  <c r="A8" i="24" s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G4" i="24"/>
  <c r="F4" i="24"/>
  <c r="E4" i="24"/>
  <c r="C1" i="24"/>
  <c r="I4" i="23"/>
  <c r="I7" i="23" s="1"/>
  <c r="I8" i="23" s="1"/>
  <c r="G1" i="23"/>
  <c r="C2" i="23"/>
  <c r="D35" i="23"/>
  <c r="C35" i="23"/>
  <c r="H25" i="2" s="1"/>
  <c r="G33" i="23"/>
  <c r="E33" i="23"/>
  <c r="G32" i="23"/>
  <c r="E32" i="23"/>
  <c r="G31" i="23"/>
  <c r="E31" i="23"/>
  <c r="G30" i="23"/>
  <c r="E30" i="23"/>
  <c r="G29" i="23"/>
  <c r="E29" i="23"/>
  <c r="G28" i="23"/>
  <c r="E28" i="23"/>
  <c r="G27" i="23"/>
  <c r="E27" i="23"/>
  <c r="G26" i="23"/>
  <c r="E26" i="23"/>
  <c r="G25" i="23"/>
  <c r="E25" i="23"/>
  <c r="G24" i="23"/>
  <c r="E24" i="23"/>
  <c r="G23" i="23"/>
  <c r="E23" i="23"/>
  <c r="G22" i="23"/>
  <c r="G35" i="23" s="1"/>
  <c r="E22" i="23"/>
  <c r="G21" i="23"/>
  <c r="E21" i="23"/>
  <c r="G20" i="23"/>
  <c r="E20" i="23"/>
  <c r="G19" i="23"/>
  <c r="E19" i="23"/>
  <c r="G18" i="23"/>
  <c r="E18" i="23"/>
  <c r="G17" i="23"/>
  <c r="E17" i="23"/>
  <c r="G16" i="23"/>
  <c r="E16" i="23"/>
  <c r="G15" i="23"/>
  <c r="E15" i="23"/>
  <c r="G14" i="23"/>
  <c r="E14" i="23"/>
  <c r="G13" i="23"/>
  <c r="E13" i="23"/>
  <c r="G12" i="23"/>
  <c r="E12" i="23"/>
  <c r="G11" i="23"/>
  <c r="E11" i="23"/>
  <c r="G10" i="23"/>
  <c r="E10" i="23"/>
  <c r="I9" i="23"/>
  <c r="G9" i="23"/>
  <c r="E9" i="23"/>
  <c r="G8" i="23"/>
  <c r="E8" i="23"/>
  <c r="G7" i="23"/>
  <c r="E7" i="23"/>
  <c r="G6" i="23"/>
  <c r="E6" i="23"/>
  <c r="G5" i="23"/>
  <c r="E5" i="23"/>
  <c r="A7" i="23"/>
  <c r="A8" i="23" s="1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G4" i="23"/>
  <c r="F4" i="23"/>
  <c r="E4" i="23"/>
  <c r="C1" i="23"/>
  <c r="I4" i="22"/>
  <c r="I7" i="22" s="1"/>
  <c r="I8" i="22" s="1"/>
  <c r="G1" i="22"/>
  <c r="C2" i="22"/>
  <c r="D35" i="22"/>
  <c r="C35" i="22"/>
  <c r="H24" i="2" s="1"/>
  <c r="G33" i="22"/>
  <c r="E33" i="22"/>
  <c r="G32" i="22"/>
  <c r="E32" i="22"/>
  <c r="G31" i="22"/>
  <c r="E31" i="22"/>
  <c r="G30" i="22"/>
  <c r="E30" i="22"/>
  <c r="G29" i="22"/>
  <c r="E29" i="22"/>
  <c r="G28" i="22"/>
  <c r="E28" i="22"/>
  <c r="G27" i="22"/>
  <c r="E27" i="22"/>
  <c r="G26" i="22"/>
  <c r="E26" i="22"/>
  <c r="G25" i="22"/>
  <c r="E25" i="22"/>
  <c r="G24" i="22"/>
  <c r="E24" i="22"/>
  <c r="G23" i="22"/>
  <c r="E23" i="22"/>
  <c r="G22" i="22"/>
  <c r="E22" i="22"/>
  <c r="G21" i="22"/>
  <c r="E21" i="22"/>
  <c r="G20" i="22"/>
  <c r="E20" i="22"/>
  <c r="G19" i="22"/>
  <c r="E19" i="22"/>
  <c r="G18" i="22"/>
  <c r="E18" i="22"/>
  <c r="G17" i="22"/>
  <c r="E17" i="22"/>
  <c r="G16" i="22"/>
  <c r="E16" i="22"/>
  <c r="G15" i="22"/>
  <c r="E15" i="22"/>
  <c r="G14" i="22"/>
  <c r="E14" i="22"/>
  <c r="G13" i="22"/>
  <c r="E13" i="22"/>
  <c r="G12" i="22"/>
  <c r="E12" i="22"/>
  <c r="G11" i="22"/>
  <c r="E11" i="22"/>
  <c r="G10" i="22"/>
  <c r="E10" i="22"/>
  <c r="I9" i="22"/>
  <c r="G9" i="22"/>
  <c r="E9" i="22"/>
  <c r="G8" i="22"/>
  <c r="E8" i="22"/>
  <c r="G7" i="22"/>
  <c r="E7" i="22"/>
  <c r="G6" i="22"/>
  <c r="E6" i="22"/>
  <c r="G5" i="22"/>
  <c r="E5" i="22"/>
  <c r="A7" i="22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G4" i="22"/>
  <c r="F4" i="22"/>
  <c r="F35" i="22" s="1"/>
  <c r="E4" i="22"/>
  <c r="C1" i="22"/>
  <c r="I4" i="21"/>
  <c r="I7" i="21" s="1"/>
  <c r="I8" i="21" s="1"/>
  <c r="G1" i="21"/>
  <c r="C2" i="21"/>
  <c r="D35" i="21"/>
  <c r="C35" i="21"/>
  <c r="G33" i="21"/>
  <c r="E33" i="21"/>
  <c r="G32" i="21"/>
  <c r="E32" i="21"/>
  <c r="G31" i="21"/>
  <c r="E31" i="21"/>
  <c r="G30" i="21"/>
  <c r="E30" i="21"/>
  <c r="G29" i="21"/>
  <c r="E29" i="21"/>
  <c r="G28" i="21"/>
  <c r="E28" i="21"/>
  <c r="G27" i="21"/>
  <c r="E27" i="21"/>
  <c r="G26" i="21"/>
  <c r="E26" i="21"/>
  <c r="G25" i="21"/>
  <c r="E25" i="21"/>
  <c r="G24" i="21"/>
  <c r="E24" i="21"/>
  <c r="G23" i="21"/>
  <c r="E23" i="21"/>
  <c r="G22" i="21"/>
  <c r="E22" i="21"/>
  <c r="G21" i="21"/>
  <c r="E21" i="21"/>
  <c r="G20" i="21"/>
  <c r="E20" i="21"/>
  <c r="G19" i="21"/>
  <c r="E19" i="21"/>
  <c r="G18" i="21"/>
  <c r="E18" i="21"/>
  <c r="G17" i="21"/>
  <c r="E17" i="21"/>
  <c r="G16" i="21"/>
  <c r="E16" i="21"/>
  <c r="G15" i="21"/>
  <c r="E15" i="21"/>
  <c r="G14" i="21"/>
  <c r="E14" i="21"/>
  <c r="G13" i="21"/>
  <c r="E13" i="21"/>
  <c r="G12" i="21"/>
  <c r="E12" i="21"/>
  <c r="G11" i="21"/>
  <c r="E11" i="21"/>
  <c r="G10" i="21"/>
  <c r="E10" i="21"/>
  <c r="I9" i="21"/>
  <c r="G9" i="21"/>
  <c r="E9" i="21"/>
  <c r="G8" i="21"/>
  <c r="E8" i="21"/>
  <c r="G7" i="21"/>
  <c r="E7" i="21"/>
  <c r="G6" i="21"/>
  <c r="E6" i="21"/>
  <c r="G5" i="21"/>
  <c r="E5" i="21"/>
  <c r="A7" i="2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G4" i="21"/>
  <c r="F4" i="21"/>
  <c r="F35" i="21" s="1"/>
  <c r="E4" i="21"/>
  <c r="C1" i="21"/>
  <c r="I4" i="20"/>
  <c r="I7" i="20" s="1"/>
  <c r="I8" i="20" s="1"/>
  <c r="G1" i="20"/>
  <c r="C2" i="20"/>
  <c r="D35" i="20"/>
  <c r="C35" i="20"/>
  <c r="H22" i="2" s="1"/>
  <c r="G33" i="20"/>
  <c r="E33" i="20"/>
  <c r="G32" i="20"/>
  <c r="E32" i="20"/>
  <c r="G31" i="20"/>
  <c r="E31" i="20"/>
  <c r="G30" i="20"/>
  <c r="E30" i="20"/>
  <c r="G29" i="20"/>
  <c r="E29" i="20"/>
  <c r="G28" i="20"/>
  <c r="E28" i="20"/>
  <c r="G27" i="20"/>
  <c r="E27" i="20"/>
  <c r="G26" i="20"/>
  <c r="E26" i="20"/>
  <c r="G25" i="20"/>
  <c r="E25" i="20"/>
  <c r="G24" i="20"/>
  <c r="E24" i="20"/>
  <c r="G23" i="20"/>
  <c r="E23" i="20"/>
  <c r="G22" i="20"/>
  <c r="E22" i="20"/>
  <c r="G21" i="20"/>
  <c r="E21" i="20"/>
  <c r="G20" i="20"/>
  <c r="E20" i="20"/>
  <c r="G19" i="20"/>
  <c r="E19" i="20"/>
  <c r="G18" i="20"/>
  <c r="E18" i="20"/>
  <c r="G17" i="20"/>
  <c r="E17" i="20"/>
  <c r="G16" i="20"/>
  <c r="E16" i="20"/>
  <c r="G15" i="20"/>
  <c r="E15" i="20"/>
  <c r="G14" i="20"/>
  <c r="E14" i="20"/>
  <c r="G13" i="20"/>
  <c r="E13" i="20"/>
  <c r="G12" i="20"/>
  <c r="E12" i="20"/>
  <c r="G11" i="20"/>
  <c r="E11" i="20"/>
  <c r="G10" i="20"/>
  <c r="E10" i="20"/>
  <c r="I9" i="20"/>
  <c r="G9" i="20"/>
  <c r="E9" i="20"/>
  <c r="G8" i="20"/>
  <c r="E8" i="20"/>
  <c r="G7" i="20"/>
  <c r="E7" i="20"/>
  <c r="G6" i="20"/>
  <c r="E6" i="20"/>
  <c r="G5" i="20"/>
  <c r="E5" i="20"/>
  <c r="A7" i="20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G4" i="20"/>
  <c r="F4" i="20"/>
  <c r="F35" i="20" s="1"/>
  <c r="E4" i="20"/>
  <c r="C1" i="20"/>
  <c r="I4" i="19"/>
  <c r="I7" i="19" s="1"/>
  <c r="I8" i="19" s="1"/>
  <c r="G1" i="19"/>
  <c r="C2" i="19"/>
  <c r="D35" i="19"/>
  <c r="C35" i="19"/>
  <c r="G33" i="19"/>
  <c r="E33" i="19"/>
  <c r="G32" i="19"/>
  <c r="E32" i="19"/>
  <c r="G31" i="19"/>
  <c r="E31" i="19"/>
  <c r="G30" i="19"/>
  <c r="E30" i="19"/>
  <c r="G29" i="19"/>
  <c r="E29" i="19"/>
  <c r="G28" i="19"/>
  <c r="E28" i="19"/>
  <c r="G27" i="19"/>
  <c r="E27" i="19"/>
  <c r="G26" i="19"/>
  <c r="E26" i="19"/>
  <c r="G25" i="19"/>
  <c r="E25" i="19"/>
  <c r="G24" i="19"/>
  <c r="E24" i="19"/>
  <c r="G23" i="19"/>
  <c r="E23" i="19"/>
  <c r="G22" i="19"/>
  <c r="E22" i="19"/>
  <c r="G21" i="19"/>
  <c r="E21" i="19"/>
  <c r="G20" i="19"/>
  <c r="E20" i="19"/>
  <c r="G19" i="19"/>
  <c r="E19" i="19"/>
  <c r="G18" i="19"/>
  <c r="E18" i="19"/>
  <c r="G17" i="19"/>
  <c r="E17" i="19"/>
  <c r="G16" i="19"/>
  <c r="E16" i="19"/>
  <c r="G15" i="19"/>
  <c r="E15" i="19"/>
  <c r="G14" i="19"/>
  <c r="E14" i="19"/>
  <c r="G13" i="19"/>
  <c r="E13" i="19"/>
  <c r="G12" i="19"/>
  <c r="E12" i="19"/>
  <c r="G11" i="19"/>
  <c r="E11" i="19"/>
  <c r="G10" i="19"/>
  <c r="E10" i="19"/>
  <c r="I9" i="19"/>
  <c r="G9" i="19"/>
  <c r="E9" i="19"/>
  <c r="G8" i="19"/>
  <c r="E8" i="19"/>
  <c r="G7" i="19"/>
  <c r="E7" i="19"/>
  <c r="G6" i="19"/>
  <c r="E6" i="19"/>
  <c r="G5" i="19"/>
  <c r="E5" i="19"/>
  <c r="A7" i="19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G4" i="19"/>
  <c r="F4" i="19"/>
  <c r="E4" i="19"/>
  <c r="C1" i="19"/>
  <c r="I4" i="18"/>
  <c r="I7" i="18" s="1"/>
  <c r="I8" i="18" s="1"/>
  <c r="G1" i="18"/>
  <c r="C2" i="18"/>
  <c r="D35" i="18"/>
  <c r="C35" i="18"/>
  <c r="H20" i="2" s="1"/>
  <c r="G33" i="18"/>
  <c r="E33" i="18"/>
  <c r="G32" i="18"/>
  <c r="E32" i="18"/>
  <c r="G31" i="18"/>
  <c r="E31" i="18"/>
  <c r="G30" i="18"/>
  <c r="E30" i="18"/>
  <c r="G29" i="18"/>
  <c r="E29" i="18"/>
  <c r="G28" i="18"/>
  <c r="E28" i="18"/>
  <c r="G27" i="18"/>
  <c r="E27" i="18"/>
  <c r="G26" i="18"/>
  <c r="E26" i="18"/>
  <c r="G25" i="18"/>
  <c r="E25" i="18"/>
  <c r="G24" i="18"/>
  <c r="E24" i="18"/>
  <c r="G23" i="18"/>
  <c r="E23" i="18"/>
  <c r="G22" i="18"/>
  <c r="E22" i="18"/>
  <c r="G21" i="18"/>
  <c r="E21" i="18"/>
  <c r="G20" i="18"/>
  <c r="E20" i="18"/>
  <c r="G19" i="18"/>
  <c r="E19" i="18"/>
  <c r="G18" i="18"/>
  <c r="E18" i="18"/>
  <c r="G17" i="18"/>
  <c r="E17" i="18"/>
  <c r="G16" i="18"/>
  <c r="E16" i="18"/>
  <c r="G15" i="18"/>
  <c r="E15" i="18"/>
  <c r="G14" i="18"/>
  <c r="E14" i="18"/>
  <c r="G13" i="18"/>
  <c r="E13" i="18"/>
  <c r="G12" i="18"/>
  <c r="E12" i="18"/>
  <c r="G11" i="18"/>
  <c r="E11" i="18"/>
  <c r="G10" i="18"/>
  <c r="E10" i="18"/>
  <c r="I9" i="18"/>
  <c r="G9" i="18"/>
  <c r="E9" i="18"/>
  <c r="G8" i="18"/>
  <c r="E8" i="18"/>
  <c r="G7" i="18"/>
  <c r="E7" i="18"/>
  <c r="G6" i="18"/>
  <c r="E6" i="18"/>
  <c r="G5" i="18"/>
  <c r="E5" i="18"/>
  <c r="A7" i="18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G4" i="18"/>
  <c r="F4" i="18"/>
  <c r="E4" i="18"/>
  <c r="C1" i="18"/>
  <c r="I4" i="17"/>
  <c r="I7" i="17" s="1"/>
  <c r="I8" i="17" s="1"/>
  <c r="G1" i="17"/>
  <c r="C2" i="17"/>
  <c r="D35" i="17"/>
  <c r="C35" i="17"/>
  <c r="H19" i="2" s="1"/>
  <c r="G33" i="17"/>
  <c r="E33" i="17"/>
  <c r="G32" i="17"/>
  <c r="E32" i="17"/>
  <c r="G31" i="17"/>
  <c r="E31" i="17"/>
  <c r="G30" i="17"/>
  <c r="E30" i="17"/>
  <c r="G29" i="17"/>
  <c r="E29" i="17"/>
  <c r="G28" i="17"/>
  <c r="E28" i="17"/>
  <c r="G27" i="17"/>
  <c r="E27" i="17"/>
  <c r="G26" i="17"/>
  <c r="E26" i="17"/>
  <c r="G25" i="17"/>
  <c r="E25" i="17"/>
  <c r="G24" i="17"/>
  <c r="E24" i="17"/>
  <c r="G23" i="17"/>
  <c r="E23" i="17"/>
  <c r="G22" i="17"/>
  <c r="E22" i="17"/>
  <c r="G21" i="17"/>
  <c r="E21" i="17"/>
  <c r="G20" i="17"/>
  <c r="E20" i="17"/>
  <c r="G19" i="17"/>
  <c r="E19" i="17"/>
  <c r="G18" i="17"/>
  <c r="E18" i="17"/>
  <c r="G17" i="17"/>
  <c r="E17" i="17"/>
  <c r="G16" i="17"/>
  <c r="E16" i="17"/>
  <c r="G15" i="17"/>
  <c r="E15" i="17"/>
  <c r="G14" i="17"/>
  <c r="E14" i="17"/>
  <c r="G13" i="17"/>
  <c r="E13" i="17"/>
  <c r="G12" i="17"/>
  <c r="E12" i="17"/>
  <c r="G11" i="17"/>
  <c r="E11" i="17"/>
  <c r="G10" i="17"/>
  <c r="E10" i="17"/>
  <c r="I9" i="17"/>
  <c r="G9" i="17"/>
  <c r="E9" i="17"/>
  <c r="G8" i="17"/>
  <c r="E8" i="17"/>
  <c r="G7" i="17"/>
  <c r="E7" i="17"/>
  <c r="G6" i="17"/>
  <c r="E6" i="17"/>
  <c r="G5" i="17"/>
  <c r="E5" i="17"/>
  <c r="A7" i="17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G4" i="17"/>
  <c r="F4" i="17"/>
  <c r="F35" i="17" s="1"/>
  <c r="E4" i="17"/>
  <c r="C1" i="17"/>
  <c r="I4" i="16"/>
  <c r="I7" i="16" s="1"/>
  <c r="I8" i="16" s="1"/>
  <c r="G1" i="16"/>
  <c r="C2" i="16"/>
  <c r="D35" i="16"/>
  <c r="C35" i="16"/>
  <c r="H18" i="2" s="1"/>
  <c r="G33" i="16"/>
  <c r="E33" i="16"/>
  <c r="G32" i="16"/>
  <c r="E32" i="16"/>
  <c r="G31" i="16"/>
  <c r="E31" i="16"/>
  <c r="G30" i="16"/>
  <c r="E30" i="16"/>
  <c r="G29" i="16"/>
  <c r="E29" i="16"/>
  <c r="G28" i="16"/>
  <c r="E28" i="16"/>
  <c r="G27" i="16"/>
  <c r="E27" i="16"/>
  <c r="G26" i="16"/>
  <c r="E26" i="16"/>
  <c r="G25" i="16"/>
  <c r="E25" i="16"/>
  <c r="G24" i="16"/>
  <c r="E24" i="16"/>
  <c r="G23" i="16"/>
  <c r="E23" i="16"/>
  <c r="G22" i="16"/>
  <c r="E22" i="16"/>
  <c r="G21" i="16"/>
  <c r="E21" i="16"/>
  <c r="G20" i="16"/>
  <c r="E20" i="16"/>
  <c r="G19" i="16"/>
  <c r="E19" i="16"/>
  <c r="G18" i="16"/>
  <c r="E18" i="16"/>
  <c r="G17" i="16"/>
  <c r="E17" i="16"/>
  <c r="G16" i="16"/>
  <c r="E16" i="16"/>
  <c r="G15" i="16"/>
  <c r="E15" i="16"/>
  <c r="G14" i="16"/>
  <c r="E14" i="16"/>
  <c r="G13" i="16"/>
  <c r="E13" i="16"/>
  <c r="G12" i="16"/>
  <c r="E12" i="16"/>
  <c r="G11" i="16"/>
  <c r="E11" i="16"/>
  <c r="G10" i="16"/>
  <c r="E10" i="16"/>
  <c r="I9" i="16"/>
  <c r="G9" i="16"/>
  <c r="E9" i="16"/>
  <c r="G8" i="16"/>
  <c r="E8" i="16"/>
  <c r="G7" i="16"/>
  <c r="E7" i="16"/>
  <c r="G6" i="16"/>
  <c r="E6" i="16"/>
  <c r="G5" i="16"/>
  <c r="E5" i="16"/>
  <c r="A7" i="16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G4" i="16"/>
  <c r="F4" i="16"/>
  <c r="F35" i="16" s="1"/>
  <c r="E4" i="16"/>
  <c r="C1" i="16"/>
  <c r="I4" i="15"/>
  <c r="I7" i="15" s="1"/>
  <c r="I8" i="15" s="1"/>
  <c r="G1" i="15"/>
  <c r="C2" i="15"/>
  <c r="D35" i="15"/>
  <c r="C35" i="15"/>
  <c r="H17" i="2" s="1"/>
  <c r="G33" i="15"/>
  <c r="E33" i="15"/>
  <c r="G32" i="15"/>
  <c r="E32" i="15"/>
  <c r="G31" i="15"/>
  <c r="E31" i="15"/>
  <c r="G30" i="15"/>
  <c r="E30" i="15"/>
  <c r="G29" i="15"/>
  <c r="E29" i="15"/>
  <c r="G28" i="15"/>
  <c r="E28" i="15"/>
  <c r="G27" i="15"/>
  <c r="E27" i="15"/>
  <c r="G26" i="15"/>
  <c r="E26" i="15"/>
  <c r="G25" i="15"/>
  <c r="E25" i="15"/>
  <c r="G24" i="15"/>
  <c r="E24" i="15"/>
  <c r="G23" i="15"/>
  <c r="E23" i="15"/>
  <c r="G22" i="15"/>
  <c r="E22" i="15"/>
  <c r="G21" i="15"/>
  <c r="E21" i="15"/>
  <c r="G20" i="15"/>
  <c r="E20" i="15"/>
  <c r="G19" i="15"/>
  <c r="E19" i="15"/>
  <c r="G18" i="15"/>
  <c r="E18" i="15"/>
  <c r="G17" i="15"/>
  <c r="E17" i="15"/>
  <c r="G16" i="15"/>
  <c r="E16" i="15"/>
  <c r="G15" i="15"/>
  <c r="E15" i="15"/>
  <c r="G14" i="15"/>
  <c r="E14" i="15"/>
  <c r="G13" i="15"/>
  <c r="E13" i="15"/>
  <c r="G12" i="15"/>
  <c r="E12" i="15"/>
  <c r="G11" i="15"/>
  <c r="E11" i="15"/>
  <c r="G10" i="15"/>
  <c r="E10" i="15"/>
  <c r="I9" i="15"/>
  <c r="G9" i="15"/>
  <c r="E9" i="15"/>
  <c r="G8" i="15"/>
  <c r="E8" i="15"/>
  <c r="G7" i="15"/>
  <c r="E7" i="15"/>
  <c r="G6" i="15"/>
  <c r="E6" i="15"/>
  <c r="G5" i="15"/>
  <c r="E5" i="15"/>
  <c r="A7" i="15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G4" i="15"/>
  <c r="F4" i="15"/>
  <c r="F35" i="15" s="1"/>
  <c r="E4" i="15"/>
  <c r="C1" i="15"/>
  <c r="I4" i="14"/>
  <c r="I7" i="14" s="1"/>
  <c r="I8" i="14" s="1"/>
  <c r="G1" i="14"/>
  <c r="C2" i="14"/>
  <c r="D35" i="14"/>
  <c r="C35" i="14"/>
  <c r="G33" i="14"/>
  <c r="E33" i="14"/>
  <c r="G32" i="14"/>
  <c r="E32" i="14"/>
  <c r="G31" i="14"/>
  <c r="E31" i="14"/>
  <c r="G30" i="14"/>
  <c r="E30" i="14"/>
  <c r="G29" i="14"/>
  <c r="E29" i="14"/>
  <c r="G28" i="14"/>
  <c r="E28" i="14"/>
  <c r="G27" i="14"/>
  <c r="E27" i="14"/>
  <c r="G26" i="14"/>
  <c r="E26" i="14"/>
  <c r="G25" i="14"/>
  <c r="E25" i="14"/>
  <c r="G24" i="14"/>
  <c r="E24" i="14"/>
  <c r="G23" i="14"/>
  <c r="E23" i="14"/>
  <c r="G22" i="14"/>
  <c r="E22" i="14"/>
  <c r="G21" i="14"/>
  <c r="E21" i="14"/>
  <c r="G20" i="14"/>
  <c r="E20" i="14"/>
  <c r="G19" i="14"/>
  <c r="E19" i="14"/>
  <c r="G18" i="14"/>
  <c r="E18" i="14"/>
  <c r="G17" i="14"/>
  <c r="E17" i="14"/>
  <c r="G16" i="14"/>
  <c r="E16" i="14"/>
  <c r="G15" i="14"/>
  <c r="E15" i="14"/>
  <c r="G14" i="14"/>
  <c r="E14" i="14"/>
  <c r="G13" i="14"/>
  <c r="E13" i="14"/>
  <c r="G12" i="14"/>
  <c r="E12" i="14"/>
  <c r="G11" i="14"/>
  <c r="E11" i="14"/>
  <c r="G10" i="14"/>
  <c r="E10" i="14"/>
  <c r="I9" i="14"/>
  <c r="G9" i="14"/>
  <c r="E9" i="14"/>
  <c r="G8" i="14"/>
  <c r="E8" i="14"/>
  <c r="G7" i="14"/>
  <c r="E7" i="14"/>
  <c r="G6" i="14"/>
  <c r="E6" i="14"/>
  <c r="G5" i="14"/>
  <c r="E5" i="14"/>
  <c r="A7" i="14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G4" i="14"/>
  <c r="F4" i="14"/>
  <c r="F35" i="14" s="1"/>
  <c r="E4" i="14"/>
  <c r="C1" i="14"/>
  <c r="I4" i="13"/>
  <c r="I7" i="13" s="1"/>
  <c r="I8" i="13" s="1"/>
  <c r="G1" i="13"/>
  <c r="C2" i="13"/>
  <c r="D35" i="13"/>
  <c r="C35" i="13"/>
  <c r="H15" i="2" s="1"/>
  <c r="G33" i="13"/>
  <c r="E33" i="13"/>
  <c r="G32" i="13"/>
  <c r="E32" i="13"/>
  <c r="G31" i="13"/>
  <c r="E31" i="13"/>
  <c r="G30" i="13"/>
  <c r="E30" i="13"/>
  <c r="G29" i="13"/>
  <c r="E29" i="13"/>
  <c r="G28" i="13"/>
  <c r="E28" i="13"/>
  <c r="G27" i="13"/>
  <c r="E27" i="13"/>
  <c r="G26" i="13"/>
  <c r="E26" i="13"/>
  <c r="G25" i="13"/>
  <c r="E25" i="13"/>
  <c r="G24" i="13"/>
  <c r="E24" i="13"/>
  <c r="G23" i="13"/>
  <c r="E23" i="13"/>
  <c r="G22" i="13"/>
  <c r="E22" i="13"/>
  <c r="G21" i="13"/>
  <c r="E21" i="13"/>
  <c r="G20" i="13"/>
  <c r="E20" i="13"/>
  <c r="G19" i="13"/>
  <c r="E19" i="13"/>
  <c r="G18" i="13"/>
  <c r="E18" i="13"/>
  <c r="G17" i="13"/>
  <c r="E17" i="13"/>
  <c r="G16" i="13"/>
  <c r="E16" i="13"/>
  <c r="G15" i="13"/>
  <c r="E15" i="13"/>
  <c r="G14" i="13"/>
  <c r="E14" i="13"/>
  <c r="G13" i="13"/>
  <c r="E13" i="13"/>
  <c r="G12" i="13"/>
  <c r="E12" i="13"/>
  <c r="G11" i="13"/>
  <c r="E11" i="13"/>
  <c r="G10" i="13"/>
  <c r="E10" i="13"/>
  <c r="I9" i="13"/>
  <c r="G9" i="13"/>
  <c r="E9" i="13"/>
  <c r="G8" i="13"/>
  <c r="E8" i="13"/>
  <c r="G7" i="13"/>
  <c r="E7" i="13"/>
  <c r="G6" i="13"/>
  <c r="E6" i="13"/>
  <c r="G5" i="13"/>
  <c r="E5" i="13"/>
  <c r="A7" i="13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G4" i="13"/>
  <c r="F4" i="13"/>
  <c r="F35" i="13" s="1"/>
  <c r="E4" i="13"/>
  <c r="C1" i="13"/>
  <c r="I4" i="12"/>
  <c r="I7" i="12" s="1"/>
  <c r="I8" i="12" s="1"/>
  <c r="G1" i="12"/>
  <c r="C2" i="12"/>
  <c r="D35" i="12"/>
  <c r="C35" i="12"/>
  <c r="H14" i="2" s="1"/>
  <c r="G33" i="12"/>
  <c r="E33" i="12"/>
  <c r="G32" i="12"/>
  <c r="E32" i="12"/>
  <c r="G31" i="12"/>
  <c r="E31" i="12"/>
  <c r="G30" i="12"/>
  <c r="E30" i="12"/>
  <c r="G29" i="12"/>
  <c r="E29" i="12"/>
  <c r="G28" i="12"/>
  <c r="E28" i="12"/>
  <c r="G27" i="12"/>
  <c r="E27" i="12"/>
  <c r="G26" i="12"/>
  <c r="E26" i="12"/>
  <c r="G25" i="12"/>
  <c r="E25" i="12"/>
  <c r="G24" i="12"/>
  <c r="E24" i="12"/>
  <c r="G23" i="12"/>
  <c r="E23" i="12"/>
  <c r="G22" i="12"/>
  <c r="E22" i="12"/>
  <c r="G21" i="12"/>
  <c r="E21" i="12"/>
  <c r="G20" i="12"/>
  <c r="E20" i="12"/>
  <c r="G19" i="12"/>
  <c r="E19" i="12"/>
  <c r="G18" i="12"/>
  <c r="E18" i="12"/>
  <c r="G17" i="12"/>
  <c r="E17" i="12"/>
  <c r="G16" i="12"/>
  <c r="E16" i="12"/>
  <c r="G15" i="12"/>
  <c r="E15" i="12"/>
  <c r="G14" i="12"/>
  <c r="E14" i="12"/>
  <c r="G13" i="12"/>
  <c r="E13" i="12"/>
  <c r="G12" i="12"/>
  <c r="E12" i="12"/>
  <c r="G11" i="12"/>
  <c r="E11" i="12"/>
  <c r="G10" i="12"/>
  <c r="E10" i="12"/>
  <c r="I9" i="12"/>
  <c r="G9" i="12"/>
  <c r="E9" i="12"/>
  <c r="G8" i="12"/>
  <c r="E8" i="12"/>
  <c r="G7" i="12"/>
  <c r="E7" i="12"/>
  <c r="G6" i="12"/>
  <c r="E6" i="12"/>
  <c r="G5" i="12"/>
  <c r="E5" i="12"/>
  <c r="A7" i="12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G4" i="12"/>
  <c r="F4" i="12"/>
  <c r="F35" i="12" s="1"/>
  <c r="E4" i="12"/>
  <c r="C1" i="12"/>
  <c r="I4" i="11"/>
  <c r="I7" i="11" s="1"/>
  <c r="I8" i="11" s="1"/>
  <c r="G1" i="11"/>
  <c r="C2" i="11"/>
  <c r="D35" i="11"/>
  <c r="C35" i="11"/>
  <c r="H13" i="2" s="1"/>
  <c r="G33" i="11"/>
  <c r="E33" i="11"/>
  <c r="G32" i="11"/>
  <c r="E32" i="11"/>
  <c r="G31" i="11"/>
  <c r="E31" i="11"/>
  <c r="G30" i="11"/>
  <c r="E30" i="11"/>
  <c r="G29" i="11"/>
  <c r="E29" i="11"/>
  <c r="G28" i="11"/>
  <c r="E28" i="11"/>
  <c r="G27" i="11"/>
  <c r="E27" i="11"/>
  <c r="G26" i="11"/>
  <c r="E26" i="11"/>
  <c r="G25" i="11"/>
  <c r="E25" i="11"/>
  <c r="G24" i="11"/>
  <c r="E24" i="11"/>
  <c r="G23" i="11"/>
  <c r="E23" i="11"/>
  <c r="G22" i="11"/>
  <c r="E22" i="11"/>
  <c r="G21" i="11"/>
  <c r="E21" i="11"/>
  <c r="G20" i="11"/>
  <c r="E20" i="11"/>
  <c r="G19" i="11"/>
  <c r="E19" i="11"/>
  <c r="G18" i="11"/>
  <c r="E18" i="11"/>
  <c r="G17" i="11"/>
  <c r="E17" i="11"/>
  <c r="G16" i="11"/>
  <c r="E16" i="11"/>
  <c r="G15" i="11"/>
  <c r="E15" i="11"/>
  <c r="G14" i="11"/>
  <c r="E14" i="11"/>
  <c r="G13" i="11"/>
  <c r="E13" i="11"/>
  <c r="G12" i="11"/>
  <c r="E12" i="11"/>
  <c r="G11" i="11"/>
  <c r="E11" i="11"/>
  <c r="G10" i="11"/>
  <c r="E10" i="11"/>
  <c r="I9" i="11"/>
  <c r="G9" i="11"/>
  <c r="E9" i="11"/>
  <c r="G8" i="11"/>
  <c r="E8" i="11"/>
  <c r="G7" i="11"/>
  <c r="E7" i="11"/>
  <c r="G6" i="11"/>
  <c r="E6" i="11"/>
  <c r="G5" i="11"/>
  <c r="E5" i="11"/>
  <c r="A7" i="1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G4" i="11"/>
  <c r="F4" i="11"/>
  <c r="E4" i="11"/>
  <c r="C1" i="11"/>
  <c r="I4" i="10"/>
  <c r="I7" i="10" s="1"/>
  <c r="I8" i="10" s="1"/>
  <c r="G1" i="10"/>
  <c r="C2" i="10"/>
  <c r="D35" i="10"/>
  <c r="C35" i="10"/>
  <c r="H12" i="2" s="1"/>
  <c r="G33" i="10"/>
  <c r="E33" i="10"/>
  <c r="G32" i="10"/>
  <c r="E32" i="10"/>
  <c r="G31" i="10"/>
  <c r="E31" i="10"/>
  <c r="G30" i="10"/>
  <c r="E30" i="10"/>
  <c r="G29" i="10"/>
  <c r="E29" i="10"/>
  <c r="G28" i="10"/>
  <c r="E28" i="10"/>
  <c r="G27" i="10"/>
  <c r="E27" i="10"/>
  <c r="G26" i="10"/>
  <c r="E26" i="10"/>
  <c r="G25" i="10"/>
  <c r="E25" i="10"/>
  <c r="G24" i="10"/>
  <c r="E24" i="10"/>
  <c r="G23" i="10"/>
  <c r="E23" i="10"/>
  <c r="G22" i="10"/>
  <c r="E22" i="10"/>
  <c r="G21" i="10"/>
  <c r="E21" i="10"/>
  <c r="G20" i="10"/>
  <c r="E20" i="10"/>
  <c r="G19" i="10"/>
  <c r="E19" i="10"/>
  <c r="G18" i="10"/>
  <c r="E18" i="10"/>
  <c r="G17" i="10"/>
  <c r="E17" i="10"/>
  <c r="G16" i="10"/>
  <c r="E16" i="10"/>
  <c r="G15" i="10"/>
  <c r="E15" i="10"/>
  <c r="G14" i="10"/>
  <c r="E14" i="10"/>
  <c r="G13" i="10"/>
  <c r="E13" i="10"/>
  <c r="G12" i="10"/>
  <c r="E12" i="10"/>
  <c r="G11" i="10"/>
  <c r="E11" i="10"/>
  <c r="G10" i="10"/>
  <c r="E10" i="10"/>
  <c r="I9" i="10"/>
  <c r="G9" i="10"/>
  <c r="E9" i="10"/>
  <c r="G8" i="10"/>
  <c r="E8" i="10"/>
  <c r="G7" i="10"/>
  <c r="E7" i="10"/>
  <c r="G6" i="10"/>
  <c r="E6" i="10"/>
  <c r="G5" i="10"/>
  <c r="E5" i="10"/>
  <c r="A7" i="10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G4" i="10"/>
  <c r="F4" i="10"/>
  <c r="F35" i="10" s="1"/>
  <c r="E4" i="10"/>
  <c r="C1" i="10"/>
  <c r="I4" i="9"/>
  <c r="I7" i="9" s="1"/>
  <c r="I8" i="9" s="1"/>
  <c r="G1" i="9"/>
  <c r="C2" i="9"/>
  <c r="D35" i="9"/>
  <c r="C35" i="9"/>
  <c r="H11" i="2" s="1"/>
  <c r="G33" i="9"/>
  <c r="E33" i="9"/>
  <c r="G32" i="9"/>
  <c r="E32" i="9"/>
  <c r="G31" i="9"/>
  <c r="E31" i="9"/>
  <c r="G30" i="9"/>
  <c r="E30" i="9"/>
  <c r="G29" i="9"/>
  <c r="E29" i="9"/>
  <c r="G28" i="9"/>
  <c r="E28" i="9"/>
  <c r="G27" i="9"/>
  <c r="E27" i="9"/>
  <c r="G26" i="9"/>
  <c r="E26" i="9"/>
  <c r="G25" i="9"/>
  <c r="E25" i="9"/>
  <c r="G24" i="9"/>
  <c r="E24" i="9"/>
  <c r="G23" i="9"/>
  <c r="E23" i="9"/>
  <c r="G22" i="9"/>
  <c r="E22" i="9"/>
  <c r="G21" i="9"/>
  <c r="E21" i="9"/>
  <c r="G20" i="9"/>
  <c r="E20" i="9"/>
  <c r="G19" i="9"/>
  <c r="E19" i="9"/>
  <c r="G18" i="9"/>
  <c r="E18" i="9"/>
  <c r="G17" i="9"/>
  <c r="E17" i="9"/>
  <c r="G16" i="9"/>
  <c r="E16" i="9"/>
  <c r="G15" i="9"/>
  <c r="E15" i="9"/>
  <c r="G14" i="9"/>
  <c r="E14" i="9"/>
  <c r="G13" i="9"/>
  <c r="E13" i="9"/>
  <c r="G12" i="9"/>
  <c r="E12" i="9"/>
  <c r="G11" i="9"/>
  <c r="E11" i="9"/>
  <c r="G10" i="9"/>
  <c r="E10" i="9"/>
  <c r="I9" i="9"/>
  <c r="G9" i="9"/>
  <c r="E9" i="9"/>
  <c r="G8" i="9"/>
  <c r="E8" i="9"/>
  <c r="G7" i="9"/>
  <c r="E7" i="9"/>
  <c r="G6" i="9"/>
  <c r="E6" i="9"/>
  <c r="G5" i="9"/>
  <c r="E5" i="9"/>
  <c r="A7" i="9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G4" i="9"/>
  <c r="F4" i="9"/>
  <c r="F35" i="9" s="1"/>
  <c r="E4" i="9"/>
  <c r="C1" i="9"/>
  <c r="I4" i="8"/>
  <c r="I7" i="8" s="1"/>
  <c r="I8" i="8" s="1"/>
  <c r="G1" i="8"/>
  <c r="C2" i="8"/>
  <c r="D35" i="8"/>
  <c r="C35" i="8"/>
  <c r="H10" i="2" s="1"/>
  <c r="G33" i="8"/>
  <c r="E33" i="8"/>
  <c r="G32" i="8"/>
  <c r="E32" i="8"/>
  <c r="G31" i="8"/>
  <c r="E31" i="8"/>
  <c r="G30" i="8"/>
  <c r="E30" i="8"/>
  <c r="G29" i="8"/>
  <c r="E29" i="8"/>
  <c r="G28" i="8"/>
  <c r="E28" i="8"/>
  <c r="G27" i="8"/>
  <c r="E27" i="8"/>
  <c r="G26" i="8"/>
  <c r="E26" i="8"/>
  <c r="G25" i="8"/>
  <c r="E25" i="8"/>
  <c r="G24" i="8"/>
  <c r="E24" i="8"/>
  <c r="G23" i="8"/>
  <c r="E23" i="8"/>
  <c r="G22" i="8"/>
  <c r="E22" i="8"/>
  <c r="G21" i="8"/>
  <c r="E21" i="8"/>
  <c r="G20" i="8"/>
  <c r="E20" i="8"/>
  <c r="G19" i="8"/>
  <c r="E19" i="8"/>
  <c r="G18" i="8"/>
  <c r="E18" i="8"/>
  <c r="G17" i="8"/>
  <c r="E17" i="8"/>
  <c r="G16" i="8"/>
  <c r="E16" i="8"/>
  <c r="G15" i="8"/>
  <c r="E15" i="8"/>
  <c r="G14" i="8"/>
  <c r="E14" i="8"/>
  <c r="G13" i="8"/>
  <c r="E13" i="8"/>
  <c r="G12" i="8"/>
  <c r="E12" i="8"/>
  <c r="G11" i="8"/>
  <c r="E11" i="8"/>
  <c r="G10" i="8"/>
  <c r="E10" i="8"/>
  <c r="I9" i="8"/>
  <c r="G9" i="8"/>
  <c r="E9" i="8"/>
  <c r="G8" i="8"/>
  <c r="E8" i="8"/>
  <c r="G7" i="8"/>
  <c r="E7" i="8"/>
  <c r="G6" i="8"/>
  <c r="E6" i="8"/>
  <c r="G5" i="8"/>
  <c r="E5" i="8"/>
  <c r="A7" i="8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G4" i="8"/>
  <c r="F4" i="8"/>
  <c r="E4" i="8"/>
  <c r="C1" i="8"/>
  <c r="I4" i="7"/>
  <c r="I7" i="7" s="1"/>
  <c r="I8" i="7" s="1"/>
  <c r="G1" i="7"/>
  <c r="C2" i="7"/>
  <c r="D35" i="7"/>
  <c r="C35" i="7"/>
  <c r="H9" i="2" s="1"/>
  <c r="G33" i="7"/>
  <c r="E33" i="7"/>
  <c r="G32" i="7"/>
  <c r="E32" i="7"/>
  <c r="G31" i="7"/>
  <c r="E31" i="7"/>
  <c r="G30" i="7"/>
  <c r="E30" i="7"/>
  <c r="G29" i="7"/>
  <c r="E29" i="7"/>
  <c r="G28" i="7"/>
  <c r="E28" i="7"/>
  <c r="G27" i="7"/>
  <c r="E27" i="7"/>
  <c r="G26" i="7"/>
  <c r="E26" i="7"/>
  <c r="G25" i="7"/>
  <c r="E25" i="7"/>
  <c r="G24" i="7"/>
  <c r="E24" i="7"/>
  <c r="G23" i="7"/>
  <c r="E23" i="7"/>
  <c r="G22" i="7"/>
  <c r="E22" i="7"/>
  <c r="G21" i="7"/>
  <c r="E21" i="7"/>
  <c r="G20" i="7"/>
  <c r="E20" i="7"/>
  <c r="G19" i="7"/>
  <c r="E19" i="7"/>
  <c r="G18" i="7"/>
  <c r="E18" i="7"/>
  <c r="G17" i="7"/>
  <c r="E17" i="7"/>
  <c r="G16" i="7"/>
  <c r="E16" i="7"/>
  <c r="G15" i="7"/>
  <c r="E15" i="7"/>
  <c r="G14" i="7"/>
  <c r="E14" i="7"/>
  <c r="G13" i="7"/>
  <c r="E13" i="7"/>
  <c r="G12" i="7"/>
  <c r="E12" i="7"/>
  <c r="G11" i="7"/>
  <c r="E11" i="7"/>
  <c r="G10" i="7"/>
  <c r="E10" i="7"/>
  <c r="I9" i="7"/>
  <c r="G9" i="7"/>
  <c r="E9" i="7"/>
  <c r="G8" i="7"/>
  <c r="E8" i="7"/>
  <c r="G7" i="7"/>
  <c r="E7" i="7"/>
  <c r="G6" i="7"/>
  <c r="E6" i="7"/>
  <c r="G5" i="7"/>
  <c r="E5" i="7"/>
  <c r="A7" i="7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G4" i="7"/>
  <c r="F4" i="7"/>
  <c r="F35" i="7" s="1"/>
  <c r="E4" i="7"/>
  <c r="C1" i="7"/>
  <c r="I4" i="6"/>
  <c r="I7" i="6" s="1"/>
  <c r="I8" i="6" s="1"/>
  <c r="G1" i="6"/>
  <c r="C2" i="6"/>
  <c r="D35" i="6"/>
  <c r="C35" i="6"/>
  <c r="H8" i="2" s="1"/>
  <c r="G33" i="6"/>
  <c r="E33" i="6"/>
  <c r="G32" i="6"/>
  <c r="E32" i="6"/>
  <c r="G31" i="6"/>
  <c r="E31" i="6"/>
  <c r="G30" i="6"/>
  <c r="E30" i="6"/>
  <c r="G29" i="6"/>
  <c r="E29" i="6"/>
  <c r="G28" i="6"/>
  <c r="E28" i="6"/>
  <c r="G27" i="6"/>
  <c r="E27" i="6"/>
  <c r="G26" i="6"/>
  <c r="E26" i="6"/>
  <c r="G25" i="6"/>
  <c r="E25" i="6"/>
  <c r="G24" i="6"/>
  <c r="E24" i="6"/>
  <c r="G23" i="6"/>
  <c r="E23" i="6"/>
  <c r="G22" i="6"/>
  <c r="E22" i="6"/>
  <c r="G21" i="6"/>
  <c r="E21" i="6"/>
  <c r="G20" i="6"/>
  <c r="E20" i="6"/>
  <c r="G19" i="6"/>
  <c r="E19" i="6"/>
  <c r="G18" i="6"/>
  <c r="E18" i="6"/>
  <c r="G17" i="6"/>
  <c r="E17" i="6"/>
  <c r="G16" i="6"/>
  <c r="E16" i="6"/>
  <c r="G15" i="6"/>
  <c r="E15" i="6"/>
  <c r="G14" i="6"/>
  <c r="E14" i="6"/>
  <c r="G13" i="6"/>
  <c r="E13" i="6"/>
  <c r="G12" i="6"/>
  <c r="E12" i="6"/>
  <c r="G11" i="6"/>
  <c r="E11" i="6"/>
  <c r="G10" i="6"/>
  <c r="E10" i="6"/>
  <c r="I9" i="6"/>
  <c r="G9" i="6"/>
  <c r="E9" i="6"/>
  <c r="G8" i="6"/>
  <c r="E8" i="6"/>
  <c r="G7" i="6"/>
  <c r="E7" i="6"/>
  <c r="G6" i="6"/>
  <c r="E6" i="6"/>
  <c r="G5" i="6"/>
  <c r="E5" i="6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G4" i="6"/>
  <c r="F4" i="6"/>
  <c r="F35" i="6" s="1"/>
  <c r="E4" i="6"/>
  <c r="C1" i="6"/>
  <c r="I4" i="5"/>
  <c r="I7" i="5" s="1"/>
  <c r="I8" i="5" s="1"/>
  <c r="G1" i="5"/>
  <c r="C2" i="5"/>
  <c r="D35" i="5"/>
  <c r="C35" i="5"/>
  <c r="E33" i="5"/>
  <c r="G32" i="5"/>
  <c r="E32" i="5"/>
  <c r="G31" i="5"/>
  <c r="E31" i="5"/>
  <c r="G30" i="5"/>
  <c r="E30" i="5"/>
  <c r="G29" i="5"/>
  <c r="E29" i="5"/>
  <c r="G28" i="5"/>
  <c r="E28" i="5"/>
  <c r="G27" i="5"/>
  <c r="E27" i="5"/>
  <c r="G26" i="5"/>
  <c r="E26" i="5"/>
  <c r="G25" i="5"/>
  <c r="E25" i="5"/>
  <c r="G24" i="5"/>
  <c r="E24" i="5"/>
  <c r="G23" i="5"/>
  <c r="E23" i="5"/>
  <c r="G22" i="5"/>
  <c r="E22" i="5"/>
  <c r="G21" i="5"/>
  <c r="E21" i="5"/>
  <c r="G20" i="5"/>
  <c r="E20" i="5"/>
  <c r="G19" i="5"/>
  <c r="E19" i="5"/>
  <c r="G18" i="5"/>
  <c r="E18" i="5"/>
  <c r="G17" i="5"/>
  <c r="E17" i="5"/>
  <c r="G16" i="5"/>
  <c r="E16" i="5"/>
  <c r="G15" i="5"/>
  <c r="E15" i="5"/>
  <c r="G14" i="5"/>
  <c r="E14" i="5"/>
  <c r="G13" i="5"/>
  <c r="E13" i="5"/>
  <c r="G12" i="5"/>
  <c r="E12" i="5"/>
  <c r="G11" i="5"/>
  <c r="E11" i="5"/>
  <c r="G10" i="5"/>
  <c r="E10" i="5"/>
  <c r="I9" i="5"/>
  <c r="G9" i="5"/>
  <c r="E9" i="5"/>
  <c r="G8" i="5"/>
  <c r="E8" i="5"/>
  <c r="G7" i="5"/>
  <c r="E7" i="5"/>
  <c r="G6" i="5"/>
  <c r="E6" i="5"/>
  <c r="G5" i="5"/>
  <c r="E5" i="5"/>
  <c r="A7" i="5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G4" i="5"/>
  <c r="F4" i="5"/>
  <c r="E4" i="5"/>
  <c r="C1" i="5"/>
  <c r="I4" i="4"/>
  <c r="I7" i="4" s="1"/>
  <c r="I8" i="4" s="1"/>
  <c r="G1" i="4"/>
  <c r="C2" i="4"/>
  <c r="D35" i="4"/>
  <c r="C35" i="4"/>
  <c r="H6" i="2" s="1"/>
  <c r="G33" i="4"/>
  <c r="E33" i="4"/>
  <c r="G32" i="4"/>
  <c r="E32" i="4"/>
  <c r="G31" i="4"/>
  <c r="E31" i="4"/>
  <c r="G30" i="4"/>
  <c r="E30" i="4"/>
  <c r="G29" i="4"/>
  <c r="E29" i="4"/>
  <c r="G28" i="4"/>
  <c r="E28" i="4"/>
  <c r="G27" i="4"/>
  <c r="E27" i="4"/>
  <c r="G26" i="4"/>
  <c r="E26" i="4"/>
  <c r="G25" i="4"/>
  <c r="E25" i="4"/>
  <c r="G24" i="4"/>
  <c r="E24" i="4"/>
  <c r="G23" i="4"/>
  <c r="E23" i="4"/>
  <c r="G22" i="4"/>
  <c r="E22" i="4"/>
  <c r="G21" i="4"/>
  <c r="E21" i="4"/>
  <c r="G20" i="4"/>
  <c r="E20" i="4"/>
  <c r="G19" i="4"/>
  <c r="E19" i="4"/>
  <c r="G18" i="4"/>
  <c r="E18" i="4"/>
  <c r="G17" i="4"/>
  <c r="E17" i="4"/>
  <c r="G16" i="4"/>
  <c r="E16" i="4"/>
  <c r="G15" i="4"/>
  <c r="E15" i="4"/>
  <c r="G14" i="4"/>
  <c r="E14" i="4"/>
  <c r="G13" i="4"/>
  <c r="E13" i="4"/>
  <c r="G12" i="4"/>
  <c r="E12" i="4"/>
  <c r="G11" i="4"/>
  <c r="E11" i="4"/>
  <c r="G10" i="4"/>
  <c r="E10" i="4"/>
  <c r="I9" i="4"/>
  <c r="G9" i="4"/>
  <c r="E9" i="4"/>
  <c r="G8" i="4"/>
  <c r="E8" i="4"/>
  <c r="G7" i="4"/>
  <c r="E7" i="4"/>
  <c r="G6" i="4"/>
  <c r="E6" i="4"/>
  <c r="G5" i="4"/>
  <c r="E5" i="4"/>
  <c r="A7" i="4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G4" i="4"/>
  <c r="F4" i="4"/>
  <c r="E4" i="4"/>
  <c r="C1" i="4"/>
  <c r="I4" i="3"/>
  <c r="I7" i="3" s="1"/>
  <c r="I8" i="3" s="1"/>
  <c r="G1" i="3"/>
  <c r="C2" i="3"/>
  <c r="D35" i="3"/>
  <c r="C35" i="3"/>
  <c r="G33" i="3"/>
  <c r="E33" i="3"/>
  <c r="G32" i="3"/>
  <c r="E32" i="3"/>
  <c r="G31" i="3"/>
  <c r="E31" i="3"/>
  <c r="G30" i="3"/>
  <c r="E30" i="3"/>
  <c r="G29" i="3"/>
  <c r="E29" i="3"/>
  <c r="G28" i="3"/>
  <c r="E28" i="3"/>
  <c r="G27" i="3"/>
  <c r="E27" i="3"/>
  <c r="G26" i="3"/>
  <c r="E26" i="3"/>
  <c r="G25" i="3"/>
  <c r="E25" i="3"/>
  <c r="G24" i="3"/>
  <c r="E24" i="3"/>
  <c r="G23" i="3"/>
  <c r="E23" i="3"/>
  <c r="G22" i="3"/>
  <c r="E22" i="3"/>
  <c r="G21" i="3"/>
  <c r="E21" i="3"/>
  <c r="G20" i="3"/>
  <c r="E20" i="3"/>
  <c r="G19" i="3"/>
  <c r="E19" i="3"/>
  <c r="G18" i="3"/>
  <c r="E18" i="3"/>
  <c r="G17" i="3"/>
  <c r="E17" i="3"/>
  <c r="G16" i="3"/>
  <c r="E16" i="3"/>
  <c r="G15" i="3"/>
  <c r="E15" i="3"/>
  <c r="G14" i="3"/>
  <c r="E14" i="3"/>
  <c r="G13" i="3"/>
  <c r="E13" i="3"/>
  <c r="G12" i="3"/>
  <c r="E12" i="3"/>
  <c r="G11" i="3"/>
  <c r="E11" i="3"/>
  <c r="G10" i="3"/>
  <c r="E10" i="3"/>
  <c r="I9" i="3"/>
  <c r="G9" i="3"/>
  <c r="E9" i="3"/>
  <c r="G8" i="3"/>
  <c r="E8" i="3"/>
  <c r="G7" i="3"/>
  <c r="E7" i="3"/>
  <c r="G6" i="3"/>
  <c r="E6" i="3"/>
  <c r="G5" i="3"/>
  <c r="E5" i="3"/>
  <c r="A7" i="3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G4" i="3"/>
  <c r="F4" i="3"/>
  <c r="E4" i="3"/>
  <c r="C1" i="3"/>
  <c r="G1" i="1"/>
  <c r="I4" i="1"/>
  <c r="C2" i="1"/>
  <c r="C1" i="1"/>
  <c r="D40" i="1"/>
  <c r="E35" i="5" l="1"/>
  <c r="G35" i="60"/>
  <c r="E35" i="60"/>
  <c r="G35" i="19"/>
  <c r="G35" i="57"/>
  <c r="E35" i="58"/>
  <c r="G35" i="55"/>
  <c r="E35" i="55"/>
  <c r="G35" i="54"/>
  <c r="G35" i="52"/>
  <c r="E35" i="51"/>
  <c r="G35" i="51"/>
  <c r="G35" i="50"/>
  <c r="E35" i="50"/>
  <c r="G35" i="48"/>
  <c r="E35" i="48"/>
  <c r="G35" i="45"/>
  <c r="E35" i="44"/>
  <c r="G35" i="43"/>
  <c r="E35" i="43"/>
  <c r="E35" i="42"/>
  <c r="G35" i="42"/>
  <c r="G35" i="39"/>
  <c r="E35" i="39"/>
  <c r="G35" i="36"/>
  <c r="E35" i="36"/>
  <c r="E35" i="28"/>
  <c r="G35" i="28"/>
  <c r="E35" i="24"/>
  <c r="G35" i="24"/>
  <c r="E35" i="19"/>
  <c r="E35" i="37"/>
  <c r="G35" i="37"/>
  <c r="G37" i="37" s="1"/>
  <c r="G38" i="37" s="1"/>
  <c r="G40" i="37" s="1"/>
  <c r="O39" i="2" s="1"/>
  <c r="E35" i="34"/>
  <c r="G35" i="46"/>
  <c r="E35" i="30"/>
  <c r="G35" i="30"/>
  <c r="G35" i="47"/>
  <c r="G37" i="47" s="1"/>
  <c r="G38" i="47" s="1"/>
  <c r="E35" i="47"/>
  <c r="E35" i="29"/>
  <c r="G35" i="29"/>
  <c r="E35" i="27"/>
  <c r="G35" i="27"/>
  <c r="G37" i="27" s="1"/>
  <c r="G38" i="27" s="1"/>
  <c r="G40" i="27" s="1"/>
  <c r="O29" i="2" s="1"/>
  <c r="E35" i="7"/>
  <c r="G35" i="7"/>
  <c r="G37" i="7" s="1"/>
  <c r="G38" i="7" s="1"/>
  <c r="G40" i="7" s="1"/>
  <c r="O9" i="2" s="1"/>
  <c r="E35" i="8"/>
  <c r="G35" i="8"/>
  <c r="E35" i="9"/>
  <c r="G35" i="9"/>
  <c r="G37" i="9" s="1"/>
  <c r="G38" i="9" s="1"/>
  <c r="G40" i="9" s="1"/>
  <c r="O11" i="2" s="1"/>
  <c r="G35" i="6"/>
  <c r="E35" i="6"/>
  <c r="E35" i="31"/>
  <c r="G35" i="31"/>
  <c r="E35" i="15"/>
  <c r="G35" i="15"/>
  <c r="G35" i="33"/>
  <c r="E35" i="33"/>
  <c r="G35" i="14"/>
  <c r="E35" i="14"/>
  <c r="E35" i="26"/>
  <c r="J28" i="2" s="1"/>
  <c r="G35" i="26"/>
  <c r="E35" i="35"/>
  <c r="G35" i="35"/>
  <c r="E35" i="11"/>
  <c r="G35" i="11"/>
  <c r="G37" i="11" s="1"/>
  <c r="G38" i="11" s="1"/>
  <c r="G40" i="11" s="1"/>
  <c r="O13" i="2" s="1"/>
  <c r="E35" i="32"/>
  <c r="G35" i="32"/>
  <c r="E35" i="25"/>
  <c r="G35" i="25"/>
  <c r="G35" i="21"/>
  <c r="G37" i="21" s="1"/>
  <c r="G38" i="21" s="1"/>
  <c r="G40" i="21" s="1"/>
  <c r="O23" i="2" s="1"/>
  <c r="E35" i="21"/>
  <c r="G35" i="13"/>
  <c r="E35" i="13"/>
  <c r="E35" i="18"/>
  <c r="G35" i="18"/>
  <c r="E35" i="20"/>
  <c r="J22" i="2" s="1"/>
  <c r="G35" i="20"/>
  <c r="E35" i="56"/>
  <c r="G35" i="56"/>
  <c r="G35" i="49"/>
  <c r="E35" i="49"/>
  <c r="E35" i="38"/>
  <c r="G35" i="38"/>
  <c r="G35" i="59"/>
  <c r="E35" i="59"/>
  <c r="E35" i="12"/>
  <c r="G35" i="12"/>
  <c r="G35" i="17"/>
  <c r="E35" i="17"/>
  <c r="E35" i="16"/>
  <c r="G35" i="16"/>
  <c r="G35" i="22"/>
  <c r="E35" i="22"/>
  <c r="G35" i="40"/>
  <c r="E35" i="40"/>
  <c r="J42" i="2" s="1"/>
  <c r="E35" i="10"/>
  <c r="G35" i="10"/>
  <c r="G35" i="5"/>
  <c r="H63" i="2"/>
  <c r="B35" i="19"/>
  <c r="B35" i="51"/>
  <c r="B35" i="61"/>
  <c r="B35" i="13"/>
  <c r="B35" i="15"/>
  <c r="B35" i="17"/>
  <c r="B35" i="57"/>
  <c r="B35" i="6"/>
  <c r="F37" i="10"/>
  <c r="F38" i="10" s="1"/>
  <c r="F40" i="10" s="1"/>
  <c r="M12" i="2" s="1"/>
  <c r="B35" i="46"/>
  <c r="B35" i="47"/>
  <c r="B35" i="48"/>
  <c r="B35" i="58"/>
  <c r="B35" i="59"/>
  <c r="B35" i="60"/>
  <c r="B35" i="26"/>
  <c r="B35" i="36"/>
  <c r="N55" i="2"/>
  <c r="F37" i="59"/>
  <c r="F38" i="59" s="1"/>
  <c r="F40" i="59" s="1"/>
  <c r="F37" i="61"/>
  <c r="F38" i="61" s="1"/>
  <c r="F40" i="61" s="1"/>
  <c r="M62" i="2" s="1"/>
  <c r="H62" i="2"/>
  <c r="B35" i="10"/>
  <c r="L20" i="2"/>
  <c r="N21" i="2"/>
  <c r="L21" i="2"/>
  <c r="L25" i="2"/>
  <c r="B35" i="24"/>
  <c r="F37" i="26"/>
  <c r="F38" i="26" s="1"/>
  <c r="F40" i="26" s="1"/>
  <c r="M28" i="2" s="1"/>
  <c r="B35" i="31"/>
  <c r="B35" i="33"/>
  <c r="B35" i="35"/>
  <c r="B35" i="43"/>
  <c r="B35" i="45"/>
  <c r="L51" i="2"/>
  <c r="B35" i="62"/>
  <c r="B35" i="8"/>
  <c r="F37" i="20"/>
  <c r="F38" i="20" s="1"/>
  <c r="F40" i="20" s="1"/>
  <c r="M22" i="2" s="1"/>
  <c r="B35" i="50"/>
  <c r="G37" i="51"/>
  <c r="G38" i="51" s="1"/>
  <c r="G40" i="51" s="1"/>
  <c r="O53" i="2" s="1"/>
  <c r="B35" i="18"/>
  <c r="B35" i="38"/>
  <c r="L42" i="2"/>
  <c r="G37" i="41"/>
  <c r="G38" i="41" s="1"/>
  <c r="G40" i="41" s="1"/>
  <c r="O43" i="2" s="1"/>
  <c r="F37" i="50"/>
  <c r="F38" i="50" s="1"/>
  <c r="F40" i="50" s="1"/>
  <c r="H39" i="2"/>
  <c r="B35" i="37"/>
  <c r="B35" i="14"/>
  <c r="H16" i="2"/>
  <c r="H23" i="2"/>
  <c r="B35" i="21"/>
  <c r="B35" i="42"/>
  <c r="H44" i="2"/>
  <c r="H49" i="2"/>
  <c r="H21" i="2"/>
  <c r="B35" i="56"/>
  <c r="B35" i="12"/>
  <c r="B35" i="16"/>
  <c r="H51" i="2"/>
  <c r="B35" i="49"/>
  <c r="H55" i="2"/>
  <c r="B35" i="54"/>
  <c r="B35" i="55"/>
  <c r="C40" i="5"/>
  <c r="I7" i="2" s="1"/>
  <c r="H7" i="2"/>
  <c r="B35" i="9"/>
  <c r="C40" i="52"/>
  <c r="I54" i="2" s="1"/>
  <c r="H53" i="2"/>
  <c r="B35" i="22"/>
  <c r="B35" i="30"/>
  <c r="B35" i="32"/>
  <c r="B35" i="34"/>
  <c r="H43" i="2"/>
  <c r="B35" i="41"/>
  <c r="C40" i="36"/>
  <c r="I38" i="2" s="1"/>
  <c r="C40" i="46"/>
  <c r="B35" i="52"/>
  <c r="C40" i="59"/>
  <c r="I60" i="2" s="1"/>
  <c r="F37" i="3"/>
  <c r="F38" i="3" s="1"/>
  <c r="F40" i="3" s="1"/>
  <c r="M5" i="2" s="1"/>
  <c r="B35" i="3"/>
  <c r="H5" i="2"/>
  <c r="C40" i="13"/>
  <c r="C40" i="21"/>
  <c r="C40" i="38"/>
  <c r="I40" i="2" s="1"/>
  <c r="C40" i="50"/>
  <c r="I52" i="2" s="1"/>
  <c r="F37" i="5"/>
  <c r="F38" i="5" s="1"/>
  <c r="F40" i="5" s="1"/>
  <c r="M7" i="2" s="1"/>
  <c r="G37" i="5"/>
  <c r="G38" i="5" s="1"/>
  <c r="G40" i="5" s="1"/>
  <c r="O7" i="2" s="1"/>
  <c r="B35" i="5"/>
  <c r="G37" i="4"/>
  <c r="G38" i="4" s="1"/>
  <c r="G40" i="4" s="1"/>
  <c r="O6" i="2" s="1"/>
  <c r="B35" i="4"/>
  <c r="C40" i="62"/>
  <c r="C40" i="61"/>
  <c r="I62" i="2" s="1"/>
  <c r="C40" i="60"/>
  <c r="I61" i="2" s="1"/>
  <c r="C40" i="58"/>
  <c r="I59" i="2" s="1"/>
  <c r="C40" i="57"/>
  <c r="I58" i="2" s="1"/>
  <c r="C40" i="56"/>
  <c r="C40" i="55"/>
  <c r="I56" i="2" s="1"/>
  <c r="C40" i="54"/>
  <c r="C40" i="10"/>
  <c r="I12" i="2" s="1"/>
  <c r="C40" i="17"/>
  <c r="I19" i="2" s="1"/>
  <c r="C40" i="31"/>
  <c r="I33" i="2" s="1"/>
  <c r="C40" i="33"/>
  <c r="I35" i="2" s="1"/>
  <c r="C40" i="51"/>
  <c r="I53" i="2" s="1"/>
  <c r="C40" i="49"/>
  <c r="I51" i="2" s="1"/>
  <c r="C40" i="48"/>
  <c r="I50" i="2" s="1"/>
  <c r="C40" i="47"/>
  <c r="I49" i="2" s="1"/>
  <c r="C40" i="45"/>
  <c r="I47" i="2" s="1"/>
  <c r="C40" i="44"/>
  <c r="I46" i="2" s="1"/>
  <c r="B35" i="44"/>
  <c r="C40" i="43"/>
  <c r="I45" i="2" s="1"/>
  <c r="C40" i="42"/>
  <c r="I44" i="2" s="1"/>
  <c r="C40" i="41"/>
  <c r="I43" i="2" s="1"/>
  <c r="C40" i="40"/>
  <c r="I42" i="2" s="1"/>
  <c r="B35" i="40"/>
  <c r="C40" i="39"/>
  <c r="I41" i="2" s="1"/>
  <c r="B35" i="39"/>
  <c r="C40" i="37"/>
  <c r="I39" i="2" s="1"/>
  <c r="C40" i="35"/>
  <c r="I37" i="2" s="1"/>
  <c r="C40" i="34"/>
  <c r="I36" i="2" s="1"/>
  <c r="C40" i="32"/>
  <c r="C40" i="30"/>
  <c r="C40" i="29"/>
  <c r="I31" i="2" s="1"/>
  <c r="B35" i="29"/>
  <c r="C40" i="28"/>
  <c r="B35" i="28"/>
  <c r="C40" i="27"/>
  <c r="I29" i="2" s="1"/>
  <c r="B35" i="27"/>
  <c r="C40" i="26"/>
  <c r="C40" i="25"/>
  <c r="I27" i="2" s="1"/>
  <c r="B35" i="25"/>
  <c r="C40" i="24"/>
  <c r="I26" i="2" s="1"/>
  <c r="C40" i="23"/>
  <c r="I25" i="2" s="1"/>
  <c r="B35" i="23"/>
  <c r="C40" i="22"/>
  <c r="I24" i="2" s="1"/>
  <c r="C40" i="20"/>
  <c r="I22" i="2" s="1"/>
  <c r="B35" i="20"/>
  <c r="C40" i="19"/>
  <c r="I21" i="2" s="1"/>
  <c r="C40" i="18"/>
  <c r="I20" i="2" s="1"/>
  <c r="C40" i="16"/>
  <c r="C40" i="15"/>
  <c r="I17" i="2" s="1"/>
  <c r="C40" i="14"/>
  <c r="I16" i="2" s="1"/>
  <c r="C40" i="12"/>
  <c r="I14" i="2" s="1"/>
  <c r="C40" i="11"/>
  <c r="B35" i="11"/>
  <c r="C40" i="9"/>
  <c r="I11" i="2" s="1"/>
  <c r="C40" i="8"/>
  <c r="I10" i="2" s="1"/>
  <c r="C40" i="7"/>
  <c r="I9" i="2" s="1"/>
  <c r="B35" i="7"/>
  <c r="C40" i="6"/>
  <c r="I8" i="2" s="1"/>
  <c r="C40" i="4"/>
  <c r="C40" i="3"/>
  <c r="I5" i="2" s="1"/>
  <c r="H118" i="2" l="1"/>
  <c r="I28" i="2"/>
  <c r="I48" i="2"/>
  <c r="I18" i="2"/>
  <c r="N53" i="2"/>
  <c r="I6" i="2"/>
  <c r="I15" i="2"/>
  <c r="I23" i="2"/>
  <c r="F37" i="62"/>
  <c r="F38" i="62" s="1"/>
  <c r="F40" i="62" s="1"/>
  <c r="M63" i="2" s="1"/>
  <c r="L28" i="2"/>
  <c r="N9" i="2"/>
  <c r="F37" i="19"/>
  <c r="F38" i="19" s="1"/>
  <c r="F40" i="19" s="1"/>
  <c r="M21" i="2" s="1"/>
  <c r="G38" i="19"/>
  <c r="G40" i="19" s="1"/>
  <c r="O21" i="2" s="1"/>
  <c r="I63" i="2"/>
  <c r="L62" i="2"/>
  <c r="L12" i="2"/>
  <c r="F37" i="49"/>
  <c r="F38" i="49" s="1"/>
  <c r="F40" i="49" s="1"/>
  <c r="M51" i="2" s="1"/>
  <c r="F37" i="23"/>
  <c r="F38" i="23" s="1"/>
  <c r="F40" i="23" s="1"/>
  <c r="M25" i="2" s="1"/>
  <c r="L22" i="2"/>
  <c r="F37" i="40"/>
  <c r="F38" i="40" s="1"/>
  <c r="F40" i="40" s="1"/>
  <c r="M42" i="2" s="1"/>
  <c r="L60" i="2"/>
  <c r="E37" i="20"/>
  <c r="E38" i="20" s="1"/>
  <c r="E40" i="20" s="1"/>
  <c r="K22" i="2" s="1"/>
  <c r="L63" i="2"/>
  <c r="E37" i="40"/>
  <c r="E38" i="40" s="1"/>
  <c r="E40" i="40" s="1"/>
  <c r="K42" i="2" s="1"/>
  <c r="E37" i="26"/>
  <c r="E38" i="26" s="1"/>
  <c r="E40" i="26" s="1"/>
  <c r="K28" i="2" s="1"/>
  <c r="G37" i="54"/>
  <c r="G38" i="54" s="1"/>
  <c r="G40" i="54" s="1"/>
  <c r="O55" i="2" s="1"/>
  <c r="N13" i="2"/>
  <c r="N29" i="2"/>
  <c r="N39" i="2"/>
  <c r="L7" i="2"/>
  <c r="F37" i="18"/>
  <c r="F38" i="18" s="1"/>
  <c r="F40" i="18" s="1"/>
  <c r="M20" i="2" s="1"/>
  <c r="L52" i="2"/>
  <c r="N23" i="2"/>
  <c r="N11" i="2"/>
  <c r="N43" i="2"/>
  <c r="F37" i="8"/>
  <c r="F38" i="8" s="1"/>
  <c r="F40" i="8" s="1"/>
  <c r="M10" i="2" s="1"/>
  <c r="L10" i="2"/>
  <c r="F37" i="58"/>
  <c r="F38" i="58" s="1"/>
  <c r="F40" i="58" s="1"/>
  <c r="M59" i="2" s="1"/>
  <c r="L59" i="2"/>
  <c r="F37" i="52"/>
  <c r="F38" i="52" s="1"/>
  <c r="F40" i="52" s="1"/>
  <c r="M54" i="2" s="1"/>
  <c r="L54" i="2"/>
  <c r="F37" i="47"/>
  <c r="F38" i="47" s="1"/>
  <c r="F40" i="47" s="1"/>
  <c r="M49" i="2" s="1"/>
  <c r="L49" i="2"/>
  <c r="G37" i="44"/>
  <c r="G38" i="44" s="1"/>
  <c r="G40" i="44" s="1"/>
  <c r="O46" i="2" s="1"/>
  <c r="N46" i="2"/>
  <c r="E37" i="59"/>
  <c r="E38" i="59" s="1"/>
  <c r="E40" i="59" s="1"/>
  <c r="K60" i="2" s="1"/>
  <c r="J60" i="2"/>
  <c r="F37" i="54"/>
  <c r="F38" i="54" s="1"/>
  <c r="F40" i="54" s="1"/>
  <c r="M55" i="2" s="1"/>
  <c r="L55" i="2"/>
  <c r="F37" i="48"/>
  <c r="F38" i="48" s="1"/>
  <c r="F40" i="48" s="1"/>
  <c r="M50" i="2" s="1"/>
  <c r="L50" i="2"/>
  <c r="E37" i="42"/>
  <c r="E38" i="42" s="1"/>
  <c r="E40" i="42" s="1"/>
  <c r="K44" i="2" s="1"/>
  <c r="J44" i="2"/>
  <c r="G37" i="35"/>
  <c r="G38" i="35" s="1"/>
  <c r="G40" i="35" s="1"/>
  <c r="O37" i="2" s="1"/>
  <c r="N37" i="2"/>
  <c r="G37" i="33"/>
  <c r="G38" i="33" s="1"/>
  <c r="N35" i="2"/>
  <c r="G37" i="31"/>
  <c r="G38" i="31" s="1"/>
  <c r="G40" i="31" s="1"/>
  <c r="O33" i="2" s="1"/>
  <c r="N33" i="2"/>
  <c r="G37" i="30"/>
  <c r="G38" i="30" s="1"/>
  <c r="G40" i="30" s="1"/>
  <c r="O32" i="2" s="1"/>
  <c r="N32" i="2"/>
  <c r="E37" i="25"/>
  <c r="E38" i="25" s="1"/>
  <c r="E40" i="25" s="1"/>
  <c r="K27" i="2" s="1"/>
  <c r="J27" i="2"/>
  <c r="G37" i="61"/>
  <c r="G38" i="61" s="1"/>
  <c r="G40" i="61" s="1"/>
  <c r="O62" i="2" s="1"/>
  <c r="N62" i="2"/>
  <c r="G37" i="55"/>
  <c r="G38" i="55" s="1"/>
  <c r="G40" i="55" s="1"/>
  <c r="O56" i="2" s="1"/>
  <c r="N56" i="2"/>
  <c r="F37" i="37"/>
  <c r="F38" i="37" s="1"/>
  <c r="F40" i="37" s="1"/>
  <c r="M39" i="2" s="1"/>
  <c r="L39" i="2"/>
  <c r="E37" i="21"/>
  <c r="E38" i="21" s="1"/>
  <c r="E40" i="21" s="1"/>
  <c r="J23" i="2"/>
  <c r="G37" i="16"/>
  <c r="G38" i="16" s="1"/>
  <c r="G40" i="16" s="1"/>
  <c r="O18" i="2" s="1"/>
  <c r="N18" i="2"/>
  <c r="G37" i="12"/>
  <c r="G38" i="12" s="1"/>
  <c r="G40" i="12" s="1"/>
  <c r="O14" i="2" s="1"/>
  <c r="N14" i="2"/>
  <c r="E37" i="9"/>
  <c r="E38" i="9" s="1"/>
  <c r="E40" i="9" s="1"/>
  <c r="K11" i="2" s="1"/>
  <c r="J11" i="2"/>
  <c r="F37" i="7"/>
  <c r="F38" i="7" s="1"/>
  <c r="F40" i="7" s="1"/>
  <c r="M9" i="2" s="1"/>
  <c r="L9" i="2"/>
  <c r="E37" i="62"/>
  <c r="E38" i="62" s="1"/>
  <c r="E40" i="62" s="1"/>
  <c r="J63" i="2"/>
  <c r="F37" i="55"/>
  <c r="F38" i="55" s="1"/>
  <c r="F40" i="55" s="1"/>
  <c r="M56" i="2" s="1"/>
  <c r="L56" i="2"/>
  <c r="G37" i="40"/>
  <c r="G38" i="40" s="1"/>
  <c r="G40" i="40" s="1"/>
  <c r="O42" i="2" s="1"/>
  <c r="N42" i="2"/>
  <c r="F37" i="33"/>
  <c r="F38" i="33" s="1"/>
  <c r="F40" i="33" s="1"/>
  <c r="M35" i="2" s="1"/>
  <c r="L35" i="2"/>
  <c r="E37" i="28"/>
  <c r="E38" i="28" s="1"/>
  <c r="E40" i="28" s="1"/>
  <c r="K30" i="2" s="1"/>
  <c r="J30" i="2"/>
  <c r="F37" i="24"/>
  <c r="F38" i="24" s="1"/>
  <c r="F40" i="24" s="1"/>
  <c r="M26" i="2" s="1"/>
  <c r="L26" i="2"/>
  <c r="F37" i="14"/>
  <c r="F38" i="14" s="1"/>
  <c r="F40" i="14" s="1"/>
  <c r="M16" i="2" s="1"/>
  <c r="L16" i="2"/>
  <c r="F37" i="12"/>
  <c r="F38" i="12" s="1"/>
  <c r="F40" i="12" s="1"/>
  <c r="M14" i="2" s="1"/>
  <c r="L14" i="2"/>
  <c r="E37" i="6"/>
  <c r="E38" i="6" s="1"/>
  <c r="E40" i="6" s="1"/>
  <c r="K8" i="2" s="1"/>
  <c r="J8" i="2"/>
  <c r="G37" i="20"/>
  <c r="G38" i="20" s="1"/>
  <c r="G40" i="20" s="1"/>
  <c r="O22" i="2" s="1"/>
  <c r="N22" i="2"/>
  <c r="E40" i="47"/>
  <c r="J49" i="2"/>
  <c r="F37" i="44"/>
  <c r="F38" i="44" s="1"/>
  <c r="F40" i="44" s="1"/>
  <c r="M46" i="2" s="1"/>
  <c r="L46" i="2"/>
  <c r="E37" i="45"/>
  <c r="E38" i="45" s="1"/>
  <c r="E40" i="45" s="1"/>
  <c r="K47" i="2" s="1"/>
  <c r="J47" i="2"/>
  <c r="E37" i="35"/>
  <c r="E38" i="35" s="1"/>
  <c r="E40" i="35" s="1"/>
  <c r="K37" i="2" s="1"/>
  <c r="J37" i="2"/>
  <c r="E37" i="61"/>
  <c r="E38" i="61" s="1"/>
  <c r="E40" i="61" s="1"/>
  <c r="B40" i="61" s="1"/>
  <c r="J62" i="2"/>
  <c r="E37" i="54"/>
  <c r="E38" i="54" s="1"/>
  <c r="E40" i="54" s="1"/>
  <c r="K55" i="2" s="1"/>
  <c r="J55" i="2"/>
  <c r="G37" i="52"/>
  <c r="G38" i="52" s="1"/>
  <c r="G40" i="52" s="1"/>
  <c r="O54" i="2" s="1"/>
  <c r="N54" i="2"/>
  <c r="F37" i="43"/>
  <c r="F38" i="43" s="1"/>
  <c r="F40" i="43" s="1"/>
  <c r="M45" i="2" s="1"/>
  <c r="L45" i="2"/>
  <c r="G37" i="36"/>
  <c r="G38" i="36" s="1"/>
  <c r="G40" i="36" s="1"/>
  <c r="O38" i="2" s="1"/>
  <c r="N38" i="2"/>
  <c r="G37" i="58"/>
  <c r="G38" i="58" s="1"/>
  <c r="G40" i="58" s="1"/>
  <c r="O59" i="2" s="1"/>
  <c r="N59" i="2"/>
  <c r="E37" i="51"/>
  <c r="E38" i="51" s="1"/>
  <c r="E40" i="51" s="1"/>
  <c r="K53" i="2" s="1"/>
  <c r="J53" i="2"/>
  <c r="G37" i="48"/>
  <c r="G38" i="48" s="1"/>
  <c r="G40" i="48" s="1"/>
  <c r="O50" i="2" s="1"/>
  <c r="N50" i="2"/>
  <c r="E37" i="29"/>
  <c r="E38" i="29" s="1"/>
  <c r="E40" i="29" s="1"/>
  <c r="K31" i="2" s="1"/>
  <c r="J31" i="2"/>
  <c r="F37" i="25"/>
  <c r="F38" i="25" s="1"/>
  <c r="F40" i="25" s="1"/>
  <c r="M27" i="2" s="1"/>
  <c r="L27" i="2"/>
  <c r="E37" i="22"/>
  <c r="E38" i="22" s="1"/>
  <c r="E40" i="22" s="1"/>
  <c r="K24" i="2" s="1"/>
  <c r="J24" i="2"/>
  <c r="E37" i="60"/>
  <c r="E38" i="60" s="1"/>
  <c r="E40" i="60" s="1"/>
  <c r="K61" i="2" s="1"/>
  <c r="J61" i="2"/>
  <c r="F37" i="36"/>
  <c r="F38" i="36" s="1"/>
  <c r="F40" i="36" s="1"/>
  <c r="M38" i="2" s="1"/>
  <c r="L38" i="2"/>
  <c r="E38" i="19"/>
  <c r="E40" i="19" s="1"/>
  <c r="K21" i="2" s="1"/>
  <c r="J21" i="2"/>
  <c r="F37" i="15"/>
  <c r="F38" i="15" s="1"/>
  <c r="F40" i="15" s="1"/>
  <c r="M17" i="2" s="1"/>
  <c r="L17" i="2"/>
  <c r="F37" i="11"/>
  <c r="F38" i="11" s="1"/>
  <c r="F40" i="11" s="1"/>
  <c r="M13" i="2" s="1"/>
  <c r="L13" i="2"/>
  <c r="F37" i="9"/>
  <c r="F38" i="9" s="1"/>
  <c r="F40" i="9" s="1"/>
  <c r="M11" i="2" s="1"/>
  <c r="L11" i="2"/>
  <c r="G37" i="6"/>
  <c r="G38" i="6" s="1"/>
  <c r="G40" i="6" s="1"/>
  <c r="O8" i="2" s="1"/>
  <c r="N8" i="2"/>
  <c r="G37" i="56"/>
  <c r="G38" i="56" s="1"/>
  <c r="G40" i="56" s="1"/>
  <c r="O57" i="2" s="1"/>
  <c r="N57" i="2"/>
  <c r="E37" i="39"/>
  <c r="E38" i="39" s="1"/>
  <c r="E40" i="39" s="1"/>
  <c r="K41" i="2" s="1"/>
  <c r="J41" i="2"/>
  <c r="G37" i="32"/>
  <c r="G38" i="32" s="1"/>
  <c r="G40" i="32" s="1"/>
  <c r="O34" i="2" s="1"/>
  <c r="N34" i="2"/>
  <c r="F37" i="28"/>
  <c r="F38" i="28" s="1"/>
  <c r="F40" i="28" s="1"/>
  <c r="M30" i="2" s="1"/>
  <c r="L30" i="2"/>
  <c r="G37" i="24"/>
  <c r="G38" i="24" s="1"/>
  <c r="G40" i="24" s="1"/>
  <c r="O26" i="2" s="1"/>
  <c r="N26" i="2"/>
  <c r="E37" i="16"/>
  <c r="E38" i="16" s="1"/>
  <c r="E40" i="16" s="1"/>
  <c r="K18" i="2" s="1"/>
  <c r="J18" i="2"/>
  <c r="G37" i="13"/>
  <c r="G38" i="13" s="1"/>
  <c r="G40" i="13" s="1"/>
  <c r="O15" i="2" s="1"/>
  <c r="N15" i="2"/>
  <c r="E37" i="11"/>
  <c r="E38" i="11" s="1"/>
  <c r="E40" i="11" s="1"/>
  <c r="K13" i="2" s="1"/>
  <c r="J13" i="2"/>
  <c r="E37" i="58"/>
  <c r="E38" i="58" s="1"/>
  <c r="E40" i="58" s="1"/>
  <c r="K59" i="2" s="1"/>
  <c r="J59" i="2"/>
  <c r="F37" i="6"/>
  <c r="F38" i="6" s="1"/>
  <c r="F40" i="6" s="1"/>
  <c r="M8" i="2" s="1"/>
  <c r="L8" i="2"/>
  <c r="E40" i="46"/>
  <c r="K48" i="2" s="1"/>
  <c r="J48" i="2"/>
  <c r="G37" i="43"/>
  <c r="G38" i="43" s="1"/>
  <c r="G40" i="43" s="1"/>
  <c r="O45" i="2" s="1"/>
  <c r="N45" i="2"/>
  <c r="F37" i="56"/>
  <c r="F38" i="56" s="1"/>
  <c r="F40" i="56" s="1"/>
  <c r="M57" i="2" s="1"/>
  <c r="L57" i="2"/>
  <c r="E37" i="43"/>
  <c r="E38" i="43" s="1"/>
  <c r="E40" i="43" s="1"/>
  <c r="K45" i="2" s="1"/>
  <c r="J45" i="2"/>
  <c r="E37" i="33"/>
  <c r="E38" i="33" s="1"/>
  <c r="E40" i="33" s="1"/>
  <c r="K35" i="2" s="1"/>
  <c r="J35" i="2"/>
  <c r="E37" i="24"/>
  <c r="E38" i="24" s="1"/>
  <c r="E40" i="24" s="1"/>
  <c r="K26" i="2" s="1"/>
  <c r="J26" i="2"/>
  <c r="L5" i="2"/>
  <c r="F37" i="51"/>
  <c r="F38" i="51" s="1"/>
  <c r="F40" i="51" s="1"/>
  <c r="M53" i="2" s="1"/>
  <c r="L53" i="2"/>
  <c r="G38" i="46"/>
  <c r="G40" i="46" s="1"/>
  <c r="O48" i="2" s="1"/>
  <c r="N48" i="2"/>
  <c r="E37" i="41"/>
  <c r="E38" i="41" s="1"/>
  <c r="E40" i="41" s="1"/>
  <c r="K43" i="2" s="1"/>
  <c r="J43" i="2"/>
  <c r="F37" i="35"/>
  <c r="F38" i="35" s="1"/>
  <c r="F40" i="35" s="1"/>
  <c r="M37" i="2" s="1"/>
  <c r="L37" i="2"/>
  <c r="F37" i="57"/>
  <c r="F38" i="57" s="1"/>
  <c r="F40" i="57" s="1"/>
  <c r="M58" i="2" s="1"/>
  <c r="L58" i="2"/>
  <c r="G37" i="50"/>
  <c r="G38" i="50" s="1"/>
  <c r="G40" i="50" s="1"/>
  <c r="O52" i="2" s="1"/>
  <c r="N52" i="2"/>
  <c r="G40" i="47"/>
  <c r="O49" i="2" s="1"/>
  <c r="N49" i="2"/>
  <c r="E37" i="34"/>
  <c r="E38" i="34" s="1"/>
  <c r="E40" i="34" s="1"/>
  <c r="K36" i="2" s="1"/>
  <c r="J36" i="2"/>
  <c r="E37" i="32"/>
  <c r="E38" i="32" s="1"/>
  <c r="E40" i="32" s="1"/>
  <c r="K34" i="2" s="1"/>
  <c r="J34" i="2"/>
  <c r="E37" i="30"/>
  <c r="E38" i="30" s="1"/>
  <c r="E40" i="30" s="1"/>
  <c r="K32" i="2" s="1"/>
  <c r="J32" i="2"/>
  <c r="F37" i="29"/>
  <c r="F38" i="29" s="1"/>
  <c r="F40" i="29" s="1"/>
  <c r="M31" i="2" s="1"/>
  <c r="L31" i="2"/>
  <c r="E37" i="23"/>
  <c r="E38" i="23" s="1"/>
  <c r="E40" i="23" s="1"/>
  <c r="K25" i="2" s="1"/>
  <c r="J25" i="2"/>
  <c r="F37" i="60"/>
  <c r="F38" i="60" s="1"/>
  <c r="F40" i="60" s="1"/>
  <c r="M61" i="2" s="1"/>
  <c r="L61" i="2"/>
  <c r="G37" i="39"/>
  <c r="G38" i="39" s="1"/>
  <c r="G40" i="39" s="1"/>
  <c r="O41" i="2" s="1"/>
  <c r="N41" i="2"/>
  <c r="G37" i="28"/>
  <c r="G38" i="28" s="1"/>
  <c r="G40" i="28" s="1"/>
  <c r="O30" i="2" s="1"/>
  <c r="N30" i="2"/>
  <c r="G37" i="18"/>
  <c r="G38" i="18" s="1"/>
  <c r="G40" i="18" s="1"/>
  <c r="O20" i="2" s="1"/>
  <c r="N20" i="2"/>
  <c r="G37" i="14"/>
  <c r="G38" i="14" s="1"/>
  <c r="G40" i="14" s="1"/>
  <c r="O16" i="2" s="1"/>
  <c r="N16" i="2"/>
  <c r="G37" i="10"/>
  <c r="G38" i="10" s="1"/>
  <c r="G40" i="10" s="1"/>
  <c r="O12" i="2" s="1"/>
  <c r="N12" i="2"/>
  <c r="G37" i="8"/>
  <c r="G38" i="8" s="1"/>
  <c r="G40" i="8" s="1"/>
  <c r="O10" i="2" s="1"/>
  <c r="N10" i="2"/>
  <c r="F37" i="42"/>
  <c r="F38" i="42" s="1"/>
  <c r="F40" i="42" s="1"/>
  <c r="M44" i="2" s="1"/>
  <c r="L44" i="2"/>
  <c r="F37" i="39"/>
  <c r="F38" i="39" s="1"/>
  <c r="F40" i="39" s="1"/>
  <c r="M41" i="2" s="1"/>
  <c r="L41" i="2"/>
  <c r="F37" i="31"/>
  <c r="F38" i="31" s="1"/>
  <c r="F40" i="31" s="1"/>
  <c r="M33" i="2" s="1"/>
  <c r="L33" i="2"/>
  <c r="E37" i="27"/>
  <c r="E38" i="27" s="1"/>
  <c r="E40" i="27" s="1"/>
  <c r="K29" i="2" s="1"/>
  <c r="J29" i="2"/>
  <c r="E37" i="18"/>
  <c r="E38" i="18" s="1"/>
  <c r="E40" i="18" s="1"/>
  <c r="J20" i="2"/>
  <c r="F37" i="16"/>
  <c r="F38" i="16" s="1"/>
  <c r="F40" i="16" s="1"/>
  <c r="M18" i="2" s="1"/>
  <c r="L18" i="2"/>
  <c r="E37" i="10"/>
  <c r="E38" i="10" s="1"/>
  <c r="E40" i="10" s="1"/>
  <c r="J12" i="2"/>
  <c r="G37" i="42"/>
  <c r="G38" i="42" s="1"/>
  <c r="G40" i="42" s="1"/>
  <c r="O44" i="2" s="1"/>
  <c r="N44" i="2"/>
  <c r="G37" i="45"/>
  <c r="G38" i="45" s="1"/>
  <c r="G40" i="45" s="1"/>
  <c r="O47" i="2" s="1"/>
  <c r="N47" i="2"/>
  <c r="F37" i="22"/>
  <c r="F38" i="22" s="1"/>
  <c r="F40" i="22" s="1"/>
  <c r="M24" i="2" s="1"/>
  <c r="L24" i="2"/>
  <c r="E37" i="31"/>
  <c r="E38" i="31" s="1"/>
  <c r="E40" i="31" s="1"/>
  <c r="K33" i="2" s="1"/>
  <c r="J33" i="2"/>
  <c r="E37" i="17"/>
  <c r="E38" i="17" s="1"/>
  <c r="E40" i="17" s="1"/>
  <c r="K19" i="2" s="1"/>
  <c r="J19" i="2"/>
  <c r="E37" i="14"/>
  <c r="E38" i="14" s="1"/>
  <c r="E40" i="14" s="1"/>
  <c r="K16" i="2" s="1"/>
  <c r="J16" i="2"/>
  <c r="E37" i="38"/>
  <c r="E38" i="38" s="1"/>
  <c r="E40" i="38" s="1"/>
  <c r="J40" i="2"/>
  <c r="G37" i="59"/>
  <c r="G38" i="59" s="1"/>
  <c r="G40" i="59" s="1"/>
  <c r="O60" i="2" s="1"/>
  <c r="N60" i="2"/>
  <c r="E37" i="52"/>
  <c r="E38" i="52" s="1"/>
  <c r="E40" i="52" s="1"/>
  <c r="K54" i="2" s="1"/>
  <c r="J54" i="2"/>
  <c r="E37" i="49"/>
  <c r="E38" i="49" s="1"/>
  <c r="E40" i="49" s="1"/>
  <c r="K51" i="2" s="1"/>
  <c r="J51" i="2"/>
  <c r="F37" i="45"/>
  <c r="F38" i="45" s="1"/>
  <c r="F40" i="45" s="1"/>
  <c r="M47" i="2" s="1"/>
  <c r="L47" i="2"/>
  <c r="E37" i="37"/>
  <c r="E38" i="37" s="1"/>
  <c r="E40" i="37" s="1"/>
  <c r="K39" i="2" s="1"/>
  <c r="J39" i="2"/>
  <c r="G37" i="34"/>
  <c r="G38" i="34" s="1"/>
  <c r="G40" i="34" s="1"/>
  <c r="O36" i="2" s="1"/>
  <c r="N36" i="2"/>
  <c r="G37" i="57"/>
  <c r="G38" i="57" s="1"/>
  <c r="G40" i="57" s="1"/>
  <c r="O58" i="2" s="1"/>
  <c r="N58" i="2"/>
  <c r="G37" i="49"/>
  <c r="G38" i="49" s="1"/>
  <c r="G40" i="49" s="1"/>
  <c r="O51" i="2" s="1"/>
  <c r="N51" i="2"/>
  <c r="F37" i="46"/>
  <c r="F38" i="46" s="1"/>
  <c r="F40" i="46" s="1"/>
  <c r="M48" i="2" s="1"/>
  <c r="L48" i="2"/>
  <c r="E37" i="36"/>
  <c r="E38" i="36" s="1"/>
  <c r="E40" i="36" s="1"/>
  <c r="K38" i="2" s="1"/>
  <c r="J38" i="2"/>
  <c r="F37" i="34"/>
  <c r="F38" i="34" s="1"/>
  <c r="F40" i="34" s="1"/>
  <c r="M36" i="2" s="1"/>
  <c r="L36" i="2"/>
  <c r="F37" i="32"/>
  <c r="F38" i="32" s="1"/>
  <c r="F40" i="32" s="1"/>
  <c r="M34" i="2" s="1"/>
  <c r="L34" i="2"/>
  <c r="F37" i="30"/>
  <c r="F38" i="30" s="1"/>
  <c r="F40" i="30" s="1"/>
  <c r="M32" i="2" s="1"/>
  <c r="L32" i="2"/>
  <c r="G37" i="26"/>
  <c r="G38" i="26" s="1"/>
  <c r="G40" i="26" s="1"/>
  <c r="O28" i="2" s="1"/>
  <c r="N28" i="2"/>
  <c r="G37" i="23"/>
  <c r="G38" i="23" s="1"/>
  <c r="G40" i="23" s="1"/>
  <c r="O25" i="2" s="1"/>
  <c r="N25" i="2"/>
  <c r="G37" i="62"/>
  <c r="G38" i="62" s="1"/>
  <c r="G40" i="62" s="1"/>
  <c r="N63" i="2"/>
  <c r="G37" i="60"/>
  <c r="G38" i="60" s="1"/>
  <c r="G40" i="60" s="1"/>
  <c r="O61" i="2" s="1"/>
  <c r="N61" i="2"/>
  <c r="F37" i="38"/>
  <c r="F38" i="38" s="1"/>
  <c r="F40" i="38" s="1"/>
  <c r="M40" i="2" s="1"/>
  <c r="L40" i="2"/>
  <c r="F37" i="27"/>
  <c r="F38" i="27" s="1"/>
  <c r="F40" i="27" s="1"/>
  <c r="M29" i="2" s="1"/>
  <c r="L29" i="2"/>
  <c r="F37" i="17"/>
  <c r="F38" i="17" s="1"/>
  <c r="F40" i="17" s="1"/>
  <c r="M19" i="2" s="1"/>
  <c r="L19" i="2"/>
  <c r="F37" i="13"/>
  <c r="F38" i="13" s="1"/>
  <c r="F40" i="13" s="1"/>
  <c r="M15" i="2" s="1"/>
  <c r="L15" i="2"/>
  <c r="E37" i="7"/>
  <c r="E38" i="7" s="1"/>
  <c r="E40" i="7" s="1"/>
  <c r="K9" i="2" s="1"/>
  <c r="J9" i="2"/>
  <c r="E37" i="55"/>
  <c r="E38" i="55" s="1"/>
  <c r="E40" i="55" s="1"/>
  <c r="K56" i="2" s="1"/>
  <c r="J56" i="2"/>
  <c r="E37" i="50"/>
  <c r="E38" i="50" s="1"/>
  <c r="E40" i="50" s="1"/>
  <c r="K52" i="2" s="1"/>
  <c r="J52" i="2"/>
  <c r="F37" i="41"/>
  <c r="F38" i="41" s="1"/>
  <c r="F40" i="41" s="1"/>
  <c r="M43" i="2" s="1"/>
  <c r="L43" i="2"/>
  <c r="G37" i="38"/>
  <c r="G38" i="38" s="1"/>
  <c r="G40" i="38" s="1"/>
  <c r="O40" i="2" s="1"/>
  <c r="N40" i="2"/>
  <c r="G37" i="29"/>
  <c r="G38" i="29" s="1"/>
  <c r="G40" i="29" s="1"/>
  <c r="O31" i="2" s="1"/>
  <c r="N31" i="2"/>
  <c r="G37" i="25"/>
  <c r="G38" i="25" s="1"/>
  <c r="G40" i="25" s="1"/>
  <c r="O27" i="2" s="1"/>
  <c r="N27" i="2"/>
  <c r="G37" i="17"/>
  <c r="G38" i="17" s="1"/>
  <c r="G40" i="17" s="1"/>
  <c r="O19" i="2" s="1"/>
  <c r="N19" i="2"/>
  <c r="G37" i="15"/>
  <c r="G38" i="15" s="1"/>
  <c r="G40" i="15" s="1"/>
  <c r="O17" i="2" s="1"/>
  <c r="N17" i="2"/>
  <c r="E37" i="12"/>
  <c r="E38" i="12" s="1"/>
  <c r="E40" i="12" s="1"/>
  <c r="K14" i="2" s="1"/>
  <c r="J14" i="2"/>
  <c r="E37" i="8"/>
  <c r="E38" i="8" s="1"/>
  <c r="E40" i="8" s="1"/>
  <c r="K10" i="2" s="1"/>
  <c r="J10" i="2"/>
  <c r="E37" i="56"/>
  <c r="E38" i="56" s="1"/>
  <c r="E40" i="56" s="1"/>
  <c r="K57" i="2" s="1"/>
  <c r="J57" i="2"/>
  <c r="F37" i="21"/>
  <c r="F38" i="21" s="1"/>
  <c r="F40" i="21" s="1"/>
  <c r="M23" i="2" s="1"/>
  <c r="L23" i="2"/>
  <c r="E37" i="48"/>
  <c r="E38" i="48" s="1"/>
  <c r="E40" i="48" s="1"/>
  <c r="K50" i="2" s="1"/>
  <c r="J50" i="2"/>
  <c r="E37" i="44"/>
  <c r="E38" i="44" s="1"/>
  <c r="E40" i="44" s="1"/>
  <c r="K46" i="2" s="1"/>
  <c r="J46" i="2"/>
  <c r="G37" i="22"/>
  <c r="G38" i="22" s="1"/>
  <c r="G40" i="22" s="1"/>
  <c r="O24" i="2" s="1"/>
  <c r="N24" i="2"/>
  <c r="E37" i="15"/>
  <c r="E38" i="15" s="1"/>
  <c r="E40" i="15" s="1"/>
  <c r="K17" i="2" s="1"/>
  <c r="J17" i="2"/>
  <c r="E37" i="13"/>
  <c r="E38" i="13" s="1"/>
  <c r="E40" i="13" s="1"/>
  <c r="K15" i="2" s="1"/>
  <c r="J15" i="2"/>
  <c r="E37" i="57"/>
  <c r="E38" i="57" s="1"/>
  <c r="J58" i="2"/>
  <c r="G37" i="3"/>
  <c r="G38" i="3" s="1"/>
  <c r="G40" i="3" s="1"/>
  <c r="O5" i="2" s="1"/>
  <c r="N5" i="2"/>
  <c r="E37" i="3"/>
  <c r="E38" i="3" s="1"/>
  <c r="E40" i="3" s="1"/>
  <c r="J5" i="2"/>
  <c r="I34" i="2"/>
  <c r="I57" i="2"/>
  <c r="I32" i="2"/>
  <c r="I55" i="2"/>
  <c r="M60" i="2"/>
  <c r="I13" i="2"/>
  <c r="I30" i="2"/>
  <c r="M52" i="2"/>
  <c r="N7" i="2"/>
  <c r="E37" i="5"/>
  <c r="E38" i="5" s="1"/>
  <c r="E40" i="5" s="1"/>
  <c r="K7" i="2" s="1"/>
  <c r="P7" i="2" s="1"/>
  <c r="J7" i="2"/>
  <c r="N6" i="2"/>
  <c r="E37" i="4"/>
  <c r="E38" i="4" s="1"/>
  <c r="J6" i="2"/>
  <c r="F37" i="4"/>
  <c r="F38" i="4" s="1"/>
  <c r="F40" i="4" s="1"/>
  <c r="M6" i="2" s="1"/>
  <c r="L6" i="2"/>
  <c r="B40" i="26" l="1"/>
  <c r="K49" i="2"/>
  <c r="P49" i="2" s="1"/>
  <c r="R49" i="2" s="1"/>
  <c r="B40" i="47"/>
  <c r="N118" i="2"/>
  <c r="B40" i="46"/>
  <c r="L118" i="2"/>
  <c r="J118" i="2"/>
  <c r="B40" i="16"/>
  <c r="B40" i="18"/>
  <c r="K5" i="2"/>
  <c r="B40" i="3"/>
  <c r="E40" i="57"/>
  <c r="K58" i="2" s="1"/>
  <c r="P58" i="2" s="1"/>
  <c r="R58" i="2" s="1"/>
  <c r="G40" i="33"/>
  <c r="H40" i="33" s="1"/>
  <c r="B40" i="21"/>
  <c r="B40" i="13"/>
  <c r="B40" i="62"/>
  <c r="K63" i="2"/>
  <c r="O63" i="2"/>
  <c r="B40" i="10"/>
  <c r="K12" i="2"/>
  <c r="P12" i="2" s="1"/>
  <c r="R12" i="2" s="1"/>
  <c r="B40" i="56"/>
  <c r="B40" i="25"/>
  <c r="B40" i="29"/>
  <c r="B40" i="42"/>
  <c r="K62" i="2"/>
  <c r="P62" i="2" s="1"/>
  <c r="R62" i="2" s="1"/>
  <c r="B40" i="40"/>
  <c r="B40" i="30"/>
  <c r="B40" i="45"/>
  <c r="B40" i="23"/>
  <c r="K20" i="2"/>
  <c r="P20" i="2" s="1"/>
  <c r="R20" i="2" s="1"/>
  <c r="B40" i="36"/>
  <c r="B40" i="9"/>
  <c r="B40" i="14"/>
  <c r="B40" i="24"/>
  <c r="B40" i="54"/>
  <c r="B40" i="31"/>
  <c r="B40" i="60"/>
  <c r="B40" i="43"/>
  <c r="B40" i="44"/>
  <c r="B40" i="38"/>
  <c r="K23" i="2"/>
  <c r="P23" i="2" s="1"/>
  <c r="R23" i="2" s="1"/>
  <c r="B40" i="19"/>
  <c r="B40" i="15"/>
  <c r="B40" i="20"/>
  <c r="B40" i="22"/>
  <c r="B40" i="6"/>
  <c r="B40" i="59"/>
  <c r="K40" i="2"/>
  <c r="P40" i="2" s="1"/>
  <c r="R40" i="2" s="1"/>
  <c r="B40" i="35"/>
  <c r="B40" i="48"/>
  <c r="B40" i="8"/>
  <c r="B40" i="39"/>
  <c r="B40" i="49"/>
  <c r="B40" i="55"/>
  <c r="B40" i="58"/>
  <c r="B40" i="51"/>
  <c r="B40" i="32"/>
  <c r="B40" i="52"/>
  <c r="B40" i="12"/>
  <c r="B40" i="17"/>
  <c r="B40" i="41"/>
  <c r="B40" i="27"/>
  <c r="B40" i="7"/>
  <c r="B40" i="34"/>
  <c r="B40" i="37"/>
  <c r="B40" i="50"/>
  <c r="B40" i="28"/>
  <c r="B40" i="11"/>
  <c r="E40" i="4"/>
  <c r="B40" i="5"/>
  <c r="P8" i="2"/>
  <c r="R8" i="2" s="1"/>
  <c r="P9" i="2"/>
  <c r="R9" i="2" s="1"/>
  <c r="P10" i="2"/>
  <c r="R10" i="2" s="1"/>
  <c r="P11" i="2"/>
  <c r="R11" i="2" s="1"/>
  <c r="P13" i="2"/>
  <c r="R13" i="2" s="1"/>
  <c r="P14" i="2"/>
  <c r="R14" i="2" s="1"/>
  <c r="P15" i="2"/>
  <c r="R15" i="2" s="1"/>
  <c r="P16" i="2"/>
  <c r="R16" i="2" s="1"/>
  <c r="P17" i="2"/>
  <c r="R17" i="2" s="1"/>
  <c r="P18" i="2"/>
  <c r="R18" i="2" s="1"/>
  <c r="P19" i="2"/>
  <c r="R19" i="2" s="1"/>
  <c r="P21" i="2"/>
  <c r="R21" i="2" s="1"/>
  <c r="P22" i="2"/>
  <c r="R22" i="2" s="1"/>
  <c r="P24" i="2"/>
  <c r="R24" i="2" s="1"/>
  <c r="P25" i="2"/>
  <c r="R25" i="2" s="1"/>
  <c r="P26" i="2"/>
  <c r="R26" i="2" s="1"/>
  <c r="P27" i="2"/>
  <c r="R27" i="2" s="1"/>
  <c r="P28" i="2"/>
  <c r="R28" i="2" s="1"/>
  <c r="P29" i="2"/>
  <c r="R29" i="2" s="1"/>
  <c r="P30" i="2"/>
  <c r="R30" i="2" s="1"/>
  <c r="P31" i="2"/>
  <c r="R31" i="2" s="1"/>
  <c r="P32" i="2"/>
  <c r="R32" i="2" s="1"/>
  <c r="P33" i="2"/>
  <c r="R33" i="2" s="1"/>
  <c r="P34" i="2"/>
  <c r="R34" i="2" s="1"/>
  <c r="P36" i="2"/>
  <c r="R36" i="2" s="1"/>
  <c r="P37" i="2"/>
  <c r="R37" i="2" s="1"/>
  <c r="P38" i="2"/>
  <c r="R38" i="2" s="1"/>
  <c r="P39" i="2"/>
  <c r="R39" i="2" s="1"/>
  <c r="P41" i="2"/>
  <c r="R41" i="2" s="1"/>
  <c r="P42" i="2"/>
  <c r="R42" i="2" s="1"/>
  <c r="P43" i="2"/>
  <c r="R43" i="2" s="1"/>
  <c r="P44" i="2"/>
  <c r="R44" i="2" s="1"/>
  <c r="P45" i="2"/>
  <c r="R45" i="2" s="1"/>
  <c r="P46" i="2"/>
  <c r="R46" i="2" s="1"/>
  <c r="P47" i="2"/>
  <c r="R47" i="2" s="1"/>
  <c r="P48" i="2"/>
  <c r="R48" i="2" s="1"/>
  <c r="P50" i="2"/>
  <c r="R50" i="2" s="1"/>
  <c r="P51" i="2"/>
  <c r="R51" i="2" s="1"/>
  <c r="P52" i="2"/>
  <c r="R52" i="2" s="1"/>
  <c r="P53" i="2"/>
  <c r="R53" i="2" s="1"/>
  <c r="P54" i="2"/>
  <c r="R54" i="2" s="1"/>
  <c r="P55" i="2"/>
  <c r="R55" i="2" s="1"/>
  <c r="P56" i="2"/>
  <c r="R56" i="2" s="1"/>
  <c r="P57" i="2"/>
  <c r="R57" i="2" s="1"/>
  <c r="P59" i="2"/>
  <c r="R59" i="2" s="1"/>
  <c r="P60" i="2"/>
  <c r="R60" i="2" s="1"/>
  <c r="P61" i="2"/>
  <c r="R61" i="2" s="1"/>
  <c r="P65" i="2"/>
  <c r="R65" i="2" s="1"/>
  <c r="P66" i="2"/>
  <c r="R66" i="2" s="1"/>
  <c r="P67" i="2"/>
  <c r="R67" i="2" s="1"/>
  <c r="P68" i="2"/>
  <c r="R68" i="2" s="1"/>
  <c r="P69" i="2"/>
  <c r="R69" i="2" s="1"/>
  <c r="P70" i="2"/>
  <c r="R70" i="2" s="1"/>
  <c r="P71" i="2"/>
  <c r="R71" i="2" s="1"/>
  <c r="P72" i="2"/>
  <c r="R72" i="2" s="1"/>
  <c r="P73" i="2"/>
  <c r="R73" i="2" s="1"/>
  <c r="P74" i="2"/>
  <c r="R74" i="2" s="1"/>
  <c r="P75" i="2"/>
  <c r="R75" i="2" s="1"/>
  <c r="P76" i="2"/>
  <c r="R76" i="2" s="1"/>
  <c r="P77" i="2"/>
  <c r="R77" i="2" s="1"/>
  <c r="P78" i="2"/>
  <c r="R78" i="2" s="1"/>
  <c r="P79" i="2"/>
  <c r="R79" i="2" s="1"/>
  <c r="P80" i="2"/>
  <c r="R80" i="2" s="1"/>
  <c r="P81" i="2"/>
  <c r="R81" i="2" s="1"/>
  <c r="P82" i="2"/>
  <c r="R82" i="2" s="1"/>
  <c r="P83" i="2"/>
  <c r="R83" i="2" s="1"/>
  <c r="P84" i="2"/>
  <c r="R84" i="2" s="1"/>
  <c r="P85" i="2"/>
  <c r="R85" i="2" s="1"/>
  <c r="P86" i="2"/>
  <c r="R86" i="2" s="1"/>
  <c r="P87" i="2"/>
  <c r="R87" i="2" s="1"/>
  <c r="P88" i="2"/>
  <c r="R88" i="2" s="1"/>
  <c r="P89" i="2"/>
  <c r="R89" i="2" s="1"/>
  <c r="P90" i="2"/>
  <c r="R90" i="2" s="1"/>
  <c r="P91" i="2"/>
  <c r="R91" i="2" s="1"/>
  <c r="P92" i="2"/>
  <c r="R92" i="2" s="1"/>
  <c r="P93" i="2"/>
  <c r="R93" i="2" s="1"/>
  <c r="P94" i="2"/>
  <c r="R94" i="2" s="1"/>
  <c r="P95" i="2"/>
  <c r="R95" i="2" s="1"/>
  <c r="P96" i="2"/>
  <c r="R96" i="2" s="1"/>
  <c r="P97" i="2"/>
  <c r="R97" i="2" s="1"/>
  <c r="P98" i="2"/>
  <c r="R98" i="2" s="1"/>
  <c r="P99" i="2"/>
  <c r="R99" i="2" s="1"/>
  <c r="P100" i="2"/>
  <c r="R100" i="2" s="1"/>
  <c r="P101" i="2"/>
  <c r="R101" i="2" s="1"/>
  <c r="P102" i="2"/>
  <c r="R102" i="2" s="1"/>
  <c r="P103" i="2"/>
  <c r="R103" i="2" s="1"/>
  <c r="P104" i="2"/>
  <c r="R104" i="2" s="1"/>
  <c r="P105" i="2"/>
  <c r="R105" i="2" s="1"/>
  <c r="P106" i="2"/>
  <c r="R106" i="2" s="1"/>
  <c r="P107" i="2"/>
  <c r="R107" i="2" s="1"/>
  <c r="P108" i="2"/>
  <c r="R108" i="2" s="1"/>
  <c r="P109" i="2"/>
  <c r="R109" i="2" s="1"/>
  <c r="P110" i="2"/>
  <c r="R110" i="2" s="1"/>
  <c r="P111" i="2"/>
  <c r="R111" i="2" s="1"/>
  <c r="P112" i="2"/>
  <c r="R112" i="2" s="1"/>
  <c r="P113" i="2"/>
  <c r="R113" i="2" s="1"/>
  <c r="P114" i="2"/>
  <c r="R114" i="2" s="1"/>
  <c r="P115" i="2"/>
  <c r="R115" i="2" s="1"/>
  <c r="P116" i="2"/>
  <c r="R116" i="2" s="1"/>
  <c r="P117" i="2"/>
  <c r="R117" i="2" s="1"/>
  <c r="D118" i="2"/>
  <c r="B40" i="57" l="1"/>
  <c r="B40" i="33"/>
  <c r="O35" i="2"/>
  <c r="P35" i="2" s="1"/>
  <c r="R35" i="2" s="1"/>
  <c r="K6" i="2"/>
  <c r="P6" i="2" s="1"/>
  <c r="B40" i="4"/>
  <c r="R64" i="2"/>
  <c r="P63" i="2"/>
  <c r="R63" i="2" s="1"/>
  <c r="F4" i="1"/>
  <c r="C35" i="1"/>
  <c r="H4" i="2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G32" i="1"/>
  <c r="G33" i="1"/>
  <c r="I9" i="1"/>
  <c r="I7" i="1"/>
  <c r="I8" i="1" s="1"/>
  <c r="D35" i="1"/>
  <c r="B35" i="1" s="1"/>
  <c r="C40" i="1" l="1"/>
  <c r="I4" i="2" s="1"/>
  <c r="I118" i="2" s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4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l="1"/>
  <c r="A33" i="1" s="1"/>
  <c r="A34" i="1" s="1"/>
  <c r="L4" i="2"/>
  <c r="N4" i="2"/>
  <c r="J4" i="2"/>
  <c r="G37" i="1" l="1"/>
  <c r="G38" i="1" s="1"/>
  <c r="G40" i="1" s="1"/>
  <c r="F37" i="1"/>
  <c r="F38" i="1" s="1"/>
  <c r="F40" i="1" s="1"/>
  <c r="E37" i="1"/>
  <c r="E38" i="1" s="1"/>
  <c r="E40" i="1" s="1"/>
  <c r="R5" i="2" l="1"/>
  <c r="K4" i="2"/>
  <c r="K118" i="2" s="1"/>
  <c r="O4" i="2"/>
  <c r="O118" i="2" s="1"/>
  <c r="M4" i="2"/>
  <c r="M118" i="2" s="1"/>
  <c r="R7" i="2" l="1"/>
  <c r="R4" i="2"/>
  <c r="R6" i="2" l="1"/>
  <c r="R118" i="2" s="1"/>
  <c r="P118" i="2"/>
</calcChain>
</file>

<file path=xl/comments1.xml><?xml version="1.0" encoding="utf-8"?>
<comments xmlns="http://schemas.openxmlformats.org/spreadsheetml/2006/main">
  <authors>
    <author>Bayan</author>
  </authors>
  <commentList>
    <comment ref="G28" authorId="0" shapeId="0">
      <text>
        <r>
          <rPr>
            <b/>
            <sz val="9"/>
            <color indexed="81"/>
            <rFont val="Tahoma"/>
          </rPr>
          <t>Bayan:</t>
        </r>
        <r>
          <rPr>
            <sz val="9"/>
            <color indexed="81"/>
            <rFont val="Tahoma"/>
          </rPr>
          <t xml:space="preserve">
باقي عليه سلف من شهر2 مبلغ 1019 </t>
        </r>
      </text>
    </comment>
    <comment ref="G34" authorId="0" shapeId="0">
      <text>
        <r>
          <rPr>
            <b/>
            <sz val="9"/>
            <color indexed="81"/>
            <rFont val="Tahoma"/>
          </rPr>
          <t>Bayan:</t>
        </r>
        <r>
          <rPr>
            <sz val="9"/>
            <color indexed="81"/>
            <rFont val="Tahoma"/>
          </rPr>
          <t xml:space="preserve">
له من شهر 2 مبلغ 244 جنيه</t>
        </r>
      </text>
    </comment>
  </commentList>
</comments>
</file>

<file path=xl/sharedStrings.xml><?xml version="1.0" encoding="utf-8"?>
<sst xmlns="http://schemas.openxmlformats.org/spreadsheetml/2006/main" count="7422" uniqueCount="173">
  <si>
    <t>أضافي</t>
  </si>
  <si>
    <t>تأخير</t>
  </si>
  <si>
    <t>خاورج مبكر</t>
  </si>
  <si>
    <t>الراتب الاساسي</t>
  </si>
  <si>
    <t>اجرة الساعة</t>
  </si>
  <si>
    <t>حضور</t>
  </si>
  <si>
    <t>انصراف</t>
  </si>
  <si>
    <t>مطلوب الحضور</t>
  </si>
  <si>
    <t>مطلوب الانصراف</t>
  </si>
  <si>
    <t>ثوابت</t>
  </si>
  <si>
    <t>عدد ايام العمل</t>
  </si>
  <si>
    <t>عدد ساعات العمل اليومية</t>
  </si>
  <si>
    <t>اجرة اليوم</t>
  </si>
  <si>
    <t>عدد ساعات العمل بالشهر</t>
  </si>
  <si>
    <t>الحساب</t>
  </si>
  <si>
    <t>اجرة الايام</t>
  </si>
  <si>
    <t>خصم التأخير</t>
  </si>
  <si>
    <t>خصم الاذن</t>
  </si>
  <si>
    <t>اضافة الاضافي</t>
  </si>
  <si>
    <t>التاريخ</t>
  </si>
  <si>
    <t>الاسم</t>
  </si>
  <si>
    <t>رواتب شهر</t>
  </si>
  <si>
    <t>رقم البصمة</t>
  </si>
  <si>
    <t xml:space="preserve"> زياد  </t>
  </si>
  <si>
    <t xml:space="preserve"> ام ميادة </t>
  </si>
  <si>
    <t xml:space="preserve"> ام احمد مكنة </t>
  </si>
  <si>
    <t xml:space="preserve"> ام محمد مكنة </t>
  </si>
  <si>
    <t xml:space="preserve"> ام ولاء </t>
  </si>
  <si>
    <t xml:space="preserve"> ام منار </t>
  </si>
  <si>
    <t xml:space="preserve"> سالي </t>
  </si>
  <si>
    <t xml:space="preserve">  فاطمة بنت ام سيد </t>
  </si>
  <si>
    <t xml:space="preserve"> ام احمد تشطيب </t>
  </si>
  <si>
    <t xml:space="preserve"> منى </t>
  </si>
  <si>
    <t xml:space="preserve"> ام فطمة مكنة </t>
  </si>
  <si>
    <t xml:space="preserve"> سناء </t>
  </si>
  <si>
    <t xml:space="preserve"> ام ايمن </t>
  </si>
  <si>
    <t xml:space="preserve"> ام عتاب </t>
  </si>
  <si>
    <t xml:space="preserve"> ايمان جاب الله </t>
  </si>
  <si>
    <t xml:space="preserve"> دعاء اشرف </t>
  </si>
  <si>
    <t xml:space="preserve"> ام اسلام </t>
  </si>
  <si>
    <t xml:space="preserve"> ذكرى هلال </t>
  </si>
  <si>
    <t xml:space="preserve"> ناصر </t>
  </si>
  <si>
    <t xml:space="preserve"> خالد علي </t>
  </si>
  <si>
    <t xml:space="preserve"> عمار أبو حمرا </t>
  </si>
  <si>
    <t xml:space="preserve"> كريمة محمد </t>
  </si>
  <si>
    <t xml:space="preserve"> ام سالي </t>
  </si>
  <si>
    <t xml:space="preserve"> ام عبيدة </t>
  </si>
  <si>
    <t xml:space="preserve"> محمد عبيد </t>
  </si>
  <si>
    <t xml:space="preserve"> احمد عيوش </t>
  </si>
  <si>
    <t xml:space="preserve"> ام سيف </t>
  </si>
  <si>
    <t xml:space="preserve"> المجموع </t>
  </si>
  <si>
    <t>الراتب الاساسى</t>
  </si>
  <si>
    <t>عدد ايام الحضور</t>
  </si>
  <si>
    <t>عدد ساعات التأخير</t>
  </si>
  <si>
    <t>عدد ساعات الاذن</t>
  </si>
  <si>
    <t>عدد ساعات الإضافي</t>
  </si>
  <si>
    <t>قيمة الإضافي</t>
  </si>
  <si>
    <t>اجمالي الراتب المستحق</t>
  </si>
  <si>
    <t>المدفوع</t>
  </si>
  <si>
    <t>الباقي</t>
  </si>
  <si>
    <t>اجرة أيام الحضور</t>
  </si>
  <si>
    <t>الخميس</t>
  </si>
  <si>
    <t>الجمعة</t>
  </si>
  <si>
    <t>السبت</t>
  </si>
  <si>
    <t>الأحد</t>
  </si>
  <si>
    <t>الإثنين</t>
  </si>
  <si>
    <t>الثلاثاء</t>
  </si>
  <si>
    <t>الأربعاء</t>
  </si>
  <si>
    <t>سلف</t>
  </si>
  <si>
    <t>المستحق</t>
  </si>
  <si>
    <t>اليوم</t>
  </si>
  <si>
    <t>المستحق من الدوام</t>
  </si>
  <si>
    <t>ورقة</t>
  </si>
  <si>
    <t>Admin</t>
  </si>
  <si>
    <t>Zied</t>
  </si>
  <si>
    <t>Mohmad obid</t>
  </si>
  <si>
    <t>khaled sulaiman</t>
  </si>
  <si>
    <t>om myada</t>
  </si>
  <si>
    <t>om noora</t>
  </si>
  <si>
    <t>om ahmad machin</t>
  </si>
  <si>
    <t>om mohamad</t>
  </si>
  <si>
    <t>om walaa</t>
  </si>
  <si>
    <t>om manar</t>
  </si>
  <si>
    <t>saly</t>
  </si>
  <si>
    <t>fatmaa</t>
  </si>
  <si>
    <t>om ahmad tshteeb</t>
  </si>
  <si>
    <t>Mona</t>
  </si>
  <si>
    <t>om fatmaa</t>
  </si>
  <si>
    <t>snaa</t>
  </si>
  <si>
    <t>om ayman</t>
  </si>
  <si>
    <t>om etab</t>
  </si>
  <si>
    <t>iman</t>
  </si>
  <si>
    <t>doaa</t>
  </si>
  <si>
    <t>om islam</t>
  </si>
  <si>
    <t>zekraa</t>
  </si>
  <si>
    <t>foze mohamad</t>
  </si>
  <si>
    <t>naser</t>
  </si>
  <si>
    <t>Mohanad dawod</t>
  </si>
  <si>
    <t>Njlafathe</t>
  </si>
  <si>
    <t>يجب صفر</t>
  </si>
  <si>
    <t>لحساب إضافي الجمعة</t>
  </si>
  <si>
    <t>ام نورا</t>
  </si>
  <si>
    <t xml:space="preserve"> امل جبريل</t>
  </si>
  <si>
    <t>Salmarajb</t>
  </si>
  <si>
    <t>Khaledalle</t>
  </si>
  <si>
    <t>Amarabohamra</t>
  </si>
  <si>
    <t>Karemamohammad</t>
  </si>
  <si>
    <t>Omsally</t>
  </si>
  <si>
    <t>Omobaeda</t>
  </si>
  <si>
    <t>Ordaomsef</t>
  </si>
  <si>
    <t>Ahmadaeysh</t>
  </si>
  <si>
    <t>UardaOMSAF</t>
  </si>
  <si>
    <t>Amaalgbrel</t>
  </si>
  <si>
    <t>ملاحظات</t>
  </si>
  <si>
    <t>زيادة في البريك</t>
  </si>
  <si>
    <t xml:space="preserve"> سلمى رجب</t>
  </si>
  <si>
    <t>اذن 5 ساعات</t>
  </si>
  <si>
    <t>باللون الأزرق للادخال اليدوي فقط</t>
  </si>
  <si>
    <t xml:space="preserve"> خالد م</t>
  </si>
  <si>
    <t>Hkmatahmad</t>
  </si>
  <si>
    <t>عمر</t>
  </si>
  <si>
    <t>رضوا</t>
  </si>
  <si>
    <t>عبد المنعم</t>
  </si>
  <si>
    <t>عبد الرحمن</t>
  </si>
  <si>
    <t>خلود عادل</t>
  </si>
  <si>
    <t>صباح</t>
  </si>
  <si>
    <t>محمد علي</t>
  </si>
  <si>
    <t>نورا عبد الهادي</t>
  </si>
  <si>
    <t>زيناهم</t>
  </si>
  <si>
    <t>قمر</t>
  </si>
  <si>
    <t>ريحاب سليمان</t>
  </si>
  <si>
    <t>ام علي</t>
  </si>
  <si>
    <t>مريم</t>
  </si>
  <si>
    <t>ريهام</t>
  </si>
  <si>
    <t>هدى ام سلمى</t>
  </si>
  <si>
    <t>ام ريهام</t>
  </si>
  <si>
    <t>امال حنفي</t>
  </si>
  <si>
    <t>ايمن</t>
  </si>
  <si>
    <t>ام حكمت</t>
  </si>
  <si>
    <t>ام صابرين</t>
  </si>
  <si>
    <t>ام خالد</t>
  </si>
  <si>
    <t>الحركة</t>
  </si>
  <si>
    <t>Monaommoazz</t>
  </si>
  <si>
    <t>بضاعة</t>
  </si>
  <si>
    <t>اجمالي السلف و البضاعة</t>
  </si>
  <si>
    <t>سناء</t>
  </si>
  <si>
    <t>صابرين حامد</t>
  </si>
  <si>
    <t>هدى حامد اخت صابرين</t>
  </si>
  <si>
    <t>PM</t>
  </si>
  <si>
    <t>AM</t>
  </si>
  <si>
    <t>الساعة</t>
  </si>
  <si>
    <t>الوردية</t>
  </si>
  <si>
    <t>محمد علي - ساعات</t>
  </si>
  <si>
    <t>شيماء محمد - ساعات</t>
  </si>
  <si>
    <t xml:space="preserve"> محمود - ساعات</t>
  </si>
  <si>
    <t>كريم عبد الله</t>
  </si>
  <si>
    <t>لم يبصم اول يوم</t>
  </si>
  <si>
    <t>aljeyad.cotton</t>
  </si>
  <si>
    <t>aljeyad2018*</t>
  </si>
  <si>
    <t>جيميل</t>
  </si>
  <si>
    <t>كلمة السر</t>
  </si>
  <si>
    <t>Column1</t>
  </si>
  <si>
    <t>محمد</t>
  </si>
  <si>
    <t>ريم</t>
  </si>
  <si>
    <t>هدى</t>
  </si>
  <si>
    <t>فيزياء</t>
  </si>
  <si>
    <t>رياضايت</t>
  </si>
  <si>
    <t>عربي</t>
  </si>
  <si>
    <t>معدل</t>
  </si>
  <si>
    <t>اسم الطالب</t>
  </si>
  <si>
    <t>المادة</t>
  </si>
  <si>
    <t>الدرجة</t>
  </si>
  <si>
    <t xml:space="preserve"> مهند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</si>
</sst>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00000]h:mm;@"/>
    <numFmt numFmtId="165" formatCode="_-* #,##0_-;_-* #,##0\-;_-* &quot;-&quot;_-;_-@_-"/>
    <numFmt numFmtId="166" formatCode="_-* #,##0.00_-;_-* #,##0.00\-;_-* &quot;-&quot;??_-;_-@_-"/>
    <numFmt numFmtId="167" formatCode="0.0"/>
  </numFmts>
  <fonts count="39" x14ac:knownFonts="1">
    <font>
      <sz val="11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4" tint="-0.249977111117893"/>
      <name val="Arial"/>
      <family val="2"/>
      <charset val="178"/>
    </font>
    <font>
      <sz val="11"/>
      <color theme="4" tint="-0.249977111117893"/>
      <name val="Arial"/>
      <family val="2"/>
      <charset val="178"/>
    </font>
    <font>
      <b/>
      <sz val="12"/>
      <color theme="4" tint="-0.249977111117893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  <charset val="178"/>
    </font>
    <font>
      <sz val="14"/>
      <color theme="1"/>
      <name val="Arial"/>
      <family val="2"/>
      <charset val="178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0"/>
      <name val="Arial"/>
      <family val="2"/>
    </font>
    <font>
      <u/>
      <sz val="11"/>
      <color theme="10"/>
      <name val="Arial"/>
      <family val="2"/>
    </font>
    <font>
      <b/>
      <sz val="14"/>
      <color theme="1"/>
      <name val="Arial"/>
      <family val="2"/>
    </font>
    <font>
      <b/>
      <sz val="10"/>
      <name val="Calibri"/>
      <family val="2"/>
      <scheme val="minor"/>
    </font>
    <font>
      <u/>
      <sz val="11"/>
      <color theme="10"/>
      <name val="Arial"/>
      <family val="2"/>
      <charset val="178"/>
    </font>
    <font>
      <sz val="16"/>
      <color theme="1"/>
      <name val="Arial"/>
      <family val="2"/>
      <charset val="178"/>
    </font>
    <font>
      <b/>
      <sz val="14"/>
      <color theme="0"/>
      <name val="Arial"/>
      <family val="2"/>
      <charset val="178"/>
    </font>
    <font>
      <b/>
      <sz val="16"/>
      <color theme="1"/>
      <name val="Arial"/>
      <family val="2"/>
    </font>
    <font>
      <b/>
      <sz val="16"/>
      <color theme="0"/>
      <name val="Arial"/>
      <family val="2"/>
    </font>
    <font>
      <sz val="11"/>
      <color rgb="FFFF0000"/>
      <name val="Arial"/>
      <family val="2"/>
    </font>
    <font>
      <b/>
      <sz val="10"/>
      <color rgb="FFFF0000"/>
      <name val="Calibri"/>
      <family val="2"/>
      <scheme val="minor"/>
    </font>
    <font>
      <b/>
      <sz val="11"/>
      <color theme="4" tint="-0.249977111117893"/>
      <name val="Arial"/>
      <family val="2"/>
    </font>
    <font>
      <b/>
      <sz val="11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name val="Arial"/>
    </font>
    <font>
      <b/>
      <u/>
      <sz val="18"/>
      <color theme="10"/>
      <name val="Arial"/>
      <family val="2"/>
    </font>
    <font>
      <u/>
      <sz val="18"/>
      <color theme="10"/>
      <name val="Arial"/>
      <family val="2"/>
    </font>
    <font>
      <b/>
      <sz val="18"/>
      <color theme="1"/>
      <name val="Arial"/>
      <family val="2"/>
    </font>
    <font>
      <b/>
      <sz val="14"/>
      <color rgb="FFFF0000"/>
      <name val="Arial"/>
      <family val="2"/>
      <charset val="178"/>
    </font>
    <font>
      <b/>
      <sz val="16"/>
      <color theme="0"/>
      <name val="Arial"/>
      <family val="2"/>
      <charset val="178"/>
    </font>
    <font>
      <b/>
      <sz val="14"/>
      <color theme="0"/>
      <name val="Arial"/>
      <family val="2"/>
    </font>
    <font>
      <sz val="9"/>
      <color indexed="81"/>
      <name val="Tahoma"/>
    </font>
    <font>
      <b/>
      <sz val="9"/>
      <color indexed="81"/>
      <name val="Tahoma"/>
    </font>
    <font>
      <b/>
      <sz val="11"/>
      <color theme="0"/>
      <name val="Arial"/>
      <family val="2"/>
      <charset val="178"/>
    </font>
    <font>
      <b/>
      <sz val="10"/>
      <name val="Arial"/>
      <family val="2"/>
    </font>
    <font>
      <sz val="18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0" tint="-0.14999847407452621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FFFF00"/>
        <bgColor theme="0" tint="-0.14999847407452621"/>
      </patternFill>
    </fill>
    <fill>
      <patternFill patternType="solid">
        <fgColor theme="0"/>
        <bgColor theme="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 tint="-0.14999847407452621"/>
      </patternFill>
    </fill>
  </fills>
  <borders count="14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</borders>
  <cellStyleXfs count="14">
    <xf numFmtId="0" fontId="0" fillId="0" borderId="0"/>
    <xf numFmtId="0" fontId="10" fillId="0" borderId="0"/>
    <xf numFmtId="166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/>
    <xf numFmtId="0" fontId="3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6" fillId="0" borderId="0" applyNumberFormat="0" applyFill="0" applyBorder="0" applyAlignment="0" applyProtection="0"/>
    <xf numFmtId="0" fontId="27" fillId="0" borderId="0"/>
    <xf numFmtId="0" fontId="2" fillId="0" borderId="0"/>
    <xf numFmtId="0" fontId="1" fillId="0" borderId="0"/>
  </cellStyleXfs>
  <cellXfs count="134">
    <xf numFmtId="0" fontId="0" fillId="0" borderId="0" xfId="0"/>
    <xf numFmtId="20" fontId="0" fillId="0" borderId="0" xfId="0" applyNumberFormat="1"/>
    <xf numFmtId="0" fontId="0" fillId="0" borderId="0" xfId="0" applyAlignment="1">
      <alignment horizontal="center" vertical="center"/>
    </xf>
    <xf numFmtId="16" fontId="5" fillId="2" borderId="0" xfId="0" applyNumberFormat="1" applyFont="1" applyFill="1"/>
    <xf numFmtId="16" fontId="5" fillId="0" borderId="0" xfId="0" applyNumberFormat="1" applyFont="1"/>
    <xf numFmtId="20" fontId="5" fillId="0" borderId="0" xfId="0" applyNumberFormat="1" applyFont="1"/>
    <xf numFmtId="164" fontId="5" fillId="0" borderId="0" xfId="0" applyNumberFormat="1" applyFont="1"/>
    <xf numFmtId="16" fontId="4" fillId="0" borderId="1" xfId="0" applyNumberFormat="1" applyFont="1" applyBorder="1"/>
    <xf numFmtId="20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5" fontId="14" fillId="3" borderId="3" xfId="1" applyNumberFormat="1" applyFont="1" applyFill="1" applyBorder="1" applyAlignment="1">
      <alignment horizontal="center" vertical="center"/>
    </xf>
    <xf numFmtId="0" fontId="0" fillId="0" borderId="2" xfId="0" applyFont="1" applyBorder="1"/>
    <xf numFmtId="0" fontId="0" fillId="0" borderId="1" xfId="0" applyFont="1" applyBorder="1"/>
    <xf numFmtId="3" fontId="11" fillId="5" borderId="6" xfId="1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9" fillId="7" borderId="0" xfId="0" applyFont="1" applyFill="1"/>
    <xf numFmtId="0" fontId="0" fillId="7" borderId="0" xfId="0" applyFill="1"/>
    <xf numFmtId="0" fontId="9" fillId="7" borderId="0" xfId="0" applyFont="1" applyFill="1" applyAlignment="1">
      <alignment horizontal="center" vertical="center"/>
    </xf>
    <xf numFmtId="0" fontId="17" fillId="7" borderId="0" xfId="0" applyFont="1" applyFill="1"/>
    <xf numFmtId="20" fontId="0" fillId="7" borderId="0" xfId="0" applyNumberFormat="1" applyFill="1"/>
    <xf numFmtId="0" fontId="0" fillId="7" borderId="0" xfId="0" applyFill="1" applyAlignment="1">
      <alignment horizontal="center" vertical="center"/>
    </xf>
    <xf numFmtId="20" fontId="6" fillId="7" borderId="0" xfId="0" applyNumberFormat="1" applyFont="1" applyFill="1" applyAlignment="1">
      <alignment horizontal="center" vertical="center"/>
    </xf>
    <xf numFmtId="4" fontId="0" fillId="7" borderId="0" xfId="0" applyNumberFormat="1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3" fontId="7" fillId="7" borderId="0" xfId="0" applyNumberFormat="1" applyFont="1" applyFill="1" applyAlignment="1">
      <alignment horizontal="center" vertical="center"/>
    </xf>
    <xf numFmtId="2" fontId="7" fillId="7" borderId="0" xfId="0" applyNumberFormat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 wrapText="1"/>
    </xf>
    <xf numFmtId="20" fontId="0" fillId="7" borderId="0" xfId="0" applyNumberFormat="1" applyFill="1" applyAlignment="1">
      <alignment horizontal="center" vertical="center"/>
    </xf>
    <xf numFmtId="20" fontId="8" fillId="7" borderId="0" xfId="0" applyNumberFormat="1" applyFont="1" applyFill="1" applyAlignment="1">
      <alignment horizontal="center" vertical="center" wrapText="1"/>
    </xf>
    <xf numFmtId="3" fontId="0" fillId="7" borderId="0" xfId="0" applyNumberFormat="1" applyFill="1"/>
    <xf numFmtId="3" fontId="0" fillId="6" borderId="0" xfId="0" applyNumberFormat="1" applyFill="1" applyAlignment="1">
      <alignment horizontal="center" vertical="center"/>
    </xf>
    <xf numFmtId="0" fontId="17" fillId="8" borderId="0" xfId="0" applyFont="1" applyFill="1"/>
    <xf numFmtId="3" fontId="0" fillId="8" borderId="0" xfId="0" applyNumberFormat="1" applyFill="1"/>
    <xf numFmtId="0" fontId="9" fillId="8" borderId="0" xfId="0" applyFont="1" applyFill="1" applyAlignment="1">
      <alignment horizontal="center" vertical="center"/>
    </xf>
    <xf numFmtId="0" fontId="19" fillId="0" borderId="0" xfId="0" applyFont="1" applyAlignment="1">
      <alignment horizontal="center"/>
    </xf>
    <xf numFmtId="0" fontId="9" fillId="8" borderId="0" xfId="0" applyFont="1" applyFill="1"/>
    <xf numFmtId="3" fontId="0" fillId="0" borderId="2" xfId="0" applyNumberFormat="1" applyFont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16" fontId="21" fillId="9" borderId="0" xfId="0" applyNumberFormat="1" applyFont="1" applyFill="1"/>
    <xf numFmtId="0" fontId="22" fillId="9" borderId="7" xfId="0" applyFont="1" applyFill="1" applyBorder="1" applyAlignment="1">
      <alignment horizontal="center" vertical="center"/>
    </xf>
    <xf numFmtId="167" fontId="0" fillId="7" borderId="0" xfId="0" applyNumberFormat="1" applyFill="1"/>
    <xf numFmtId="20" fontId="23" fillId="2" borderId="2" xfId="0" applyNumberFormat="1" applyFont="1" applyFill="1" applyBorder="1"/>
    <xf numFmtId="164" fontId="23" fillId="2" borderId="2" xfId="0" applyNumberFormat="1" applyFont="1" applyFill="1" applyBorder="1"/>
    <xf numFmtId="20" fontId="23" fillId="2" borderId="2" xfId="0" applyNumberFormat="1" applyFont="1" applyFill="1" applyBorder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  <xf numFmtId="20" fontId="24" fillId="10" borderId="0" xfId="0" applyNumberFormat="1" applyFont="1" applyFill="1"/>
    <xf numFmtId="164" fontId="24" fillId="10" borderId="0" xfId="0" applyNumberFormat="1" applyFont="1" applyFill="1"/>
    <xf numFmtId="20" fontId="24" fillId="10" borderId="0" xfId="0" applyNumberFormat="1" applyFont="1" applyFill="1" applyAlignment="1">
      <alignment horizontal="center" vertical="center"/>
    </xf>
    <xf numFmtId="20" fontId="23" fillId="2" borderId="0" xfId="0" applyNumberFormat="1" applyFont="1" applyFill="1"/>
    <xf numFmtId="164" fontId="23" fillId="2" borderId="0" xfId="0" applyNumberFormat="1" applyFont="1" applyFill="1"/>
    <xf numFmtId="20" fontId="23" fillId="2" borderId="0" xfId="0" applyNumberFormat="1" applyFont="1" applyFill="1" applyAlignment="1">
      <alignment horizontal="center" vertical="center"/>
    </xf>
    <xf numFmtId="20" fontId="23" fillId="0" borderId="0" xfId="0" applyNumberFormat="1" applyFont="1"/>
    <xf numFmtId="164" fontId="23" fillId="0" borderId="0" xfId="0" applyNumberFormat="1" applyFont="1"/>
    <xf numFmtId="0" fontId="25" fillId="7" borderId="0" xfId="0" applyFont="1" applyFill="1" applyAlignment="1">
      <alignment horizontal="center" vertical="center" wrapText="1"/>
    </xf>
    <xf numFmtId="0" fontId="26" fillId="7" borderId="0" xfId="0" applyFont="1" applyFill="1" applyAlignment="1">
      <alignment horizontal="center" vertical="center" wrapText="1"/>
    </xf>
    <xf numFmtId="164" fontId="23" fillId="11" borderId="0" xfId="0" applyNumberFormat="1" applyFont="1" applyFill="1"/>
    <xf numFmtId="3" fontId="11" fillId="12" borderId="6" xfId="1" applyNumberFormat="1" applyFont="1" applyFill="1" applyBorder="1" applyAlignment="1">
      <alignment horizontal="center" vertical="center"/>
    </xf>
    <xf numFmtId="0" fontId="28" fillId="0" borderId="5" xfId="10" applyFont="1" applyBorder="1" applyAlignment="1">
      <alignment horizontal="center" vertical="center"/>
    </xf>
    <xf numFmtId="0" fontId="28" fillId="0" borderId="5" xfId="10" applyFont="1" applyBorder="1" applyAlignment="1">
      <alignment horizontal="center"/>
    </xf>
    <xf numFmtId="0" fontId="29" fillId="0" borderId="5" xfId="10" applyFont="1" applyBorder="1" applyAlignment="1">
      <alignment horizontal="center"/>
    </xf>
    <xf numFmtId="0" fontId="30" fillId="0" borderId="5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0" fillId="7" borderId="0" xfId="0" applyFill="1" applyAlignment="1">
      <alignment horizontal="center"/>
    </xf>
    <xf numFmtId="3" fontId="0" fillId="8" borderId="0" xfId="0" applyNumberFormat="1" applyFill="1" applyAlignment="1">
      <alignment horizontal="center"/>
    </xf>
    <xf numFmtId="167" fontId="0" fillId="7" borderId="0" xfId="0" applyNumberFormat="1" applyFill="1" applyAlignment="1">
      <alignment horizontal="center"/>
    </xf>
    <xf numFmtId="0" fontId="0" fillId="7" borderId="0" xfId="0" applyFill="1" applyAlignment="1">
      <alignment horizontal="right"/>
    </xf>
    <xf numFmtId="3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3" fontId="11" fillId="14" borderId="6" xfId="1" applyNumberFormat="1" applyFont="1" applyFill="1" applyBorder="1" applyAlignment="1">
      <alignment horizontal="center" vertical="center"/>
    </xf>
    <xf numFmtId="165" fontId="14" fillId="7" borderId="3" xfId="1" applyNumberFormat="1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 wrapText="1"/>
    </xf>
    <xf numFmtId="0" fontId="31" fillId="13" borderId="0" xfId="0" applyFont="1" applyFill="1" applyBorder="1" applyAlignment="1">
      <alignment horizontal="center" vertical="center" wrapText="1"/>
    </xf>
    <xf numFmtId="3" fontId="14" fillId="5" borderId="6" xfId="1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right"/>
    </xf>
    <xf numFmtId="0" fontId="32" fillId="4" borderId="0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right"/>
    </xf>
    <xf numFmtId="0" fontId="17" fillId="0" borderId="1" xfId="0" applyFont="1" applyBorder="1" applyAlignment="1">
      <alignment horizontal="right"/>
    </xf>
    <xf numFmtId="0" fontId="11" fillId="0" borderId="0" xfId="0" applyFont="1"/>
    <xf numFmtId="0" fontId="33" fillId="4" borderId="9" xfId="0" applyFont="1" applyFill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/>
    </xf>
    <xf numFmtId="0" fontId="32" fillId="4" borderId="0" xfId="0" applyFont="1" applyFill="1" applyAlignment="1">
      <alignment horizontal="center" vertical="center" wrapText="1"/>
    </xf>
    <xf numFmtId="2" fontId="0" fillId="7" borderId="0" xfId="0" applyNumberFormat="1" applyFill="1" applyAlignment="1">
      <alignment horizontal="center" vertical="center"/>
    </xf>
    <xf numFmtId="4" fontId="11" fillId="0" borderId="0" xfId="0" applyNumberFormat="1" applyFont="1"/>
    <xf numFmtId="0" fontId="9" fillId="7" borderId="0" xfId="0" applyFont="1" applyFill="1" applyAlignment="1">
      <alignment horizontal="center"/>
    </xf>
    <xf numFmtId="0" fontId="0" fillId="0" borderId="10" xfId="0" applyFont="1" applyBorder="1"/>
    <xf numFmtId="0" fontId="17" fillId="7" borderId="2" xfId="0" applyFont="1" applyFill="1" applyBorder="1" applyAlignment="1">
      <alignment horizontal="right" vertical="center"/>
    </xf>
    <xf numFmtId="0" fontId="17" fillId="7" borderId="0" xfId="0" applyFont="1" applyFill="1" applyBorder="1" applyAlignment="1">
      <alignment horizontal="center" vertical="center"/>
    </xf>
    <xf numFmtId="0" fontId="17" fillId="7" borderId="2" xfId="0" applyFont="1" applyFill="1" applyBorder="1" applyAlignment="1">
      <alignment horizontal="center" vertical="center"/>
    </xf>
    <xf numFmtId="0" fontId="37" fillId="0" borderId="0" xfId="8" applyFont="1" applyAlignment="1">
      <alignment horizontal="center" vertical="center"/>
    </xf>
    <xf numFmtId="0" fontId="12" fillId="0" borderId="0" xfId="8" applyAlignment="1">
      <alignment horizontal="center" vertical="center"/>
    </xf>
    <xf numFmtId="0" fontId="12" fillId="0" borderId="0" xfId="8" applyNumberFormat="1" applyFont="1" applyAlignment="1">
      <alignment horizontal="center" vertical="center"/>
    </xf>
    <xf numFmtId="0" fontId="12" fillId="0" borderId="0" xfId="8" applyFont="1" applyAlignment="1">
      <alignment horizontal="center" vertical="center"/>
    </xf>
    <xf numFmtId="0" fontId="36" fillId="4" borderId="0" xfId="0" applyFont="1" applyFill="1" applyBorder="1" applyAlignment="1">
      <alignment horizontal="center" vertical="center" wrapText="1"/>
    </xf>
    <xf numFmtId="46" fontId="0" fillId="7" borderId="0" xfId="0" applyNumberFormat="1" applyFill="1" applyAlignment="1">
      <alignment horizontal="center"/>
    </xf>
    <xf numFmtId="0" fontId="17" fillId="8" borderId="0" xfId="0" applyFont="1" applyFill="1" applyAlignment="1">
      <alignment horizontal="center"/>
    </xf>
    <xf numFmtId="0" fontId="9" fillId="8" borderId="0" xfId="0" applyFont="1" applyFill="1" applyAlignment="1">
      <alignment horizontal="center"/>
    </xf>
    <xf numFmtId="20" fontId="23" fillId="2" borderId="2" xfId="0" applyNumberFormat="1" applyFont="1" applyFill="1" applyBorder="1" applyAlignment="1">
      <alignment horizontal="center"/>
    </xf>
    <xf numFmtId="164" fontId="23" fillId="2" borderId="2" xfId="0" applyNumberFormat="1" applyFont="1" applyFill="1" applyBorder="1" applyAlignment="1">
      <alignment horizontal="center"/>
    </xf>
    <xf numFmtId="20" fontId="24" fillId="10" borderId="0" xfId="0" applyNumberFormat="1" applyFont="1" applyFill="1" applyAlignment="1">
      <alignment horizontal="center"/>
    </xf>
    <xf numFmtId="164" fontId="24" fillId="10" borderId="0" xfId="0" applyNumberFormat="1" applyFont="1" applyFill="1" applyAlignment="1">
      <alignment horizontal="center"/>
    </xf>
    <xf numFmtId="20" fontId="23" fillId="2" borderId="0" xfId="0" applyNumberFormat="1" applyFont="1" applyFill="1" applyAlignment="1">
      <alignment horizontal="center"/>
    </xf>
    <xf numFmtId="164" fontId="23" fillId="2" borderId="0" xfId="0" applyNumberFormat="1" applyFont="1" applyFill="1" applyAlignment="1">
      <alignment horizontal="center"/>
    </xf>
    <xf numFmtId="164" fontId="23" fillId="0" borderId="0" xfId="0" applyNumberFormat="1" applyFont="1" applyAlignment="1">
      <alignment horizontal="center"/>
    </xf>
    <xf numFmtId="20" fontId="23" fillId="0" borderId="0" xfId="0" applyNumberFormat="1" applyFont="1" applyAlignment="1">
      <alignment horizontal="center"/>
    </xf>
    <xf numFmtId="20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20" fontId="23" fillId="15" borderId="0" xfId="0" applyNumberFormat="1" applyFont="1" applyFill="1" applyAlignment="1">
      <alignment horizontal="center" vertical="center"/>
    </xf>
    <xf numFmtId="0" fontId="38" fillId="16" borderId="2" xfId="0" applyFont="1" applyFill="1" applyBorder="1" applyAlignment="1">
      <alignment horizontal="right" vertical="center"/>
    </xf>
    <xf numFmtId="3" fontId="38" fillId="17" borderId="6" xfId="1" applyNumberFormat="1" applyFont="1" applyFill="1" applyBorder="1" applyAlignment="1">
      <alignment horizontal="center" vertical="center"/>
    </xf>
    <xf numFmtId="3" fontId="38" fillId="16" borderId="4" xfId="0" applyNumberFormat="1" applyFont="1" applyFill="1" applyBorder="1" applyAlignment="1">
      <alignment horizontal="center" vertical="center"/>
    </xf>
    <xf numFmtId="0" fontId="0" fillId="3" borderId="0" xfId="0" applyFill="1"/>
    <xf numFmtId="22" fontId="12" fillId="0" borderId="0" xfId="8" applyNumberFormat="1" applyFont="1" applyAlignment="1">
      <alignment horizontal="center" vertical="center"/>
    </xf>
    <xf numFmtId="14" fontId="12" fillId="0" borderId="0" xfId="8" applyNumberFormat="1" applyFont="1" applyAlignment="1">
      <alignment horizontal="center" vertical="center"/>
    </xf>
    <xf numFmtId="20" fontId="12" fillId="0" borderId="0" xfId="8" applyNumberFormat="1" applyAlignment="1">
      <alignment horizontal="center" vertical="center"/>
    </xf>
    <xf numFmtId="21" fontId="12" fillId="0" borderId="0" xfId="8" applyNumberFormat="1" applyAlignment="1">
      <alignment horizontal="center" vertical="center"/>
    </xf>
    <xf numFmtId="0" fontId="37" fillId="0" borderId="0" xfId="8" applyFont="1" applyFill="1" applyAlignment="1">
      <alignment horizontal="center" vertical="center"/>
    </xf>
    <xf numFmtId="20" fontId="12" fillId="0" borderId="11" xfId="8" applyNumberFormat="1" applyFont="1" applyBorder="1" applyAlignment="1">
      <alignment horizontal="center" vertical="center"/>
    </xf>
    <xf numFmtId="22" fontId="12" fillId="0" borderId="11" xfId="8" applyNumberFormat="1" applyFont="1" applyBorder="1" applyAlignment="1">
      <alignment horizontal="center" vertical="center"/>
    </xf>
    <xf numFmtId="21" fontId="12" fillId="0" borderId="11" xfId="8" applyNumberFormat="1" applyFont="1" applyBorder="1" applyAlignment="1">
      <alignment horizontal="center" vertical="center"/>
    </xf>
    <xf numFmtId="14" fontId="12" fillId="0" borderId="11" xfId="8" applyNumberFormat="1" applyFont="1" applyBorder="1" applyAlignment="1">
      <alignment horizontal="center" vertical="center"/>
    </xf>
    <xf numFmtId="20" fontId="23" fillId="11" borderId="0" xfId="0" applyNumberFormat="1" applyFont="1" applyFill="1" applyAlignment="1">
      <alignment horizontal="center" vertical="center"/>
    </xf>
    <xf numFmtId="0" fontId="12" fillId="0" borderId="12" xfId="8" applyNumberFormat="1" applyFont="1" applyBorder="1" applyAlignment="1">
      <alignment horizontal="center" vertical="center"/>
    </xf>
    <xf numFmtId="0" fontId="12" fillId="0" borderId="11" xfId="8" applyNumberFormat="1" applyFont="1" applyBorder="1" applyAlignment="1">
      <alignment horizontal="center" vertical="center"/>
    </xf>
    <xf numFmtId="0" fontId="12" fillId="0" borderId="13" xfId="8" applyNumberFormat="1" applyFont="1" applyBorder="1" applyAlignment="1">
      <alignment horizontal="center" vertical="center"/>
    </xf>
    <xf numFmtId="0" fontId="0" fillId="0" borderId="3" xfId="0" applyBorder="1"/>
    <xf numFmtId="0" fontId="9" fillId="7" borderId="0" xfId="0" applyFont="1" applyFill="1" applyAlignment="1">
      <alignment horizontal="center"/>
    </xf>
  </cellXfs>
  <cellStyles count="14">
    <cellStyle name="Comma 2" xfId="2"/>
    <cellStyle name="Comma 5" xfId="3"/>
    <cellStyle name="Hyperlink" xfId="10" builtinId="8"/>
    <cellStyle name="Hyperlink 2" xfId="6"/>
    <cellStyle name="Normal" xfId="0" builtinId="0"/>
    <cellStyle name="Normal 2" xfId="4"/>
    <cellStyle name="Normal 3" xfId="5"/>
    <cellStyle name="Normal 4" xfId="7"/>
    <cellStyle name="عادي 2" xfId="8"/>
    <cellStyle name="عادي 3" xfId="9"/>
    <cellStyle name="عادي 4" xfId="1"/>
    <cellStyle name="عادي 5" xfId="11"/>
    <cellStyle name="عادي 6" xfId="12"/>
    <cellStyle name="عادي 7" xfId="13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" formatCode="#,##0"/>
      <fill>
        <patternFill patternType="solid">
          <fgColor theme="0" tint="-0.14999847407452621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" formatCode="#,##0"/>
      <fill>
        <patternFill patternType="solid">
          <fgColor theme="0" tint="-0.14999847407452621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" formatCode="#,##0"/>
      <fill>
        <patternFill patternType="solid">
          <fgColor theme="0" tint="-0.14999847407452621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" formatCode="#,##0"/>
      <fill>
        <patternFill patternType="solid">
          <fgColor theme="0" tint="-0.14999847407452621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" formatCode="#,##0"/>
      <fill>
        <patternFill patternType="solid">
          <fgColor theme="0" tint="-0.14999847407452621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" formatCode="#,##0"/>
      <fill>
        <patternFill patternType="solid">
          <fgColor theme="0" tint="-0.14999847407452621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border outline="0"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25" formatCode="h:mm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1580;&#1583;&#1608;&#1604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0</xdr:row>
      <xdr:rowOff>47625</xdr:rowOff>
    </xdr:from>
    <xdr:to>
      <xdr:col>9</xdr:col>
      <xdr:colOff>590550</xdr:colOff>
      <xdr:row>1</xdr:row>
      <xdr:rowOff>133350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7D04E6E-0A24-47EB-B05A-158EA9632365}"/>
            </a:ext>
          </a:extLst>
        </xdr:cNvPr>
        <xdr:cNvSpPr/>
      </xdr:nvSpPr>
      <xdr:spPr>
        <a:xfrm>
          <a:off x="11230079775" y="47625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B00E326-5E00-449B-89E2-304B9485A339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714BF4A-6CAB-4C90-AF7C-E005F7172DF9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7C8264E-31BF-49C6-842E-B2E322BB281E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68D6A373-E2C9-4447-B0E3-D6CA8C1DF608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375EF54-7F63-4A3E-9278-D9F9B659FE81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EEB88-9585-4545-A0C8-92BE2875A1FE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F3DD970-2AB3-456B-9222-0A80276F39BA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D651689-4A80-4A0D-A2A4-FD63A9E274FF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A160D15-6C2D-4106-9D9E-F79324050C5C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A5B0B01-D62E-4233-BCF6-2DF758AB9987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371475</xdr:colOff>
      <xdr:row>0</xdr:row>
      <xdr:rowOff>38100</xdr:rowOff>
    </xdr:from>
    <xdr:to>
      <xdr:col>9</xdr:col>
      <xdr:colOff>361950</xdr:colOff>
      <xdr:row>1</xdr:row>
      <xdr:rowOff>123825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C6DD38B-7BE2-44D1-B83A-6B5F7621AEA5}"/>
            </a:ext>
          </a:extLst>
        </xdr:cNvPr>
        <xdr:cNvSpPr/>
      </xdr:nvSpPr>
      <xdr:spPr>
        <a:xfrm>
          <a:off x="11230308375" y="3810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8026B74-8C98-4121-9721-FFE7B8867D34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C37F91F-C469-4184-AC7A-AFDE1B352ACB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BFEE31E-DFB1-4615-82D2-7534F95A45A6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F639349-047C-4E48-88F2-04D2F28D7547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48A86E6-F653-4CA6-AAC8-8030C810CD83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74E960E-432C-404F-93EE-22F7F24F5FAB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8B507A0-1EAE-43A1-B26F-163695411599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A0E74B1-0DD5-44D4-80B8-A18BE86575BF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8BAB2F1-90FE-408C-BFEA-9630AC35CC7F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F2CCBAD-367D-47F5-9462-BCB1BAA49837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9892DE6-8896-4433-8902-B6A99B59C05E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D2E2B3F-2FC2-47E4-A522-4EC743377C7A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FE18299-088D-4ADA-8C57-8B4E6E5B136E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4720A8C-BDDE-4BD8-A668-43C804F1C543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4EC8A2B-D7DD-483B-AA97-4F33811BBFC7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92C0386-C63C-4DF5-81B7-A2D1869BA574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61F8065-A0CE-4828-9FC5-66DE1621E435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369BE55-A1BE-4F9F-8A37-BCBC7FFD7A17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4C115BC-CC83-4582-A76C-241D4E5EB9E6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4F04E6C-1D35-4777-BFE1-A87C15273055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A1D0B2A-7724-4F16-B840-733F8B58F2CB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30A1C27-EF18-4B7A-A3D6-7987646718B3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26C7BAE-0B30-4903-89EF-98911853FC23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AD3AF0C7-BF73-432D-9829-F96F37D6CF0E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81E66F1-92F9-4D9B-8982-0D466530D5D2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2C60B30-7850-41B5-8D4A-B9EFDA7B2FD5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AE26116-CB40-4D3A-A09C-9B66D2AC1CE1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C1F27DA-91D9-4985-B41B-947C7A91932A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43E73B5-C6DF-4020-9578-19CA8D95E585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AF4B3B1-36B6-4B5F-9228-8EDB1FEFC863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E5186512-1564-4814-9B86-1A359055EEBE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2304448-9086-4270-9292-3F9DE95DE443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147DB2A-9D20-407F-84DE-361DBFBCE194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B4A1D45-9B48-4B6B-A909-9868357B12F4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59FA304-7A9D-4AEE-AC1C-868A56537967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6100976-4F26-4A28-98AD-7B409625C7AC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F9C120E-D884-4817-A128-0D731B1E1904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B063D9D-13FB-42D3-8620-FD235218277D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93780AA-1954-4807-AEC5-162263736A94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30A0661-26F9-428A-84EA-6A2A079C17E3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66E6B2D-0C83-4CD6-A96B-AE55EFFB4BF6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C6B50BA-E92D-4683-87D5-A0265C726903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51AFFE6-4A29-4E7C-8AC2-623DC957D717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5627B0F8-5348-475F-9068-A51E403E3759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3ACB3BB-38DC-4F8B-9000-C161A732E90B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B8540B6-33AA-4EC0-96BA-9BF5F27A51AB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18D0F2D3-B4CB-4B58-923E-135B9C46D18D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75504A05-ABDF-472B-AE11-9E3A52D6A620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676275</xdr:colOff>
      <xdr:row>1</xdr:row>
      <xdr:rowOff>85725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9429FB7-3017-4242-99AB-9E08353CBC72}"/>
            </a:ext>
          </a:extLst>
        </xdr:cNvPr>
        <xdr:cNvSpPr/>
      </xdr:nvSpPr>
      <xdr:spPr>
        <a:xfrm>
          <a:off x="11229994050" y="0"/>
          <a:ext cx="1362075" cy="3143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400" b="1"/>
            <a:t>رجوع الى الجدول</a:t>
          </a:r>
          <a:endParaRPr lang="ar-EG" sz="1400" b="1"/>
        </a:p>
      </xdr:txBody>
    </xdr:sp>
    <xdr:clientData/>
  </xdr:twoCellAnchor>
</xdr:wsDr>
</file>

<file path=xl/tables/table1.xml><?xml version="1.0" encoding="utf-8"?>
<table xmlns="http://schemas.openxmlformats.org/spreadsheetml/2006/main" id="4" name="الجدول4" displayName="الجدول4" ref="A1:F2053" totalsRowShown="0" headerRowDxfId="26" headerRowCellStyle="عادي 2">
  <autoFilter ref="A1:F2053"/>
  <tableColumns count="6">
    <tableColumn id="1" name="رقم البصمة" dataDxfId="25" dataCellStyle="عادي 2"/>
    <tableColumn id="2" name="الاسم" dataDxfId="24" dataCellStyle="عادي 2"/>
    <tableColumn id="3" name="الحركة" dataDxfId="23" dataCellStyle="عادي 2"/>
    <tableColumn id="4" name="الساعة" dataDxfId="22" dataCellStyle="عادي 2"/>
    <tableColumn id="5" name="الوردية" dataDxfId="21" dataCellStyle="عادي 2"/>
    <tableColumn id="6" name="Column1" dataDxfId="20" dataCellStyle="عادي 2">
      <calculatedColumnFormula>E2&amp;" "&amp;TEXT(D2,"h,mm")</calculatedColumnFormula>
    </tableColumn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id="1" name="الجدول1" displayName="الجدول1" ref="A3:S118" totalsRowShown="0" headerRowDxfId="19" tableBorderDxfId="18">
  <autoFilter ref="A3:S118"/>
  <tableColumns count="19">
    <tableColumn id="1" name="ورقة" dataDxfId="17"/>
    <tableColumn id="2" name="رقم البصمة" dataDxfId="16"/>
    <tableColumn id="3" name="الاسم" dataDxfId="15"/>
    <tableColumn id="4" name="الراتب الاساسى" dataDxfId="14" dataCellStyle="عادي 4"/>
    <tableColumn id="18" name="بضاعة" dataDxfId="13" dataCellStyle="عادي 4"/>
    <tableColumn id="19" name="سلف" dataDxfId="12" dataCellStyle="عادي 4"/>
    <tableColumn id="5" name="اجمالي السلف و البضاعة" dataDxfId="11" dataCellStyle="عادي 4"/>
    <tableColumn id="6" name="عدد ايام الحضور" dataDxfId="10"/>
    <tableColumn id="7" name="اجرة أيام الحضور" dataDxfId="9"/>
    <tableColumn id="8" name="عدد ساعات التأخير" dataDxfId="8"/>
    <tableColumn id="9" name="خصم التأخير" dataDxfId="7"/>
    <tableColumn id="10" name="عدد ساعات الاذن" dataDxfId="6"/>
    <tableColumn id="11" name="خصم الاذن" dataDxfId="5"/>
    <tableColumn id="12" name="عدد ساعات الإضافي" dataDxfId="4"/>
    <tableColumn id="13" name="قيمة الإضافي" dataDxfId="3"/>
    <tableColumn id="14" name="اجمالي الراتب المستحق" dataDxfId="2" dataCellStyle="عادي 4"/>
    <tableColumn id="15" name="المدفوع" dataDxfId="1" dataCellStyle="عادي 4"/>
    <tableColumn id="16" name="الباقي" dataDxfId="0"/>
    <tableColumn id="17" name="ملاحظات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1"/>
  <sheetViews>
    <sheetView showGridLines="0" rightToLeft="1" workbookViewId="0">
      <selection activeCell="B8" sqref="B8"/>
    </sheetView>
  </sheetViews>
  <sheetFormatPr defaultRowHeight="14.25" x14ac:dyDescent="0.2"/>
  <sheetData>
    <row r="3" spans="1:6" x14ac:dyDescent="0.2">
      <c r="A3" s="132" t="s">
        <v>169</v>
      </c>
      <c r="B3" s="132" t="s">
        <v>163</v>
      </c>
      <c r="C3">
        <f>MATCH(B3,$B$8:$B$11,0)</f>
        <v>2</v>
      </c>
    </row>
    <row r="4" spans="1:6" x14ac:dyDescent="0.2">
      <c r="A4" s="132" t="s">
        <v>170</v>
      </c>
      <c r="B4" s="132" t="s">
        <v>168</v>
      </c>
      <c r="C4">
        <f>MATCH(B4,$C$7:$F$7,0)</f>
        <v>4</v>
      </c>
    </row>
    <row r="5" spans="1:6" x14ac:dyDescent="0.2">
      <c r="A5" s="132" t="s">
        <v>171</v>
      </c>
      <c r="B5" s="132">
        <f>INDEX($C$8:$F$11,MATCH(B3,$B$8:$B$11,0),MATCH(B4,$C$7:$F$7,0))</f>
        <v>66.5</v>
      </c>
    </row>
    <row r="7" spans="1:6" x14ac:dyDescent="0.2">
      <c r="B7" s="132" t="s">
        <v>169</v>
      </c>
      <c r="C7" s="132" t="s">
        <v>165</v>
      </c>
      <c r="D7" s="132" t="s">
        <v>166</v>
      </c>
      <c r="E7" s="132" t="s">
        <v>167</v>
      </c>
      <c r="F7" s="132" t="s">
        <v>168</v>
      </c>
    </row>
    <row r="8" spans="1:6" x14ac:dyDescent="0.2">
      <c r="B8" s="132" t="s">
        <v>162</v>
      </c>
      <c r="C8" s="132">
        <v>90</v>
      </c>
      <c r="D8" s="132">
        <v>65</v>
      </c>
      <c r="E8" s="132">
        <v>75</v>
      </c>
      <c r="F8" s="132">
        <v>76.599999999999994</v>
      </c>
    </row>
    <row r="9" spans="1:6" x14ac:dyDescent="0.2">
      <c r="B9" s="132" t="s">
        <v>163</v>
      </c>
      <c r="C9" s="132">
        <v>66</v>
      </c>
      <c r="D9" s="132">
        <v>70</v>
      </c>
      <c r="E9" s="132">
        <v>98</v>
      </c>
      <c r="F9" s="132">
        <v>66.5</v>
      </c>
    </row>
    <row r="10" spans="1:6" x14ac:dyDescent="0.2">
      <c r="B10" s="132" t="s">
        <v>145</v>
      </c>
      <c r="C10" s="132">
        <v>65</v>
      </c>
      <c r="D10" s="132">
        <v>98</v>
      </c>
      <c r="E10" s="132">
        <v>99</v>
      </c>
      <c r="F10" s="132">
        <v>91.1</v>
      </c>
    </row>
    <row r="11" spans="1:6" x14ac:dyDescent="0.2">
      <c r="B11" s="132" t="s">
        <v>164</v>
      </c>
      <c r="C11" s="132">
        <v>55</v>
      </c>
      <c r="D11" s="132">
        <v>70</v>
      </c>
      <c r="E11" s="132">
        <v>80</v>
      </c>
      <c r="F11" s="132">
        <v>59</v>
      </c>
    </row>
  </sheetData>
  <dataValidations count="2">
    <dataValidation type="list" allowBlank="1" showInputMessage="1" showErrorMessage="1" sqref="B3">
      <formula1>$B$8:$B$11</formula1>
    </dataValidation>
    <dataValidation type="list" allowBlank="1" showInputMessage="1" showErrorMessage="1" sqref="B4">
      <formula1>$C$7:$F$7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4" activePane="bottomRight" state="frozen"/>
      <selection activeCell="J15" sqref="J15"/>
      <selection pane="topRight" activeCell="J15" sqref="J15"/>
      <selection pane="bottomLeft" activeCell="J15" sqref="J15"/>
      <selection pane="bottomRight" sqref="A1:B1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جدول!B10</f>
        <v>12</v>
      </c>
    </row>
    <row r="2" spans="1:10" ht="20.25" x14ac:dyDescent="0.3">
      <c r="A2" s="133" t="s">
        <v>20</v>
      </c>
      <c r="B2" s="133"/>
      <c r="C2" s="39" t="str">
        <f>جدول!C10</f>
        <v xml:space="preserve"> ام ولاء 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50"/>
      <c r="E4" s="51">
        <f>IF('7'!$C4=0,0,'7'!$C4-$C$52)</f>
        <v>0</v>
      </c>
      <c r="F4" s="51">
        <f>IF(D4=0,0,IF(D4&lt;$D$52,$D$52-D4,0))</f>
        <v>0</v>
      </c>
      <c r="G4" s="51">
        <f>IF('7'!$D4&lt;$D$52,0,'7'!$D4-$D$52)</f>
        <v>0</v>
      </c>
      <c r="I4" s="40">
        <f>جدول!D10</f>
        <v>1000</v>
      </c>
      <c r="J4" s="23" t="s">
        <v>3</v>
      </c>
    </row>
    <row r="5" spans="1:10" ht="15" x14ac:dyDescent="0.2">
      <c r="A5" s="46">
        <f t="shared" ref="A5" si="0">A4+1</f>
        <v>43161</v>
      </c>
      <c r="B5" s="47" t="s">
        <v>62</v>
      </c>
      <c r="C5" s="55">
        <v>0.33333333333333331</v>
      </c>
      <c r="D5" s="55">
        <v>0.70833333333333337</v>
      </c>
      <c r="E5" s="55">
        <f>IF('7'!$C5=0,0,'7'!$C5-$C$52)</f>
        <v>0</v>
      </c>
      <c r="F5" s="55">
        <f t="shared" ref="F5:F33" si="1">IF(D5=0,0,IF(D5&lt;$D$52,$D$52-D5,0))</f>
        <v>0</v>
      </c>
      <c r="G5" s="55">
        <f>IF('7'!$D5&lt;$D$52,0,'7'!$D5-$D$52)</f>
        <v>0</v>
      </c>
      <c r="I5" s="23">
        <v>30</v>
      </c>
      <c r="J5" s="23" t="s">
        <v>10</v>
      </c>
    </row>
    <row r="6" spans="1:10" ht="15" x14ac:dyDescent="0.2">
      <c r="A6" s="3">
        <f>A5+1</f>
        <v>43162</v>
      </c>
      <c r="B6" s="20" t="s">
        <v>63</v>
      </c>
      <c r="C6" s="58">
        <v>0.33333333333333331</v>
      </c>
      <c r="D6" s="58">
        <v>0.75</v>
      </c>
      <c r="E6" s="58">
        <f>IF('7'!$C6=0,0,'7'!$C6-$C$52)</f>
        <v>0</v>
      </c>
      <c r="F6" s="58">
        <f t="shared" si="1"/>
        <v>0</v>
      </c>
      <c r="G6" s="58">
        <f>IF('7'!$D6&lt;$D$52,0,'7'!$D6-$D$52)</f>
        <v>4.166666666666663E-2</v>
      </c>
      <c r="I6" s="23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58">
        <v>0.33333333333333331</v>
      </c>
      <c r="D7" s="58">
        <v>0.75</v>
      </c>
      <c r="E7" s="52">
        <f>IF('7'!$C7=0,0,'7'!$C7-$C$52)</f>
        <v>0</v>
      </c>
      <c r="F7" s="52">
        <f t="shared" si="1"/>
        <v>0</v>
      </c>
      <c r="G7" s="52">
        <f>IF('7'!$D7&lt;$D$52,0,'7'!$D7-$D$52)</f>
        <v>4.166666666666663E-2</v>
      </c>
      <c r="I7" s="48">
        <f>I4/I5</f>
        <v>33.333333333333336</v>
      </c>
      <c r="J7" s="23" t="s">
        <v>12</v>
      </c>
    </row>
    <row r="8" spans="1:10" ht="15" x14ac:dyDescent="0.2">
      <c r="A8" s="3">
        <f t="shared" si="2"/>
        <v>43164</v>
      </c>
      <c r="B8" s="20" t="s">
        <v>65</v>
      </c>
      <c r="C8" s="58">
        <v>0.33333333333333331</v>
      </c>
      <c r="D8" s="58">
        <v>0.70833333333333337</v>
      </c>
      <c r="E8" s="58">
        <f>IF('7'!$C8=0,0,'7'!$C8-$C$52)</f>
        <v>0</v>
      </c>
      <c r="F8" s="58">
        <f t="shared" si="1"/>
        <v>0</v>
      </c>
      <c r="G8" s="58">
        <f>IF('7'!$D8&lt;$D$52,0,'7'!$D8-$D$52)</f>
        <v>0</v>
      </c>
      <c r="I8" s="48">
        <f>I7/I6</f>
        <v>3.7037037037037042</v>
      </c>
      <c r="J8" s="23" t="s">
        <v>4</v>
      </c>
    </row>
    <row r="9" spans="1:10" ht="15" x14ac:dyDescent="0.2">
      <c r="A9" s="4">
        <f t="shared" si="2"/>
        <v>43165</v>
      </c>
      <c r="B9" s="20" t="s">
        <v>66</v>
      </c>
      <c r="C9" s="58">
        <v>0.33333333333333331</v>
      </c>
      <c r="D9" s="58">
        <v>0.70833333333333337</v>
      </c>
      <c r="E9" s="52">
        <f>IF('7'!$C9=0,0,'7'!$C9-$C$52)</f>
        <v>0</v>
      </c>
      <c r="F9" s="52">
        <f t="shared" si="1"/>
        <v>0</v>
      </c>
      <c r="G9" s="52">
        <f>IF('7'!$D9&lt;$D$52,0,'7'!$D9-$D$52)</f>
        <v>0</v>
      </c>
      <c r="I9" s="23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58">
        <v>0.33333333333333331</v>
      </c>
      <c r="D10" s="58">
        <v>0.70833333333333337</v>
      </c>
      <c r="E10" s="58">
        <f>IF('7'!$C10=0,0,'7'!$C10-$C$52)</f>
        <v>0</v>
      </c>
      <c r="F10" s="58">
        <f t="shared" si="1"/>
        <v>0</v>
      </c>
      <c r="G10" s="58">
        <f>IF('7'!$D10&lt;$D$52,0,'7'!$D10-$D$52)</f>
        <v>0</v>
      </c>
    </row>
    <row r="11" spans="1:10" ht="15" x14ac:dyDescent="0.2">
      <c r="A11" s="4">
        <f t="shared" si="2"/>
        <v>43167</v>
      </c>
      <c r="B11" s="20" t="s">
        <v>61</v>
      </c>
      <c r="C11" s="58">
        <v>0.33333333333333331</v>
      </c>
      <c r="D11" s="58">
        <v>0.70833333333333337</v>
      </c>
      <c r="E11" s="52">
        <f>IF('7'!$C11=0,0,'7'!$C11-$C$52)</f>
        <v>0</v>
      </c>
      <c r="F11" s="52">
        <f t="shared" si="1"/>
        <v>0</v>
      </c>
      <c r="G11" s="52">
        <f>IF('7'!$D11&lt;$D$52,0,'7'!$D11-$D$52)</f>
        <v>0</v>
      </c>
      <c r="I11" s="23" t="s">
        <v>100</v>
      </c>
    </row>
    <row r="12" spans="1:10" ht="15" x14ac:dyDescent="0.2">
      <c r="A12" s="46">
        <f t="shared" si="2"/>
        <v>43168</v>
      </c>
      <c r="B12" s="47" t="s">
        <v>62</v>
      </c>
      <c r="C12" s="55">
        <v>0.33333333333333331</v>
      </c>
      <c r="D12" s="55">
        <v>0.70833333333333337</v>
      </c>
      <c r="E12" s="55">
        <f>IF('7'!$C12=0,0,'7'!$C12-$C$52)</f>
        <v>0</v>
      </c>
      <c r="F12" s="55">
        <f t="shared" si="1"/>
        <v>0</v>
      </c>
      <c r="G12" s="55">
        <f>IF('7'!$D12&lt;$D$52,0,'7'!$D12-$D$52)</f>
        <v>0</v>
      </c>
      <c r="I12" s="58">
        <v>0.3611111111111111</v>
      </c>
      <c r="J12" s="58">
        <v>0.70833333333333337</v>
      </c>
    </row>
    <row r="13" spans="1:10" ht="15" x14ac:dyDescent="0.2">
      <c r="A13" s="4">
        <f t="shared" si="2"/>
        <v>43169</v>
      </c>
      <c r="B13" s="20" t="s">
        <v>63</v>
      </c>
      <c r="C13" s="58">
        <v>0.33333333333333331</v>
      </c>
      <c r="D13" s="58">
        <v>0.70833333333333337</v>
      </c>
      <c r="E13" s="52">
        <f>IF('7'!$C13=0,0,'7'!$C13-$C$52)</f>
        <v>0</v>
      </c>
      <c r="F13" s="52">
        <f t="shared" si="1"/>
        <v>0</v>
      </c>
      <c r="G13" s="52">
        <f>IF('7'!$D13&lt;$D$52,0,'7'!$D13-$D$52)</f>
        <v>0</v>
      </c>
      <c r="J13" s="58">
        <f>J12-I12</f>
        <v>0.34722222222222227</v>
      </c>
    </row>
    <row r="14" spans="1:10" ht="15" x14ac:dyDescent="0.2">
      <c r="A14" s="3">
        <f t="shared" si="2"/>
        <v>43170</v>
      </c>
      <c r="B14" s="20" t="s">
        <v>64</v>
      </c>
      <c r="C14" s="58">
        <v>0.33333333333333331</v>
      </c>
      <c r="D14" s="58">
        <v>0.66666666666666663</v>
      </c>
      <c r="E14" s="58">
        <f>IF('7'!$C14=0,0,'7'!$C14-$C$52)</f>
        <v>0</v>
      </c>
      <c r="F14" s="58">
        <f t="shared" si="1"/>
        <v>4.1666666666666741E-2</v>
      </c>
      <c r="G14" s="58">
        <f>IF('7'!$D14&lt;$D$52,0,'7'!$D14-$D$52)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0.33333333333333331</v>
      </c>
      <c r="D15" s="58">
        <v>0.70833333333333337</v>
      </c>
      <c r="E15" s="52">
        <f>IF('7'!$C15=0,0,'7'!$C15-$C$52)</f>
        <v>0</v>
      </c>
      <c r="F15" s="52">
        <f t="shared" si="1"/>
        <v>0</v>
      </c>
      <c r="G15" s="52">
        <f>IF('7'!$D15&lt;$D$52,0,'7'!$D15-$D$52)</f>
        <v>0</v>
      </c>
      <c r="J15" s="101">
        <f>J14+J13</f>
        <v>1.0555555555555556</v>
      </c>
    </row>
    <row r="16" spans="1:10" ht="15" x14ac:dyDescent="0.2">
      <c r="A16" s="3">
        <f t="shared" si="2"/>
        <v>43172</v>
      </c>
      <c r="B16" s="20" t="s">
        <v>66</v>
      </c>
      <c r="C16" s="58">
        <v>0.33333333333333331</v>
      </c>
      <c r="D16" s="58">
        <v>0.70833333333333337</v>
      </c>
      <c r="E16" s="58">
        <f>IF('7'!$C16=0,0,'7'!$C16-$C$52)</f>
        <v>0</v>
      </c>
      <c r="F16" s="58">
        <f t="shared" si="1"/>
        <v>0</v>
      </c>
      <c r="G16" s="58">
        <f>IF('7'!$D16&lt;$D$52,0,'7'!$D16-$D$52)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0.33333333333333331</v>
      </c>
      <c r="D17" s="58">
        <v>0.70833333333333337</v>
      </c>
      <c r="E17" s="52">
        <f>IF('7'!$C17=0,0,'7'!$C17-$C$52)</f>
        <v>0</v>
      </c>
      <c r="F17" s="52">
        <f t="shared" si="1"/>
        <v>0</v>
      </c>
      <c r="G17" s="52">
        <f>IF('7'!$D17&lt;$D$52,0,'7'!$D17-$D$52)</f>
        <v>0</v>
      </c>
      <c r="I17" s="58">
        <v>0.33333333333333331</v>
      </c>
      <c r="J17" s="58">
        <v>0.66666666666666663</v>
      </c>
    </row>
    <row r="18" spans="1:10" ht="15" x14ac:dyDescent="0.2">
      <c r="A18" s="3">
        <f t="shared" si="2"/>
        <v>43174</v>
      </c>
      <c r="B18" s="20" t="s">
        <v>61</v>
      </c>
      <c r="C18" s="58">
        <v>0.33333333333333331</v>
      </c>
      <c r="D18" s="58">
        <v>0.72222222222222221</v>
      </c>
      <c r="E18" s="58">
        <f>IF('7'!$C18=0,0,'7'!$C18-$C$52)</f>
        <v>0</v>
      </c>
      <c r="F18" s="58">
        <f t="shared" si="1"/>
        <v>0</v>
      </c>
      <c r="G18" s="58">
        <f>IF('7'!$D18&lt;$D$52,0,'7'!$D18-$D$52)</f>
        <v>1.388888888888884E-2</v>
      </c>
      <c r="J18" s="58">
        <f>J17-I17</f>
        <v>0.33333333333333331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0.70833333333333337</v>
      </c>
      <c r="E19" s="55">
        <f>IF('7'!$C19=0,0,'7'!$C19-$C$52)</f>
        <v>0</v>
      </c>
      <c r="F19" s="55">
        <f t="shared" si="1"/>
        <v>0</v>
      </c>
      <c r="G19" s="55">
        <f>IF('7'!$D19&lt;$D$52,0,'7'!$D19-$D$52)</f>
        <v>0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0.75</v>
      </c>
      <c r="E20" s="58">
        <f>IF('7'!$C20=0,0,'7'!$C20-$C$52)</f>
        <v>0</v>
      </c>
      <c r="F20" s="58">
        <f t="shared" si="1"/>
        <v>0</v>
      </c>
      <c r="G20" s="58">
        <f>IF('7'!$D20&lt;$D$52,0,'7'!$D20-$D$52)</f>
        <v>4.166666666666663E-2</v>
      </c>
      <c r="J20" s="101">
        <f>J19+J18</f>
        <v>1.0416666666666667</v>
      </c>
    </row>
    <row r="21" spans="1:10" ht="15" x14ac:dyDescent="0.2">
      <c r="A21" s="4">
        <f t="shared" si="2"/>
        <v>43177</v>
      </c>
      <c r="B21" s="20" t="s">
        <v>64</v>
      </c>
      <c r="C21" s="58">
        <v>0.33333333333333331</v>
      </c>
      <c r="D21" s="58">
        <v>0.75</v>
      </c>
      <c r="E21" s="52">
        <f>IF('7'!$C21=0,0,'7'!$C21-$C$52)</f>
        <v>0</v>
      </c>
      <c r="F21" s="52">
        <f t="shared" si="1"/>
        <v>0</v>
      </c>
      <c r="G21" s="52">
        <f>IF('7'!$D21&lt;$D$52,0,'7'!$D21-$D$52)</f>
        <v>4.166666666666663E-2</v>
      </c>
    </row>
    <row r="22" spans="1:10" ht="15" x14ac:dyDescent="0.2">
      <c r="A22" s="3">
        <f t="shared" si="2"/>
        <v>43178</v>
      </c>
      <c r="B22" s="20" t="s">
        <v>65</v>
      </c>
      <c r="C22" s="58">
        <v>0.33333333333333331</v>
      </c>
      <c r="D22" s="58">
        <v>0.75</v>
      </c>
      <c r="E22" s="58">
        <f>IF('7'!$C22=0,0,'7'!$C22-$C$52)</f>
        <v>0</v>
      </c>
      <c r="F22" s="58">
        <f t="shared" si="1"/>
        <v>0</v>
      </c>
      <c r="G22" s="58">
        <f>IF('7'!$D22&lt;$D$52,0,'7'!$D22-$D$52)</f>
        <v>4.166666666666663E-2</v>
      </c>
    </row>
    <row r="23" spans="1:10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0.79166666666666663</v>
      </c>
      <c r="E23" s="52">
        <f>IF('7'!$C23=0,0,'7'!$C23-$C$52)</f>
        <v>0</v>
      </c>
      <c r="F23" s="52">
        <f t="shared" si="1"/>
        <v>0</v>
      </c>
      <c r="G23" s="52">
        <f>IF('7'!$D23&lt;$D$52,0,'7'!$D23-$D$52)</f>
        <v>8.3333333333333259E-2</v>
      </c>
    </row>
    <row r="24" spans="1:10" ht="15" x14ac:dyDescent="0.2">
      <c r="A24" s="3">
        <f t="shared" si="2"/>
        <v>43180</v>
      </c>
      <c r="B24" s="20" t="s">
        <v>67</v>
      </c>
      <c r="C24" s="58">
        <v>0.33333333333333331</v>
      </c>
      <c r="D24" s="58">
        <v>0.75</v>
      </c>
      <c r="E24" s="58">
        <f>IF('7'!$C24=0,0,'7'!$C24-$C$52)</f>
        <v>0</v>
      </c>
      <c r="F24" s="58">
        <f t="shared" si="1"/>
        <v>0</v>
      </c>
      <c r="G24" s="58">
        <f>IF('7'!$D24&lt;$D$52,0,'7'!$D24-$D$52)</f>
        <v>4.166666666666663E-2</v>
      </c>
    </row>
    <row r="25" spans="1:10" ht="15" x14ac:dyDescent="0.2">
      <c r="A25" s="4">
        <f t="shared" si="2"/>
        <v>43181</v>
      </c>
      <c r="B25" s="20" t="s">
        <v>61</v>
      </c>
      <c r="C25" s="58">
        <v>0.33333333333333331</v>
      </c>
      <c r="D25" s="58">
        <v>0.70833333333333337</v>
      </c>
      <c r="E25" s="52">
        <f>IF('7'!$C25=0,0,'7'!$C25-$C$52)</f>
        <v>0</v>
      </c>
      <c r="F25" s="52">
        <f t="shared" si="1"/>
        <v>0</v>
      </c>
      <c r="G25" s="52">
        <f>IF('7'!$D25&lt;$D$52,0,'7'!$D25-$D$52)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1.0416666666666667</v>
      </c>
      <c r="E26" s="55">
        <f>IF('7'!$C26=0,0,'7'!$C26-$C$52)</f>
        <v>0</v>
      </c>
      <c r="F26" s="55">
        <f t="shared" si="1"/>
        <v>0</v>
      </c>
      <c r="G26" s="55">
        <f>IF('7'!$D26&lt;$D$52,0,'7'!$D26-$D$52)</f>
        <v>0.33333333333333337</v>
      </c>
    </row>
    <row r="27" spans="1:10" ht="15" x14ac:dyDescent="0.2">
      <c r="A27" s="4">
        <f t="shared" si="2"/>
        <v>43183</v>
      </c>
      <c r="B27" s="20" t="s">
        <v>63</v>
      </c>
      <c r="C27" s="58">
        <v>0.33333333333333331</v>
      </c>
      <c r="D27" s="58">
        <v>0.77083333333333337</v>
      </c>
      <c r="E27" s="52">
        <f>IF('7'!$C27=0,0,'7'!$C27-$C$52)</f>
        <v>0</v>
      </c>
      <c r="F27" s="52">
        <f t="shared" si="1"/>
        <v>0</v>
      </c>
      <c r="G27" s="52">
        <f>IF('7'!$D27&lt;$D$52,0,'7'!$D27-$D$52)</f>
        <v>6.25E-2</v>
      </c>
    </row>
    <row r="28" spans="1:10" ht="15" x14ac:dyDescent="0.2">
      <c r="A28" s="3">
        <f t="shared" si="2"/>
        <v>43184</v>
      </c>
      <c r="B28" s="20" t="s">
        <v>64</v>
      </c>
      <c r="C28" s="58">
        <v>0.33333333333333331</v>
      </c>
      <c r="D28" s="58">
        <v>0.75</v>
      </c>
      <c r="E28" s="58">
        <f>IF('7'!$C28=0,0,'7'!$C28-$C$52)</f>
        <v>0</v>
      </c>
      <c r="F28" s="58">
        <f t="shared" si="1"/>
        <v>0</v>
      </c>
      <c r="G28" s="58">
        <f>IF('7'!$D28&lt;$D$52,0,'7'!$D28-$D$52)</f>
        <v>4.166666666666663E-2</v>
      </c>
    </row>
    <row r="29" spans="1:10" ht="15" x14ac:dyDescent="0.2">
      <c r="A29" s="4">
        <f t="shared" si="2"/>
        <v>43185</v>
      </c>
      <c r="B29" s="20" t="s">
        <v>65</v>
      </c>
      <c r="C29" s="58">
        <v>0.33333333333333331</v>
      </c>
      <c r="D29" s="58">
        <v>0.79166666666666663</v>
      </c>
      <c r="E29" s="52">
        <f>IF('7'!$C29=0,0,'7'!$C29-$C$52)</f>
        <v>0</v>
      </c>
      <c r="F29" s="52">
        <f t="shared" si="1"/>
        <v>0</v>
      </c>
      <c r="G29" s="52">
        <f>IF('7'!$D29&lt;$D$52,0,'7'!$D29-$D$52)</f>
        <v>8.3333333333333259E-2</v>
      </c>
    </row>
    <row r="30" spans="1:10" ht="15" x14ac:dyDescent="0.2">
      <c r="A30" s="3">
        <f t="shared" si="2"/>
        <v>43186</v>
      </c>
      <c r="B30" s="20" t="s">
        <v>66</v>
      </c>
      <c r="C30" s="58">
        <v>0.33333333333333331</v>
      </c>
      <c r="D30" s="58">
        <v>0.75</v>
      </c>
      <c r="E30" s="58">
        <f>IF('7'!$C30=0,0,'7'!$C30-$C$52)</f>
        <v>0</v>
      </c>
      <c r="F30" s="58">
        <f t="shared" si="1"/>
        <v>0</v>
      </c>
      <c r="G30" s="58">
        <f>IF('7'!$D30&lt;$D$52,0,'7'!$D30-$D$52)</f>
        <v>4.166666666666663E-2</v>
      </c>
    </row>
    <row r="31" spans="1:10" ht="15" x14ac:dyDescent="0.2">
      <c r="A31" s="4">
        <f t="shared" si="2"/>
        <v>43187</v>
      </c>
      <c r="B31" s="20" t="s">
        <v>67</v>
      </c>
      <c r="C31" s="58">
        <v>0.33333333333333331</v>
      </c>
      <c r="D31" s="58">
        <v>0.75</v>
      </c>
      <c r="E31" s="52">
        <f>IF('7'!$C31=0,0,'7'!$C31-$C$52)</f>
        <v>0</v>
      </c>
      <c r="F31" s="52">
        <f t="shared" si="1"/>
        <v>0</v>
      </c>
      <c r="G31" s="52">
        <f>IF('7'!$D31&lt;$D$52,0,'7'!$D31-$D$52)</f>
        <v>4.166666666666663E-2</v>
      </c>
    </row>
    <row r="32" spans="1:10" ht="15" x14ac:dyDescent="0.2">
      <c r="A32" s="3">
        <f>A31+1</f>
        <v>43188</v>
      </c>
      <c r="B32" s="20" t="s">
        <v>61</v>
      </c>
      <c r="C32" s="58">
        <v>0.33333333333333331</v>
      </c>
      <c r="D32" s="58">
        <v>0.70833333333333337</v>
      </c>
      <c r="E32" s="58">
        <f>IF('7'!$C32=0,0,'7'!$C32-$C$52)</f>
        <v>0</v>
      </c>
      <c r="F32" s="58">
        <f t="shared" si="1"/>
        <v>0</v>
      </c>
      <c r="G32" s="58">
        <f>IF('7'!$D32&lt;$D$52,0,'7'!$D32-$D$52)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5">
        <v>0.33333333333333331</v>
      </c>
      <c r="D33" s="55">
        <v>0.70833333333333337</v>
      </c>
      <c r="E33" s="55">
        <f>IF('7'!$C33=0,0,'7'!$C33-$C$52)</f>
        <v>0</v>
      </c>
      <c r="F33" s="55">
        <f t="shared" si="1"/>
        <v>0</v>
      </c>
      <c r="G33" s="55">
        <f>IF('7'!$D33&lt;$D$52,0,'7'!$D33-$D$52)</f>
        <v>0</v>
      </c>
    </row>
    <row r="34" spans="1:7" ht="15" x14ac:dyDescent="0.2">
      <c r="A34" s="3">
        <f>A33+1</f>
        <v>43190</v>
      </c>
      <c r="B34" s="20" t="s">
        <v>63</v>
      </c>
      <c r="C34" s="58">
        <v>0.33333333333333331</v>
      </c>
      <c r="D34" s="58">
        <v>0.75</v>
      </c>
      <c r="E34" s="58">
        <f>IF('7'!$C34=0,0,'7'!$C34-$C$52)</f>
        <v>0</v>
      </c>
      <c r="F34" s="58">
        <f t="shared" ref="F34" si="4">IF(D34=0,0,IF(D34&lt;$D$52,$D$52-D34,0))</f>
        <v>0</v>
      </c>
      <c r="G34" s="58">
        <f>IF('7'!$D34&lt;$D$52,0,'7'!$D34-$D$52)</f>
        <v>4.166666666666663E-2</v>
      </c>
    </row>
    <row r="35" spans="1:7" ht="15" x14ac:dyDescent="0.25">
      <c r="A35" s="7"/>
      <c r="B35" s="1">
        <f>'7'!$C$35-'7'!$D$35+COUNTA(C4:C35)</f>
        <v>31</v>
      </c>
      <c r="C35" s="18">
        <f>SUBTOTAL(103,'7'!$C$4:$C$33)</f>
        <v>29</v>
      </c>
      <c r="D35" s="18">
        <f>SUBTOTAL(103,'7'!$D$4:$D$33)</f>
        <v>29</v>
      </c>
      <c r="E35" s="8">
        <f>SUM(E4:E34)</f>
        <v>0</v>
      </c>
      <c r="F35" s="8">
        <f>SUM(F4:F34)</f>
        <v>4.1666666666666741E-2</v>
      </c>
      <c r="G35" s="8">
        <f>SUM(G4:G34)</f>
        <v>0.99305555555555503</v>
      </c>
    </row>
    <row r="36" spans="1:7" ht="8.25" hidden="1" customHeight="1" x14ac:dyDescent="0.2"/>
    <row r="37" spans="1:7" ht="15.75" hidden="1" x14ac:dyDescent="0.2">
      <c r="E37" s="28">
        <f>'7'!$E$35*1.5</f>
        <v>0</v>
      </c>
      <c r="F37" s="28">
        <f>'7'!$F$35*1</f>
        <v>4.1666666666666741E-2</v>
      </c>
      <c r="G37" s="28">
        <f>'7'!$G$35*1.5</f>
        <v>1.4895833333333326</v>
      </c>
    </row>
    <row r="38" spans="1:7" ht="22.5" hidden="1" customHeight="1" x14ac:dyDescent="0.2">
      <c r="E38" s="29">
        <f>E37*24</f>
        <v>0</v>
      </c>
      <c r="F38" s="29">
        <f t="shared" ref="F38:G38" si="5">F37*24</f>
        <v>1.0000000000000018</v>
      </c>
      <c r="G38" s="29">
        <f t="shared" si="5"/>
        <v>35.749999999999986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1095</v>
      </c>
      <c r="C40" s="32">
        <f>'7'!$C$35*I7</f>
        <v>966.66666666666674</v>
      </c>
      <c r="D40" s="32">
        <f>جدول!G10</f>
        <v>110</v>
      </c>
      <c r="E40" s="33">
        <f>E38*$I$8</f>
        <v>0</v>
      </c>
      <c r="F40" s="33">
        <f t="shared" ref="F40:G40" si="6">F38*$I$8</f>
        <v>3.7037037037037108</v>
      </c>
      <c r="G40" s="33">
        <f t="shared" si="6"/>
        <v>132.40740740740736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5" activePane="bottomRight" state="frozen"/>
      <selection activeCell="J15" sqref="J15"/>
      <selection pane="topRight" activeCell="J15" sqref="J15"/>
      <selection pane="bottomLeft" activeCell="J15" sqref="J15"/>
      <selection pane="bottomRight" sqref="A1:B1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جدول!B11</f>
        <v>13</v>
      </c>
    </row>
    <row r="2" spans="1:10" ht="20.25" x14ac:dyDescent="0.3">
      <c r="A2" s="133" t="s">
        <v>20</v>
      </c>
      <c r="B2" s="133"/>
      <c r="C2" s="39" t="str">
        <f>جدول!C11</f>
        <v xml:space="preserve"> ام منار 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">
      <c r="A4" s="3">
        <v>43160</v>
      </c>
      <c r="B4" s="20" t="s">
        <v>61</v>
      </c>
      <c r="C4" s="58">
        <v>0.33333333333333331</v>
      </c>
      <c r="D4" s="58">
        <v>0.70833333333333337</v>
      </c>
      <c r="E4" s="51">
        <f>IF('8'!$C4=0,0,'8'!$C4-$C$52)</f>
        <v>0</v>
      </c>
      <c r="F4" s="51">
        <f>IF(D4=0,0,IF(D4&lt;$D$52,$D$52-D4,0))</f>
        <v>0</v>
      </c>
      <c r="G4" s="51">
        <f>IF('8'!$D4&lt;$D$52,0,'8'!$D4-$D$52)</f>
        <v>0</v>
      </c>
      <c r="I4" s="40">
        <f>جدول!D11</f>
        <v>1000</v>
      </c>
      <c r="J4" s="23" t="s">
        <v>3</v>
      </c>
    </row>
    <row r="5" spans="1:10" ht="15" x14ac:dyDescent="0.2">
      <c r="A5" s="46">
        <f t="shared" ref="A5" si="0">A4+1</f>
        <v>43161</v>
      </c>
      <c r="B5" s="47" t="s">
        <v>62</v>
      </c>
      <c r="C5" s="55">
        <v>0.33333333333333331</v>
      </c>
      <c r="D5" s="55">
        <v>1.0555555555555556</v>
      </c>
      <c r="E5" s="55">
        <f>IF('8'!$C5=0,0,'8'!$C5-$C$52)</f>
        <v>0</v>
      </c>
      <c r="F5" s="55">
        <f t="shared" ref="F5:F33" si="1">IF(D5=0,0,IF(D5&lt;$D$52,$D$52-D5,0))</f>
        <v>0</v>
      </c>
      <c r="G5" s="55">
        <f>IF('8'!$D5&lt;$D$52,0,'8'!$D5-$D$52)</f>
        <v>0.34722222222222221</v>
      </c>
      <c r="I5" s="23">
        <v>30</v>
      </c>
      <c r="J5" s="23" t="s">
        <v>10</v>
      </c>
    </row>
    <row r="6" spans="1:10" ht="15" x14ac:dyDescent="0.2">
      <c r="A6" s="3">
        <f>A5+1</f>
        <v>43162</v>
      </c>
      <c r="B6" s="20" t="s">
        <v>63</v>
      </c>
      <c r="C6" s="58">
        <v>0.34722222222222227</v>
      </c>
      <c r="D6" s="58">
        <v>0.75</v>
      </c>
      <c r="E6" s="58">
        <f>IF('8'!$C6=0,0,'8'!$C6-$C$52)</f>
        <v>1.3888888888888951E-2</v>
      </c>
      <c r="F6" s="58">
        <f t="shared" si="1"/>
        <v>0</v>
      </c>
      <c r="G6" s="58">
        <f>IF('8'!$D6&lt;$D$52,0,'8'!$D6-$D$52)</f>
        <v>4.166666666666663E-2</v>
      </c>
      <c r="I6" s="23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58">
        <v>0.33333333333333331</v>
      </c>
      <c r="D7" s="58">
        <v>0.75</v>
      </c>
      <c r="E7" s="52">
        <f>IF('8'!$C7=0,0,'8'!$C7-$C$52)</f>
        <v>0</v>
      </c>
      <c r="F7" s="52">
        <f t="shared" si="1"/>
        <v>0</v>
      </c>
      <c r="G7" s="52">
        <f>IF('8'!$D7&lt;$D$52,0,'8'!$D7-$D$52)</f>
        <v>4.166666666666663E-2</v>
      </c>
      <c r="I7" s="48">
        <f>I4/I5</f>
        <v>33.333333333333336</v>
      </c>
      <c r="J7" s="23" t="s">
        <v>12</v>
      </c>
    </row>
    <row r="8" spans="1:10" ht="15" x14ac:dyDescent="0.2">
      <c r="A8" s="3">
        <f t="shared" si="2"/>
        <v>43164</v>
      </c>
      <c r="B8" s="20" t="s">
        <v>65</v>
      </c>
      <c r="C8" s="58">
        <v>0.33333333333333331</v>
      </c>
      <c r="D8" s="58">
        <v>0.59375</v>
      </c>
      <c r="E8" s="58">
        <f>IF('8'!$C8=0,0,'8'!$C8-$C$52)</f>
        <v>0</v>
      </c>
      <c r="F8" s="58">
        <f t="shared" si="1"/>
        <v>0.11458333333333337</v>
      </c>
      <c r="G8" s="58">
        <f>IF('8'!$D8&lt;$D$52,0,'8'!$D8-$D$52)</f>
        <v>0</v>
      </c>
      <c r="I8" s="48">
        <f>I7/I6</f>
        <v>3.7037037037037042</v>
      </c>
      <c r="J8" s="23" t="s">
        <v>4</v>
      </c>
    </row>
    <row r="9" spans="1:10" ht="15" x14ac:dyDescent="0.2">
      <c r="A9" s="4">
        <f t="shared" si="2"/>
        <v>43165</v>
      </c>
      <c r="B9" s="20" t="s">
        <v>66</v>
      </c>
      <c r="C9" s="58">
        <v>0.33333333333333331</v>
      </c>
      <c r="D9" s="58">
        <v>0.70833333333333337</v>
      </c>
      <c r="E9" s="52">
        <f>IF('8'!$C9=0,0,'8'!$C9-$C$52)</f>
        <v>0</v>
      </c>
      <c r="F9" s="52">
        <f t="shared" si="1"/>
        <v>0</v>
      </c>
      <c r="G9" s="52">
        <f>IF('8'!$D9&lt;$D$52,0,'8'!$D9-$D$52)</f>
        <v>0</v>
      </c>
      <c r="I9" s="23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58">
        <v>0.33333333333333331</v>
      </c>
      <c r="D10" s="58">
        <v>0.70833333333333337</v>
      </c>
      <c r="E10" s="58">
        <f>IF('8'!$C10=0,0,'8'!$C10-$C$52)</f>
        <v>0</v>
      </c>
      <c r="F10" s="58">
        <f t="shared" si="1"/>
        <v>0</v>
      </c>
      <c r="G10" s="58">
        <f>IF('8'!$D10&lt;$D$52,0,'8'!$D10-$D$52)</f>
        <v>0</v>
      </c>
    </row>
    <row r="11" spans="1:10" ht="15" x14ac:dyDescent="0.2">
      <c r="A11" s="4">
        <f t="shared" si="2"/>
        <v>43167</v>
      </c>
      <c r="B11" s="20" t="s">
        <v>61</v>
      </c>
      <c r="C11" s="58">
        <v>0.33333333333333331</v>
      </c>
      <c r="D11" s="58">
        <v>0.70833333333333337</v>
      </c>
      <c r="E11" s="52">
        <f>IF('8'!$C11=0,0,'8'!$C11-$C$52)</f>
        <v>0</v>
      </c>
      <c r="F11" s="52">
        <f t="shared" si="1"/>
        <v>0</v>
      </c>
      <c r="G11" s="52">
        <f>IF('8'!$D11&lt;$D$52,0,'8'!$D11-$D$52)</f>
        <v>0</v>
      </c>
      <c r="I11" s="23" t="s">
        <v>100</v>
      </c>
    </row>
    <row r="12" spans="1:10" ht="15" x14ac:dyDescent="0.2">
      <c r="A12" s="46">
        <f t="shared" si="2"/>
        <v>43168</v>
      </c>
      <c r="B12" s="47" t="s">
        <v>62</v>
      </c>
      <c r="C12" s="55">
        <v>0.33333333333333331</v>
      </c>
      <c r="D12" s="55">
        <v>0.70833333333333337</v>
      </c>
      <c r="E12" s="55">
        <f>IF('8'!$C12=0,0,'8'!$C12-$C$52)</f>
        <v>0</v>
      </c>
      <c r="F12" s="55">
        <f t="shared" si="1"/>
        <v>0</v>
      </c>
      <c r="G12" s="55">
        <f>IF('8'!$D12&lt;$D$52,0,'8'!$D12-$D$52)</f>
        <v>0</v>
      </c>
      <c r="I12" s="58">
        <v>0.3611111111111111</v>
      </c>
      <c r="J12" s="58">
        <v>0.66666666666666663</v>
      </c>
    </row>
    <row r="13" spans="1:10" ht="15" x14ac:dyDescent="0.2">
      <c r="A13" s="4">
        <f t="shared" si="2"/>
        <v>43169</v>
      </c>
      <c r="B13" s="20" t="s">
        <v>63</v>
      </c>
      <c r="C13" s="58">
        <v>0.33333333333333331</v>
      </c>
      <c r="D13" s="58">
        <v>0.70833333333333337</v>
      </c>
      <c r="E13" s="52">
        <f>IF('8'!$C13=0,0,'8'!$C13-$C$52)</f>
        <v>0</v>
      </c>
      <c r="F13" s="52">
        <f t="shared" si="1"/>
        <v>0</v>
      </c>
      <c r="G13" s="52">
        <f>IF('8'!$D13&lt;$D$52,0,'8'!$D13-$D$52)</f>
        <v>0</v>
      </c>
      <c r="J13" s="58">
        <f>J12-I12</f>
        <v>0.30555555555555552</v>
      </c>
    </row>
    <row r="14" spans="1:10" ht="15" x14ac:dyDescent="0.2">
      <c r="A14" s="3">
        <f t="shared" si="2"/>
        <v>43170</v>
      </c>
      <c r="B14" s="20" t="s">
        <v>64</v>
      </c>
      <c r="C14" s="58">
        <v>0.33333333333333331</v>
      </c>
      <c r="D14" s="58">
        <v>0.70833333333333337</v>
      </c>
      <c r="E14" s="58">
        <f>IF('8'!$C14=0,0,'8'!$C14-$C$52)</f>
        <v>0</v>
      </c>
      <c r="F14" s="58">
        <f t="shared" si="1"/>
        <v>0</v>
      </c>
      <c r="G14" s="58">
        <f>IF('8'!$D14&lt;$D$52,0,'8'!$D14-$D$52)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0.33333333333333331</v>
      </c>
      <c r="D15" s="58">
        <v>0.70833333333333337</v>
      </c>
      <c r="E15" s="52">
        <f>IF('8'!$C15=0,0,'8'!$C15-$C$52)</f>
        <v>0</v>
      </c>
      <c r="F15" s="52">
        <f t="shared" si="1"/>
        <v>0</v>
      </c>
      <c r="G15" s="52">
        <f>IF('8'!$D15&lt;$D$52,0,'8'!$D15-$D$52)</f>
        <v>0</v>
      </c>
      <c r="J15" s="101">
        <f>J14+J13</f>
        <v>1.0138888888888888</v>
      </c>
    </row>
    <row r="16" spans="1:10" ht="15" x14ac:dyDescent="0.2">
      <c r="A16" s="3">
        <f t="shared" si="2"/>
        <v>43172</v>
      </c>
      <c r="B16" s="20" t="s">
        <v>66</v>
      </c>
      <c r="C16" s="58">
        <v>0.33333333333333331</v>
      </c>
      <c r="D16" s="58">
        <v>0.70833333333333337</v>
      </c>
      <c r="E16" s="58">
        <f>IF('8'!$C16=0,0,'8'!$C16-$C$52)</f>
        <v>0</v>
      </c>
      <c r="F16" s="58">
        <f t="shared" si="1"/>
        <v>0</v>
      </c>
      <c r="G16" s="58">
        <f>IF('8'!$D16&lt;$D$52,0,'8'!$D16-$D$52)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0.33333333333333331</v>
      </c>
      <c r="D17" s="58">
        <v>0.70833333333333337</v>
      </c>
      <c r="E17" s="52">
        <f>IF('8'!$C17=0,0,'8'!$C17-$C$52)</f>
        <v>0</v>
      </c>
      <c r="F17" s="52">
        <f t="shared" si="1"/>
        <v>0</v>
      </c>
      <c r="G17" s="52">
        <f>IF('8'!$D17&lt;$D$52,0,'8'!$D17-$D$52)</f>
        <v>0</v>
      </c>
      <c r="I17" s="58">
        <v>0.33333333333333331</v>
      </c>
      <c r="J17" s="58">
        <v>0.70833333333333337</v>
      </c>
    </row>
    <row r="18" spans="1:10" ht="15" x14ac:dyDescent="0.2">
      <c r="A18" s="3">
        <f t="shared" si="2"/>
        <v>43174</v>
      </c>
      <c r="B18" s="20" t="s">
        <v>61</v>
      </c>
      <c r="C18" s="58">
        <v>0.33333333333333331</v>
      </c>
      <c r="D18" s="58">
        <v>0.70833333333333337</v>
      </c>
      <c r="E18" s="58">
        <f>IF('8'!$C18=0,0,'8'!$C18-$C$52)</f>
        <v>0</v>
      </c>
      <c r="F18" s="58">
        <f t="shared" si="1"/>
        <v>0</v>
      </c>
      <c r="G18" s="58">
        <f>IF('8'!$D18&lt;$D$52,0,'8'!$D18-$D$52)</f>
        <v>0</v>
      </c>
      <c r="J18" s="58">
        <f>J17-I17</f>
        <v>0.37500000000000006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1.0625</v>
      </c>
      <c r="E19" s="55">
        <f>IF('8'!$C19=0,0,'8'!$C19-$C$52)</f>
        <v>0</v>
      </c>
      <c r="F19" s="55">
        <f t="shared" si="1"/>
        <v>0</v>
      </c>
      <c r="G19" s="55">
        <f>IF('8'!$D19&lt;$D$52,0,'8'!$D19-$D$52)</f>
        <v>0.35416666666666663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0.75</v>
      </c>
      <c r="E20" s="58">
        <f>IF('8'!$C20=0,0,'8'!$C20-$C$52)</f>
        <v>0</v>
      </c>
      <c r="F20" s="58">
        <f t="shared" si="1"/>
        <v>0</v>
      </c>
      <c r="G20" s="58">
        <f>IF('8'!$D20&lt;$D$52,0,'8'!$D20-$D$52)</f>
        <v>4.166666666666663E-2</v>
      </c>
      <c r="J20" s="101">
        <f>J19+J18</f>
        <v>1.0833333333333335</v>
      </c>
    </row>
    <row r="21" spans="1:10" ht="15" x14ac:dyDescent="0.2">
      <c r="A21" s="4">
        <f t="shared" si="2"/>
        <v>43177</v>
      </c>
      <c r="B21" s="20" t="s">
        <v>64</v>
      </c>
      <c r="C21" s="58">
        <v>0.33333333333333331</v>
      </c>
      <c r="D21" s="58">
        <v>0.75</v>
      </c>
      <c r="E21" s="52">
        <f>IF('8'!$C21=0,0,'8'!$C21-$C$52)</f>
        <v>0</v>
      </c>
      <c r="F21" s="52">
        <f t="shared" si="1"/>
        <v>0</v>
      </c>
      <c r="G21" s="52">
        <f>IF('8'!$D21&lt;$D$52,0,'8'!$D21-$D$52)</f>
        <v>4.166666666666663E-2</v>
      </c>
    </row>
    <row r="22" spans="1:10" ht="15" x14ac:dyDescent="0.2">
      <c r="A22" s="3">
        <f t="shared" si="2"/>
        <v>43178</v>
      </c>
      <c r="B22" s="20" t="s">
        <v>65</v>
      </c>
      <c r="C22" s="58">
        <v>0.33333333333333331</v>
      </c>
      <c r="D22" s="58">
        <v>0.75</v>
      </c>
      <c r="E22" s="58">
        <f>IF('8'!$C22=0,0,'8'!$C22-$C$52)</f>
        <v>0</v>
      </c>
      <c r="F22" s="58">
        <f t="shared" si="1"/>
        <v>0</v>
      </c>
      <c r="G22" s="58">
        <f>IF('8'!$D22&lt;$D$52,0,'8'!$D22-$D$52)</f>
        <v>4.166666666666663E-2</v>
      </c>
    </row>
    <row r="23" spans="1:10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0.80555555555555547</v>
      </c>
      <c r="E23" s="52">
        <f>IF('8'!$C23=0,0,'8'!$C23-$C$52)</f>
        <v>0</v>
      </c>
      <c r="F23" s="52">
        <f t="shared" si="1"/>
        <v>0</v>
      </c>
      <c r="G23" s="52">
        <f>IF('8'!$D23&lt;$D$52,0,'8'!$D23-$D$52)</f>
        <v>9.7222222222222099E-2</v>
      </c>
    </row>
    <row r="24" spans="1:10" ht="15" x14ac:dyDescent="0.2">
      <c r="A24" s="3">
        <f t="shared" si="2"/>
        <v>43180</v>
      </c>
      <c r="B24" s="20" t="s">
        <v>67</v>
      </c>
      <c r="C24" s="58">
        <v>0.33333333333333331</v>
      </c>
      <c r="D24" s="58">
        <v>0.75</v>
      </c>
      <c r="E24" s="58">
        <f>IF('8'!$C24=0,0,'8'!$C24-$C$52)</f>
        <v>0</v>
      </c>
      <c r="F24" s="58">
        <f t="shared" si="1"/>
        <v>0</v>
      </c>
      <c r="G24" s="58">
        <f>IF('8'!$D24&lt;$D$52,0,'8'!$D24-$D$52)</f>
        <v>4.166666666666663E-2</v>
      </c>
    </row>
    <row r="25" spans="1:10" ht="15" x14ac:dyDescent="0.2">
      <c r="A25" s="4">
        <f t="shared" si="2"/>
        <v>43181</v>
      </c>
      <c r="B25" s="20" t="s">
        <v>61</v>
      </c>
      <c r="C25" s="58">
        <v>0.33333333333333331</v>
      </c>
      <c r="D25" s="58">
        <v>0.70833333333333337</v>
      </c>
      <c r="E25" s="52">
        <f>IF('8'!$C25=0,0,'8'!$C25-$C$52)</f>
        <v>0</v>
      </c>
      <c r="F25" s="52">
        <f t="shared" si="1"/>
        <v>0</v>
      </c>
      <c r="G25" s="52">
        <f>IF('8'!$D25&lt;$D$52,0,'8'!$D25-$D$52)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1.0138888888888888</v>
      </c>
      <c r="E26" s="55">
        <f>IF('8'!$C26=0,0,'8'!$C26-$C$52)</f>
        <v>0</v>
      </c>
      <c r="F26" s="55">
        <f t="shared" si="1"/>
        <v>0</v>
      </c>
      <c r="G26" s="55">
        <f>IF('8'!$D26&lt;$D$52,0,'8'!$D26-$D$52)</f>
        <v>0.30555555555555547</v>
      </c>
    </row>
    <row r="27" spans="1:10" ht="15" x14ac:dyDescent="0.2">
      <c r="A27" s="4">
        <f t="shared" si="2"/>
        <v>43183</v>
      </c>
      <c r="B27" s="20" t="s">
        <v>63</v>
      </c>
      <c r="C27" s="58">
        <v>0.33333333333333331</v>
      </c>
      <c r="D27" s="58">
        <v>0.75</v>
      </c>
      <c r="E27" s="52">
        <f>IF('8'!$C27=0,0,'8'!$C27-$C$52)</f>
        <v>0</v>
      </c>
      <c r="F27" s="52">
        <f t="shared" si="1"/>
        <v>0</v>
      </c>
      <c r="G27" s="52">
        <f>IF('8'!$D27&lt;$D$52,0,'8'!$D27-$D$52)</f>
        <v>4.166666666666663E-2</v>
      </c>
    </row>
    <row r="28" spans="1:10" ht="15" x14ac:dyDescent="0.2">
      <c r="A28" s="3">
        <f t="shared" si="2"/>
        <v>43184</v>
      </c>
      <c r="B28" s="20" t="s">
        <v>64</v>
      </c>
      <c r="C28" s="58">
        <v>0.33333333333333331</v>
      </c>
      <c r="D28" s="58">
        <v>0.75</v>
      </c>
      <c r="E28" s="58">
        <f>IF('8'!$C28=0,0,'8'!$C28-$C$52)</f>
        <v>0</v>
      </c>
      <c r="F28" s="58">
        <f t="shared" si="1"/>
        <v>0</v>
      </c>
      <c r="G28" s="58">
        <f>IF('8'!$D28&lt;$D$52,0,'8'!$D28-$D$52)</f>
        <v>4.166666666666663E-2</v>
      </c>
    </row>
    <row r="29" spans="1:10" ht="15" x14ac:dyDescent="0.2">
      <c r="A29" s="4">
        <f t="shared" si="2"/>
        <v>43185</v>
      </c>
      <c r="B29" s="20" t="s">
        <v>65</v>
      </c>
      <c r="C29" s="58">
        <v>0.33333333333333331</v>
      </c>
      <c r="D29" s="58">
        <v>0.86458333333333337</v>
      </c>
      <c r="E29" s="52">
        <f>IF('8'!$C29=0,0,'8'!$C29-$C$52)</f>
        <v>0</v>
      </c>
      <c r="F29" s="52">
        <f t="shared" si="1"/>
        <v>0</v>
      </c>
      <c r="G29" s="52">
        <f>IF('8'!$D29&lt;$D$52,0,'8'!$D29-$D$52)</f>
        <v>0.15625</v>
      </c>
    </row>
    <row r="30" spans="1:10" ht="15" x14ac:dyDescent="0.2">
      <c r="A30" s="3">
        <f t="shared" si="2"/>
        <v>43186</v>
      </c>
      <c r="B30" s="20" t="s">
        <v>66</v>
      </c>
      <c r="C30" s="58">
        <v>0.33333333333333331</v>
      </c>
      <c r="D30" s="58">
        <v>0.79166666666666663</v>
      </c>
      <c r="E30" s="58">
        <f>IF('8'!$C30=0,0,'8'!$C30-$C$52)</f>
        <v>0</v>
      </c>
      <c r="F30" s="58">
        <f t="shared" si="1"/>
        <v>0</v>
      </c>
      <c r="G30" s="58">
        <f>IF('8'!$D30&lt;$D$52,0,'8'!$D30-$D$52)</f>
        <v>8.3333333333333259E-2</v>
      </c>
    </row>
    <row r="31" spans="1:10" ht="15" x14ac:dyDescent="0.2">
      <c r="A31" s="4">
        <f t="shared" si="2"/>
        <v>43187</v>
      </c>
      <c r="B31" s="20" t="s">
        <v>67</v>
      </c>
      <c r="C31" s="58">
        <v>0.33333333333333331</v>
      </c>
      <c r="D31" s="58">
        <v>0.75</v>
      </c>
      <c r="E31" s="52">
        <f>IF('8'!$C31=0,0,'8'!$C31-$C$52)</f>
        <v>0</v>
      </c>
      <c r="F31" s="52">
        <f t="shared" si="1"/>
        <v>0</v>
      </c>
      <c r="G31" s="52">
        <f>IF('8'!$D31&lt;$D$52,0,'8'!$D31-$D$52)</f>
        <v>4.166666666666663E-2</v>
      </c>
    </row>
    <row r="32" spans="1:10" ht="15" x14ac:dyDescent="0.2">
      <c r="A32" s="3">
        <f>A31+1</f>
        <v>43188</v>
      </c>
      <c r="B32" s="20" t="s">
        <v>61</v>
      </c>
      <c r="C32" s="58">
        <v>0.33333333333333331</v>
      </c>
      <c r="D32" s="58">
        <v>0.72222222222222221</v>
      </c>
      <c r="E32" s="58">
        <f>IF('8'!$C32=0,0,'8'!$C32-$C$52)</f>
        <v>0</v>
      </c>
      <c r="F32" s="58">
        <f t="shared" si="1"/>
        <v>0</v>
      </c>
      <c r="G32" s="58">
        <f>IF('8'!$D32&lt;$D$52,0,'8'!$D32-$D$52)</f>
        <v>1.388888888888884E-2</v>
      </c>
    </row>
    <row r="33" spans="1:7" ht="15" x14ac:dyDescent="0.2">
      <c r="A33" s="46">
        <f t="shared" ref="A33" si="3">A32+1</f>
        <v>43189</v>
      </c>
      <c r="B33" s="47" t="s">
        <v>62</v>
      </c>
      <c r="C33" s="55">
        <v>0.33333333333333331</v>
      </c>
      <c r="D33" s="55">
        <v>0.70833333333333337</v>
      </c>
      <c r="E33" s="55">
        <f>IF('8'!$C33=0,0,'8'!$C33-$C$52)</f>
        <v>0</v>
      </c>
      <c r="F33" s="55">
        <f t="shared" si="1"/>
        <v>0</v>
      </c>
      <c r="G33" s="55">
        <f>IF('8'!$D33&lt;$D$52,0,'8'!$D33-$D$52)</f>
        <v>0</v>
      </c>
    </row>
    <row r="34" spans="1:7" ht="15" x14ac:dyDescent="0.2">
      <c r="A34" s="3">
        <f>A33+1</f>
        <v>43190</v>
      </c>
      <c r="B34" s="20" t="s">
        <v>63</v>
      </c>
      <c r="C34" s="58">
        <v>0.34375</v>
      </c>
      <c r="D34" s="58">
        <v>0.79166666666666663</v>
      </c>
      <c r="E34" s="58">
        <f>IF('8'!$C34=0,0,'8'!$C34-$C$52)</f>
        <v>1.0416666666666685E-2</v>
      </c>
      <c r="F34" s="58">
        <f t="shared" ref="F34" si="4">IF(D34=0,0,IF(D34&lt;$D$52,$D$52-D34,0))</f>
        <v>0</v>
      </c>
      <c r="G34" s="58">
        <f>IF('8'!$D34&lt;$D$52,0,'8'!$D34-$D$52)</f>
        <v>8.3333333333333259E-2</v>
      </c>
    </row>
    <row r="35" spans="1:7" ht="15" x14ac:dyDescent="0.25">
      <c r="A35" s="7"/>
      <c r="B35" s="1">
        <f>'8'!$C$35-'8'!$D$35+COUNTA(C4:C35)</f>
        <v>32</v>
      </c>
      <c r="C35" s="18">
        <f>SUBTOTAL(103,'8'!$C$4:$C$33)</f>
        <v>30</v>
      </c>
      <c r="D35" s="18">
        <f>SUBTOTAL(103,'8'!$D$4:$D$33)</f>
        <v>30</v>
      </c>
      <c r="E35" s="8">
        <f>SUM(E4:E34)</f>
        <v>2.4305555555555636E-2</v>
      </c>
      <c r="F35" s="8">
        <f>SUM(F4:F34)</f>
        <v>0.11458333333333337</v>
      </c>
      <c r="G35" s="8">
        <f>SUM(G4:G34)</f>
        <v>1.8159722222222212</v>
      </c>
    </row>
    <row r="36" spans="1:7" ht="8.25" hidden="1" customHeight="1" x14ac:dyDescent="0.2"/>
    <row r="37" spans="1:7" ht="15.75" hidden="1" x14ac:dyDescent="0.2">
      <c r="E37" s="28">
        <f>'8'!$E$35*1.5</f>
        <v>3.6458333333333454E-2</v>
      </c>
      <c r="F37" s="28">
        <f>'8'!$F$35*1</f>
        <v>0.11458333333333337</v>
      </c>
      <c r="G37" s="28">
        <f>'8'!$G$35*1.5</f>
        <v>2.7239583333333317</v>
      </c>
    </row>
    <row r="38" spans="1:7" ht="22.5" hidden="1" customHeight="1" x14ac:dyDescent="0.2">
      <c r="E38" s="29">
        <f>E37*24</f>
        <v>0.87500000000000289</v>
      </c>
      <c r="F38" s="29">
        <f t="shared" ref="F38:G38" si="5">F37*24</f>
        <v>2.7500000000000009</v>
      </c>
      <c r="G38" s="29">
        <f t="shared" si="5"/>
        <v>65.374999999999957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1229</v>
      </c>
      <c r="C40" s="32">
        <f>'8'!$C$35*I7</f>
        <v>1000.0000000000001</v>
      </c>
      <c r="D40" s="32">
        <f>جدول!G11</f>
        <v>248</v>
      </c>
      <c r="E40" s="33">
        <f>E38*$I$8</f>
        <v>3.240740740740752</v>
      </c>
      <c r="F40" s="33">
        <f t="shared" ref="F40:G40" si="6">F38*$I$8</f>
        <v>10.18518518518519</v>
      </c>
      <c r="G40" s="33">
        <f t="shared" si="6"/>
        <v>242.12962962962951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19" activePane="bottomRight" state="frozen"/>
      <selection activeCell="J15" sqref="J15"/>
      <selection pane="topRight" activeCell="J15" sqref="J15"/>
      <selection pane="bottomLeft" activeCell="J15" sqref="J15"/>
      <selection pane="bottomRight" sqref="A1:B1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جدول!B12</f>
        <v>15</v>
      </c>
    </row>
    <row r="2" spans="1:10" ht="20.25" x14ac:dyDescent="0.3">
      <c r="A2" s="133" t="s">
        <v>20</v>
      </c>
      <c r="B2" s="133"/>
      <c r="C2" s="39" t="str">
        <f>جدول!C12</f>
        <v xml:space="preserve"> سالي 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">
      <c r="A4" s="3">
        <v>43160</v>
      </c>
      <c r="B4" s="20" t="s">
        <v>61</v>
      </c>
      <c r="C4" s="58">
        <v>0.33333333333333331</v>
      </c>
      <c r="D4" s="58">
        <v>0.70833333333333337</v>
      </c>
      <c r="E4" s="51">
        <f>IF('9'!$C4=0,0,'9'!$C4-$C$52)</f>
        <v>0</v>
      </c>
      <c r="F4" s="51">
        <f>IF(D4=0,0,IF(D4&lt;$D$52,$D$52-D4,0))</f>
        <v>0</v>
      </c>
      <c r="G4" s="51">
        <f>IF('9'!$D4&lt;$D$52,0,'9'!$D4-$D$52)</f>
        <v>0</v>
      </c>
      <c r="I4" s="40">
        <f>جدول!D12</f>
        <v>1000</v>
      </c>
      <c r="J4" s="23" t="s">
        <v>3</v>
      </c>
    </row>
    <row r="5" spans="1:10" ht="15" x14ac:dyDescent="0.2">
      <c r="A5" s="46">
        <f t="shared" ref="A5" si="0">A4+1</f>
        <v>43161</v>
      </c>
      <c r="B5" s="47" t="s">
        <v>62</v>
      </c>
      <c r="C5" s="55">
        <v>0.33333333333333331</v>
      </c>
      <c r="D5" s="55">
        <v>1.0138888888888888</v>
      </c>
      <c r="E5" s="55">
        <f>IF('9'!$C5=0,0,'9'!$C5-$C$52)</f>
        <v>0</v>
      </c>
      <c r="F5" s="55">
        <f t="shared" ref="F5:F33" si="1">IF(D5=0,0,IF(D5&lt;$D$52,$D$52-D5,0))</f>
        <v>0</v>
      </c>
      <c r="G5" s="55">
        <f>IF('9'!$D5&lt;$D$52,0,'9'!$D5-$D$52)</f>
        <v>0.30555555555555547</v>
      </c>
      <c r="I5" s="23">
        <v>30</v>
      </c>
      <c r="J5" s="23" t="s">
        <v>10</v>
      </c>
    </row>
    <row r="6" spans="1:10" ht="15" x14ac:dyDescent="0.2">
      <c r="A6" s="3">
        <f>A5+1</f>
        <v>43162</v>
      </c>
      <c r="B6" s="20" t="s">
        <v>63</v>
      </c>
      <c r="C6" s="58">
        <v>0.33333333333333331</v>
      </c>
      <c r="D6" s="58">
        <v>0.70833333333333337</v>
      </c>
      <c r="E6" s="58">
        <f>IF('9'!$C6=0,0,'9'!$C6-$C$52)</f>
        <v>0</v>
      </c>
      <c r="F6" s="58">
        <f t="shared" si="1"/>
        <v>0</v>
      </c>
      <c r="G6" s="58">
        <f>IF('9'!$D6&lt;$D$52,0,'9'!$D6-$D$52)</f>
        <v>0</v>
      </c>
      <c r="I6" s="23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58">
        <v>0.33333333333333331</v>
      </c>
      <c r="D7" s="58">
        <v>0.73958333333333337</v>
      </c>
      <c r="E7" s="52">
        <f>IF('9'!$C7=0,0,'9'!$C7-$C$52)</f>
        <v>0</v>
      </c>
      <c r="F7" s="52">
        <f t="shared" si="1"/>
        <v>0</v>
      </c>
      <c r="G7" s="52">
        <f>IF('9'!$D7&lt;$D$52,0,'9'!$D7-$D$52)</f>
        <v>3.125E-2</v>
      </c>
      <c r="I7" s="48">
        <f>I4/I5</f>
        <v>33.333333333333336</v>
      </c>
      <c r="J7" s="23" t="s">
        <v>12</v>
      </c>
    </row>
    <row r="8" spans="1:10" ht="15" x14ac:dyDescent="0.2">
      <c r="A8" s="3">
        <f t="shared" si="2"/>
        <v>43164</v>
      </c>
      <c r="B8" s="20" t="s">
        <v>65</v>
      </c>
      <c r="C8" s="58">
        <v>0.34375</v>
      </c>
      <c r="D8" s="58">
        <v>0.70833333333333337</v>
      </c>
      <c r="E8" s="58">
        <f>IF('9'!$C8=0,0,'9'!$C8-$C$52)</f>
        <v>1.0416666666666685E-2</v>
      </c>
      <c r="F8" s="58">
        <f t="shared" si="1"/>
        <v>0</v>
      </c>
      <c r="G8" s="58">
        <f>IF('9'!$D8&lt;$D$52,0,'9'!$D8-$D$52)</f>
        <v>0</v>
      </c>
      <c r="I8" s="48">
        <f>I7/I6</f>
        <v>3.7037037037037042</v>
      </c>
      <c r="J8" s="23" t="s">
        <v>4</v>
      </c>
    </row>
    <row r="9" spans="1:10" ht="15" x14ac:dyDescent="0.2">
      <c r="A9" s="4">
        <f t="shared" si="2"/>
        <v>43165</v>
      </c>
      <c r="B9" s="20" t="s">
        <v>66</v>
      </c>
      <c r="C9" s="58">
        <v>0.34375</v>
      </c>
      <c r="D9" s="58">
        <v>0.70833333333333337</v>
      </c>
      <c r="E9" s="52">
        <f>IF('9'!$C9=0,0,'9'!$C9-$C$52)</f>
        <v>1.0416666666666685E-2</v>
      </c>
      <c r="F9" s="52">
        <f t="shared" si="1"/>
        <v>0</v>
      </c>
      <c r="G9" s="52">
        <f>IF('9'!$D9&lt;$D$52,0,'9'!$D9-$D$52)</f>
        <v>0</v>
      </c>
      <c r="I9" s="23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58">
        <v>0.41319444444444442</v>
      </c>
      <c r="D10" s="58">
        <v>0.70833333333333337</v>
      </c>
      <c r="E10" s="58">
        <f>IF('9'!$C10=0,0,'9'!$C10-$C$52)</f>
        <v>7.9861111111111105E-2</v>
      </c>
      <c r="F10" s="58">
        <f t="shared" si="1"/>
        <v>0</v>
      </c>
      <c r="G10" s="58">
        <f>IF('9'!$D10&lt;$D$52,0,'9'!$D10-$D$52)</f>
        <v>0</v>
      </c>
    </row>
    <row r="11" spans="1:10" ht="15" x14ac:dyDescent="0.2">
      <c r="A11" s="4">
        <f t="shared" si="2"/>
        <v>43167</v>
      </c>
      <c r="B11" s="20" t="s">
        <v>61</v>
      </c>
      <c r="C11" s="58">
        <v>0.34375</v>
      </c>
      <c r="D11" s="58">
        <v>0.70833333333333337</v>
      </c>
      <c r="E11" s="52">
        <f>IF('9'!$C11=0,0,'9'!$C11-$C$52)</f>
        <v>1.0416666666666685E-2</v>
      </c>
      <c r="F11" s="52">
        <f t="shared" si="1"/>
        <v>0</v>
      </c>
      <c r="G11" s="52">
        <f>IF('9'!$D11&lt;$D$52,0,'9'!$D11-$D$52)</f>
        <v>0</v>
      </c>
      <c r="I11" s="23" t="s">
        <v>100</v>
      </c>
    </row>
    <row r="12" spans="1:10" ht="15" x14ac:dyDescent="0.2">
      <c r="A12" s="46">
        <f t="shared" si="2"/>
        <v>43168</v>
      </c>
      <c r="B12" s="47" t="s">
        <v>62</v>
      </c>
      <c r="C12" s="55">
        <v>0.33333333333333331</v>
      </c>
      <c r="D12" s="55">
        <v>0.70833333333333337</v>
      </c>
      <c r="E12" s="55">
        <f>IF('9'!$C12=0,0,'9'!$C12-$C$52)</f>
        <v>0</v>
      </c>
      <c r="F12" s="55">
        <f t="shared" si="1"/>
        <v>0</v>
      </c>
      <c r="G12" s="55">
        <f>IF('9'!$D12&lt;$D$52,0,'9'!$D12-$D$52)</f>
        <v>0</v>
      </c>
      <c r="I12" s="58">
        <v>0.40277777777777773</v>
      </c>
      <c r="J12" s="58">
        <v>0.70833333333333337</v>
      </c>
    </row>
    <row r="13" spans="1:10" ht="15" x14ac:dyDescent="0.2">
      <c r="A13" s="4">
        <f t="shared" si="2"/>
        <v>43169</v>
      </c>
      <c r="B13" s="20" t="s">
        <v>63</v>
      </c>
      <c r="C13" s="58">
        <v>0.34375</v>
      </c>
      <c r="D13" s="58">
        <v>0.70833333333333337</v>
      </c>
      <c r="E13" s="52">
        <f>IF('9'!$C13=0,0,'9'!$C13-$C$52)</f>
        <v>1.0416666666666685E-2</v>
      </c>
      <c r="F13" s="52">
        <f t="shared" si="1"/>
        <v>0</v>
      </c>
      <c r="G13" s="52">
        <f>IF('9'!$D13&lt;$D$52,0,'9'!$D13-$D$52)</f>
        <v>0</v>
      </c>
      <c r="J13" s="58">
        <f>J12-I12</f>
        <v>0.30555555555555564</v>
      </c>
    </row>
    <row r="14" spans="1:10" ht="15" x14ac:dyDescent="0.2">
      <c r="A14" s="3">
        <f t="shared" si="2"/>
        <v>43170</v>
      </c>
      <c r="B14" s="20" t="s">
        <v>64</v>
      </c>
      <c r="C14" s="58">
        <v>0.33333333333333331</v>
      </c>
      <c r="D14" s="58">
        <v>0.70833333333333337</v>
      </c>
      <c r="E14" s="58">
        <f>IF('9'!$C14=0,0,'9'!$C14-$C$52)</f>
        <v>0</v>
      </c>
      <c r="F14" s="58">
        <f t="shared" si="1"/>
        <v>0</v>
      </c>
      <c r="G14" s="58">
        <f>IF('9'!$D14&lt;$D$52,0,'9'!$D14-$D$52)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0.33333333333333331</v>
      </c>
      <c r="D15" s="58">
        <v>0.70833333333333337</v>
      </c>
      <c r="E15" s="52">
        <f>IF('9'!$C15=0,0,'9'!$C15-$C$52)</f>
        <v>0</v>
      </c>
      <c r="F15" s="52">
        <f t="shared" si="1"/>
        <v>0</v>
      </c>
      <c r="G15" s="52">
        <f>IF('9'!$D15&lt;$D$52,0,'9'!$D15-$D$52)</f>
        <v>0</v>
      </c>
      <c r="J15" s="101">
        <f>J14+J13</f>
        <v>1.0138888888888891</v>
      </c>
    </row>
    <row r="16" spans="1:10" ht="15" x14ac:dyDescent="0.2">
      <c r="A16" s="3">
        <f t="shared" si="2"/>
        <v>43172</v>
      </c>
      <c r="B16" s="20" t="s">
        <v>66</v>
      </c>
      <c r="C16" s="58">
        <v>0.33333333333333331</v>
      </c>
      <c r="D16" s="58">
        <v>0.70833333333333337</v>
      </c>
      <c r="E16" s="58">
        <f>IF('9'!$C16=0,0,'9'!$C16-$C$52)</f>
        <v>0</v>
      </c>
      <c r="F16" s="58">
        <f t="shared" si="1"/>
        <v>0</v>
      </c>
      <c r="G16" s="58">
        <f>IF('9'!$D16&lt;$D$52,0,'9'!$D16-$D$52)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0.3888888888888889</v>
      </c>
      <c r="D17" s="58">
        <v>0.70833333333333337</v>
      </c>
      <c r="E17" s="52">
        <f>IF('9'!$C17=0,0,'9'!$C17-$C$52)</f>
        <v>5.555555555555558E-2</v>
      </c>
      <c r="F17" s="52">
        <f t="shared" si="1"/>
        <v>0</v>
      </c>
      <c r="G17" s="52">
        <f>IF('9'!$D17&lt;$D$52,0,'9'!$D17-$D$52)</f>
        <v>0</v>
      </c>
      <c r="I17" s="58">
        <v>0.3888888888888889</v>
      </c>
      <c r="J17" s="58">
        <v>0.8125</v>
      </c>
    </row>
    <row r="18" spans="1:10" ht="15" x14ac:dyDescent="0.2">
      <c r="A18" s="3">
        <f t="shared" si="2"/>
        <v>43174</v>
      </c>
      <c r="B18" s="20" t="s">
        <v>61</v>
      </c>
      <c r="C18" s="58">
        <v>0.59722222222222221</v>
      </c>
      <c r="D18" s="58">
        <v>0.70833333333333337</v>
      </c>
      <c r="E18" s="58">
        <f>IF('9'!$C18=0,0,'9'!$C18-$C$52)</f>
        <v>0.2638888888888889</v>
      </c>
      <c r="F18" s="58">
        <f t="shared" si="1"/>
        <v>0</v>
      </c>
      <c r="G18" s="58">
        <f>IF('9'!$D18&lt;$D$52,0,'9'!$D18-$D$52)</f>
        <v>0</v>
      </c>
      <c r="J18" s="58">
        <f>J17-I17</f>
        <v>0.4236111111111111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1.0694444444444444</v>
      </c>
      <c r="E19" s="55">
        <f>IF('9'!$C19=0,0,'9'!$C19-$C$52)</f>
        <v>0</v>
      </c>
      <c r="F19" s="55">
        <f t="shared" si="1"/>
        <v>0</v>
      </c>
      <c r="G19" s="55">
        <f>IF('9'!$D19&lt;$D$52,0,'9'!$D19-$D$52)</f>
        <v>0.36111111111111105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0.75</v>
      </c>
      <c r="E20" s="58">
        <f>IF('9'!$C20=0,0,'9'!$C20-$C$52)</f>
        <v>0</v>
      </c>
      <c r="F20" s="58">
        <f t="shared" si="1"/>
        <v>0</v>
      </c>
      <c r="G20" s="58">
        <f>IF('9'!$D20&lt;$D$52,0,'9'!$D20-$D$52)</f>
        <v>4.166666666666663E-2</v>
      </c>
      <c r="J20" s="101">
        <f>J19+J18</f>
        <v>1.1319444444444444</v>
      </c>
    </row>
    <row r="21" spans="1:10" ht="15" x14ac:dyDescent="0.2">
      <c r="A21" s="4">
        <f t="shared" si="2"/>
        <v>43177</v>
      </c>
      <c r="B21" s="20" t="s">
        <v>64</v>
      </c>
      <c r="C21" s="58">
        <v>0.33333333333333331</v>
      </c>
      <c r="D21" s="58">
        <v>0.75</v>
      </c>
      <c r="E21" s="52">
        <f>IF('9'!$C21=0,0,'9'!$C21-$C$52)</f>
        <v>0</v>
      </c>
      <c r="F21" s="52">
        <f t="shared" si="1"/>
        <v>0</v>
      </c>
      <c r="G21" s="52">
        <f>IF('9'!$D21&lt;$D$52,0,'9'!$D21-$D$52)</f>
        <v>4.166666666666663E-2</v>
      </c>
    </row>
    <row r="22" spans="1:10" ht="15" x14ac:dyDescent="0.2">
      <c r="A22" s="3">
        <f t="shared" si="2"/>
        <v>43178</v>
      </c>
      <c r="B22" s="20" t="s">
        <v>65</v>
      </c>
      <c r="C22" s="58">
        <v>0.33333333333333331</v>
      </c>
      <c r="D22" s="58">
        <v>0.76041666666666663</v>
      </c>
      <c r="E22" s="58">
        <f>IF('9'!$C22=0,0,'9'!$C22-$C$52)</f>
        <v>0</v>
      </c>
      <c r="F22" s="58">
        <f t="shared" si="1"/>
        <v>0</v>
      </c>
      <c r="G22" s="58">
        <f>IF('9'!$D22&lt;$D$52,0,'9'!$D22-$D$52)</f>
        <v>5.2083333333333259E-2</v>
      </c>
    </row>
    <row r="23" spans="1:10" ht="15" x14ac:dyDescent="0.2">
      <c r="A23" s="4">
        <f t="shared" si="2"/>
        <v>43179</v>
      </c>
      <c r="B23" s="20" t="s">
        <v>66</v>
      </c>
      <c r="C23" s="58">
        <v>0.35069444444444442</v>
      </c>
      <c r="D23" s="58">
        <v>0.65625</v>
      </c>
      <c r="E23" s="52">
        <f>IF('9'!$C23=0,0,'9'!$C23-$C$52)</f>
        <v>1.7361111111111105E-2</v>
      </c>
      <c r="F23" s="52">
        <f t="shared" si="1"/>
        <v>5.208333333333337E-2</v>
      </c>
      <c r="G23" s="52">
        <f>IF('9'!$D23&lt;$D$52,0,'9'!$D23-$D$52)</f>
        <v>0</v>
      </c>
    </row>
    <row r="24" spans="1:10" ht="15" x14ac:dyDescent="0.2">
      <c r="A24" s="3">
        <f t="shared" si="2"/>
        <v>43180</v>
      </c>
      <c r="B24" s="20" t="s">
        <v>67</v>
      </c>
      <c r="C24" s="58">
        <v>0.38541666666666669</v>
      </c>
      <c r="D24" s="58">
        <v>0.70833333333333337</v>
      </c>
      <c r="E24" s="58">
        <f>IF('9'!$C24=0,0,'9'!$C24-$C$52)</f>
        <v>5.208333333333337E-2</v>
      </c>
      <c r="F24" s="58">
        <f t="shared" si="1"/>
        <v>0</v>
      </c>
      <c r="G24" s="58">
        <f>IF('9'!$D24&lt;$D$52,0,'9'!$D24-$D$52)</f>
        <v>0</v>
      </c>
    </row>
    <row r="25" spans="1:10" ht="15" x14ac:dyDescent="0.2">
      <c r="A25" s="4">
        <f t="shared" si="2"/>
        <v>43181</v>
      </c>
      <c r="B25" s="20" t="s">
        <v>61</v>
      </c>
      <c r="C25" s="58">
        <v>0.33333333333333331</v>
      </c>
      <c r="D25" s="58">
        <v>0.70833333333333337</v>
      </c>
      <c r="E25" s="52">
        <f>IF('9'!$C25=0,0,'9'!$C25-$C$52)</f>
        <v>0</v>
      </c>
      <c r="F25" s="52">
        <f t="shared" si="1"/>
        <v>0</v>
      </c>
      <c r="G25" s="52">
        <f>IF('9'!$D25&lt;$D$52,0,'9'!$D25-$D$52)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0.91666666666666663</v>
      </c>
      <c r="E26" s="55">
        <f>IF('9'!$C26=0,0,'9'!$C26-$C$52)</f>
        <v>0</v>
      </c>
      <c r="F26" s="55">
        <f t="shared" si="1"/>
        <v>0</v>
      </c>
      <c r="G26" s="55">
        <f>IF('9'!$D26&lt;$D$52,0,'9'!$D26-$D$52)</f>
        <v>0.20833333333333326</v>
      </c>
    </row>
    <row r="27" spans="1:10" ht="15" x14ac:dyDescent="0.2">
      <c r="A27" s="4">
        <f t="shared" si="2"/>
        <v>43183</v>
      </c>
      <c r="B27" s="20" t="s">
        <v>63</v>
      </c>
      <c r="C27" s="58">
        <v>0.375</v>
      </c>
      <c r="D27" s="58">
        <v>0.76041666666666663</v>
      </c>
      <c r="E27" s="52">
        <f>IF('9'!$C27=0,0,'9'!$C27-$C$52)</f>
        <v>4.1666666666666685E-2</v>
      </c>
      <c r="F27" s="52">
        <f t="shared" si="1"/>
        <v>0</v>
      </c>
      <c r="G27" s="52">
        <f>IF('9'!$D27&lt;$D$52,0,'9'!$D27-$D$52)</f>
        <v>5.2083333333333259E-2</v>
      </c>
    </row>
    <row r="28" spans="1:10" ht="15" x14ac:dyDescent="0.2">
      <c r="A28" s="3">
        <f t="shared" si="2"/>
        <v>43184</v>
      </c>
      <c r="B28" s="20" t="s">
        <v>64</v>
      </c>
      <c r="C28" s="58">
        <v>0.38194444444444442</v>
      </c>
      <c r="D28" s="58">
        <v>0.77083333333333337</v>
      </c>
      <c r="E28" s="58">
        <f>IF('9'!$C28=0,0,'9'!$C28-$C$52)</f>
        <v>4.8611111111111105E-2</v>
      </c>
      <c r="F28" s="58">
        <f t="shared" si="1"/>
        <v>0</v>
      </c>
      <c r="G28" s="58">
        <f>IF('9'!$D28&lt;$D$52,0,'9'!$D28-$D$52)</f>
        <v>6.25E-2</v>
      </c>
    </row>
    <row r="29" spans="1:10" ht="15" x14ac:dyDescent="0.2">
      <c r="A29" s="4">
        <f t="shared" si="2"/>
        <v>43185</v>
      </c>
      <c r="B29" s="20" t="s">
        <v>65</v>
      </c>
      <c r="C29" s="58">
        <v>0.41666666666666669</v>
      </c>
      <c r="D29" s="58">
        <v>0.875</v>
      </c>
      <c r="E29" s="52">
        <f>IF('9'!$C29=0,0,'9'!$C29-$C$52)</f>
        <v>8.333333333333337E-2</v>
      </c>
      <c r="F29" s="52">
        <f t="shared" si="1"/>
        <v>0</v>
      </c>
      <c r="G29" s="52">
        <f>IF('9'!$D29&lt;$D$52,0,'9'!$D29-$D$52)</f>
        <v>0.16666666666666663</v>
      </c>
    </row>
    <row r="30" spans="1:10" ht="15" x14ac:dyDescent="0.2">
      <c r="A30" s="3">
        <f t="shared" si="2"/>
        <v>43186</v>
      </c>
      <c r="B30" s="20" t="s">
        <v>66</v>
      </c>
      <c r="C30" s="58">
        <v>0.39583333333333331</v>
      </c>
      <c r="D30" s="58">
        <v>0.79166666666666663</v>
      </c>
      <c r="E30" s="58">
        <f>IF('9'!$C30=0,0,'9'!$C30-$C$52)</f>
        <v>6.25E-2</v>
      </c>
      <c r="F30" s="58">
        <f t="shared" si="1"/>
        <v>0</v>
      </c>
      <c r="G30" s="58">
        <f>IF('9'!$D30&lt;$D$52,0,'9'!$D30-$D$52)</f>
        <v>8.3333333333333259E-2</v>
      </c>
    </row>
    <row r="31" spans="1:10" ht="15" x14ac:dyDescent="0.2">
      <c r="A31" s="4">
        <f t="shared" si="2"/>
        <v>43187</v>
      </c>
      <c r="B31" s="20" t="s">
        <v>67</v>
      </c>
      <c r="C31" s="58">
        <v>0.33333333333333331</v>
      </c>
      <c r="D31" s="58">
        <v>0.83333333333333337</v>
      </c>
      <c r="E31" s="52">
        <f>IF('9'!$C31=0,0,'9'!$C31-$C$52)</f>
        <v>0</v>
      </c>
      <c r="F31" s="52">
        <f t="shared" si="1"/>
        <v>0</v>
      </c>
      <c r="G31" s="52">
        <f>IF('9'!$D31&lt;$D$52,0,'9'!$D31-$D$52)</f>
        <v>0.125</v>
      </c>
    </row>
    <row r="32" spans="1:10" ht="15" x14ac:dyDescent="0.2">
      <c r="A32" s="3">
        <f>A31+1</f>
        <v>43188</v>
      </c>
      <c r="B32" s="20" t="s">
        <v>61</v>
      </c>
      <c r="C32" s="58">
        <v>0.33333333333333331</v>
      </c>
      <c r="D32" s="58">
        <v>0.70833333333333337</v>
      </c>
      <c r="E32" s="58">
        <f>IF('9'!$C32=0,0,'9'!$C32-$C$52)</f>
        <v>0</v>
      </c>
      <c r="F32" s="58">
        <f t="shared" si="1"/>
        <v>0</v>
      </c>
      <c r="G32" s="58">
        <f>IF('9'!$D32&lt;$D$52,0,'9'!$D32-$D$52)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5">
        <v>0.33333333333333331</v>
      </c>
      <c r="D33" s="55">
        <v>1.1319444444444444</v>
      </c>
      <c r="E33" s="55">
        <f>IF('9'!$C33=0,0,'9'!$C33-$C$52)</f>
        <v>0</v>
      </c>
      <c r="F33" s="55">
        <f t="shared" si="1"/>
        <v>0</v>
      </c>
      <c r="G33" s="55">
        <f>IF('9'!$D33&lt;$D$52,0,'9'!$D33-$D$52)</f>
        <v>0.42361111111111105</v>
      </c>
    </row>
    <row r="34" spans="1:7" ht="15" x14ac:dyDescent="0.2">
      <c r="A34" s="3">
        <f>A33+1</f>
        <v>43190</v>
      </c>
      <c r="B34" s="20" t="s">
        <v>63</v>
      </c>
      <c r="C34" s="58">
        <v>0.375</v>
      </c>
      <c r="D34" s="58">
        <v>0.75</v>
      </c>
      <c r="E34" s="58">
        <f>IF('9'!$C34=0,0,'9'!$C34-$C$52)</f>
        <v>4.1666666666666685E-2</v>
      </c>
      <c r="F34" s="58">
        <f t="shared" ref="F34" si="4">IF(D34=0,0,IF(D34&lt;$D$52,$D$52-D34,0))</f>
        <v>0</v>
      </c>
      <c r="G34" s="58">
        <f>IF('9'!$D34&lt;$D$52,0,'9'!$D34-$D$52)</f>
        <v>4.166666666666663E-2</v>
      </c>
    </row>
    <row r="35" spans="1:7" ht="15" x14ac:dyDescent="0.25">
      <c r="A35" s="7"/>
      <c r="B35" s="1">
        <f>'9'!$C$35-'9'!$D$35+COUNTA(C4:C35)</f>
        <v>32</v>
      </c>
      <c r="C35" s="18">
        <f>SUBTOTAL(103,'9'!$C$4:$C$33)</f>
        <v>30</v>
      </c>
      <c r="D35" s="18">
        <f>SUBTOTAL(103,'9'!$D$4:$D$33)</f>
        <v>30</v>
      </c>
      <c r="E35" s="8">
        <f>SUM(E4:E34)</f>
        <v>0.78819444444444464</v>
      </c>
      <c r="F35" s="8">
        <f>SUM(F4:F34)</f>
        <v>5.208333333333337E-2</v>
      </c>
      <c r="G35" s="8">
        <f>SUM(G4:G34)</f>
        <v>1.9965277777777768</v>
      </c>
    </row>
    <row r="36" spans="1:7" ht="8.25" hidden="1" customHeight="1" x14ac:dyDescent="0.2"/>
    <row r="37" spans="1:7" ht="15.75" hidden="1" x14ac:dyDescent="0.2">
      <c r="E37" s="28">
        <f>'9'!$E$35*1.5</f>
        <v>1.182291666666667</v>
      </c>
      <c r="F37" s="28">
        <f>'9'!$F$35*1</f>
        <v>5.208333333333337E-2</v>
      </c>
      <c r="G37" s="28">
        <f>'9'!$G$35*1.5</f>
        <v>2.9947916666666652</v>
      </c>
    </row>
    <row r="38" spans="1:7" ht="22.5" hidden="1" customHeight="1" x14ac:dyDescent="0.2">
      <c r="E38" s="29">
        <f>E37*24</f>
        <v>28.375000000000007</v>
      </c>
      <c r="F38" s="29">
        <f t="shared" ref="F38:G38" si="5">F37*24</f>
        <v>1.2500000000000009</v>
      </c>
      <c r="G38" s="29">
        <f t="shared" si="5"/>
        <v>71.874999999999972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1156</v>
      </c>
      <c r="C40" s="32">
        <f>'9'!$C$35*I7</f>
        <v>1000.0000000000001</v>
      </c>
      <c r="D40" s="32">
        <f>جدول!G12</f>
        <v>500</v>
      </c>
      <c r="E40" s="33">
        <f>E38*$I$8</f>
        <v>105.09259259259264</v>
      </c>
      <c r="F40" s="33">
        <f t="shared" ref="F40:G40" si="6">F38*$I$8</f>
        <v>4.6296296296296333</v>
      </c>
      <c r="G40" s="33">
        <f t="shared" si="6"/>
        <v>266.20370370370364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4" activePane="bottomRight" state="frozen"/>
      <selection activeCell="J15" sqref="J15"/>
      <selection pane="topRight" activeCell="J15" sqref="J15"/>
      <selection pane="bottomLeft" activeCell="J15" sqref="J15"/>
      <selection pane="bottomRight" activeCell="C34" sqref="C34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جدول!B13</f>
        <v>16</v>
      </c>
    </row>
    <row r="2" spans="1:10" ht="20.25" x14ac:dyDescent="0.3">
      <c r="A2" s="133" t="s">
        <v>20</v>
      </c>
      <c r="B2" s="133"/>
      <c r="C2" s="39" t="str">
        <f>جدول!C13</f>
        <v xml:space="preserve">  فاطمة بنت ام سيد 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57"/>
      <c r="E4" s="51">
        <f>IF('10'!$C4=0,0,'10'!$C4-$C$52)</f>
        <v>0</v>
      </c>
      <c r="F4" s="51">
        <f>IF(D4=0,0,IF(D4&lt;$D$52,$D$52-D4,0))</f>
        <v>0</v>
      </c>
      <c r="G4" s="51">
        <f>IF('10'!$D4&lt;$D$52,0,'10'!$D4-$D$52)</f>
        <v>0</v>
      </c>
      <c r="I4" s="40">
        <f>جدول!D13</f>
        <v>1000</v>
      </c>
      <c r="J4" s="23" t="s">
        <v>3</v>
      </c>
    </row>
    <row r="5" spans="1:10" ht="15" x14ac:dyDescent="0.2">
      <c r="A5" s="46">
        <f t="shared" ref="A5" si="0">A4+1</f>
        <v>43161</v>
      </c>
      <c r="B5" s="47" t="s">
        <v>62</v>
      </c>
      <c r="C5" s="55">
        <v>0.33333333333333331</v>
      </c>
      <c r="D5" s="55">
        <v>0.70833333333333337</v>
      </c>
      <c r="E5" s="55">
        <f>IF('10'!$C5=0,0,'10'!$C5-$C$52)</f>
        <v>0</v>
      </c>
      <c r="F5" s="55">
        <f t="shared" ref="F5:F33" si="1">IF(D5=0,0,IF(D5&lt;$D$52,$D$52-D5,0))</f>
        <v>0</v>
      </c>
      <c r="G5" s="55">
        <f>IF('10'!$D5&lt;$D$52,0,'10'!$D5-$D$52)</f>
        <v>0</v>
      </c>
      <c r="I5" s="23">
        <v>30</v>
      </c>
      <c r="J5" s="23" t="s">
        <v>10</v>
      </c>
    </row>
    <row r="6" spans="1:10" ht="15" x14ac:dyDescent="0.2">
      <c r="A6" s="3">
        <f>A5+1</f>
        <v>43162</v>
      </c>
      <c r="B6" s="20" t="s">
        <v>63</v>
      </c>
      <c r="C6" s="58">
        <v>0.34375</v>
      </c>
      <c r="D6" s="58">
        <v>0.75</v>
      </c>
      <c r="E6" s="58">
        <f>IF('10'!$C6=0,0,'10'!$C6-$C$52)</f>
        <v>1.0416666666666685E-2</v>
      </c>
      <c r="F6" s="58">
        <f t="shared" si="1"/>
        <v>0</v>
      </c>
      <c r="G6" s="58">
        <f>IF('10'!$D6&lt;$D$52,0,'10'!$D6-$D$52)</f>
        <v>4.166666666666663E-2</v>
      </c>
      <c r="I6" s="23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58">
        <v>0.34375</v>
      </c>
      <c r="D7" s="58">
        <v>0.75</v>
      </c>
      <c r="E7" s="52">
        <f>IF('10'!$C7=0,0,'10'!$C7-$C$52)</f>
        <v>1.0416666666666685E-2</v>
      </c>
      <c r="F7" s="52">
        <f t="shared" si="1"/>
        <v>0</v>
      </c>
      <c r="G7" s="52">
        <f>IF('10'!$D7&lt;$D$52,0,'10'!$D7-$D$52)</f>
        <v>4.166666666666663E-2</v>
      </c>
      <c r="I7" s="48">
        <f>I4/I5</f>
        <v>33.333333333333336</v>
      </c>
      <c r="J7" s="23" t="s">
        <v>12</v>
      </c>
    </row>
    <row r="8" spans="1:10" ht="15" x14ac:dyDescent="0.2">
      <c r="A8" s="3">
        <f t="shared" si="2"/>
        <v>43164</v>
      </c>
      <c r="B8" s="20" t="s">
        <v>65</v>
      </c>
      <c r="C8" s="58">
        <v>0.34375</v>
      </c>
      <c r="D8" s="58">
        <v>0.70833333333333337</v>
      </c>
      <c r="E8" s="58">
        <f>IF('10'!$C8=0,0,'10'!$C8-$C$52)</f>
        <v>1.0416666666666685E-2</v>
      </c>
      <c r="F8" s="58">
        <f t="shared" si="1"/>
        <v>0</v>
      </c>
      <c r="G8" s="58">
        <f>IF('10'!$D8&lt;$D$52,0,'10'!$D8-$D$52)</f>
        <v>0</v>
      </c>
      <c r="I8" s="48">
        <f>I7/I6</f>
        <v>3.7037037037037042</v>
      </c>
      <c r="J8" s="23" t="s">
        <v>4</v>
      </c>
    </row>
    <row r="9" spans="1:10" ht="15" x14ac:dyDescent="0.2">
      <c r="A9" s="4">
        <f t="shared" si="2"/>
        <v>43165</v>
      </c>
      <c r="B9" s="20" t="s">
        <v>66</v>
      </c>
      <c r="C9" s="58">
        <v>0.34375</v>
      </c>
      <c r="D9" s="58">
        <v>0.70833333333333337</v>
      </c>
      <c r="E9" s="52">
        <f>IF('10'!$C9=0,0,'10'!$C9-$C$52)</f>
        <v>1.0416666666666685E-2</v>
      </c>
      <c r="F9" s="52">
        <f t="shared" si="1"/>
        <v>0</v>
      </c>
      <c r="G9" s="52">
        <f>IF('10'!$D9&lt;$D$52,0,'10'!$D9-$D$52)</f>
        <v>0</v>
      </c>
      <c r="I9" s="23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58">
        <v>0.34375</v>
      </c>
      <c r="D10" s="58">
        <v>0.70833333333333337</v>
      </c>
      <c r="E10" s="58">
        <f>IF('10'!$C10=0,0,'10'!$C10-$C$52)</f>
        <v>1.0416666666666685E-2</v>
      </c>
      <c r="F10" s="58">
        <f t="shared" si="1"/>
        <v>0</v>
      </c>
      <c r="G10" s="58">
        <f>IF('10'!$D10&lt;$D$52,0,'10'!$D10-$D$52)</f>
        <v>0</v>
      </c>
    </row>
    <row r="11" spans="1:10" ht="15" x14ac:dyDescent="0.2">
      <c r="A11" s="4">
        <f t="shared" si="2"/>
        <v>43167</v>
      </c>
      <c r="B11" s="20" t="s">
        <v>61</v>
      </c>
      <c r="C11" s="58">
        <v>0.34375</v>
      </c>
      <c r="D11" s="58">
        <v>0.70833333333333337</v>
      </c>
      <c r="E11" s="52">
        <f>IF('10'!$C11=0,0,'10'!$C11-$C$52)</f>
        <v>1.0416666666666685E-2</v>
      </c>
      <c r="F11" s="52">
        <f t="shared" si="1"/>
        <v>0</v>
      </c>
      <c r="G11" s="52">
        <f>IF('10'!$D11&lt;$D$52,0,'10'!$D11-$D$52)</f>
        <v>0</v>
      </c>
      <c r="I11" s="23" t="s">
        <v>100</v>
      </c>
    </row>
    <row r="12" spans="1:10" ht="15" x14ac:dyDescent="0.2">
      <c r="A12" s="46">
        <f t="shared" si="2"/>
        <v>43168</v>
      </c>
      <c r="B12" s="47" t="s">
        <v>62</v>
      </c>
      <c r="C12" s="55">
        <v>0.33333333333333331</v>
      </c>
      <c r="D12" s="55">
        <v>0.70833333333333337</v>
      </c>
      <c r="E12" s="55">
        <f>IF('10'!$C12=0,0,'10'!$C12-$C$52)</f>
        <v>0</v>
      </c>
      <c r="F12" s="55">
        <f t="shared" si="1"/>
        <v>0</v>
      </c>
      <c r="G12" s="55">
        <f>IF('10'!$D12&lt;$D$52,0,'10'!$D12-$D$52)</f>
        <v>0</v>
      </c>
      <c r="I12" s="58">
        <v>0.33333333333333331</v>
      </c>
      <c r="J12" s="58">
        <v>0.70833333333333337</v>
      </c>
    </row>
    <row r="13" spans="1:10" ht="15" x14ac:dyDescent="0.2">
      <c r="A13" s="4">
        <f t="shared" si="2"/>
        <v>43169</v>
      </c>
      <c r="B13" s="20" t="s">
        <v>63</v>
      </c>
      <c r="C13" s="58">
        <v>0.34375</v>
      </c>
      <c r="D13" s="58">
        <v>0.70833333333333337</v>
      </c>
      <c r="E13" s="52">
        <f>IF('10'!$C13=0,0,'10'!$C13-$C$52)</f>
        <v>1.0416666666666685E-2</v>
      </c>
      <c r="F13" s="52">
        <f t="shared" si="1"/>
        <v>0</v>
      </c>
      <c r="G13" s="52">
        <f>IF('10'!$D13&lt;$D$52,0,'10'!$D13-$D$52)</f>
        <v>0</v>
      </c>
      <c r="J13" s="58">
        <f>J12-I12</f>
        <v>0.37500000000000006</v>
      </c>
    </row>
    <row r="14" spans="1:10" ht="15" x14ac:dyDescent="0.2">
      <c r="A14" s="3">
        <f t="shared" si="2"/>
        <v>43170</v>
      </c>
      <c r="B14" s="20" t="s">
        <v>64</v>
      </c>
      <c r="C14" s="58">
        <v>0.33333333333333331</v>
      </c>
      <c r="D14" s="58">
        <v>0.70833333333333337</v>
      </c>
      <c r="E14" s="58">
        <f>IF('10'!$C14=0,0,'10'!$C14-$C$52)</f>
        <v>0</v>
      </c>
      <c r="F14" s="58">
        <f t="shared" si="1"/>
        <v>0</v>
      </c>
      <c r="G14" s="58">
        <f>IF('10'!$D14&lt;$D$52,0,'10'!$D14-$D$52)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0.33333333333333331</v>
      </c>
      <c r="D15" s="58">
        <v>0.70833333333333337</v>
      </c>
      <c r="E15" s="52">
        <f>IF('10'!$C15=0,0,'10'!$C15-$C$52)</f>
        <v>0</v>
      </c>
      <c r="F15" s="52">
        <f t="shared" si="1"/>
        <v>0</v>
      </c>
      <c r="G15" s="52">
        <f>IF('10'!$D15&lt;$D$52,0,'10'!$D15-$D$52)</f>
        <v>0</v>
      </c>
      <c r="J15" s="101">
        <f>J14+J13</f>
        <v>1.0833333333333335</v>
      </c>
    </row>
    <row r="16" spans="1:10" ht="15" x14ac:dyDescent="0.2">
      <c r="A16" s="3">
        <f t="shared" si="2"/>
        <v>43172</v>
      </c>
      <c r="B16" s="20" t="s">
        <v>66</v>
      </c>
      <c r="C16" s="58">
        <v>0.33333333333333331</v>
      </c>
      <c r="D16" s="58">
        <v>0.70833333333333337</v>
      </c>
      <c r="E16" s="58">
        <f>IF('10'!$C16=0,0,'10'!$C16-$C$52)</f>
        <v>0</v>
      </c>
      <c r="F16" s="58">
        <f t="shared" si="1"/>
        <v>0</v>
      </c>
      <c r="G16" s="58">
        <f>IF('10'!$D16&lt;$D$52,0,'10'!$D16-$D$52)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0.33333333333333331</v>
      </c>
      <c r="D17" s="58">
        <v>0.70833333333333337</v>
      </c>
      <c r="E17" s="52">
        <f>IF('10'!$C17=0,0,'10'!$C17-$C$52)</f>
        <v>0</v>
      </c>
      <c r="F17" s="52">
        <f t="shared" si="1"/>
        <v>0</v>
      </c>
      <c r="G17" s="52">
        <f>IF('10'!$D17&lt;$D$52,0,'10'!$D17-$D$52)</f>
        <v>0</v>
      </c>
      <c r="I17" s="58">
        <v>0.35069444444444442</v>
      </c>
      <c r="J17" s="58">
        <v>0.70833333333333337</v>
      </c>
    </row>
    <row r="18" spans="1:10" ht="15" x14ac:dyDescent="0.2">
      <c r="A18" s="3">
        <f t="shared" si="2"/>
        <v>43174</v>
      </c>
      <c r="B18" s="20" t="s">
        <v>61</v>
      </c>
      <c r="C18" s="58">
        <v>0.33333333333333331</v>
      </c>
      <c r="D18" s="58">
        <v>0.70833333333333337</v>
      </c>
      <c r="E18" s="58">
        <f>IF('10'!$C18=0,0,'10'!$C18-$C$52)</f>
        <v>0</v>
      </c>
      <c r="F18" s="58">
        <f t="shared" si="1"/>
        <v>0</v>
      </c>
      <c r="G18" s="58">
        <f>IF('10'!$D18&lt;$D$52,0,'10'!$D18-$D$52)</f>
        <v>0</v>
      </c>
      <c r="J18" s="58">
        <f>J17-I17</f>
        <v>0.35763888888888895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1.0659722222222221</v>
      </c>
      <c r="E19" s="55">
        <f>IF('10'!$C19=0,0,'10'!$C19-$C$52)</f>
        <v>0</v>
      </c>
      <c r="F19" s="55">
        <f t="shared" si="1"/>
        <v>0</v>
      </c>
      <c r="G19" s="55">
        <f>IF('10'!$D19&lt;$D$52,0,'10'!$D19-$D$52)</f>
        <v>0.35763888888888873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0.34375</v>
      </c>
      <c r="D20" s="58">
        <v>0.75</v>
      </c>
      <c r="E20" s="58">
        <f>IF('10'!$C20=0,0,'10'!$C20-$C$52)</f>
        <v>1.0416666666666685E-2</v>
      </c>
      <c r="F20" s="58">
        <f t="shared" si="1"/>
        <v>0</v>
      </c>
      <c r="G20" s="58">
        <f>IF('10'!$D20&lt;$D$52,0,'10'!$D20-$D$52)</f>
        <v>4.166666666666663E-2</v>
      </c>
      <c r="J20" s="101">
        <f>J19+J18</f>
        <v>1.0659722222222223</v>
      </c>
    </row>
    <row r="21" spans="1:10" ht="15" x14ac:dyDescent="0.2">
      <c r="A21" s="4">
        <f t="shared" si="2"/>
        <v>43177</v>
      </c>
      <c r="B21" s="20" t="s">
        <v>64</v>
      </c>
      <c r="C21" s="58">
        <v>0.33333333333333331</v>
      </c>
      <c r="D21" s="58">
        <v>0.75</v>
      </c>
      <c r="E21" s="52">
        <f>IF('10'!$C21=0,0,'10'!$C21-$C$52)</f>
        <v>0</v>
      </c>
      <c r="F21" s="52">
        <f t="shared" si="1"/>
        <v>0</v>
      </c>
      <c r="G21" s="52">
        <f>IF('10'!$D21&lt;$D$52,0,'10'!$D21-$D$52)</f>
        <v>4.166666666666663E-2</v>
      </c>
    </row>
    <row r="22" spans="1:10" ht="15" x14ac:dyDescent="0.2">
      <c r="A22" s="3">
        <f t="shared" si="2"/>
        <v>43178</v>
      </c>
      <c r="B22" s="20" t="s">
        <v>65</v>
      </c>
      <c r="C22" s="58">
        <v>0.33333333333333331</v>
      </c>
      <c r="D22" s="58">
        <v>0.76041666666666663</v>
      </c>
      <c r="E22" s="58">
        <f>IF('10'!$C22=0,0,'10'!$C22-$C$52)</f>
        <v>0</v>
      </c>
      <c r="F22" s="58">
        <f t="shared" si="1"/>
        <v>0</v>
      </c>
      <c r="G22" s="58">
        <f>IF('10'!$D22&lt;$D$52,0,'10'!$D22-$D$52)</f>
        <v>5.2083333333333259E-2</v>
      </c>
    </row>
    <row r="23" spans="1:10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0.8125</v>
      </c>
      <c r="E23" s="52">
        <f>IF('10'!$C23=0,0,'10'!$C23-$C$52)</f>
        <v>0</v>
      </c>
      <c r="F23" s="52">
        <f t="shared" si="1"/>
        <v>0</v>
      </c>
      <c r="G23" s="52">
        <f>IF('10'!$D23&lt;$D$52,0,'10'!$D23-$D$52)</f>
        <v>0.10416666666666663</v>
      </c>
    </row>
    <row r="24" spans="1:10" ht="15" x14ac:dyDescent="0.2">
      <c r="A24" s="3">
        <f t="shared" si="2"/>
        <v>43180</v>
      </c>
      <c r="B24" s="20" t="s">
        <v>67</v>
      </c>
      <c r="C24" s="58">
        <v>0.33333333333333331</v>
      </c>
      <c r="D24" s="58">
        <v>0.75</v>
      </c>
      <c r="E24" s="58">
        <f>IF('10'!$C24=0,0,'10'!$C24-$C$52)</f>
        <v>0</v>
      </c>
      <c r="F24" s="58">
        <f t="shared" si="1"/>
        <v>0</v>
      </c>
      <c r="G24" s="58">
        <f>IF('10'!$D24&lt;$D$52,0,'10'!$D24-$D$52)</f>
        <v>4.166666666666663E-2</v>
      </c>
    </row>
    <row r="25" spans="1:10" ht="15" x14ac:dyDescent="0.2">
      <c r="A25" s="4">
        <f t="shared" si="2"/>
        <v>43181</v>
      </c>
      <c r="B25" s="20" t="s">
        <v>61</v>
      </c>
      <c r="C25" s="58">
        <v>0.33333333333333331</v>
      </c>
      <c r="D25" s="58">
        <v>0.70833333333333337</v>
      </c>
      <c r="E25" s="52">
        <f>IF('10'!$C25=0,0,'10'!$C25-$C$52)</f>
        <v>0</v>
      </c>
      <c r="F25" s="52">
        <f t="shared" si="1"/>
        <v>0</v>
      </c>
      <c r="G25" s="52">
        <f>IF('10'!$D25&lt;$D$52,0,'10'!$D25-$D$52)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0.70833333333333337</v>
      </c>
      <c r="E26" s="55">
        <f>IF('10'!$C26=0,0,'10'!$C26-$C$52)</f>
        <v>0</v>
      </c>
      <c r="F26" s="55">
        <f t="shared" si="1"/>
        <v>0</v>
      </c>
      <c r="G26" s="55">
        <f>IF('10'!$D26&lt;$D$52,0,'10'!$D26-$D$52)</f>
        <v>0</v>
      </c>
    </row>
    <row r="27" spans="1:10" ht="15" x14ac:dyDescent="0.2">
      <c r="A27" s="4">
        <f t="shared" si="2"/>
        <v>43183</v>
      </c>
      <c r="B27" s="20" t="s">
        <v>63</v>
      </c>
      <c r="C27" s="58"/>
      <c r="D27" s="58"/>
      <c r="E27" s="52">
        <f>IF('10'!$C27=0,0,'10'!$C27-$C$52)</f>
        <v>0</v>
      </c>
      <c r="F27" s="52">
        <f t="shared" si="1"/>
        <v>0</v>
      </c>
      <c r="G27" s="52">
        <f>IF('10'!$D27&lt;$D$52,0,'10'!$D27-$D$52)</f>
        <v>0</v>
      </c>
    </row>
    <row r="28" spans="1:10" ht="15" x14ac:dyDescent="0.2">
      <c r="A28" s="3">
        <f t="shared" si="2"/>
        <v>43184</v>
      </c>
      <c r="B28" s="20" t="s">
        <v>64</v>
      </c>
      <c r="C28" s="58"/>
      <c r="D28" s="58"/>
      <c r="E28" s="58">
        <f>IF('10'!$C28=0,0,'10'!$C28-$C$52)</f>
        <v>0</v>
      </c>
      <c r="F28" s="58">
        <f t="shared" si="1"/>
        <v>0</v>
      </c>
      <c r="G28" s="58">
        <f>IF('10'!$D28&lt;$D$52,0,'10'!$D28-$D$52)</f>
        <v>0</v>
      </c>
    </row>
    <row r="29" spans="1:10" ht="15" x14ac:dyDescent="0.2">
      <c r="A29" s="4">
        <f t="shared" si="2"/>
        <v>43185</v>
      </c>
      <c r="B29" s="20" t="s">
        <v>65</v>
      </c>
      <c r="C29" s="58"/>
      <c r="D29" s="58"/>
      <c r="E29" s="52">
        <f>IF('10'!$C29=0,0,'10'!$C29-$C$52)</f>
        <v>0</v>
      </c>
      <c r="F29" s="52">
        <f t="shared" si="1"/>
        <v>0</v>
      </c>
      <c r="G29" s="52">
        <f>IF('10'!$D29&lt;$D$52,0,'10'!$D29-$D$52)</f>
        <v>0</v>
      </c>
    </row>
    <row r="30" spans="1:10" ht="15" x14ac:dyDescent="0.2">
      <c r="A30" s="3">
        <f t="shared" si="2"/>
        <v>43186</v>
      </c>
      <c r="B30" s="20" t="s">
        <v>66</v>
      </c>
      <c r="C30" s="58"/>
      <c r="D30" s="58"/>
      <c r="E30" s="58">
        <f>IF('10'!$C30=0,0,'10'!$C30-$C$52)</f>
        <v>0</v>
      </c>
      <c r="F30" s="58">
        <f t="shared" si="1"/>
        <v>0</v>
      </c>
      <c r="G30" s="58">
        <f>IF('10'!$D30&lt;$D$52,0,'10'!$D30-$D$52)</f>
        <v>0</v>
      </c>
    </row>
    <row r="31" spans="1:10" ht="15" x14ac:dyDescent="0.2">
      <c r="A31" s="4">
        <f t="shared" si="2"/>
        <v>43187</v>
      </c>
      <c r="B31" s="20" t="s">
        <v>67</v>
      </c>
      <c r="C31" s="58"/>
      <c r="D31" s="58"/>
      <c r="E31" s="52">
        <f>IF('10'!$C31=0,0,'10'!$C31-$C$52)</f>
        <v>0</v>
      </c>
      <c r="F31" s="52">
        <f t="shared" si="1"/>
        <v>0</v>
      </c>
      <c r="G31" s="52">
        <f>IF('10'!$D31&lt;$D$52,0,'10'!$D31-$D$52)</f>
        <v>0</v>
      </c>
    </row>
    <row r="32" spans="1:10" ht="15" x14ac:dyDescent="0.2">
      <c r="A32" s="3">
        <f>A31+1</f>
        <v>43188</v>
      </c>
      <c r="B32" s="20" t="s">
        <v>61</v>
      </c>
      <c r="C32" s="58">
        <v>0.33333333333333331</v>
      </c>
      <c r="D32" s="58">
        <v>0.70833333333333337</v>
      </c>
      <c r="E32" s="58">
        <f>IF('10'!$C32=0,0,'10'!$C32-$C$52)</f>
        <v>0</v>
      </c>
      <c r="F32" s="58">
        <f t="shared" si="1"/>
        <v>0</v>
      </c>
      <c r="G32" s="58">
        <f>IF('10'!$D32&lt;$D$52,0,'10'!$D32-$D$52)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5">
        <v>0.33333333333333331</v>
      </c>
      <c r="D33" s="55">
        <v>0.70833333333333337</v>
      </c>
      <c r="E33" s="55">
        <f>IF('10'!$C33=0,0,'10'!$C33-$C$52)</f>
        <v>0</v>
      </c>
      <c r="F33" s="55">
        <f t="shared" si="1"/>
        <v>0</v>
      </c>
      <c r="G33" s="55">
        <f>IF('10'!$D33&lt;$D$52,0,'10'!$D33-$D$52)</f>
        <v>0</v>
      </c>
    </row>
    <row r="34" spans="1:7" ht="15" x14ac:dyDescent="0.2">
      <c r="A34" s="3">
        <f>A33+1</f>
        <v>43190</v>
      </c>
      <c r="B34" s="20" t="s">
        <v>63</v>
      </c>
      <c r="C34" s="58"/>
      <c r="D34" s="58"/>
      <c r="E34" s="58">
        <f>IF('10'!$C34=0,0,'10'!$C34-$C$52)</f>
        <v>0</v>
      </c>
      <c r="F34" s="58">
        <f t="shared" ref="F34" si="4">IF(D34=0,0,IF(D34&lt;$D$52,$D$52-D34,0))</f>
        <v>0</v>
      </c>
      <c r="G34" s="58">
        <f>IF('10'!$D34&lt;$D$52,0,'10'!$D34-$D$52)</f>
        <v>0</v>
      </c>
    </row>
    <row r="35" spans="1:7" ht="15" x14ac:dyDescent="0.25">
      <c r="A35" s="7"/>
      <c r="B35" s="1">
        <f>'10'!$C$35-'10'!$D$35+COUNTA(C4:C35)</f>
        <v>25</v>
      </c>
      <c r="C35" s="18">
        <f>SUBTOTAL(103,'10'!$C$4:$C$33)</f>
        <v>24</v>
      </c>
      <c r="D35" s="18">
        <f>SUBTOTAL(103,'10'!$D$4:$D$33)</f>
        <v>24</v>
      </c>
      <c r="E35" s="8">
        <f>SUM(E4:E34)</f>
        <v>8.3333333333333481E-2</v>
      </c>
      <c r="F35" s="8">
        <f>SUM(F4:F34)</f>
        <v>0</v>
      </c>
      <c r="G35" s="8">
        <f>SUM(G4:G34)</f>
        <v>0.72222222222222177</v>
      </c>
    </row>
    <row r="36" spans="1:7" ht="8.25" hidden="1" customHeight="1" x14ac:dyDescent="0.2"/>
    <row r="37" spans="1:7" ht="15.75" hidden="1" x14ac:dyDescent="0.2">
      <c r="E37" s="28">
        <f>'10'!$E$35*1.5</f>
        <v>0.12500000000000022</v>
      </c>
      <c r="F37" s="28">
        <f>'10'!$F$35*1</f>
        <v>0</v>
      </c>
      <c r="G37" s="28">
        <f>'10'!$G$35*1.5</f>
        <v>1.0833333333333326</v>
      </c>
    </row>
    <row r="38" spans="1:7" ht="22.5" hidden="1" customHeight="1" x14ac:dyDescent="0.2">
      <c r="E38" s="29">
        <f>E37*24</f>
        <v>3.0000000000000053</v>
      </c>
      <c r="F38" s="29">
        <f t="shared" ref="F38:G38" si="5">F37*24</f>
        <v>0</v>
      </c>
      <c r="G38" s="29">
        <f t="shared" si="5"/>
        <v>25.999999999999982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885</v>
      </c>
      <c r="C40" s="32">
        <f>'10'!$C$35*I7</f>
        <v>800</v>
      </c>
      <c r="D40" s="32">
        <f>جدول!G13</f>
        <v>248</v>
      </c>
      <c r="E40" s="33">
        <f>E38*$I$8</f>
        <v>11.111111111111132</v>
      </c>
      <c r="F40" s="33">
        <f t="shared" ref="F40:G40" si="6">F38*$I$8</f>
        <v>0</v>
      </c>
      <c r="G40" s="33">
        <f t="shared" si="6"/>
        <v>96.296296296296248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16" activePane="bottomRight" state="frozen"/>
      <selection activeCell="J15" sqref="J15"/>
      <selection pane="topRight" activeCell="J15" sqref="J15"/>
      <selection pane="bottomLeft" activeCell="J15" sqref="J15"/>
      <selection pane="bottomRight" activeCell="D33" sqref="D33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جدول!B14</f>
        <v>17</v>
      </c>
    </row>
    <row r="2" spans="1:10" ht="20.25" x14ac:dyDescent="0.3">
      <c r="A2" s="133" t="s">
        <v>20</v>
      </c>
      <c r="B2" s="133"/>
      <c r="C2" s="39" t="str">
        <f>جدول!C14</f>
        <v xml:space="preserve"> ام احمد تشطيب 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">
      <c r="A4" s="3">
        <v>43160</v>
      </c>
      <c r="B4" s="20" t="s">
        <v>61</v>
      </c>
      <c r="C4" s="58">
        <v>0.33333333333333331</v>
      </c>
      <c r="D4" s="58">
        <v>0.70833333333333337</v>
      </c>
      <c r="E4" s="51">
        <f>IF('11'!$C4=0,0,'11'!$C4-$C$52)</f>
        <v>0</v>
      </c>
      <c r="F4" s="51">
        <f>IF(D4=0,0,IF(D4&lt;$D$52,$D$52-D4,0))</f>
        <v>0</v>
      </c>
      <c r="G4" s="51">
        <f>IF('11'!$D4&lt;$D$52,0,'11'!$D4-$D$52)</f>
        <v>0</v>
      </c>
      <c r="I4" s="40">
        <f>جدول!D14</f>
        <v>1000</v>
      </c>
      <c r="J4" s="23" t="s">
        <v>3</v>
      </c>
    </row>
    <row r="5" spans="1:10" ht="15" x14ac:dyDescent="0.2">
      <c r="A5" s="46">
        <f t="shared" ref="A5" si="0">A4+1</f>
        <v>43161</v>
      </c>
      <c r="B5" s="47" t="s">
        <v>62</v>
      </c>
      <c r="C5" s="55">
        <v>0.33333333333333331</v>
      </c>
      <c r="D5" s="55">
        <v>1.0555555555555556</v>
      </c>
      <c r="E5" s="55">
        <f>IF('11'!$C5=0,0,'11'!$C5-$C$52)</f>
        <v>0</v>
      </c>
      <c r="F5" s="55">
        <f t="shared" ref="F5:F33" si="1">IF(D5=0,0,IF(D5&lt;$D$52,$D$52-D5,0))</f>
        <v>0</v>
      </c>
      <c r="G5" s="55">
        <f>IF('11'!$D5&lt;$D$52,0,'11'!$D5-$D$52)</f>
        <v>0.34722222222222221</v>
      </c>
      <c r="I5" s="23">
        <v>30</v>
      </c>
      <c r="J5" s="23" t="s">
        <v>10</v>
      </c>
    </row>
    <row r="6" spans="1:10" ht="15" x14ac:dyDescent="0.2">
      <c r="A6" s="3">
        <f>A5+1</f>
        <v>43162</v>
      </c>
      <c r="B6" s="20" t="s">
        <v>63</v>
      </c>
      <c r="C6" s="58">
        <v>0.33333333333333331</v>
      </c>
      <c r="D6" s="58">
        <v>0.75</v>
      </c>
      <c r="E6" s="58">
        <f>IF('11'!$C6=0,0,'11'!$C6-$C$52)</f>
        <v>0</v>
      </c>
      <c r="F6" s="58">
        <f t="shared" si="1"/>
        <v>0</v>
      </c>
      <c r="G6" s="58">
        <f>IF('11'!$D6&lt;$D$52,0,'11'!$D6-$D$52)</f>
        <v>4.166666666666663E-2</v>
      </c>
      <c r="I6" s="23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58">
        <v>0.33333333333333331</v>
      </c>
      <c r="D7" s="58">
        <v>0.75</v>
      </c>
      <c r="E7" s="52">
        <f>IF('11'!$C7=0,0,'11'!$C7-$C$52)</f>
        <v>0</v>
      </c>
      <c r="F7" s="52">
        <f t="shared" si="1"/>
        <v>0</v>
      </c>
      <c r="G7" s="52">
        <f>IF('11'!$D7&lt;$D$52,0,'11'!$D7-$D$52)</f>
        <v>4.166666666666663E-2</v>
      </c>
      <c r="I7" s="48">
        <f>I4/I5</f>
        <v>33.333333333333336</v>
      </c>
      <c r="J7" s="23" t="s">
        <v>12</v>
      </c>
    </row>
    <row r="8" spans="1:10" ht="15" x14ac:dyDescent="0.2">
      <c r="A8" s="3">
        <f t="shared" si="2"/>
        <v>43164</v>
      </c>
      <c r="B8" s="20" t="s">
        <v>65</v>
      </c>
      <c r="C8" s="58">
        <v>0.33333333333333331</v>
      </c>
      <c r="D8" s="58">
        <v>0.70833333333333337</v>
      </c>
      <c r="E8" s="58">
        <f>IF('11'!$C8=0,0,'11'!$C8-$C$52)</f>
        <v>0</v>
      </c>
      <c r="F8" s="58">
        <f t="shared" si="1"/>
        <v>0</v>
      </c>
      <c r="G8" s="58">
        <f>IF('11'!$D8&lt;$D$52,0,'11'!$D8-$D$52)</f>
        <v>0</v>
      </c>
      <c r="I8" s="48">
        <f>I7/I6</f>
        <v>3.7037037037037042</v>
      </c>
      <c r="J8" s="23" t="s">
        <v>4</v>
      </c>
    </row>
    <row r="9" spans="1:10" ht="15" x14ac:dyDescent="0.2">
      <c r="A9" s="4">
        <f t="shared" si="2"/>
        <v>43165</v>
      </c>
      <c r="B9" s="20" t="s">
        <v>66</v>
      </c>
      <c r="C9" s="58">
        <v>0.33333333333333331</v>
      </c>
      <c r="D9" s="58">
        <v>0.70833333333333337</v>
      </c>
      <c r="E9" s="52">
        <f>IF('11'!$C9=0,0,'11'!$C9-$C$52)</f>
        <v>0</v>
      </c>
      <c r="F9" s="52">
        <f t="shared" si="1"/>
        <v>0</v>
      </c>
      <c r="G9" s="52">
        <f>IF('11'!$D9&lt;$D$52,0,'11'!$D9-$D$52)</f>
        <v>0</v>
      </c>
      <c r="I9" s="23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58">
        <v>0.33333333333333331</v>
      </c>
      <c r="D10" s="58">
        <v>0.70833333333333337</v>
      </c>
      <c r="E10" s="58">
        <f>IF('11'!$C10=0,0,'11'!$C10-$C$52)</f>
        <v>0</v>
      </c>
      <c r="F10" s="58">
        <f t="shared" si="1"/>
        <v>0</v>
      </c>
      <c r="G10" s="58">
        <f>IF('11'!$D10&lt;$D$52,0,'11'!$D10-$D$52)</f>
        <v>0</v>
      </c>
    </row>
    <row r="11" spans="1:10" ht="15" x14ac:dyDescent="0.2">
      <c r="A11" s="4">
        <f t="shared" si="2"/>
        <v>43167</v>
      </c>
      <c r="B11" s="20" t="s">
        <v>61</v>
      </c>
      <c r="C11" s="58">
        <v>0.33333333333333331</v>
      </c>
      <c r="D11" s="58">
        <v>0.70833333333333337</v>
      </c>
      <c r="E11" s="52">
        <f>IF('11'!$C11=0,0,'11'!$C11-$C$52)</f>
        <v>0</v>
      </c>
      <c r="F11" s="52">
        <f t="shared" si="1"/>
        <v>0</v>
      </c>
      <c r="G11" s="52">
        <f>IF('11'!$D11&lt;$D$52,0,'11'!$D11-$D$52)</f>
        <v>0</v>
      </c>
      <c r="I11" s="23" t="s">
        <v>100</v>
      </c>
    </row>
    <row r="12" spans="1:10" ht="15" x14ac:dyDescent="0.2">
      <c r="A12" s="46">
        <f t="shared" si="2"/>
        <v>43168</v>
      </c>
      <c r="B12" s="47" t="s">
        <v>62</v>
      </c>
      <c r="C12" s="55">
        <v>0.33333333333333331</v>
      </c>
      <c r="D12" s="55">
        <v>0.70833333333333337</v>
      </c>
      <c r="E12" s="55">
        <f>IF('11'!$C12=0,0,'11'!$C12-$C$52)</f>
        <v>0</v>
      </c>
      <c r="F12" s="55">
        <f t="shared" si="1"/>
        <v>0</v>
      </c>
      <c r="G12" s="55">
        <f>IF('11'!$D12&lt;$D$52,0,'11'!$D12-$D$52)</f>
        <v>0</v>
      </c>
      <c r="I12" s="58">
        <v>0.3611111111111111</v>
      </c>
      <c r="J12" s="58">
        <v>0.70833333333333337</v>
      </c>
    </row>
    <row r="13" spans="1:10" ht="15" x14ac:dyDescent="0.2">
      <c r="A13" s="4">
        <f t="shared" si="2"/>
        <v>43169</v>
      </c>
      <c r="B13" s="20" t="s">
        <v>63</v>
      </c>
      <c r="C13" s="58">
        <v>0.33333333333333331</v>
      </c>
      <c r="D13" s="58">
        <v>0.70833333333333337</v>
      </c>
      <c r="E13" s="52">
        <f>IF('11'!$C13=0,0,'11'!$C13-$C$52)</f>
        <v>0</v>
      </c>
      <c r="F13" s="52">
        <f t="shared" si="1"/>
        <v>0</v>
      </c>
      <c r="G13" s="52">
        <f>IF('11'!$D13&lt;$D$52,0,'11'!$D13-$D$52)</f>
        <v>0</v>
      </c>
      <c r="J13" s="58">
        <f>J12-I12</f>
        <v>0.34722222222222227</v>
      </c>
    </row>
    <row r="14" spans="1:10" ht="15" x14ac:dyDescent="0.2">
      <c r="A14" s="3">
        <f t="shared" si="2"/>
        <v>43170</v>
      </c>
      <c r="B14" s="20" t="s">
        <v>64</v>
      </c>
      <c r="C14" s="58">
        <v>0.33333333333333331</v>
      </c>
      <c r="D14" s="58">
        <v>0.70833333333333337</v>
      </c>
      <c r="E14" s="58">
        <f>IF('11'!$C14=0,0,'11'!$C14-$C$52)</f>
        <v>0</v>
      </c>
      <c r="F14" s="58">
        <f t="shared" si="1"/>
        <v>0</v>
      </c>
      <c r="G14" s="58">
        <f>IF('11'!$D14&lt;$D$52,0,'11'!$D14-$D$52)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0.33333333333333331</v>
      </c>
      <c r="D15" s="58">
        <v>0.70833333333333337</v>
      </c>
      <c r="E15" s="52">
        <f>IF('11'!$C15=0,0,'11'!$C15-$C$52)</f>
        <v>0</v>
      </c>
      <c r="F15" s="52">
        <f t="shared" si="1"/>
        <v>0</v>
      </c>
      <c r="G15" s="52">
        <f>IF('11'!$D15&lt;$D$52,0,'11'!$D15-$D$52)</f>
        <v>0</v>
      </c>
      <c r="J15" s="101">
        <f>J14+J13</f>
        <v>1.0555555555555556</v>
      </c>
    </row>
    <row r="16" spans="1:10" ht="15" x14ac:dyDescent="0.2">
      <c r="A16" s="3">
        <f t="shared" si="2"/>
        <v>43172</v>
      </c>
      <c r="B16" s="20" t="s">
        <v>66</v>
      </c>
      <c r="C16" s="58">
        <v>0.33333333333333331</v>
      </c>
      <c r="D16" s="58">
        <v>0.70833333333333337</v>
      </c>
      <c r="E16" s="58">
        <f>IF('11'!$C16=0,0,'11'!$C16-$C$52)</f>
        <v>0</v>
      </c>
      <c r="F16" s="58">
        <f t="shared" si="1"/>
        <v>0</v>
      </c>
      <c r="G16" s="58">
        <f>IF('11'!$D16&lt;$D$52,0,'11'!$D16-$D$52)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0.33333333333333331</v>
      </c>
      <c r="D17" s="58">
        <v>0.70833333333333337</v>
      </c>
      <c r="E17" s="52">
        <f>IF('11'!$C17=0,0,'11'!$C17-$C$52)</f>
        <v>0</v>
      </c>
      <c r="F17" s="52">
        <f t="shared" si="1"/>
        <v>0</v>
      </c>
      <c r="G17" s="52">
        <f>IF('11'!$D17&lt;$D$52,0,'11'!$D17-$D$52)</f>
        <v>0</v>
      </c>
      <c r="I17" s="58">
        <v>0.38194444444444442</v>
      </c>
      <c r="J17" s="58">
        <v>0.79166666666666663</v>
      </c>
    </row>
    <row r="18" spans="1:10" ht="15" x14ac:dyDescent="0.2">
      <c r="A18" s="3">
        <f t="shared" si="2"/>
        <v>43174</v>
      </c>
      <c r="B18" s="20" t="s">
        <v>61</v>
      </c>
      <c r="C18" s="58">
        <v>0.33333333333333331</v>
      </c>
      <c r="D18" s="58">
        <v>0.70833333333333337</v>
      </c>
      <c r="E18" s="58">
        <f>IF('11'!$C18=0,0,'11'!$C18-$C$52)</f>
        <v>0</v>
      </c>
      <c r="F18" s="58">
        <f t="shared" si="1"/>
        <v>0</v>
      </c>
      <c r="G18" s="58">
        <f>IF('11'!$D18&lt;$D$52,0,'11'!$D18-$D$52)</f>
        <v>0</v>
      </c>
      <c r="J18" s="58">
        <f>J17-I17</f>
        <v>0.40972222222222221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0.70833333333333337</v>
      </c>
      <c r="E19" s="55">
        <f>IF('11'!$C19=0,0,'11'!$C19-$C$52)</f>
        <v>0</v>
      </c>
      <c r="F19" s="55">
        <f t="shared" si="1"/>
        <v>0</v>
      </c>
      <c r="G19" s="55">
        <f>IF('11'!$D19&lt;$D$52,0,'11'!$D19-$D$52)</f>
        <v>0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0.75</v>
      </c>
      <c r="E20" s="58">
        <f>IF('11'!$C20=0,0,'11'!$C20-$C$52)</f>
        <v>0</v>
      </c>
      <c r="F20" s="58">
        <f t="shared" si="1"/>
        <v>0</v>
      </c>
      <c r="G20" s="58">
        <f>IF('11'!$D20&lt;$D$52,0,'11'!$D20-$D$52)</f>
        <v>4.166666666666663E-2</v>
      </c>
      <c r="J20" s="101">
        <f>J19+J18</f>
        <v>1.1180555555555556</v>
      </c>
    </row>
    <row r="21" spans="1:10" ht="15" x14ac:dyDescent="0.2">
      <c r="A21" s="4">
        <f t="shared" si="2"/>
        <v>43177</v>
      </c>
      <c r="B21" s="20" t="s">
        <v>64</v>
      </c>
      <c r="C21" s="58">
        <v>0.33333333333333331</v>
      </c>
      <c r="D21" s="58">
        <v>0.75</v>
      </c>
      <c r="E21" s="52">
        <f>IF('11'!$C21=0,0,'11'!$C21-$C$52)</f>
        <v>0</v>
      </c>
      <c r="F21" s="52">
        <f t="shared" si="1"/>
        <v>0</v>
      </c>
      <c r="G21" s="52">
        <f>IF('11'!$D21&lt;$D$52,0,'11'!$D21-$D$52)</f>
        <v>4.166666666666663E-2</v>
      </c>
    </row>
    <row r="22" spans="1:10" ht="15" x14ac:dyDescent="0.2">
      <c r="A22" s="3">
        <f t="shared" si="2"/>
        <v>43178</v>
      </c>
      <c r="B22" s="20" t="s">
        <v>65</v>
      </c>
      <c r="C22" s="58">
        <v>0.33333333333333331</v>
      </c>
      <c r="D22" s="58">
        <v>0.75</v>
      </c>
      <c r="E22" s="58">
        <f>IF('11'!$C22=0,0,'11'!$C22-$C$52)</f>
        <v>0</v>
      </c>
      <c r="F22" s="58">
        <f t="shared" si="1"/>
        <v>0</v>
      </c>
      <c r="G22" s="58">
        <f>IF('11'!$D22&lt;$D$52,0,'11'!$D22-$D$52)</f>
        <v>4.166666666666663E-2</v>
      </c>
    </row>
    <row r="23" spans="1:10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0.75</v>
      </c>
      <c r="E23" s="52">
        <f>IF('11'!$C23=0,0,'11'!$C23-$C$52)</f>
        <v>0</v>
      </c>
      <c r="F23" s="52">
        <f t="shared" si="1"/>
        <v>0</v>
      </c>
      <c r="G23" s="52">
        <f>IF('11'!$D23&lt;$D$52,0,'11'!$D23-$D$52)</f>
        <v>4.166666666666663E-2</v>
      </c>
    </row>
    <row r="24" spans="1:10" ht="15" x14ac:dyDescent="0.2">
      <c r="A24" s="3">
        <f t="shared" si="2"/>
        <v>43180</v>
      </c>
      <c r="B24" s="20" t="s">
        <v>67</v>
      </c>
      <c r="C24" s="58">
        <v>0.33333333333333331</v>
      </c>
      <c r="D24" s="58">
        <v>0.75</v>
      </c>
      <c r="E24" s="58">
        <f>IF('11'!$C24=0,0,'11'!$C24-$C$52)</f>
        <v>0</v>
      </c>
      <c r="F24" s="58">
        <f t="shared" si="1"/>
        <v>0</v>
      </c>
      <c r="G24" s="58">
        <f>IF('11'!$D24&lt;$D$52,0,'11'!$D24-$D$52)</f>
        <v>4.166666666666663E-2</v>
      </c>
    </row>
    <row r="25" spans="1:10" ht="15" x14ac:dyDescent="0.2">
      <c r="A25" s="4">
        <f t="shared" si="2"/>
        <v>43181</v>
      </c>
      <c r="B25" s="20" t="s">
        <v>61</v>
      </c>
      <c r="C25" s="58">
        <v>0.33333333333333331</v>
      </c>
      <c r="D25" s="58">
        <v>0.70833333333333337</v>
      </c>
      <c r="E25" s="52">
        <f>IF('11'!$C25=0,0,'11'!$C25-$C$52)</f>
        <v>0</v>
      </c>
      <c r="F25" s="52">
        <f t="shared" si="1"/>
        <v>0</v>
      </c>
      <c r="G25" s="52">
        <f>IF('11'!$D25&lt;$D$52,0,'11'!$D25-$D$52)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1.0416666666666667</v>
      </c>
      <c r="E26" s="55">
        <f>IF('11'!$C26=0,0,'11'!$C26-$C$52)</f>
        <v>0</v>
      </c>
      <c r="F26" s="55">
        <f t="shared" si="1"/>
        <v>0</v>
      </c>
      <c r="G26" s="55">
        <f>IF('11'!$D26&lt;$D$52,0,'11'!$D26-$D$52)</f>
        <v>0.33333333333333337</v>
      </c>
    </row>
    <row r="27" spans="1:10" ht="15" x14ac:dyDescent="0.2">
      <c r="A27" s="4">
        <f t="shared" si="2"/>
        <v>43183</v>
      </c>
      <c r="B27" s="20" t="s">
        <v>63</v>
      </c>
      <c r="C27" s="58">
        <v>0.33333333333333331</v>
      </c>
      <c r="D27" s="58">
        <v>0.75</v>
      </c>
      <c r="E27" s="52">
        <f>IF('11'!$C27=0,0,'11'!$C27-$C$52)</f>
        <v>0</v>
      </c>
      <c r="F27" s="52">
        <f t="shared" si="1"/>
        <v>0</v>
      </c>
      <c r="G27" s="52">
        <f>IF('11'!$D27&lt;$D$52,0,'11'!$D27-$D$52)</f>
        <v>4.166666666666663E-2</v>
      </c>
    </row>
    <row r="28" spans="1:10" ht="15" x14ac:dyDescent="0.2">
      <c r="A28" s="3">
        <f t="shared" si="2"/>
        <v>43184</v>
      </c>
      <c r="B28" s="20" t="s">
        <v>64</v>
      </c>
      <c r="C28" s="58">
        <v>0.33333333333333331</v>
      </c>
      <c r="D28" s="58">
        <v>0.75</v>
      </c>
      <c r="E28" s="58">
        <f>IF('11'!$C28=0,0,'11'!$C28-$C$52)</f>
        <v>0</v>
      </c>
      <c r="F28" s="58">
        <f t="shared" si="1"/>
        <v>0</v>
      </c>
      <c r="G28" s="58">
        <f>IF('11'!$D28&lt;$D$52,0,'11'!$D28-$D$52)</f>
        <v>4.166666666666663E-2</v>
      </c>
    </row>
    <row r="29" spans="1:10" ht="15" x14ac:dyDescent="0.2">
      <c r="A29" s="4">
        <f t="shared" si="2"/>
        <v>43185</v>
      </c>
      <c r="B29" s="20" t="s">
        <v>65</v>
      </c>
      <c r="C29" s="58">
        <v>0.33333333333333331</v>
      </c>
      <c r="D29" s="58">
        <v>0.77083333333333337</v>
      </c>
      <c r="E29" s="52">
        <f>IF('11'!$C29=0,0,'11'!$C29-$C$52)</f>
        <v>0</v>
      </c>
      <c r="F29" s="52">
        <f t="shared" si="1"/>
        <v>0</v>
      </c>
      <c r="G29" s="52">
        <f>IF('11'!$D29&lt;$D$52,0,'11'!$D29-$D$52)</f>
        <v>6.25E-2</v>
      </c>
    </row>
    <row r="30" spans="1:10" ht="15" x14ac:dyDescent="0.2">
      <c r="A30" s="3">
        <f t="shared" si="2"/>
        <v>43186</v>
      </c>
      <c r="B30" s="20" t="s">
        <v>66</v>
      </c>
      <c r="C30" s="58">
        <v>0.33333333333333331</v>
      </c>
      <c r="D30" s="58">
        <v>0.75</v>
      </c>
      <c r="E30" s="58">
        <f>IF('11'!$C30=0,0,'11'!$C30-$C$52)</f>
        <v>0</v>
      </c>
      <c r="F30" s="58">
        <f t="shared" si="1"/>
        <v>0</v>
      </c>
      <c r="G30" s="58">
        <f>IF('11'!$D30&lt;$D$52,0,'11'!$D30-$D$52)</f>
        <v>4.166666666666663E-2</v>
      </c>
    </row>
    <row r="31" spans="1:10" ht="15" x14ac:dyDescent="0.2">
      <c r="A31" s="4">
        <f t="shared" si="2"/>
        <v>43187</v>
      </c>
      <c r="B31" s="20" t="s">
        <v>67</v>
      </c>
      <c r="C31" s="58">
        <v>0.33333333333333331</v>
      </c>
      <c r="D31" s="58">
        <v>0.75</v>
      </c>
      <c r="E31" s="52">
        <f>IF('11'!$C31=0,0,'11'!$C31-$C$52)</f>
        <v>0</v>
      </c>
      <c r="F31" s="52">
        <f t="shared" si="1"/>
        <v>0</v>
      </c>
      <c r="G31" s="52">
        <f>IF('11'!$D31&lt;$D$52,0,'11'!$D31-$D$52)</f>
        <v>4.166666666666663E-2</v>
      </c>
    </row>
    <row r="32" spans="1:10" ht="15" x14ac:dyDescent="0.2">
      <c r="A32" s="3">
        <f>A31+1</f>
        <v>43188</v>
      </c>
      <c r="B32" s="20" t="s">
        <v>61</v>
      </c>
      <c r="C32" s="58">
        <v>0.33333333333333331</v>
      </c>
      <c r="D32" s="58">
        <v>0.70833333333333337</v>
      </c>
      <c r="E32" s="58">
        <f>IF('11'!$C32=0,0,'11'!$C32-$C$52)</f>
        <v>0</v>
      </c>
      <c r="F32" s="58">
        <f t="shared" si="1"/>
        <v>0</v>
      </c>
      <c r="G32" s="58">
        <f>IF('11'!$D32&lt;$D$52,0,'11'!$D32-$D$52)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5">
        <v>0.33333333333333331</v>
      </c>
      <c r="D33" s="55">
        <v>1.1180555555555556</v>
      </c>
      <c r="E33" s="55">
        <f>IF('11'!$C33=0,0,'11'!$C33-$C$52)</f>
        <v>0</v>
      </c>
      <c r="F33" s="55">
        <f t="shared" si="1"/>
        <v>0</v>
      </c>
      <c r="G33" s="55">
        <f>IF('11'!$D33&lt;$D$52,0,'11'!$D33-$D$52)</f>
        <v>0.40972222222222221</v>
      </c>
    </row>
    <row r="34" spans="1:7" ht="15" x14ac:dyDescent="0.2">
      <c r="A34" s="3">
        <f>A33+1</f>
        <v>43190</v>
      </c>
      <c r="B34" s="20" t="s">
        <v>63</v>
      </c>
      <c r="C34" s="58">
        <v>0.33333333333333331</v>
      </c>
      <c r="D34" s="58">
        <v>0.70833333333333337</v>
      </c>
      <c r="E34" s="58">
        <f>IF('11'!$C34=0,0,'11'!$C34-$C$52)</f>
        <v>0</v>
      </c>
      <c r="F34" s="58">
        <f t="shared" ref="F34" si="4">IF(D34=0,0,IF(D34&lt;$D$52,$D$52-D34,0))</f>
        <v>0</v>
      </c>
      <c r="G34" s="58">
        <f>IF('11'!$D34&lt;$D$52,0,'11'!$D34-$D$52)</f>
        <v>0</v>
      </c>
    </row>
    <row r="35" spans="1:7" ht="15" x14ac:dyDescent="0.25">
      <c r="A35" s="7"/>
      <c r="B35" s="1">
        <f>'11'!$C$35-'11'!$D$35+COUNTA(C4:C35)</f>
        <v>32</v>
      </c>
      <c r="C35" s="18">
        <f>SUBTOTAL(103,'11'!$C$4:$C$33)</f>
        <v>30</v>
      </c>
      <c r="D35" s="18">
        <f>SUBTOTAL(103,'11'!$D$4:$D$33)</f>
        <v>30</v>
      </c>
      <c r="E35" s="8">
        <f>SUM(E4:E34)</f>
        <v>0</v>
      </c>
      <c r="F35" s="8">
        <f>SUM(F4:F34)</f>
        <v>0</v>
      </c>
      <c r="G35" s="8">
        <f>SUM(G4:G34)</f>
        <v>1.6111111111111107</v>
      </c>
    </row>
    <row r="36" spans="1:7" ht="8.25" hidden="1" customHeight="1" x14ac:dyDescent="0.2"/>
    <row r="37" spans="1:7" ht="15.75" hidden="1" x14ac:dyDescent="0.2">
      <c r="E37" s="28">
        <f>'11'!$E$35*1.5</f>
        <v>0</v>
      </c>
      <c r="F37" s="28">
        <f>'11'!$F$35*1</f>
        <v>0</v>
      </c>
      <c r="G37" s="28">
        <f>'11'!$G$35*1.5</f>
        <v>2.4166666666666661</v>
      </c>
    </row>
    <row r="38" spans="1:7" ht="22.5" hidden="1" customHeight="1" x14ac:dyDescent="0.2">
      <c r="E38" s="29">
        <f>E37*24</f>
        <v>0</v>
      </c>
      <c r="F38" s="29">
        <f t="shared" ref="F38:G38" si="5">F37*24</f>
        <v>0</v>
      </c>
      <c r="G38" s="29">
        <f t="shared" si="5"/>
        <v>57.999999999999986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1215</v>
      </c>
      <c r="C40" s="32">
        <f>'11'!$C$35*I7</f>
        <v>1000.0000000000001</v>
      </c>
      <c r="D40" s="32">
        <f>جدول!G14</f>
        <v>0</v>
      </c>
      <c r="E40" s="33">
        <f>E38*$I$8</f>
        <v>0</v>
      </c>
      <c r="F40" s="33">
        <f t="shared" ref="F40:G40" si="6">F38*$I$8</f>
        <v>0</v>
      </c>
      <c r="G40" s="33">
        <f t="shared" si="6"/>
        <v>214.81481481481478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zoomScale="120" zoomScaleNormal="120" workbookViewId="0">
      <pane xSplit="1" ySplit="3" topLeftCell="B26" activePane="bottomRight" state="frozen"/>
      <selection activeCell="J15" sqref="J15"/>
      <selection pane="topRight" activeCell="J15" sqref="J15"/>
      <selection pane="bottomLeft" activeCell="J15" sqref="J15"/>
      <selection pane="bottomRight" activeCell="C34" sqref="C34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جدول!B15</f>
        <v>18</v>
      </c>
    </row>
    <row r="2" spans="1:10" ht="20.25" x14ac:dyDescent="0.3">
      <c r="A2" s="133" t="s">
        <v>20</v>
      </c>
      <c r="B2" s="133"/>
      <c r="C2" s="39" t="str">
        <f>جدول!C15</f>
        <v xml:space="preserve"> منى 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">
      <c r="A4" s="3">
        <v>43160</v>
      </c>
      <c r="B4" s="20" t="s">
        <v>61</v>
      </c>
      <c r="C4" s="58">
        <v>0.33333333333333331</v>
      </c>
      <c r="D4" s="58">
        <v>0.70833333333333337</v>
      </c>
      <c r="E4" s="51">
        <f>IF('12'!$C4=0,0,'12'!$C4-$C$52)</f>
        <v>0</v>
      </c>
      <c r="F4" s="51">
        <f>IF(D4=0,0,IF(D4&lt;$D$52,$D$52-D4,0))</f>
        <v>0</v>
      </c>
      <c r="G4" s="51">
        <f>IF('12'!$D4&lt;$D$52,0,'12'!$D4-$D$52)</f>
        <v>0</v>
      </c>
      <c r="I4" s="40">
        <f>جدول!D15</f>
        <v>1000</v>
      </c>
      <c r="J4" s="23" t="s">
        <v>3</v>
      </c>
    </row>
    <row r="5" spans="1:10" ht="15" x14ac:dyDescent="0.2">
      <c r="A5" s="46">
        <f t="shared" ref="A5" si="0">A4+1</f>
        <v>43161</v>
      </c>
      <c r="B5" s="47" t="s">
        <v>62</v>
      </c>
      <c r="C5" s="55">
        <v>0.33333333333333331</v>
      </c>
      <c r="D5" s="55">
        <v>0.70833333333333337</v>
      </c>
      <c r="E5" s="55">
        <f>IF('12'!$C5=0,0,'12'!$C5-$C$52)</f>
        <v>0</v>
      </c>
      <c r="F5" s="55">
        <f t="shared" ref="F5:F33" si="1">IF(D5=0,0,IF(D5&lt;$D$52,$D$52-D5,0))</f>
        <v>0</v>
      </c>
      <c r="G5" s="55">
        <f>IF('12'!$D5&lt;$D$52,0,'12'!$D5-$D$52)</f>
        <v>0</v>
      </c>
      <c r="I5" s="23">
        <v>30</v>
      </c>
      <c r="J5" s="23" t="s">
        <v>10</v>
      </c>
    </row>
    <row r="6" spans="1:10" ht="15" x14ac:dyDescent="0.2">
      <c r="A6" s="3">
        <f>A5+1</f>
        <v>43162</v>
      </c>
      <c r="B6" s="20" t="s">
        <v>63</v>
      </c>
      <c r="C6" s="58">
        <v>0.33333333333333331</v>
      </c>
      <c r="D6" s="58">
        <v>0.75</v>
      </c>
      <c r="E6" s="58">
        <f>IF('12'!$C6=0,0,'12'!$C6-$C$52)</f>
        <v>0</v>
      </c>
      <c r="F6" s="58">
        <f t="shared" si="1"/>
        <v>0</v>
      </c>
      <c r="G6" s="58">
        <f>IF('12'!$D6&lt;$D$52,0,'12'!$D6-$D$52)</f>
        <v>4.166666666666663E-2</v>
      </c>
      <c r="I6" s="23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58">
        <v>0.33333333333333331</v>
      </c>
      <c r="D7" s="58">
        <v>0.75</v>
      </c>
      <c r="E7" s="52">
        <f>IF('12'!$C7=0,0,'12'!$C7-$C$52)</f>
        <v>0</v>
      </c>
      <c r="F7" s="52">
        <f t="shared" si="1"/>
        <v>0</v>
      </c>
      <c r="G7" s="52">
        <f>IF('12'!$D7&lt;$D$52,0,'12'!$D7-$D$52)</f>
        <v>4.166666666666663E-2</v>
      </c>
      <c r="I7" s="48">
        <f>I4/I5</f>
        <v>33.333333333333336</v>
      </c>
      <c r="J7" s="23" t="s">
        <v>12</v>
      </c>
    </row>
    <row r="8" spans="1:10" ht="15" x14ac:dyDescent="0.2">
      <c r="A8" s="3">
        <f t="shared" si="2"/>
        <v>43164</v>
      </c>
      <c r="B8" s="20" t="s">
        <v>65</v>
      </c>
      <c r="C8" s="58">
        <v>0.33333333333333331</v>
      </c>
      <c r="D8" s="58">
        <v>0.70833333333333337</v>
      </c>
      <c r="E8" s="58">
        <f>IF('12'!$C8=0,0,'12'!$C8-$C$52)</f>
        <v>0</v>
      </c>
      <c r="F8" s="58">
        <f t="shared" si="1"/>
        <v>0</v>
      </c>
      <c r="G8" s="58">
        <f>IF('12'!$D8&lt;$D$52,0,'12'!$D8-$D$52)</f>
        <v>0</v>
      </c>
      <c r="I8" s="48">
        <f>I7/I6</f>
        <v>3.7037037037037042</v>
      </c>
      <c r="J8" s="23" t="s">
        <v>4</v>
      </c>
    </row>
    <row r="9" spans="1:10" ht="15" x14ac:dyDescent="0.2">
      <c r="A9" s="4">
        <f t="shared" si="2"/>
        <v>43165</v>
      </c>
      <c r="B9" s="20" t="s">
        <v>66</v>
      </c>
      <c r="C9" s="58">
        <v>0.33333333333333331</v>
      </c>
      <c r="D9" s="58">
        <v>0.70833333333333337</v>
      </c>
      <c r="E9" s="52">
        <f>IF('12'!$C9=0,0,'12'!$C9-$C$52)</f>
        <v>0</v>
      </c>
      <c r="F9" s="52">
        <f t="shared" si="1"/>
        <v>0</v>
      </c>
      <c r="G9" s="52">
        <f>IF('12'!$D9&lt;$D$52,0,'12'!$D9-$D$52)</f>
        <v>0</v>
      </c>
      <c r="I9" s="23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58"/>
      <c r="D10" s="58"/>
      <c r="E10" s="58">
        <f>IF('12'!$C10=0,0,'12'!$C10-$C$52)</f>
        <v>0</v>
      </c>
      <c r="F10" s="58">
        <f t="shared" si="1"/>
        <v>0</v>
      </c>
      <c r="G10" s="58">
        <f>IF('12'!$D10&lt;$D$52,0,'12'!$D10-$D$52)</f>
        <v>0</v>
      </c>
    </row>
    <row r="11" spans="1:10" ht="15" x14ac:dyDescent="0.2">
      <c r="A11" s="4">
        <f t="shared" si="2"/>
        <v>43167</v>
      </c>
      <c r="B11" s="20" t="s">
        <v>61</v>
      </c>
      <c r="C11" s="58">
        <v>0.33333333333333331</v>
      </c>
      <c r="D11" s="58">
        <v>0.70833333333333337</v>
      </c>
      <c r="E11" s="52">
        <f>IF('12'!$C11=0,0,'12'!$C11-$C$52)</f>
        <v>0</v>
      </c>
      <c r="F11" s="52">
        <f t="shared" si="1"/>
        <v>0</v>
      </c>
      <c r="G11" s="52">
        <f>IF('12'!$D11&lt;$D$52,0,'12'!$D11-$D$52)</f>
        <v>0</v>
      </c>
      <c r="I11" s="23" t="s">
        <v>100</v>
      </c>
    </row>
    <row r="12" spans="1:10" ht="15" x14ac:dyDescent="0.2">
      <c r="A12" s="46">
        <f t="shared" si="2"/>
        <v>43168</v>
      </c>
      <c r="B12" s="47" t="s">
        <v>62</v>
      </c>
      <c r="C12" s="55">
        <v>0.33333333333333331</v>
      </c>
      <c r="D12" s="55">
        <v>0.70833333333333337</v>
      </c>
      <c r="E12" s="55">
        <f>IF('12'!$C12=0,0,'12'!$C12-$C$52)</f>
        <v>0</v>
      </c>
      <c r="F12" s="55">
        <f t="shared" si="1"/>
        <v>0</v>
      </c>
      <c r="G12" s="55">
        <f>IF('12'!$D12&lt;$D$52,0,'12'!$D12-$D$52)</f>
        <v>0</v>
      </c>
      <c r="I12" s="58">
        <v>0.33333333333333331</v>
      </c>
      <c r="J12" s="58">
        <v>0.70833333333333337</v>
      </c>
    </row>
    <row r="13" spans="1:10" ht="15" x14ac:dyDescent="0.2">
      <c r="A13" s="4">
        <f t="shared" si="2"/>
        <v>43169</v>
      </c>
      <c r="B13" s="20" t="s">
        <v>63</v>
      </c>
      <c r="C13" s="58">
        <v>0.33333333333333331</v>
      </c>
      <c r="D13" s="58">
        <v>0.70833333333333337</v>
      </c>
      <c r="E13" s="52">
        <f>IF('12'!$C13=0,0,'12'!$C13-$C$52)</f>
        <v>0</v>
      </c>
      <c r="F13" s="52">
        <f t="shared" si="1"/>
        <v>0</v>
      </c>
      <c r="G13" s="52">
        <f>IF('12'!$D13&lt;$D$52,0,'12'!$D13-$D$52)</f>
        <v>0</v>
      </c>
      <c r="J13" s="58">
        <f>J12-I12</f>
        <v>0.37500000000000006</v>
      </c>
    </row>
    <row r="14" spans="1:10" ht="15" x14ac:dyDescent="0.2">
      <c r="A14" s="3">
        <f t="shared" si="2"/>
        <v>43170</v>
      </c>
      <c r="B14" s="20" t="s">
        <v>64</v>
      </c>
      <c r="C14" s="58">
        <v>0.33333333333333331</v>
      </c>
      <c r="D14" s="58">
        <v>0.70833333333333337</v>
      </c>
      <c r="E14" s="58">
        <f>IF('12'!$C14=0,0,'12'!$C14-$C$52)</f>
        <v>0</v>
      </c>
      <c r="F14" s="58">
        <f t="shared" si="1"/>
        <v>0</v>
      </c>
      <c r="G14" s="58">
        <f>IF('12'!$D14&lt;$D$52,0,'12'!$D14-$D$52)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0.33333333333333331</v>
      </c>
      <c r="D15" s="58">
        <v>0.70833333333333337</v>
      </c>
      <c r="E15" s="52">
        <f>IF('12'!$C15=0,0,'12'!$C15-$C$52)</f>
        <v>0</v>
      </c>
      <c r="F15" s="52">
        <f t="shared" si="1"/>
        <v>0</v>
      </c>
      <c r="G15" s="52">
        <f>IF('12'!$D15&lt;$D$52,0,'12'!$D15-$D$52)</f>
        <v>0</v>
      </c>
      <c r="J15" s="101">
        <f>J14+J13</f>
        <v>1.0833333333333335</v>
      </c>
    </row>
    <row r="16" spans="1:10" ht="15" x14ac:dyDescent="0.2">
      <c r="A16" s="3">
        <f t="shared" si="2"/>
        <v>43172</v>
      </c>
      <c r="B16" s="20" t="s">
        <v>66</v>
      </c>
      <c r="C16" s="58">
        <v>0.33333333333333331</v>
      </c>
      <c r="D16" s="58">
        <v>0.70833333333333337</v>
      </c>
      <c r="E16" s="58">
        <f>IF('12'!$C16=0,0,'12'!$C16-$C$52)</f>
        <v>0</v>
      </c>
      <c r="F16" s="58">
        <f t="shared" si="1"/>
        <v>0</v>
      </c>
      <c r="G16" s="58">
        <f>IF('12'!$D16&lt;$D$52,0,'12'!$D16-$D$52)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0.33333333333333331</v>
      </c>
      <c r="D17" s="58">
        <v>0.70833333333333337</v>
      </c>
      <c r="E17" s="52">
        <f>IF('12'!$C17=0,0,'12'!$C17-$C$52)</f>
        <v>0</v>
      </c>
      <c r="F17" s="52">
        <f t="shared" si="1"/>
        <v>0</v>
      </c>
      <c r="G17" s="52">
        <f>IF('12'!$D17&lt;$D$52,0,'12'!$D17-$D$52)</f>
        <v>0</v>
      </c>
      <c r="I17" s="58">
        <v>0.33333333333333331</v>
      </c>
      <c r="J17" s="58">
        <v>0.70833333333333337</v>
      </c>
    </row>
    <row r="18" spans="1:10" ht="15" x14ac:dyDescent="0.2">
      <c r="A18" s="3">
        <f t="shared" si="2"/>
        <v>43174</v>
      </c>
      <c r="B18" s="20" t="s">
        <v>61</v>
      </c>
      <c r="C18" s="58">
        <v>0.33333333333333331</v>
      </c>
      <c r="D18" s="58">
        <v>0.70833333333333337</v>
      </c>
      <c r="E18" s="58">
        <f>IF('12'!$C18=0,0,'12'!$C18-$C$52)</f>
        <v>0</v>
      </c>
      <c r="F18" s="58">
        <f t="shared" si="1"/>
        <v>0</v>
      </c>
      <c r="G18" s="58">
        <f>IF('12'!$D18&lt;$D$52,0,'12'!$D18-$D$52)</f>
        <v>0</v>
      </c>
      <c r="J18" s="58">
        <f>J17-I17</f>
        <v>0.37500000000000006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0.70833333333333337</v>
      </c>
      <c r="E19" s="55">
        <f>IF('12'!$C19=0,0,'12'!$C19-$C$52)</f>
        <v>0</v>
      </c>
      <c r="F19" s="55">
        <f t="shared" si="1"/>
        <v>0</v>
      </c>
      <c r="G19" s="55">
        <f>IF('12'!$D19&lt;$D$52,0,'12'!$D19-$D$52)</f>
        <v>0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0.70833333333333337</v>
      </c>
      <c r="E20" s="58">
        <f>IF('12'!$C20=0,0,'12'!$C20-$C$52)</f>
        <v>0</v>
      </c>
      <c r="F20" s="58">
        <f t="shared" si="1"/>
        <v>0</v>
      </c>
      <c r="G20" s="58">
        <f>IF('12'!$D20&lt;$D$52,0,'12'!$D20-$D$52)</f>
        <v>0</v>
      </c>
      <c r="J20" s="101">
        <f>J19+J18</f>
        <v>1.0833333333333335</v>
      </c>
    </row>
    <row r="21" spans="1:10" ht="15" x14ac:dyDescent="0.2">
      <c r="A21" s="4">
        <f t="shared" si="2"/>
        <v>43177</v>
      </c>
      <c r="B21" s="20" t="s">
        <v>64</v>
      </c>
      <c r="C21" s="58">
        <v>0.33333333333333331</v>
      </c>
      <c r="D21" s="58">
        <v>0.75</v>
      </c>
      <c r="E21" s="52">
        <f>IF('12'!$C21=0,0,'12'!$C21-$C$52)</f>
        <v>0</v>
      </c>
      <c r="F21" s="52">
        <f t="shared" si="1"/>
        <v>0</v>
      </c>
      <c r="G21" s="52">
        <f>IF('12'!$D21&lt;$D$52,0,'12'!$D21-$D$52)</f>
        <v>4.166666666666663E-2</v>
      </c>
    </row>
    <row r="22" spans="1:10" ht="15" x14ac:dyDescent="0.2">
      <c r="A22" s="3">
        <f t="shared" si="2"/>
        <v>43178</v>
      </c>
      <c r="B22" s="20" t="s">
        <v>65</v>
      </c>
      <c r="C22" s="58"/>
      <c r="D22" s="58"/>
      <c r="E22" s="58">
        <f>IF('12'!$C22=0,0,'12'!$C22-$C$52)</f>
        <v>0</v>
      </c>
      <c r="F22" s="58">
        <f t="shared" si="1"/>
        <v>0</v>
      </c>
      <c r="G22" s="58">
        <f>IF('12'!$D22&lt;$D$52,0,'12'!$D22-$D$52)</f>
        <v>0</v>
      </c>
    </row>
    <row r="23" spans="1:10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0.79166666666666663</v>
      </c>
      <c r="E23" s="52">
        <f>IF('12'!$C23=0,0,'12'!$C23-$C$52)</f>
        <v>0</v>
      </c>
      <c r="F23" s="52">
        <f t="shared" si="1"/>
        <v>0</v>
      </c>
      <c r="G23" s="52">
        <f>IF('12'!$D23&lt;$D$52,0,'12'!$D23-$D$52)</f>
        <v>8.3333333333333259E-2</v>
      </c>
    </row>
    <row r="24" spans="1:10" ht="15" x14ac:dyDescent="0.2">
      <c r="A24" s="3">
        <f t="shared" si="2"/>
        <v>43180</v>
      </c>
      <c r="B24" s="20" t="s">
        <v>67</v>
      </c>
      <c r="C24" s="58">
        <v>0.33333333333333331</v>
      </c>
      <c r="D24" s="58">
        <v>0.75</v>
      </c>
      <c r="E24" s="58">
        <f>IF('12'!$C24=0,0,'12'!$C24-$C$52)</f>
        <v>0</v>
      </c>
      <c r="F24" s="58">
        <f t="shared" si="1"/>
        <v>0</v>
      </c>
      <c r="G24" s="58">
        <f>IF('12'!$D24&lt;$D$52,0,'12'!$D24-$D$52)</f>
        <v>4.166666666666663E-2</v>
      </c>
    </row>
    <row r="25" spans="1:10" ht="15" x14ac:dyDescent="0.2">
      <c r="A25" s="4">
        <f t="shared" si="2"/>
        <v>43181</v>
      </c>
      <c r="B25" s="20" t="s">
        <v>61</v>
      </c>
      <c r="C25" s="58">
        <v>0.33333333333333331</v>
      </c>
      <c r="D25" s="58">
        <v>0.70833333333333337</v>
      </c>
      <c r="E25" s="52">
        <f>IF('12'!$C25=0,0,'12'!$C25-$C$52)</f>
        <v>0</v>
      </c>
      <c r="F25" s="52">
        <f t="shared" si="1"/>
        <v>0</v>
      </c>
      <c r="G25" s="52">
        <f>IF('12'!$D25&lt;$D$52,0,'12'!$D25-$D$52)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0.70833333333333337</v>
      </c>
      <c r="E26" s="55">
        <f>IF('12'!$C26=0,0,'12'!$C26-$C$52)</f>
        <v>0</v>
      </c>
      <c r="F26" s="55">
        <f t="shared" si="1"/>
        <v>0</v>
      </c>
      <c r="G26" s="55">
        <f>IF('12'!$D26&lt;$D$52,0,'12'!$D26-$D$52)</f>
        <v>0</v>
      </c>
    </row>
    <row r="27" spans="1:10" ht="15" x14ac:dyDescent="0.2">
      <c r="A27" s="4">
        <f t="shared" si="2"/>
        <v>43183</v>
      </c>
      <c r="B27" s="20" t="s">
        <v>63</v>
      </c>
      <c r="C27" s="58">
        <v>0.33333333333333331</v>
      </c>
      <c r="D27" s="58">
        <v>0.75</v>
      </c>
      <c r="E27" s="52">
        <f>IF('12'!$C27=0,0,'12'!$C27-$C$52)</f>
        <v>0</v>
      </c>
      <c r="F27" s="52">
        <f t="shared" si="1"/>
        <v>0</v>
      </c>
      <c r="G27" s="52">
        <f>IF('12'!$D27&lt;$D$52,0,'12'!$D27-$D$52)</f>
        <v>4.166666666666663E-2</v>
      </c>
    </row>
    <row r="28" spans="1:10" ht="15" x14ac:dyDescent="0.2">
      <c r="A28" s="3">
        <f t="shared" si="2"/>
        <v>43184</v>
      </c>
      <c r="B28" s="20" t="s">
        <v>64</v>
      </c>
      <c r="C28" s="58">
        <v>0.33333333333333331</v>
      </c>
      <c r="D28" s="58">
        <v>0.75</v>
      </c>
      <c r="E28" s="58">
        <f>IF('12'!$C28=0,0,'12'!$C28-$C$52)</f>
        <v>0</v>
      </c>
      <c r="F28" s="58">
        <f t="shared" si="1"/>
        <v>0</v>
      </c>
      <c r="G28" s="58">
        <f>IF('12'!$D28&lt;$D$52,0,'12'!$D28-$D$52)</f>
        <v>4.166666666666663E-2</v>
      </c>
    </row>
    <row r="29" spans="1:10" ht="15" x14ac:dyDescent="0.2">
      <c r="A29" s="4">
        <f t="shared" si="2"/>
        <v>43185</v>
      </c>
      <c r="B29" s="20" t="s">
        <v>65</v>
      </c>
      <c r="C29" s="58">
        <v>0.33333333333333331</v>
      </c>
      <c r="D29" s="58">
        <v>0.75</v>
      </c>
      <c r="E29" s="52">
        <f>IF('12'!$C29=0,0,'12'!$C29-$C$52)</f>
        <v>0</v>
      </c>
      <c r="F29" s="52">
        <f t="shared" si="1"/>
        <v>0</v>
      </c>
      <c r="G29" s="52">
        <f>IF('12'!$D29&lt;$D$52,0,'12'!$D29-$D$52)</f>
        <v>4.166666666666663E-2</v>
      </c>
    </row>
    <row r="30" spans="1:10" ht="15" x14ac:dyDescent="0.2">
      <c r="A30" s="3">
        <f t="shared" si="2"/>
        <v>43186</v>
      </c>
      <c r="B30" s="20" t="s">
        <v>66</v>
      </c>
      <c r="C30" s="58"/>
      <c r="D30" s="58"/>
      <c r="E30" s="58">
        <f>IF('12'!$C30=0,0,'12'!$C30-$C$52)</f>
        <v>0</v>
      </c>
      <c r="F30" s="58">
        <f t="shared" si="1"/>
        <v>0</v>
      </c>
      <c r="G30" s="58">
        <f>IF('12'!$D30&lt;$D$52,0,'12'!$D30-$D$52)</f>
        <v>0</v>
      </c>
    </row>
    <row r="31" spans="1:10" ht="15" x14ac:dyDescent="0.2">
      <c r="A31" s="4">
        <f t="shared" si="2"/>
        <v>43187</v>
      </c>
      <c r="B31" s="20" t="s">
        <v>67</v>
      </c>
      <c r="C31" s="58"/>
      <c r="D31" s="58"/>
      <c r="E31" s="52">
        <f>IF('12'!$C31=0,0,'12'!$C31-$C$52)</f>
        <v>0</v>
      </c>
      <c r="F31" s="52">
        <f t="shared" si="1"/>
        <v>0</v>
      </c>
      <c r="G31" s="52">
        <f>IF('12'!$D31&lt;$D$52,0,'12'!$D31-$D$52)</f>
        <v>0</v>
      </c>
    </row>
    <row r="32" spans="1:10" ht="15" x14ac:dyDescent="0.2">
      <c r="A32" s="3">
        <f>A31+1</f>
        <v>43188</v>
      </c>
      <c r="B32" s="20" t="s">
        <v>61</v>
      </c>
      <c r="C32" s="58">
        <v>0.33333333333333331</v>
      </c>
      <c r="D32" s="58">
        <v>0.70833333333333337</v>
      </c>
      <c r="E32" s="58">
        <f>IF('12'!$C32=0,0,'12'!$C32-$C$52)</f>
        <v>0</v>
      </c>
      <c r="F32" s="58">
        <f t="shared" si="1"/>
        <v>0</v>
      </c>
      <c r="G32" s="58">
        <f>IF('12'!$D32&lt;$D$52,0,'12'!$D32-$D$52)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5">
        <v>0.33333333333333331</v>
      </c>
      <c r="D33" s="55">
        <v>0.70833333333333337</v>
      </c>
      <c r="E33" s="55">
        <f>IF('12'!$C33=0,0,'12'!$C33-$C$52)</f>
        <v>0</v>
      </c>
      <c r="F33" s="55">
        <f t="shared" si="1"/>
        <v>0</v>
      </c>
      <c r="G33" s="55">
        <f>IF('12'!$D33&lt;$D$52,0,'12'!$D33-$D$52)</f>
        <v>0</v>
      </c>
    </row>
    <row r="34" spans="1:7" ht="15" x14ac:dyDescent="0.2">
      <c r="A34" s="3">
        <f>A33+1</f>
        <v>43190</v>
      </c>
      <c r="B34" s="20" t="s">
        <v>63</v>
      </c>
      <c r="C34" s="58">
        <v>0.33333333333333331</v>
      </c>
      <c r="D34" s="58">
        <v>0.70833333333333337</v>
      </c>
      <c r="E34" s="58">
        <f>IF('12'!$C34=0,0,'12'!$C34-$C$52)</f>
        <v>0</v>
      </c>
      <c r="F34" s="58">
        <f t="shared" ref="F34" si="4">IF(D34=0,0,IF(D34&lt;$D$52,$D$52-D34,0))</f>
        <v>0</v>
      </c>
      <c r="G34" s="58">
        <f>IF('12'!$D34&lt;$D$52,0,'12'!$D34-$D$52)</f>
        <v>0</v>
      </c>
    </row>
    <row r="35" spans="1:7" ht="15" x14ac:dyDescent="0.25">
      <c r="A35" s="7"/>
      <c r="B35" s="1">
        <f>'12'!$C$35-'12'!$D$35+COUNTA(C4:C35)</f>
        <v>28</v>
      </c>
      <c r="C35" s="18">
        <f>SUBTOTAL(103,'12'!$C$4:$C$33)</f>
        <v>26</v>
      </c>
      <c r="D35" s="18">
        <f>SUBTOTAL(103,'12'!$D$4:$D$33)</f>
        <v>26</v>
      </c>
      <c r="E35" s="8">
        <f>SUM(E4:E34)</f>
        <v>0</v>
      </c>
      <c r="F35" s="8">
        <f>SUM(F4:F34)</f>
        <v>0</v>
      </c>
      <c r="G35" s="8">
        <f>SUM(G4:G34)</f>
        <v>0.37499999999999967</v>
      </c>
    </row>
    <row r="36" spans="1:7" ht="8.25" hidden="1" customHeight="1" x14ac:dyDescent="0.2"/>
    <row r="37" spans="1:7" ht="15.75" hidden="1" x14ac:dyDescent="0.2">
      <c r="E37" s="28">
        <f>'12'!$E$35*1.5</f>
        <v>0</v>
      </c>
      <c r="F37" s="28">
        <f>'12'!$F$35*1</f>
        <v>0</v>
      </c>
      <c r="G37" s="28">
        <f>'12'!$G$35*1.5</f>
        <v>0.56249999999999956</v>
      </c>
    </row>
    <row r="38" spans="1:7" ht="22.5" hidden="1" customHeight="1" x14ac:dyDescent="0.2">
      <c r="E38" s="29">
        <f>E37*24</f>
        <v>0</v>
      </c>
      <c r="F38" s="29">
        <f t="shared" ref="F38:G38" si="5">F37*24</f>
        <v>0</v>
      </c>
      <c r="G38" s="29">
        <f t="shared" si="5"/>
        <v>13.499999999999989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ROUND(C40-D40-E40-F40+G40,0)</f>
        <v>717</v>
      </c>
      <c r="C40" s="32">
        <f>'12'!$C$35*I7</f>
        <v>866.66666666666674</v>
      </c>
      <c r="D40" s="32">
        <f>جدول!G15</f>
        <v>200</v>
      </c>
      <c r="E40" s="33">
        <f>E38*$I$8</f>
        <v>0</v>
      </c>
      <c r="F40" s="33">
        <f t="shared" ref="F40:G40" si="6">F38*$I$8</f>
        <v>0</v>
      </c>
      <c r="G40" s="33">
        <f t="shared" si="6"/>
        <v>49.999999999999964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29" activePane="bottomRight" state="frozen"/>
      <selection activeCell="J15" sqref="J15"/>
      <selection pane="topRight" activeCell="J15" sqref="J15"/>
      <selection pane="bottomLeft" activeCell="J15" sqref="J15"/>
      <selection pane="bottomRight" sqref="A1:B1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جدول!B16</f>
        <v>19</v>
      </c>
    </row>
    <row r="2" spans="1:10" ht="20.25" x14ac:dyDescent="0.3">
      <c r="A2" s="133" t="s">
        <v>20</v>
      </c>
      <c r="B2" s="133"/>
      <c r="C2" s="39" t="str">
        <f>جدول!C16</f>
        <v xml:space="preserve"> ام فطمة مكنة 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">
      <c r="A4" s="3">
        <v>43160</v>
      </c>
      <c r="B4" s="20" t="s">
        <v>61</v>
      </c>
      <c r="C4" s="58">
        <v>0.35069444444444442</v>
      </c>
      <c r="D4" s="58">
        <v>0.70833333333333337</v>
      </c>
      <c r="E4" s="51">
        <f>IF('13'!$C4=0,0,'13'!$C4-$C$52)</f>
        <v>1.7361111111111105E-2</v>
      </c>
      <c r="F4" s="51">
        <f>IF(D4=0,0,IF(D4&lt;$D$52,$D$52-D4,0))</f>
        <v>0</v>
      </c>
      <c r="G4" s="51">
        <f>IF('13'!$D4&lt;$D$52,0,'13'!$D4-$D$52)</f>
        <v>0</v>
      </c>
      <c r="I4" s="40">
        <f>جدول!D16</f>
        <v>1000</v>
      </c>
      <c r="J4" s="23" t="s">
        <v>3</v>
      </c>
    </row>
    <row r="5" spans="1:10" ht="15" x14ac:dyDescent="0.2">
      <c r="A5" s="46">
        <f t="shared" ref="A5" si="0">A4+1</f>
        <v>43161</v>
      </c>
      <c r="B5" s="47" t="s">
        <v>62</v>
      </c>
      <c r="C5" s="55">
        <v>0.33333333333333331</v>
      </c>
      <c r="D5" s="55">
        <v>1.0555555555555556</v>
      </c>
      <c r="E5" s="55">
        <f>IF('13'!$C5=0,0,'13'!$C5-$C$52)</f>
        <v>0</v>
      </c>
      <c r="F5" s="55">
        <f t="shared" ref="F5:F33" si="1">IF(D5=0,0,IF(D5&lt;$D$52,$D$52-D5,0))</f>
        <v>0</v>
      </c>
      <c r="G5" s="55">
        <f>IF('13'!$D5&lt;$D$52,0,'13'!$D5-$D$52)</f>
        <v>0.34722222222222221</v>
      </c>
      <c r="I5" s="23">
        <v>30</v>
      </c>
      <c r="J5" s="23" t="s">
        <v>10</v>
      </c>
    </row>
    <row r="6" spans="1:10" ht="15" x14ac:dyDescent="0.2">
      <c r="A6" s="3">
        <f>A5+1</f>
        <v>43162</v>
      </c>
      <c r="B6" s="20" t="s">
        <v>63</v>
      </c>
      <c r="C6" s="58">
        <v>0.35069444444444442</v>
      </c>
      <c r="D6" s="58">
        <v>0.70833333333333337</v>
      </c>
      <c r="E6" s="58">
        <f>IF('13'!$C6=0,0,'13'!$C6-$C$52)</f>
        <v>1.7361111111111105E-2</v>
      </c>
      <c r="F6" s="58">
        <f t="shared" si="1"/>
        <v>0</v>
      </c>
      <c r="G6" s="58">
        <f>IF('13'!$D6&lt;$D$52,0,'13'!$D6-$D$52)</f>
        <v>0</v>
      </c>
      <c r="I6" s="23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58">
        <v>0.35069444444444442</v>
      </c>
      <c r="D7" s="58">
        <v>0.70833333333333337</v>
      </c>
      <c r="E7" s="52">
        <f>IF('13'!$C7=0,0,'13'!$C7-$C$52)</f>
        <v>1.7361111111111105E-2</v>
      </c>
      <c r="F7" s="52">
        <f t="shared" si="1"/>
        <v>0</v>
      </c>
      <c r="G7" s="52">
        <f>IF('13'!$D7&lt;$D$52,0,'13'!$D7-$D$52)</f>
        <v>0</v>
      </c>
      <c r="I7" s="48">
        <f>I4/I5</f>
        <v>33.333333333333336</v>
      </c>
      <c r="J7" s="23" t="s">
        <v>12</v>
      </c>
    </row>
    <row r="8" spans="1:10" ht="15" x14ac:dyDescent="0.2">
      <c r="A8" s="3">
        <f t="shared" si="2"/>
        <v>43164</v>
      </c>
      <c r="B8" s="20" t="s">
        <v>65</v>
      </c>
      <c r="C8" s="58">
        <v>0.35069444444444442</v>
      </c>
      <c r="D8" s="58">
        <v>0.70833333333333337</v>
      </c>
      <c r="E8" s="58">
        <f>IF('13'!$C8=0,0,'13'!$C8-$C$52)</f>
        <v>1.7361111111111105E-2</v>
      </c>
      <c r="F8" s="58">
        <f t="shared" si="1"/>
        <v>0</v>
      </c>
      <c r="G8" s="58">
        <f>IF('13'!$D8&lt;$D$52,0,'13'!$D8-$D$52)</f>
        <v>0</v>
      </c>
      <c r="I8" s="48">
        <f>I7/I6</f>
        <v>3.7037037037037042</v>
      </c>
      <c r="J8" s="23" t="s">
        <v>4</v>
      </c>
    </row>
    <row r="9" spans="1:10" ht="15" x14ac:dyDescent="0.2">
      <c r="A9" s="4">
        <f t="shared" si="2"/>
        <v>43165</v>
      </c>
      <c r="B9" s="20" t="s">
        <v>66</v>
      </c>
      <c r="C9" s="58">
        <v>0.4861111111111111</v>
      </c>
      <c r="D9" s="58">
        <v>0.70833333333333337</v>
      </c>
      <c r="E9" s="52">
        <f>IF('13'!$C9=0,0,'13'!$C9-$C$52)</f>
        <v>0.15277777777777779</v>
      </c>
      <c r="F9" s="52">
        <f t="shared" si="1"/>
        <v>0</v>
      </c>
      <c r="G9" s="52">
        <f>IF('13'!$D9&lt;$D$52,0,'13'!$D9-$D$52)</f>
        <v>0</v>
      </c>
      <c r="I9" s="23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58">
        <v>0.34722222222222227</v>
      </c>
      <c r="D10" s="58">
        <v>0.70833333333333337</v>
      </c>
      <c r="E10" s="58">
        <f>IF('13'!$C10=0,0,'13'!$C10-$C$52)</f>
        <v>1.3888888888888951E-2</v>
      </c>
      <c r="F10" s="58">
        <f t="shared" si="1"/>
        <v>0</v>
      </c>
      <c r="G10" s="58">
        <f>IF('13'!$D10&lt;$D$52,0,'13'!$D10-$D$52)</f>
        <v>0</v>
      </c>
    </row>
    <row r="11" spans="1:10" ht="15" x14ac:dyDescent="0.2">
      <c r="A11" s="4">
        <f t="shared" si="2"/>
        <v>43167</v>
      </c>
      <c r="B11" s="20" t="s">
        <v>61</v>
      </c>
      <c r="C11" s="58">
        <v>0.33333333333333331</v>
      </c>
      <c r="D11" s="58">
        <v>0.70833333333333337</v>
      </c>
      <c r="E11" s="52">
        <f>IF('13'!$C11=0,0,'13'!$C11-$C$52)</f>
        <v>0</v>
      </c>
      <c r="F11" s="52">
        <f t="shared" si="1"/>
        <v>0</v>
      </c>
      <c r="G11" s="52">
        <f>IF('13'!$D11&lt;$D$52,0,'13'!$D11-$D$52)</f>
        <v>0</v>
      </c>
      <c r="I11" s="23" t="s">
        <v>100</v>
      </c>
    </row>
    <row r="12" spans="1:10" ht="15" x14ac:dyDescent="0.2">
      <c r="A12" s="46">
        <f t="shared" si="2"/>
        <v>43168</v>
      </c>
      <c r="B12" s="47" t="s">
        <v>62</v>
      </c>
      <c r="C12" s="55">
        <v>0.33333333333333331</v>
      </c>
      <c r="D12" s="55">
        <v>0.70833333333333337</v>
      </c>
      <c r="E12" s="55">
        <f>IF('13'!$C12=0,0,'13'!$C12-$C$52)</f>
        <v>0</v>
      </c>
      <c r="F12" s="55">
        <f t="shared" si="1"/>
        <v>0</v>
      </c>
      <c r="G12" s="55">
        <f>IF('13'!$D12&lt;$D$52,0,'13'!$D12-$D$52)</f>
        <v>0</v>
      </c>
      <c r="I12" s="58">
        <v>0.35416666666666669</v>
      </c>
      <c r="J12" s="58">
        <v>0.54166666666666663</v>
      </c>
    </row>
    <row r="13" spans="1:10" ht="15" x14ac:dyDescent="0.2">
      <c r="A13" s="4">
        <f t="shared" si="2"/>
        <v>43169</v>
      </c>
      <c r="B13" s="20" t="s">
        <v>63</v>
      </c>
      <c r="C13" s="58">
        <v>0.33333333333333331</v>
      </c>
      <c r="D13" s="58">
        <v>0.70833333333333337</v>
      </c>
      <c r="E13" s="52">
        <f>IF('13'!$C13=0,0,'13'!$C13-$C$52)</f>
        <v>0</v>
      </c>
      <c r="F13" s="52">
        <f t="shared" si="1"/>
        <v>0</v>
      </c>
      <c r="G13" s="52">
        <f>IF('13'!$D13&lt;$D$52,0,'13'!$D13-$D$52)</f>
        <v>0</v>
      </c>
      <c r="J13" s="58">
        <f>J12-I12</f>
        <v>0.18749999999999994</v>
      </c>
    </row>
    <row r="14" spans="1:10" ht="15" x14ac:dyDescent="0.2">
      <c r="A14" s="3">
        <f t="shared" si="2"/>
        <v>43170</v>
      </c>
      <c r="B14" s="20" t="s">
        <v>64</v>
      </c>
      <c r="C14" s="58">
        <v>0.33333333333333331</v>
      </c>
      <c r="D14" s="58">
        <v>0.70833333333333337</v>
      </c>
      <c r="E14" s="58">
        <f>IF('13'!$C14=0,0,'13'!$C14-$C$52)</f>
        <v>0</v>
      </c>
      <c r="F14" s="58">
        <f t="shared" si="1"/>
        <v>0</v>
      </c>
      <c r="G14" s="58">
        <f>IF('13'!$D14&lt;$D$52,0,'13'!$D14-$D$52)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0.33333333333333331</v>
      </c>
      <c r="D15" s="58">
        <v>0.70833333333333337</v>
      </c>
      <c r="E15" s="52">
        <f>IF('13'!$C15=0,0,'13'!$C15-$C$52)</f>
        <v>0</v>
      </c>
      <c r="F15" s="52">
        <f t="shared" si="1"/>
        <v>0</v>
      </c>
      <c r="G15" s="52">
        <f>IF('13'!$D15&lt;$D$52,0,'13'!$D15-$D$52)</f>
        <v>0</v>
      </c>
      <c r="J15" s="101">
        <f>J14+J13</f>
        <v>0.89583333333333326</v>
      </c>
    </row>
    <row r="16" spans="1:10" ht="15" x14ac:dyDescent="0.2">
      <c r="A16" s="3">
        <f t="shared" si="2"/>
        <v>43172</v>
      </c>
      <c r="B16" s="20" t="s">
        <v>66</v>
      </c>
      <c r="C16" s="58">
        <v>0.33333333333333331</v>
      </c>
      <c r="D16" s="58">
        <v>0.70833333333333337</v>
      </c>
      <c r="E16" s="58">
        <f>IF('13'!$C16=0,0,'13'!$C16-$C$52)</f>
        <v>0</v>
      </c>
      <c r="F16" s="58">
        <f t="shared" si="1"/>
        <v>0</v>
      </c>
      <c r="G16" s="58">
        <f>IF('13'!$D16&lt;$D$52,0,'13'!$D16-$D$52)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0.60416666666666663</v>
      </c>
      <c r="D17" s="58">
        <v>0.70833333333333337</v>
      </c>
      <c r="E17" s="52">
        <f>IF('13'!$C17=0,0,'13'!$C17-$C$52)</f>
        <v>0.27083333333333331</v>
      </c>
      <c r="F17" s="52">
        <f t="shared" si="1"/>
        <v>0</v>
      </c>
      <c r="G17" s="52">
        <f>IF('13'!$D17&lt;$D$52,0,'13'!$D17-$D$52)</f>
        <v>0</v>
      </c>
      <c r="I17" s="58">
        <v>0.40277777777777773</v>
      </c>
      <c r="J17" s="58">
        <v>0.70833333333333337</v>
      </c>
    </row>
    <row r="18" spans="1:10" ht="15" x14ac:dyDescent="0.2">
      <c r="A18" s="3">
        <f t="shared" si="2"/>
        <v>43174</v>
      </c>
      <c r="B18" s="20" t="s">
        <v>61</v>
      </c>
      <c r="C18" s="58">
        <v>0.35069444444444442</v>
      </c>
      <c r="D18" s="58">
        <v>0.70833333333333337</v>
      </c>
      <c r="E18" s="58">
        <f>IF('13'!$C18=0,0,'13'!$C18-$C$52)</f>
        <v>1.7361111111111105E-2</v>
      </c>
      <c r="F18" s="58">
        <f t="shared" si="1"/>
        <v>0</v>
      </c>
      <c r="G18" s="58">
        <f>IF('13'!$D18&lt;$D$52,0,'13'!$D18-$D$52)</f>
        <v>0</v>
      </c>
      <c r="J18" s="58">
        <f>J17-I17</f>
        <v>0.30555555555555564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1.0625</v>
      </c>
      <c r="E19" s="55">
        <f>IF('13'!$C19=0,0,'13'!$C19-$C$52)</f>
        <v>0</v>
      </c>
      <c r="F19" s="55">
        <f t="shared" si="1"/>
        <v>0</v>
      </c>
      <c r="G19" s="55">
        <f>IF('13'!$D19&lt;$D$52,0,'13'!$D19-$D$52)</f>
        <v>0.35416666666666663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0.70833333333333337</v>
      </c>
      <c r="E20" s="58">
        <f>IF('13'!$C20=0,0,'13'!$C20-$C$52)</f>
        <v>0</v>
      </c>
      <c r="F20" s="58">
        <f t="shared" si="1"/>
        <v>0</v>
      </c>
      <c r="G20" s="58">
        <f>IF('13'!$D20&lt;$D$52,0,'13'!$D20-$D$52)</f>
        <v>0</v>
      </c>
      <c r="J20" s="101">
        <f>J19+J18</f>
        <v>1.0138888888888891</v>
      </c>
    </row>
    <row r="21" spans="1:10" ht="15" x14ac:dyDescent="0.2">
      <c r="A21" s="4">
        <f t="shared" si="2"/>
        <v>43177</v>
      </c>
      <c r="B21" s="20" t="s">
        <v>64</v>
      </c>
      <c r="C21" s="58">
        <v>0.34375</v>
      </c>
      <c r="D21" s="58">
        <v>0.71875</v>
      </c>
      <c r="E21" s="52">
        <f>IF('13'!$C21=0,0,'13'!$C21-$C$52)</f>
        <v>1.0416666666666685E-2</v>
      </c>
      <c r="F21" s="52">
        <f t="shared" si="1"/>
        <v>0</v>
      </c>
      <c r="G21" s="52">
        <f>IF('13'!$D21&lt;$D$52,0,'13'!$D21-$D$52)</f>
        <v>1.041666666666663E-2</v>
      </c>
    </row>
    <row r="22" spans="1:10" ht="15" x14ac:dyDescent="0.2">
      <c r="A22" s="3">
        <f t="shared" si="2"/>
        <v>43178</v>
      </c>
      <c r="B22" s="20" t="s">
        <v>65</v>
      </c>
      <c r="C22" s="58">
        <v>0.35416666666666669</v>
      </c>
      <c r="D22" s="58">
        <v>0.71875</v>
      </c>
      <c r="E22" s="58">
        <f>IF('13'!$C22=0,0,'13'!$C22-$C$52)</f>
        <v>2.083333333333337E-2</v>
      </c>
      <c r="F22" s="58">
        <f t="shared" si="1"/>
        <v>0</v>
      </c>
      <c r="G22" s="58">
        <f>IF('13'!$D22&lt;$D$52,0,'13'!$D22-$D$52)</f>
        <v>1.041666666666663E-2</v>
      </c>
    </row>
    <row r="23" spans="1:10" ht="15" x14ac:dyDescent="0.2">
      <c r="A23" s="4">
        <f t="shared" si="2"/>
        <v>43179</v>
      </c>
      <c r="B23" s="20" t="s">
        <v>66</v>
      </c>
      <c r="C23" s="58">
        <v>0.34375</v>
      </c>
      <c r="D23" s="58">
        <v>0.71875</v>
      </c>
      <c r="E23" s="52">
        <f>IF('13'!$C23=0,0,'13'!$C23-$C$52)</f>
        <v>1.0416666666666685E-2</v>
      </c>
      <c r="F23" s="52">
        <f t="shared" si="1"/>
        <v>0</v>
      </c>
      <c r="G23" s="52">
        <f>IF('13'!$D23&lt;$D$52,0,'13'!$D23-$D$52)</f>
        <v>1.041666666666663E-2</v>
      </c>
    </row>
    <row r="24" spans="1:10" ht="15" x14ac:dyDescent="0.2">
      <c r="A24" s="3">
        <f t="shared" si="2"/>
        <v>43180</v>
      </c>
      <c r="B24" s="20" t="s">
        <v>67</v>
      </c>
      <c r="C24" s="58">
        <v>0.36458333333333331</v>
      </c>
      <c r="D24" s="58">
        <v>0.72916666666666663</v>
      </c>
      <c r="E24" s="58">
        <f>IF('13'!$C24=0,0,'13'!$C24-$C$52)</f>
        <v>3.125E-2</v>
      </c>
      <c r="F24" s="58">
        <f t="shared" si="1"/>
        <v>0</v>
      </c>
      <c r="G24" s="58">
        <f>IF('13'!$D24&lt;$D$52,0,'13'!$D24-$D$52)</f>
        <v>2.0833333333333259E-2</v>
      </c>
    </row>
    <row r="25" spans="1:10" ht="15" x14ac:dyDescent="0.2">
      <c r="A25" s="4">
        <f t="shared" si="2"/>
        <v>43181</v>
      </c>
      <c r="B25" s="20" t="s">
        <v>61</v>
      </c>
      <c r="C25" s="58">
        <v>0.35416666666666669</v>
      </c>
      <c r="D25" s="58">
        <v>0.70833333333333337</v>
      </c>
      <c r="E25" s="52">
        <f>IF('13'!$C25=0,0,'13'!$C25-$C$52)</f>
        <v>2.083333333333337E-2</v>
      </c>
      <c r="F25" s="52">
        <f t="shared" si="1"/>
        <v>0</v>
      </c>
      <c r="G25" s="52">
        <f>IF('13'!$D25&lt;$D$52,0,'13'!$D25-$D$52)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0.89583333333333337</v>
      </c>
      <c r="E26" s="55">
        <f>IF('13'!$C26=0,0,'13'!$C26-$C$52)</f>
        <v>0</v>
      </c>
      <c r="F26" s="55">
        <f t="shared" si="1"/>
        <v>0</v>
      </c>
      <c r="G26" s="55">
        <f>IF('13'!$D26&lt;$D$52,0,'13'!$D26-$D$52)</f>
        <v>0.1875</v>
      </c>
    </row>
    <row r="27" spans="1:10" ht="15" x14ac:dyDescent="0.2">
      <c r="A27" s="4">
        <f t="shared" si="2"/>
        <v>43183</v>
      </c>
      <c r="B27" s="20" t="s">
        <v>63</v>
      </c>
      <c r="C27" s="58">
        <v>0.35416666666666669</v>
      </c>
      <c r="D27" s="58">
        <v>0.72916666666666663</v>
      </c>
      <c r="E27" s="52">
        <f>IF('13'!$C27=0,0,'13'!$C27-$C$52)</f>
        <v>2.083333333333337E-2</v>
      </c>
      <c r="F27" s="52">
        <f t="shared" si="1"/>
        <v>0</v>
      </c>
      <c r="G27" s="52">
        <f>IF('13'!$D27&lt;$D$52,0,'13'!$D27-$D$52)</f>
        <v>2.0833333333333259E-2</v>
      </c>
    </row>
    <row r="28" spans="1:10" ht="15" x14ac:dyDescent="0.2">
      <c r="A28" s="3">
        <f t="shared" si="2"/>
        <v>43184</v>
      </c>
      <c r="B28" s="20" t="s">
        <v>64</v>
      </c>
      <c r="C28" s="58">
        <v>0.34375</v>
      </c>
      <c r="D28" s="58">
        <v>0.72916666666666663</v>
      </c>
      <c r="E28" s="58">
        <f>IF('13'!$C28=0,0,'13'!$C28-$C$52)</f>
        <v>1.0416666666666685E-2</v>
      </c>
      <c r="F28" s="58">
        <f t="shared" si="1"/>
        <v>0</v>
      </c>
      <c r="G28" s="58">
        <f>IF('13'!$D28&lt;$D$52,0,'13'!$D28-$D$52)</f>
        <v>2.0833333333333259E-2</v>
      </c>
    </row>
    <row r="29" spans="1:10" ht="15" x14ac:dyDescent="0.2">
      <c r="A29" s="4">
        <f t="shared" si="2"/>
        <v>43185</v>
      </c>
      <c r="B29" s="20" t="s">
        <v>65</v>
      </c>
      <c r="C29" s="58">
        <v>0.33333333333333331</v>
      </c>
      <c r="D29" s="58">
        <v>0.72916666666666663</v>
      </c>
      <c r="E29" s="52">
        <f>IF('13'!$C29=0,0,'13'!$C29-$C$52)</f>
        <v>0</v>
      </c>
      <c r="F29" s="52">
        <f t="shared" si="1"/>
        <v>0</v>
      </c>
      <c r="G29" s="52">
        <f>IF('13'!$D29&lt;$D$52,0,'13'!$D29-$D$52)</f>
        <v>2.0833333333333259E-2</v>
      </c>
    </row>
    <row r="30" spans="1:10" ht="15" x14ac:dyDescent="0.2">
      <c r="A30" s="3">
        <f t="shared" si="2"/>
        <v>43186</v>
      </c>
      <c r="B30" s="20" t="s">
        <v>66</v>
      </c>
      <c r="C30" s="58">
        <v>0.34375</v>
      </c>
      <c r="D30" s="58">
        <v>0.72916666666666663</v>
      </c>
      <c r="E30" s="58">
        <f>IF('13'!$C30=0,0,'13'!$C30-$C$52)</f>
        <v>1.0416666666666685E-2</v>
      </c>
      <c r="F30" s="58">
        <f t="shared" si="1"/>
        <v>0</v>
      </c>
      <c r="G30" s="58">
        <f>IF('13'!$D30&lt;$D$52,0,'13'!$D30-$D$52)</f>
        <v>2.0833333333333259E-2</v>
      </c>
    </row>
    <row r="31" spans="1:10" ht="15" x14ac:dyDescent="0.2">
      <c r="A31" s="4">
        <f t="shared" si="2"/>
        <v>43187</v>
      </c>
      <c r="B31" s="20" t="s">
        <v>67</v>
      </c>
      <c r="C31" s="58">
        <v>0.4375</v>
      </c>
      <c r="D31" s="58">
        <v>0.72916666666666663</v>
      </c>
      <c r="E31" s="52">
        <f>IF('13'!$C31=0,0,'13'!$C31-$C$52)</f>
        <v>0.10416666666666669</v>
      </c>
      <c r="F31" s="52">
        <f t="shared" si="1"/>
        <v>0</v>
      </c>
      <c r="G31" s="52">
        <f>IF('13'!$D31&lt;$D$52,0,'13'!$D31-$D$52)</f>
        <v>2.0833333333333259E-2</v>
      </c>
    </row>
    <row r="32" spans="1:10" ht="15" x14ac:dyDescent="0.2">
      <c r="A32" s="3">
        <f>A31+1</f>
        <v>43188</v>
      </c>
      <c r="B32" s="20" t="s">
        <v>61</v>
      </c>
      <c r="C32" s="58"/>
      <c r="D32" s="58"/>
      <c r="E32" s="58">
        <f>IF('13'!$C32=0,0,'13'!$C32-$C$52)</f>
        <v>0</v>
      </c>
      <c r="F32" s="58">
        <f t="shared" si="1"/>
        <v>0</v>
      </c>
      <c r="G32" s="58">
        <f>IF('13'!$D32&lt;$D$52,0,'13'!$D32-$D$52)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5">
        <v>0.33333333333333331</v>
      </c>
      <c r="D33" s="55">
        <v>0.70833333333333337</v>
      </c>
      <c r="E33" s="55">
        <f>IF('13'!$C33=0,0,'13'!$C33-$C$52)</f>
        <v>0</v>
      </c>
      <c r="F33" s="55">
        <f t="shared" si="1"/>
        <v>0</v>
      </c>
      <c r="G33" s="55">
        <f>IF('13'!$D33&lt;$D$52,0,'13'!$D33-$D$52)</f>
        <v>0</v>
      </c>
    </row>
    <row r="34" spans="1:7" ht="15" x14ac:dyDescent="0.2">
      <c r="A34" s="3">
        <f>A33+1</f>
        <v>43190</v>
      </c>
      <c r="B34" s="20" t="s">
        <v>63</v>
      </c>
      <c r="C34" s="58"/>
      <c r="D34" s="58"/>
      <c r="E34" s="58">
        <f>IF('13'!$C34=0,0,'13'!$C34-$C$52)</f>
        <v>0</v>
      </c>
      <c r="F34" s="58">
        <f t="shared" ref="F34" si="4">IF(D34=0,0,IF(D34&lt;$D$52,$D$52-D34,0))</f>
        <v>0</v>
      </c>
      <c r="G34" s="58">
        <f>IF('13'!$D34&lt;$D$52,0,'13'!$D34-$D$52)</f>
        <v>0</v>
      </c>
    </row>
    <row r="35" spans="1:7" ht="15" x14ac:dyDescent="0.25">
      <c r="A35" s="7"/>
      <c r="B35" s="1">
        <f>'13'!$C$35-'13'!$D$35+COUNTA(C4:C35)</f>
        <v>30</v>
      </c>
      <c r="C35" s="18">
        <f>SUBTOTAL(103,'13'!$C$4:$C$33)</f>
        <v>29</v>
      </c>
      <c r="D35" s="18">
        <f>SUBTOTAL(103,'13'!$D$4:$D$33)</f>
        <v>29</v>
      </c>
      <c r="E35" s="8">
        <f>SUM(E4:E34)</f>
        <v>0.76388888888888928</v>
      </c>
      <c r="F35" s="8">
        <f>SUM(F4:F34)</f>
        <v>0</v>
      </c>
      <c r="G35" s="8">
        <f>SUM(G4:G34)</f>
        <v>1.0451388888888884</v>
      </c>
    </row>
    <row r="36" spans="1:7" ht="8.25" hidden="1" customHeight="1" x14ac:dyDescent="0.2"/>
    <row r="37" spans="1:7" ht="15.75" hidden="1" x14ac:dyDescent="0.2">
      <c r="E37" s="28">
        <f>'13'!$E$35*1.5</f>
        <v>1.1458333333333339</v>
      </c>
      <c r="F37" s="28">
        <f>'13'!$F$35*1</f>
        <v>0</v>
      </c>
      <c r="G37" s="28">
        <f>'13'!$G$35*1.5</f>
        <v>1.5677083333333326</v>
      </c>
    </row>
    <row r="38" spans="1:7" ht="22.5" hidden="1" customHeight="1" x14ac:dyDescent="0.2">
      <c r="E38" s="29">
        <f>E37*24</f>
        <v>27.500000000000014</v>
      </c>
      <c r="F38" s="29">
        <f t="shared" ref="F38:G38" si="5">F37*24</f>
        <v>0</v>
      </c>
      <c r="G38" s="29">
        <f t="shared" si="5"/>
        <v>37.624999999999986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1004</v>
      </c>
      <c r="C40" s="32">
        <f>'13'!$C$35*I7</f>
        <v>966.66666666666674</v>
      </c>
      <c r="D40" s="32">
        <f>جدول!G16</f>
        <v>104</v>
      </c>
      <c r="E40" s="33">
        <f>E38*$I$8</f>
        <v>101.85185185185192</v>
      </c>
      <c r="F40" s="33">
        <f t="shared" ref="F40:G40" si="6">F38*$I$8</f>
        <v>0</v>
      </c>
      <c r="G40" s="33">
        <f t="shared" si="6"/>
        <v>139.35185185185182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4" activePane="bottomRight" state="frozen"/>
      <selection activeCell="J15" sqref="J15"/>
      <selection pane="topRight" activeCell="J15" sqref="J15"/>
      <selection pane="bottomLeft" activeCell="J15" sqref="J15"/>
      <selection pane="bottomRight" activeCell="D35" sqref="D35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جدول!B17</f>
        <v>22</v>
      </c>
    </row>
    <row r="2" spans="1:10" ht="20.25" x14ac:dyDescent="0.3">
      <c r="A2" s="133" t="s">
        <v>20</v>
      </c>
      <c r="B2" s="133"/>
      <c r="C2" s="39" t="str">
        <f>جدول!C17</f>
        <v xml:space="preserve"> سناء 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">
      <c r="A4" s="3">
        <v>43160</v>
      </c>
      <c r="B4" s="20" t="s">
        <v>61</v>
      </c>
      <c r="C4" s="58">
        <v>0.33333333333333331</v>
      </c>
      <c r="D4" s="58">
        <v>0.70833333333333337</v>
      </c>
      <c r="E4" s="51">
        <f>IF('14'!$C4=0,0,'14'!$C4-$C$52)</f>
        <v>0</v>
      </c>
      <c r="F4" s="51">
        <f>IF(D4=0,0,IF(D4&lt;$D$52,$D$52-D4,0))</f>
        <v>0</v>
      </c>
      <c r="G4" s="51">
        <f>IF('14'!$D4&lt;$D$52,0,'14'!$D4-$D$52)</f>
        <v>0</v>
      </c>
      <c r="I4" s="40">
        <f>جدول!D17</f>
        <v>1000</v>
      </c>
      <c r="J4" s="23" t="s">
        <v>3</v>
      </c>
    </row>
    <row r="5" spans="1:10" ht="15" x14ac:dyDescent="0.2">
      <c r="A5" s="46">
        <f t="shared" ref="A5" si="0">A4+1</f>
        <v>43161</v>
      </c>
      <c r="B5" s="47" t="s">
        <v>62</v>
      </c>
      <c r="C5" s="55">
        <v>0.33333333333333331</v>
      </c>
      <c r="D5" s="55">
        <v>0.70833333333333337</v>
      </c>
      <c r="E5" s="55">
        <f>IF('14'!$C5=0,0,'14'!$C5-$C$52)</f>
        <v>0</v>
      </c>
      <c r="F5" s="55">
        <f t="shared" ref="F5:F33" si="1">IF(D5=0,0,IF(D5&lt;$D$52,$D$52-D5,0))</f>
        <v>0</v>
      </c>
      <c r="G5" s="55">
        <f>IF('14'!$D5&lt;$D$52,0,'14'!$D5-$D$52)</f>
        <v>0</v>
      </c>
      <c r="I5" s="23">
        <v>30</v>
      </c>
      <c r="J5" s="23" t="s">
        <v>10</v>
      </c>
    </row>
    <row r="6" spans="1:10" ht="15" x14ac:dyDescent="0.2">
      <c r="A6" s="3">
        <f>A5+1</f>
        <v>43162</v>
      </c>
      <c r="B6" s="20" t="s">
        <v>63</v>
      </c>
      <c r="C6" s="58">
        <v>0.33333333333333331</v>
      </c>
      <c r="D6" s="58">
        <v>0.70833333333333337</v>
      </c>
      <c r="E6" s="58">
        <f>IF('14'!$C6=0,0,'14'!$C6-$C$52)</f>
        <v>0</v>
      </c>
      <c r="F6" s="58">
        <f t="shared" si="1"/>
        <v>0</v>
      </c>
      <c r="G6" s="58">
        <f>IF('14'!$D6&lt;$D$52,0,'14'!$D6-$D$52)</f>
        <v>0</v>
      </c>
      <c r="I6" s="23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58"/>
      <c r="D7" s="58"/>
      <c r="E7" s="52">
        <f>IF('14'!$C7=0,0,'14'!$C7-$C$52)</f>
        <v>0</v>
      </c>
      <c r="F7" s="52">
        <f t="shared" si="1"/>
        <v>0</v>
      </c>
      <c r="G7" s="52">
        <f>IF('14'!$D7&lt;$D$52,0,'14'!$D7-$D$52)</f>
        <v>0</v>
      </c>
      <c r="I7" s="48">
        <f>I4/I5</f>
        <v>33.333333333333336</v>
      </c>
      <c r="J7" s="23" t="s">
        <v>12</v>
      </c>
    </row>
    <row r="8" spans="1:10" ht="15" x14ac:dyDescent="0.2">
      <c r="A8" s="3">
        <f t="shared" si="2"/>
        <v>43164</v>
      </c>
      <c r="B8" s="20" t="s">
        <v>65</v>
      </c>
      <c r="C8" s="58">
        <v>0.33333333333333331</v>
      </c>
      <c r="D8" s="58">
        <v>0.70833333333333337</v>
      </c>
      <c r="E8" s="58">
        <f>IF('14'!$C8=0,0,'14'!$C8-$C$52)</f>
        <v>0</v>
      </c>
      <c r="F8" s="58">
        <f t="shared" si="1"/>
        <v>0</v>
      </c>
      <c r="G8" s="58">
        <f>IF('14'!$D8&lt;$D$52,0,'14'!$D8-$D$52)</f>
        <v>0</v>
      </c>
      <c r="I8" s="48">
        <f>I7/I6</f>
        <v>3.7037037037037042</v>
      </c>
      <c r="J8" s="23" t="s">
        <v>4</v>
      </c>
    </row>
    <row r="9" spans="1:10" ht="15" x14ac:dyDescent="0.2">
      <c r="A9" s="4">
        <f t="shared" si="2"/>
        <v>43165</v>
      </c>
      <c r="B9" s="20" t="s">
        <v>66</v>
      </c>
      <c r="C9" s="58">
        <v>0.33333333333333331</v>
      </c>
      <c r="D9" s="58">
        <v>0.70833333333333337</v>
      </c>
      <c r="E9" s="52">
        <f>IF('14'!$C9=0,0,'14'!$C9-$C$52)</f>
        <v>0</v>
      </c>
      <c r="F9" s="52">
        <f t="shared" si="1"/>
        <v>0</v>
      </c>
      <c r="G9" s="52">
        <f>IF('14'!$D9&lt;$D$52,0,'14'!$D9-$D$52)</f>
        <v>0</v>
      </c>
      <c r="I9" s="23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58">
        <v>0.33333333333333331</v>
      </c>
      <c r="D10" s="58">
        <v>0.70833333333333337</v>
      </c>
      <c r="E10" s="58">
        <f>IF('14'!$C10=0,0,'14'!$C10-$C$52)</f>
        <v>0</v>
      </c>
      <c r="F10" s="58">
        <f t="shared" si="1"/>
        <v>0</v>
      </c>
      <c r="G10" s="58">
        <f>IF('14'!$D10&lt;$D$52,0,'14'!$D10-$D$52)</f>
        <v>0</v>
      </c>
    </row>
    <row r="11" spans="1:10" ht="15" x14ac:dyDescent="0.2">
      <c r="A11" s="4">
        <f t="shared" si="2"/>
        <v>43167</v>
      </c>
      <c r="B11" s="20" t="s">
        <v>61</v>
      </c>
      <c r="C11" s="58">
        <v>0.33333333333333331</v>
      </c>
      <c r="D11" s="58">
        <v>0.70833333333333337</v>
      </c>
      <c r="E11" s="52">
        <f>IF('14'!$C11=0,0,'14'!$C11-$C$52)</f>
        <v>0</v>
      </c>
      <c r="F11" s="52">
        <f t="shared" si="1"/>
        <v>0</v>
      </c>
      <c r="G11" s="52">
        <f>IF('14'!$D11&lt;$D$52,0,'14'!$D11-$D$52)</f>
        <v>0</v>
      </c>
      <c r="I11" s="23" t="s">
        <v>100</v>
      </c>
    </row>
    <row r="12" spans="1:10" ht="15" x14ac:dyDescent="0.2">
      <c r="A12" s="46">
        <f t="shared" si="2"/>
        <v>43168</v>
      </c>
      <c r="B12" s="47" t="s">
        <v>62</v>
      </c>
      <c r="C12" s="55">
        <v>0.33333333333333331</v>
      </c>
      <c r="D12" s="55">
        <v>0.70833333333333337</v>
      </c>
      <c r="E12" s="55">
        <f>IF('14'!$C12=0,0,'14'!$C12-$C$52)</f>
        <v>0</v>
      </c>
      <c r="F12" s="55">
        <f t="shared" si="1"/>
        <v>0</v>
      </c>
      <c r="G12" s="55">
        <f>IF('14'!$D12&lt;$D$52,0,'14'!$D12-$D$52)</f>
        <v>0</v>
      </c>
      <c r="I12" s="58">
        <v>0.33333333333333331</v>
      </c>
      <c r="J12" s="58">
        <v>0.70833333333333337</v>
      </c>
    </row>
    <row r="13" spans="1:10" ht="15" x14ac:dyDescent="0.2">
      <c r="A13" s="4">
        <f t="shared" si="2"/>
        <v>43169</v>
      </c>
      <c r="B13" s="20" t="s">
        <v>63</v>
      </c>
      <c r="C13" s="58">
        <v>0.33333333333333331</v>
      </c>
      <c r="D13" s="58">
        <v>0.70833333333333337</v>
      </c>
      <c r="E13" s="52">
        <f>IF('14'!$C13=0,0,'14'!$C13-$C$52)</f>
        <v>0</v>
      </c>
      <c r="F13" s="52">
        <f t="shared" si="1"/>
        <v>0</v>
      </c>
      <c r="G13" s="52">
        <f>IF('14'!$D13&lt;$D$52,0,'14'!$D13-$D$52)</f>
        <v>0</v>
      </c>
      <c r="J13" s="58">
        <f>J12-I12</f>
        <v>0.37500000000000006</v>
      </c>
    </row>
    <row r="14" spans="1:10" ht="15" x14ac:dyDescent="0.2">
      <c r="A14" s="3">
        <f t="shared" si="2"/>
        <v>43170</v>
      </c>
      <c r="B14" s="20" t="s">
        <v>64</v>
      </c>
      <c r="C14" s="58">
        <v>0.33333333333333331</v>
      </c>
      <c r="D14" s="58">
        <v>0.70833333333333337</v>
      </c>
      <c r="E14" s="58">
        <f>IF('14'!$C14=0,0,'14'!$C14-$C$52)</f>
        <v>0</v>
      </c>
      <c r="F14" s="58">
        <f t="shared" si="1"/>
        <v>0</v>
      </c>
      <c r="G14" s="58">
        <f>IF('14'!$D14&lt;$D$52,0,'14'!$D14-$D$52)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0.33333333333333331</v>
      </c>
      <c r="D15" s="58">
        <v>0.70833333333333337</v>
      </c>
      <c r="E15" s="52">
        <f>IF('14'!$C15=0,0,'14'!$C15-$C$52)</f>
        <v>0</v>
      </c>
      <c r="F15" s="52">
        <f t="shared" si="1"/>
        <v>0</v>
      </c>
      <c r="G15" s="52">
        <f>IF('14'!$D15&lt;$D$52,0,'14'!$D15-$D$52)</f>
        <v>0</v>
      </c>
      <c r="J15" s="101">
        <f>J14+J13</f>
        <v>1.0833333333333335</v>
      </c>
    </row>
    <row r="16" spans="1:10" ht="15" x14ac:dyDescent="0.2">
      <c r="A16" s="3">
        <f t="shared" si="2"/>
        <v>43172</v>
      </c>
      <c r="B16" s="20" t="s">
        <v>66</v>
      </c>
      <c r="C16" s="58">
        <v>0.33333333333333331</v>
      </c>
      <c r="D16" s="58">
        <v>0.70833333333333337</v>
      </c>
      <c r="E16" s="58">
        <f>IF('14'!$C16=0,0,'14'!$C16-$C$52)</f>
        <v>0</v>
      </c>
      <c r="F16" s="58">
        <f t="shared" si="1"/>
        <v>0</v>
      </c>
      <c r="G16" s="58">
        <f>IF('14'!$D16&lt;$D$52,0,'14'!$D16-$D$52)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0.33333333333333331</v>
      </c>
      <c r="D17" s="58">
        <v>0.70833333333333337</v>
      </c>
      <c r="E17" s="52">
        <f>IF('14'!$C17=0,0,'14'!$C17-$C$52)</f>
        <v>0</v>
      </c>
      <c r="F17" s="52">
        <f t="shared" si="1"/>
        <v>0</v>
      </c>
      <c r="G17" s="52">
        <f>IF('14'!$D17&lt;$D$52,0,'14'!$D17-$D$52)</f>
        <v>0</v>
      </c>
      <c r="I17" s="58">
        <v>0.38194444444444442</v>
      </c>
      <c r="J17" s="58">
        <v>0.66666666666666663</v>
      </c>
    </row>
    <row r="18" spans="1:10" ht="15" x14ac:dyDescent="0.2">
      <c r="A18" s="3">
        <f t="shared" si="2"/>
        <v>43174</v>
      </c>
      <c r="B18" s="20" t="s">
        <v>61</v>
      </c>
      <c r="C18" s="58">
        <v>0.33333333333333331</v>
      </c>
      <c r="D18" s="58">
        <v>0.70833333333333337</v>
      </c>
      <c r="E18" s="58">
        <f>IF('14'!$C18=0,0,'14'!$C18-$C$52)</f>
        <v>0</v>
      </c>
      <c r="F18" s="58">
        <f t="shared" si="1"/>
        <v>0</v>
      </c>
      <c r="G18" s="58">
        <f>IF('14'!$D18&lt;$D$52,0,'14'!$D18-$D$52)</f>
        <v>0</v>
      </c>
      <c r="J18" s="58">
        <f>J17-I17</f>
        <v>0.28472222222222221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0.99305555555555547</v>
      </c>
      <c r="E19" s="55">
        <f>IF('14'!$C19=0,0,'14'!$C19-$C$52)</f>
        <v>0</v>
      </c>
      <c r="F19" s="55">
        <f t="shared" si="1"/>
        <v>0</v>
      </c>
      <c r="G19" s="55">
        <f>IF('14'!$D19&lt;$D$52,0,'14'!$D19-$D$52)</f>
        <v>0.2847222222222221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0.70833333333333337</v>
      </c>
      <c r="E20" s="58">
        <f>IF('14'!$C20=0,0,'14'!$C20-$C$52)</f>
        <v>0</v>
      </c>
      <c r="F20" s="58">
        <f t="shared" si="1"/>
        <v>0</v>
      </c>
      <c r="G20" s="58">
        <f>IF('14'!$D20&lt;$D$52,0,'14'!$D20-$D$52)</f>
        <v>0</v>
      </c>
      <c r="J20" s="101">
        <f>J19+J18</f>
        <v>0.99305555555555558</v>
      </c>
    </row>
    <row r="21" spans="1:10" ht="15" x14ac:dyDescent="0.2">
      <c r="A21" s="4">
        <f t="shared" si="2"/>
        <v>43177</v>
      </c>
      <c r="B21" s="20" t="s">
        <v>64</v>
      </c>
      <c r="C21" s="58">
        <v>0.375</v>
      </c>
      <c r="D21" s="58">
        <v>0.75</v>
      </c>
      <c r="E21" s="52">
        <f>IF('14'!$C21=0,0,'14'!$C21-$C$52)</f>
        <v>4.1666666666666685E-2</v>
      </c>
      <c r="F21" s="52">
        <f t="shared" si="1"/>
        <v>0</v>
      </c>
      <c r="G21" s="52">
        <f>IF('14'!$D21&lt;$D$52,0,'14'!$D21-$D$52)</f>
        <v>4.166666666666663E-2</v>
      </c>
    </row>
    <row r="22" spans="1:10" ht="15" x14ac:dyDescent="0.2">
      <c r="A22" s="3">
        <f t="shared" si="2"/>
        <v>43178</v>
      </c>
      <c r="B22" s="20" t="s">
        <v>65</v>
      </c>
      <c r="C22" s="58">
        <v>0.33333333333333331</v>
      </c>
      <c r="D22" s="58">
        <v>0.75</v>
      </c>
      <c r="E22" s="58">
        <f>IF('14'!$C22=0,0,'14'!$C22-$C$52)</f>
        <v>0</v>
      </c>
      <c r="F22" s="58">
        <f t="shared" si="1"/>
        <v>0</v>
      </c>
      <c r="G22" s="58">
        <f>IF('14'!$D22&lt;$D$52,0,'14'!$D22-$D$52)</f>
        <v>4.166666666666663E-2</v>
      </c>
    </row>
    <row r="23" spans="1:10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0.75</v>
      </c>
      <c r="E23" s="52">
        <f>IF('14'!$C23=0,0,'14'!$C23-$C$52)</f>
        <v>0</v>
      </c>
      <c r="F23" s="52">
        <f t="shared" si="1"/>
        <v>0</v>
      </c>
      <c r="G23" s="52">
        <f>IF('14'!$D23&lt;$D$52,0,'14'!$D23-$D$52)</f>
        <v>4.166666666666663E-2</v>
      </c>
    </row>
    <row r="24" spans="1:10" ht="15" x14ac:dyDescent="0.2">
      <c r="A24" s="3">
        <f t="shared" si="2"/>
        <v>43180</v>
      </c>
      <c r="B24" s="20" t="s">
        <v>67</v>
      </c>
      <c r="C24" s="58"/>
      <c r="D24" s="58"/>
      <c r="E24" s="58">
        <f>IF('14'!$C24=0,0,'14'!$C24-$C$52)</f>
        <v>0</v>
      </c>
      <c r="F24" s="58">
        <f t="shared" si="1"/>
        <v>0</v>
      </c>
      <c r="G24" s="58">
        <f>IF('14'!$D24&lt;$D$52,0,'14'!$D24-$D$52)</f>
        <v>0</v>
      </c>
    </row>
    <row r="25" spans="1:10" ht="15" x14ac:dyDescent="0.2">
      <c r="A25" s="4">
        <f t="shared" si="2"/>
        <v>43181</v>
      </c>
      <c r="B25" s="20" t="s">
        <v>61</v>
      </c>
      <c r="C25" s="58"/>
      <c r="D25" s="58"/>
      <c r="E25" s="52">
        <f>IF('14'!$C25=0,0,'14'!$C25-$C$52)</f>
        <v>0</v>
      </c>
      <c r="F25" s="52">
        <f t="shared" si="1"/>
        <v>0</v>
      </c>
      <c r="G25" s="52">
        <f>IF('14'!$D25&lt;$D$52,0,'14'!$D25-$D$52)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0.70833333333333337</v>
      </c>
      <c r="E26" s="55">
        <f>IF('14'!$C26=0,0,'14'!$C26-$C$52)</f>
        <v>0</v>
      </c>
      <c r="F26" s="55">
        <f t="shared" si="1"/>
        <v>0</v>
      </c>
      <c r="G26" s="55">
        <f>IF('14'!$D26&lt;$D$52,0,'14'!$D26-$D$52)</f>
        <v>0</v>
      </c>
    </row>
    <row r="27" spans="1:10" ht="15" x14ac:dyDescent="0.2">
      <c r="A27" s="4">
        <f t="shared" si="2"/>
        <v>43183</v>
      </c>
      <c r="B27" s="20" t="s">
        <v>63</v>
      </c>
      <c r="C27" s="58"/>
      <c r="D27" s="58"/>
      <c r="E27" s="52">
        <f>IF('14'!$C27=0,0,'14'!$C27-$C$52)</f>
        <v>0</v>
      </c>
      <c r="F27" s="52">
        <f t="shared" si="1"/>
        <v>0</v>
      </c>
      <c r="G27" s="52">
        <f>IF('14'!$D27&lt;$D$52,0,'14'!$D27-$D$52)</f>
        <v>0</v>
      </c>
    </row>
    <row r="28" spans="1:10" ht="15" x14ac:dyDescent="0.2">
      <c r="A28" s="3">
        <f t="shared" si="2"/>
        <v>43184</v>
      </c>
      <c r="B28" s="20" t="s">
        <v>64</v>
      </c>
      <c r="C28" s="58"/>
      <c r="D28" s="58"/>
      <c r="E28" s="58">
        <f>IF('14'!$C28=0,0,'14'!$C28-$C$52)</f>
        <v>0</v>
      </c>
      <c r="F28" s="58">
        <f t="shared" si="1"/>
        <v>0</v>
      </c>
      <c r="G28" s="58">
        <f>IF('14'!$D28&lt;$D$52,0,'14'!$D28-$D$52)</f>
        <v>0</v>
      </c>
    </row>
    <row r="29" spans="1:10" ht="15" x14ac:dyDescent="0.2">
      <c r="A29" s="4">
        <f t="shared" si="2"/>
        <v>43185</v>
      </c>
      <c r="B29" s="20" t="s">
        <v>65</v>
      </c>
      <c r="C29" s="58">
        <v>0.33333333333333331</v>
      </c>
      <c r="D29" s="58">
        <v>0.39930555555555558</v>
      </c>
      <c r="E29" s="52">
        <f>IF('14'!$C29=0,0,'14'!$C29-$C$52)</f>
        <v>0</v>
      </c>
      <c r="F29" s="52">
        <f t="shared" si="1"/>
        <v>0.30902777777777779</v>
      </c>
      <c r="G29" s="52">
        <f>IF('14'!$D29&lt;$D$52,0,'14'!$D29-$D$52)</f>
        <v>0</v>
      </c>
    </row>
    <row r="30" spans="1:10" ht="15" x14ac:dyDescent="0.2">
      <c r="A30" s="3">
        <f t="shared" si="2"/>
        <v>43186</v>
      </c>
      <c r="B30" s="20" t="s">
        <v>66</v>
      </c>
      <c r="C30" s="58">
        <v>0.33333333333333331</v>
      </c>
      <c r="D30" s="58">
        <v>0.75</v>
      </c>
      <c r="E30" s="58">
        <f>IF('14'!$C30=0,0,'14'!$C30-$C$52)</f>
        <v>0</v>
      </c>
      <c r="F30" s="58">
        <f t="shared" si="1"/>
        <v>0</v>
      </c>
      <c r="G30" s="58">
        <f>IF('14'!$D30&lt;$D$52,0,'14'!$D30-$D$52)</f>
        <v>4.166666666666663E-2</v>
      </c>
    </row>
    <row r="31" spans="1:10" ht="15" x14ac:dyDescent="0.2">
      <c r="A31" s="4">
        <f t="shared" si="2"/>
        <v>43187</v>
      </c>
      <c r="B31" s="20" t="s">
        <v>67</v>
      </c>
      <c r="C31" s="58">
        <v>0.33333333333333331</v>
      </c>
      <c r="D31" s="58">
        <v>0.75</v>
      </c>
      <c r="E31" s="52">
        <f>IF('14'!$C31=0,0,'14'!$C31-$C$52)</f>
        <v>0</v>
      </c>
      <c r="F31" s="52">
        <f t="shared" si="1"/>
        <v>0</v>
      </c>
      <c r="G31" s="52">
        <f>IF('14'!$D31&lt;$D$52,0,'14'!$D31-$D$52)</f>
        <v>4.166666666666663E-2</v>
      </c>
    </row>
    <row r="32" spans="1:10" ht="15" x14ac:dyDescent="0.2">
      <c r="A32" s="3">
        <f>A31+1</f>
        <v>43188</v>
      </c>
      <c r="B32" s="20" t="s">
        <v>61</v>
      </c>
      <c r="C32" s="58">
        <v>0.33333333333333331</v>
      </c>
      <c r="D32" s="58">
        <v>0.70833333333333337</v>
      </c>
      <c r="E32" s="58">
        <f>IF('14'!$C32=0,0,'14'!$C32-$C$52)</f>
        <v>0</v>
      </c>
      <c r="F32" s="58">
        <f t="shared" si="1"/>
        <v>0</v>
      </c>
      <c r="G32" s="58">
        <f>IF('14'!$D32&lt;$D$52,0,'14'!$D32-$D$52)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5">
        <v>0.33333333333333331</v>
      </c>
      <c r="D33" s="55">
        <v>0.70833333333333337</v>
      </c>
      <c r="E33" s="55">
        <f>IF('14'!$C33=0,0,'14'!$C33-$C$52)</f>
        <v>0</v>
      </c>
      <c r="F33" s="55">
        <f t="shared" si="1"/>
        <v>0</v>
      </c>
      <c r="G33" s="55">
        <f>IF('14'!$D33&lt;$D$52,0,'14'!$D33-$D$52)</f>
        <v>0</v>
      </c>
    </row>
    <row r="34" spans="1:7" ht="15" x14ac:dyDescent="0.2">
      <c r="A34" s="3">
        <f>A33+1</f>
        <v>43190</v>
      </c>
      <c r="B34" s="20" t="s">
        <v>63</v>
      </c>
      <c r="C34" s="58">
        <v>0.33333333333333331</v>
      </c>
      <c r="D34" s="58">
        <v>0.75</v>
      </c>
      <c r="E34" s="58">
        <f>IF('14'!$C34=0,0,'14'!$C34-$C$52)</f>
        <v>0</v>
      </c>
      <c r="F34" s="58">
        <f t="shared" ref="F34" si="4">IF(D34=0,0,IF(D34&lt;$D$52,$D$52-D34,0))</f>
        <v>0</v>
      </c>
      <c r="G34" s="58">
        <f>IF('14'!$D34&lt;$D$52,0,'14'!$D34-$D$52)</f>
        <v>4.166666666666663E-2</v>
      </c>
    </row>
    <row r="35" spans="1:7" ht="15" x14ac:dyDescent="0.25">
      <c r="A35" s="7"/>
      <c r="B35" s="1">
        <f>'14'!$C$35-'14'!$D$35+COUNTA(C4:C35)</f>
        <v>27</v>
      </c>
      <c r="C35" s="18">
        <f>SUBTOTAL(103,'14'!$C$4:$C$33)</f>
        <v>25</v>
      </c>
      <c r="D35" s="18">
        <f>SUBTOTAL(103,'14'!$D$4:$D$33)</f>
        <v>25</v>
      </c>
      <c r="E35" s="8">
        <f>SUM(E4:E34)</f>
        <v>4.1666666666666685E-2</v>
      </c>
      <c r="F35" s="8">
        <f>SUM(F4:F34)</f>
        <v>0.30902777777777779</v>
      </c>
      <c r="G35" s="8">
        <f>SUM(G4:G34)</f>
        <v>0.53472222222222188</v>
      </c>
    </row>
    <row r="36" spans="1:7" ht="8.25" hidden="1" customHeight="1" x14ac:dyDescent="0.2"/>
    <row r="37" spans="1:7" ht="15.75" hidden="1" x14ac:dyDescent="0.2">
      <c r="E37" s="28">
        <f>'14'!$E$35*1.5</f>
        <v>6.2500000000000028E-2</v>
      </c>
      <c r="F37" s="28">
        <f>'14'!$F$35*1</f>
        <v>0.30902777777777779</v>
      </c>
      <c r="G37" s="28">
        <f>'14'!$G$35*1.5</f>
        <v>0.80208333333333282</v>
      </c>
    </row>
    <row r="38" spans="1:7" ht="22.5" hidden="1" customHeight="1" x14ac:dyDescent="0.2">
      <c r="E38" s="29">
        <f>E37*24</f>
        <v>1.5000000000000007</v>
      </c>
      <c r="F38" s="29">
        <f t="shared" ref="F38:G38" si="5">F37*24</f>
        <v>7.416666666666667</v>
      </c>
      <c r="G38" s="29">
        <f t="shared" si="5"/>
        <v>19.249999999999986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872</v>
      </c>
      <c r="C40" s="32">
        <f>'14'!$C$35*I7</f>
        <v>833.33333333333337</v>
      </c>
      <c r="D40" s="32">
        <f>جدول!G17</f>
        <v>100</v>
      </c>
      <c r="E40" s="33">
        <f>E38*$I$8</f>
        <v>5.5555555555555589</v>
      </c>
      <c r="F40" s="33">
        <f t="shared" ref="F40:G40" si="6">F38*$I$8</f>
        <v>27.46913580246914</v>
      </c>
      <c r="G40" s="33">
        <f t="shared" si="6"/>
        <v>71.296296296296248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22" activePane="bottomRight" state="frozen"/>
      <selection activeCell="J15" sqref="J15"/>
      <selection pane="topRight" activeCell="J15" sqref="J15"/>
      <selection pane="bottomLeft" activeCell="J15" sqref="J15"/>
      <selection pane="bottomRight" sqref="A1:B1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جدول!B18</f>
        <v>23</v>
      </c>
    </row>
    <row r="2" spans="1:10" ht="20.25" x14ac:dyDescent="0.3">
      <c r="A2" s="133" t="s">
        <v>20</v>
      </c>
      <c r="B2" s="133"/>
      <c r="C2" s="39" t="str">
        <f>جدول!C18</f>
        <v xml:space="preserve"> ام ايمن 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">
      <c r="A4" s="3">
        <v>43160</v>
      </c>
      <c r="B4" s="20" t="s">
        <v>61</v>
      </c>
      <c r="C4" s="58">
        <v>0.33333333333333331</v>
      </c>
      <c r="D4" s="58">
        <v>0.70833333333333337</v>
      </c>
      <c r="E4" s="51">
        <f>IF('15'!$C4=0,0,'15'!$C4-$C$52)</f>
        <v>0</v>
      </c>
      <c r="F4" s="51">
        <f>IF(D4=0,0,IF(D4&lt;$D$52,$D$52-D4,0))</f>
        <v>0</v>
      </c>
      <c r="G4" s="51">
        <f>IF('15'!$D4&lt;$D$52,0,'15'!$D4-$D$52)</f>
        <v>0</v>
      </c>
      <c r="I4" s="40">
        <f>جدول!D18</f>
        <v>1000</v>
      </c>
      <c r="J4" s="23" t="s">
        <v>3</v>
      </c>
    </row>
    <row r="5" spans="1:10" ht="15" x14ac:dyDescent="0.2">
      <c r="A5" s="46">
        <f t="shared" ref="A5" si="0">A4+1</f>
        <v>43161</v>
      </c>
      <c r="B5" s="47" t="s">
        <v>62</v>
      </c>
      <c r="C5" s="55">
        <v>0.33333333333333331</v>
      </c>
      <c r="D5" s="55">
        <v>1.0416666666666667</v>
      </c>
      <c r="E5" s="55">
        <f>IF('15'!$C5=0,0,'15'!$C5-$C$52)</f>
        <v>0</v>
      </c>
      <c r="F5" s="55">
        <f t="shared" ref="F5:F33" si="1">IF(D5=0,0,IF(D5&lt;$D$52,$D$52-D5,0))</f>
        <v>0</v>
      </c>
      <c r="G5" s="55">
        <f>IF('15'!$D5&lt;$D$52,0,'15'!$D5-$D$52)</f>
        <v>0.33333333333333337</v>
      </c>
      <c r="I5" s="23">
        <v>30</v>
      </c>
      <c r="J5" s="23" t="s">
        <v>10</v>
      </c>
    </row>
    <row r="6" spans="1:10" ht="15" x14ac:dyDescent="0.2">
      <c r="A6" s="3">
        <f>A5+1</f>
        <v>43162</v>
      </c>
      <c r="B6" s="20" t="s">
        <v>63</v>
      </c>
      <c r="C6" s="58">
        <v>0.33333333333333331</v>
      </c>
      <c r="D6" s="58">
        <v>0.75</v>
      </c>
      <c r="E6" s="58">
        <f>IF('15'!$C6=0,0,'15'!$C6-$C$52)</f>
        <v>0</v>
      </c>
      <c r="F6" s="58">
        <f t="shared" si="1"/>
        <v>0</v>
      </c>
      <c r="G6" s="58">
        <f>IF('15'!$D6&lt;$D$52,0,'15'!$D6-$D$52)</f>
        <v>4.166666666666663E-2</v>
      </c>
      <c r="I6" s="23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58">
        <v>0.33333333333333331</v>
      </c>
      <c r="D7" s="58">
        <v>0.73958333333333337</v>
      </c>
      <c r="E7" s="52">
        <f>IF('15'!$C7=0,0,'15'!$C7-$C$52)</f>
        <v>0</v>
      </c>
      <c r="F7" s="52">
        <f t="shared" si="1"/>
        <v>0</v>
      </c>
      <c r="G7" s="52">
        <f>IF('15'!$D7&lt;$D$52,0,'15'!$D7-$D$52)</f>
        <v>3.125E-2</v>
      </c>
      <c r="I7" s="48">
        <f>I4/I5</f>
        <v>33.333333333333336</v>
      </c>
      <c r="J7" s="23" t="s">
        <v>12</v>
      </c>
    </row>
    <row r="8" spans="1:10" ht="15" x14ac:dyDescent="0.2">
      <c r="A8" s="3">
        <f t="shared" si="2"/>
        <v>43164</v>
      </c>
      <c r="B8" s="20" t="s">
        <v>65</v>
      </c>
      <c r="C8" s="58">
        <v>0.33333333333333331</v>
      </c>
      <c r="D8" s="58">
        <v>0.70833333333333337</v>
      </c>
      <c r="E8" s="58">
        <f>IF('15'!$C8=0,0,'15'!$C8-$C$52)</f>
        <v>0</v>
      </c>
      <c r="F8" s="58">
        <f t="shared" si="1"/>
        <v>0</v>
      </c>
      <c r="G8" s="58">
        <f>IF('15'!$D8&lt;$D$52,0,'15'!$D8-$D$52)</f>
        <v>0</v>
      </c>
      <c r="I8" s="48">
        <f>I7/I6</f>
        <v>3.7037037037037042</v>
      </c>
      <c r="J8" s="23" t="s">
        <v>4</v>
      </c>
    </row>
    <row r="9" spans="1:10" ht="15" x14ac:dyDescent="0.2">
      <c r="A9" s="4">
        <f t="shared" si="2"/>
        <v>43165</v>
      </c>
      <c r="B9" s="20" t="s">
        <v>66</v>
      </c>
      <c r="C9" s="58">
        <v>0.33333333333333331</v>
      </c>
      <c r="D9" s="58">
        <v>0.70833333333333337</v>
      </c>
      <c r="E9" s="52">
        <f>IF('15'!$C9=0,0,'15'!$C9-$C$52)</f>
        <v>0</v>
      </c>
      <c r="F9" s="52">
        <f t="shared" si="1"/>
        <v>0</v>
      </c>
      <c r="G9" s="52">
        <f>IF('15'!$D9&lt;$D$52,0,'15'!$D9-$D$52)</f>
        <v>0</v>
      </c>
      <c r="I9" s="23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58">
        <v>0.5625</v>
      </c>
      <c r="D10" s="58">
        <v>0.70833333333333337</v>
      </c>
      <c r="E10" s="58">
        <f>IF('15'!$C10=0,0,'15'!$C10-$C$52)</f>
        <v>0.22916666666666669</v>
      </c>
      <c r="F10" s="58">
        <f t="shared" si="1"/>
        <v>0</v>
      </c>
      <c r="G10" s="58">
        <f>IF('15'!$D10&lt;$D$52,0,'15'!$D10-$D$52)</f>
        <v>0</v>
      </c>
    </row>
    <row r="11" spans="1:10" ht="15" x14ac:dyDescent="0.2">
      <c r="A11" s="4">
        <f t="shared" si="2"/>
        <v>43167</v>
      </c>
      <c r="B11" s="20" t="s">
        <v>61</v>
      </c>
      <c r="C11" s="58">
        <v>0.33333333333333331</v>
      </c>
      <c r="D11" s="58">
        <v>0.70833333333333337</v>
      </c>
      <c r="E11" s="52">
        <f>IF('15'!$C11=0,0,'15'!$C11-$C$52)</f>
        <v>0</v>
      </c>
      <c r="F11" s="52">
        <f t="shared" si="1"/>
        <v>0</v>
      </c>
      <c r="G11" s="52">
        <f>IF('15'!$D11&lt;$D$52,0,'15'!$D11-$D$52)</f>
        <v>0</v>
      </c>
      <c r="I11" s="23" t="s">
        <v>100</v>
      </c>
    </row>
    <row r="12" spans="1:10" ht="15" x14ac:dyDescent="0.2">
      <c r="A12" s="46">
        <f t="shared" si="2"/>
        <v>43168</v>
      </c>
      <c r="B12" s="47" t="s">
        <v>62</v>
      </c>
      <c r="C12" s="55">
        <v>0.33333333333333331</v>
      </c>
      <c r="D12" s="55">
        <v>0.70833333333333337</v>
      </c>
      <c r="E12" s="55">
        <f>IF('15'!$C12=0,0,'15'!$C12-$C$52)</f>
        <v>0</v>
      </c>
      <c r="F12" s="55">
        <f t="shared" si="1"/>
        <v>0</v>
      </c>
      <c r="G12" s="55">
        <f>IF('15'!$D12&lt;$D$52,0,'15'!$D12-$D$52)</f>
        <v>0</v>
      </c>
      <c r="I12" s="58">
        <v>0.375</v>
      </c>
      <c r="J12" s="58">
        <v>0.70833333333333337</v>
      </c>
    </row>
    <row r="13" spans="1:10" ht="15" x14ac:dyDescent="0.2">
      <c r="A13" s="4">
        <f t="shared" si="2"/>
        <v>43169</v>
      </c>
      <c r="B13" s="20" t="s">
        <v>63</v>
      </c>
      <c r="C13" s="58">
        <v>0.48958333333333331</v>
      </c>
      <c r="D13" s="58">
        <v>0.70833333333333337</v>
      </c>
      <c r="E13" s="52">
        <f>IF('15'!$C13=0,0,'15'!$C13-$C$52)</f>
        <v>0.15625</v>
      </c>
      <c r="F13" s="52">
        <f t="shared" si="1"/>
        <v>0</v>
      </c>
      <c r="G13" s="52">
        <f>IF('15'!$D13&lt;$D$52,0,'15'!$D13-$D$52)</f>
        <v>0</v>
      </c>
      <c r="J13" s="58">
        <f>J12-I12</f>
        <v>0.33333333333333337</v>
      </c>
    </row>
    <row r="14" spans="1:10" ht="15" x14ac:dyDescent="0.2">
      <c r="A14" s="3">
        <f t="shared" si="2"/>
        <v>43170</v>
      </c>
      <c r="B14" s="20" t="s">
        <v>64</v>
      </c>
      <c r="C14" s="58">
        <v>0.33333333333333331</v>
      </c>
      <c r="D14" s="58">
        <v>0.70833333333333337</v>
      </c>
      <c r="E14" s="58">
        <f>IF('15'!$C14=0,0,'15'!$C14-$C$52)</f>
        <v>0</v>
      </c>
      <c r="F14" s="58">
        <f t="shared" si="1"/>
        <v>0</v>
      </c>
      <c r="G14" s="58">
        <f>IF('15'!$D14&lt;$D$52,0,'15'!$D14-$D$52)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0.33333333333333331</v>
      </c>
      <c r="D15" s="58">
        <v>0.70833333333333337</v>
      </c>
      <c r="E15" s="52">
        <f>IF('15'!$C15=0,0,'15'!$C15-$C$52)</f>
        <v>0</v>
      </c>
      <c r="F15" s="52">
        <f t="shared" si="1"/>
        <v>0</v>
      </c>
      <c r="G15" s="52">
        <f>IF('15'!$D15&lt;$D$52,0,'15'!$D15-$D$52)</f>
        <v>0</v>
      </c>
      <c r="J15" s="101">
        <f>J14+J13</f>
        <v>1.0416666666666667</v>
      </c>
    </row>
    <row r="16" spans="1:10" ht="15" x14ac:dyDescent="0.2">
      <c r="A16" s="3">
        <f t="shared" si="2"/>
        <v>43172</v>
      </c>
      <c r="B16" s="20" t="s">
        <v>66</v>
      </c>
      <c r="C16" s="58">
        <v>0.33333333333333331</v>
      </c>
      <c r="D16" s="58">
        <v>0.70833333333333337</v>
      </c>
      <c r="E16" s="58">
        <f>IF('15'!$C16=0,0,'15'!$C16-$C$52)</f>
        <v>0</v>
      </c>
      <c r="F16" s="58">
        <f t="shared" si="1"/>
        <v>0</v>
      </c>
      <c r="G16" s="58">
        <f>IF('15'!$D16&lt;$D$52,0,'15'!$D16-$D$52)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0.33333333333333331</v>
      </c>
      <c r="D17" s="58">
        <v>0.70833333333333337</v>
      </c>
      <c r="E17" s="52">
        <f>IF('15'!$C17=0,0,'15'!$C17-$C$52)</f>
        <v>0</v>
      </c>
      <c r="F17" s="52">
        <f t="shared" si="1"/>
        <v>0</v>
      </c>
      <c r="G17" s="52">
        <f>IF('15'!$D17&lt;$D$52,0,'15'!$D17-$D$52)</f>
        <v>0</v>
      </c>
      <c r="I17" s="58">
        <v>0.3576388888888889</v>
      </c>
      <c r="J17" s="58">
        <v>0.66666666666666663</v>
      </c>
    </row>
    <row r="18" spans="1:10" ht="15" x14ac:dyDescent="0.2">
      <c r="A18" s="3">
        <f t="shared" si="2"/>
        <v>43174</v>
      </c>
      <c r="B18" s="20" t="s">
        <v>61</v>
      </c>
      <c r="C18" s="58">
        <v>0.33333333333333331</v>
      </c>
      <c r="D18" s="58">
        <v>0.70833333333333337</v>
      </c>
      <c r="E18" s="58">
        <f>IF('15'!$C18=0,0,'15'!$C18-$C$52)</f>
        <v>0</v>
      </c>
      <c r="F18" s="58">
        <f t="shared" si="1"/>
        <v>0</v>
      </c>
      <c r="G18" s="58">
        <f>IF('15'!$D18&lt;$D$52,0,'15'!$D18-$D$52)</f>
        <v>0</v>
      </c>
      <c r="J18" s="58">
        <f>J17-I17</f>
        <v>0.30902777777777773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1.0833333333333333</v>
      </c>
      <c r="E19" s="55">
        <f>IF('15'!$C19=0,0,'15'!$C19-$C$52)</f>
        <v>0</v>
      </c>
      <c r="F19" s="55">
        <f t="shared" si="1"/>
        <v>0</v>
      </c>
      <c r="G19" s="55">
        <f>IF('15'!$D19&lt;$D$52,0,'15'!$D19-$D$52)</f>
        <v>0.37499999999999989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0.75</v>
      </c>
      <c r="E20" s="58">
        <f>IF('15'!$C20=0,0,'15'!$C20-$C$52)</f>
        <v>0</v>
      </c>
      <c r="F20" s="58">
        <f t="shared" si="1"/>
        <v>0</v>
      </c>
      <c r="G20" s="58">
        <f>IF('15'!$D20&lt;$D$52,0,'15'!$D20-$D$52)</f>
        <v>4.166666666666663E-2</v>
      </c>
      <c r="J20" s="101">
        <f>J19+J18</f>
        <v>1.0173611111111112</v>
      </c>
    </row>
    <row r="21" spans="1:10" ht="15" x14ac:dyDescent="0.2">
      <c r="A21" s="4">
        <f t="shared" si="2"/>
        <v>43177</v>
      </c>
      <c r="B21" s="20" t="s">
        <v>64</v>
      </c>
      <c r="C21" s="58">
        <v>0.33333333333333331</v>
      </c>
      <c r="D21" s="58">
        <v>0.75</v>
      </c>
      <c r="E21" s="52">
        <f>IF('15'!$C21=0,0,'15'!$C21-$C$52)</f>
        <v>0</v>
      </c>
      <c r="F21" s="52">
        <f t="shared" si="1"/>
        <v>0</v>
      </c>
      <c r="G21" s="52">
        <f>IF('15'!$D21&lt;$D$52,0,'15'!$D21-$D$52)</f>
        <v>4.166666666666663E-2</v>
      </c>
    </row>
    <row r="22" spans="1:10" ht="15" x14ac:dyDescent="0.2">
      <c r="A22" s="3">
        <f t="shared" si="2"/>
        <v>43178</v>
      </c>
      <c r="B22" s="20" t="s">
        <v>65</v>
      </c>
      <c r="C22" s="58">
        <v>0.33333333333333331</v>
      </c>
      <c r="D22" s="58">
        <v>0.75</v>
      </c>
      <c r="E22" s="58">
        <f>IF('15'!$C22=0,0,'15'!$C22-$C$52)</f>
        <v>0</v>
      </c>
      <c r="F22" s="58">
        <f t="shared" si="1"/>
        <v>0</v>
      </c>
      <c r="G22" s="58">
        <f>IF('15'!$D22&lt;$D$52,0,'15'!$D22-$D$52)</f>
        <v>4.166666666666663E-2</v>
      </c>
    </row>
    <row r="23" spans="1:10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0.8125</v>
      </c>
      <c r="E23" s="52">
        <f>IF('15'!$C23=0,0,'15'!$C23-$C$52)</f>
        <v>0</v>
      </c>
      <c r="F23" s="52">
        <f t="shared" si="1"/>
        <v>0</v>
      </c>
      <c r="G23" s="52">
        <f>IF('15'!$D23&lt;$D$52,0,'15'!$D23-$D$52)</f>
        <v>0.10416666666666663</v>
      </c>
    </row>
    <row r="24" spans="1:10" ht="15" x14ac:dyDescent="0.2">
      <c r="A24" s="3">
        <f t="shared" si="2"/>
        <v>43180</v>
      </c>
      <c r="B24" s="20" t="s">
        <v>67</v>
      </c>
      <c r="C24" s="58">
        <v>0.33333333333333331</v>
      </c>
      <c r="D24" s="58">
        <v>0.70833333333333337</v>
      </c>
      <c r="E24" s="58">
        <f>IF('15'!$C24=0,0,'15'!$C24-$C$52)</f>
        <v>0</v>
      </c>
      <c r="F24" s="58">
        <f t="shared" si="1"/>
        <v>0</v>
      </c>
      <c r="G24" s="58">
        <f>IF('15'!$D24&lt;$D$52,0,'15'!$D24-$D$52)</f>
        <v>0</v>
      </c>
    </row>
    <row r="25" spans="1:10" ht="15" x14ac:dyDescent="0.2">
      <c r="A25" s="4">
        <f t="shared" si="2"/>
        <v>43181</v>
      </c>
      <c r="B25" s="20" t="s">
        <v>61</v>
      </c>
      <c r="C25" s="58">
        <v>0.33333333333333331</v>
      </c>
      <c r="D25" s="58">
        <v>0.70833333333333337</v>
      </c>
      <c r="E25" s="52">
        <f>IF('15'!$C25=0,0,'15'!$C25-$C$52)</f>
        <v>0</v>
      </c>
      <c r="F25" s="52">
        <f t="shared" si="1"/>
        <v>0</v>
      </c>
      <c r="G25" s="52">
        <f>IF('15'!$D25&lt;$D$52,0,'15'!$D25-$D$52)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1.0173611111111112</v>
      </c>
      <c r="E26" s="55">
        <f>IF('15'!$C26=0,0,'15'!$C26-$C$52)</f>
        <v>0</v>
      </c>
      <c r="F26" s="55">
        <f t="shared" si="1"/>
        <v>0</v>
      </c>
      <c r="G26" s="55">
        <f>IF('15'!$D26&lt;$D$52,0,'15'!$D26-$D$52)</f>
        <v>0.30902777777777779</v>
      </c>
    </row>
    <row r="27" spans="1:10" ht="15" x14ac:dyDescent="0.2">
      <c r="A27" s="4">
        <f t="shared" si="2"/>
        <v>43183</v>
      </c>
      <c r="B27" s="20" t="s">
        <v>63</v>
      </c>
      <c r="C27" s="58">
        <v>0.33333333333333331</v>
      </c>
      <c r="D27" s="58">
        <v>0.75</v>
      </c>
      <c r="E27" s="52">
        <f>IF('15'!$C27=0,0,'15'!$C27-$C$52)</f>
        <v>0</v>
      </c>
      <c r="F27" s="52">
        <f t="shared" si="1"/>
        <v>0</v>
      </c>
      <c r="G27" s="52">
        <f>IF('15'!$D27&lt;$D$52,0,'15'!$D27-$D$52)</f>
        <v>4.166666666666663E-2</v>
      </c>
    </row>
    <row r="28" spans="1:10" ht="15" x14ac:dyDescent="0.2">
      <c r="A28" s="3">
        <f t="shared" si="2"/>
        <v>43184</v>
      </c>
      <c r="B28" s="20" t="s">
        <v>64</v>
      </c>
      <c r="C28" s="58">
        <v>0.33333333333333331</v>
      </c>
      <c r="D28" s="58">
        <v>0.75</v>
      </c>
      <c r="E28" s="58">
        <f>IF('15'!$C28=0,0,'15'!$C28-$C$52)</f>
        <v>0</v>
      </c>
      <c r="F28" s="58">
        <f t="shared" si="1"/>
        <v>0</v>
      </c>
      <c r="G28" s="58">
        <f>IF('15'!$D28&lt;$D$52,0,'15'!$D28-$D$52)</f>
        <v>4.166666666666663E-2</v>
      </c>
    </row>
    <row r="29" spans="1:10" ht="15" x14ac:dyDescent="0.2">
      <c r="A29" s="4">
        <f t="shared" si="2"/>
        <v>43185</v>
      </c>
      <c r="B29" s="20" t="s">
        <v>65</v>
      </c>
      <c r="C29" s="58">
        <v>0.33333333333333331</v>
      </c>
      <c r="D29" s="58">
        <v>0.75</v>
      </c>
      <c r="E29" s="52">
        <f>IF('15'!$C29=0,0,'15'!$C29-$C$52)</f>
        <v>0</v>
      </c>
      <c r="F29" s="52">
        <f t="shared" si="1"/>
        <v>0</v>
      </c>
      <c r="G29" s="52">
        <f>IF('15'!$D29&lt;$D$52,0,'15'!$D29-$D$52)</f>
        <v>4.166666666666663E-2</v>
      </c>
    </row>
    <row r="30" spans="1:10" ht="15" x14ac:dyDescent="0.2">
      <c r="A30" s="3">
        <f t="shared" si="2"/>
        <v>43186</v>
      </c>
      <c r="B30" s="20" t="s">
        <v>66</v>
      </c>
      <c r="C30" s="58">
        <v>0.33333333333333331</v>
      </c>
      <c r="D30" s="58">
        <v>0.75</v>
      </c>
      <c r="E30" s="58">
        <f>IF('15'!$C30=0,0,'15'!$C30-$C$52)</f>
        <v>0</v>
      </c>
      <c r="F30" s="58">
        <f t="shared" si="1"/>
        <v>0</v>
      </c>
      <c r="G30" s="58">
        <f>IF('15'!$D30&lt;$D$52,0,'15'!$D30-$D$52)</f>
        <v>4.166666666666663E-2</v>
      </c>
    </row>
    <row r="31" spans="1:10" ht="15" x14ac:dyDescent="0.25">
      <c r="A31" s="4">
        <f t="shared" si="2"/>
        <v>43187</v>
      </c>
      <c r="B31" s="20" t="s">
        <v>67</v>
      </c>
      <c r="C31" s="59"/>
      <c r="D31" s="60"/>
      <c r="E31" s="52">
        <f>IF('15'!$C31=0,0,'15'!$C31-$C$52)</f>
        <v>0</v>
      </c>
      <c r="F31" s="52">
        <f t="shared" si="1"/>
        <v>0</v>
      </c>
      <c r="G31" s="52">
        <f>IF('15'!$D31&lt;$D$52,0,'15'!$D31-$D$52)</f>
        <v>0</v>
      </c>
    </row>
    <row r="32" spans="1:10" ht="15" x14ac:dyDescent="0.25">
      <c r="A32" s="3">
        <f>A31+1</f>
        <v>43188</v>
      </c>
      <c r="B32" s="20" t="s">
        <v>61</v>
      </c>
      <c r="C32" s="56"/>
      <c r="D32" s="57"/>
      <c r="E32" s="58">
        <f>IF('15'!$C32=0,0,'15'!$C32-$C$52)</f>
        <v>0</v>
      </c>
      <c r="F32" s="58">
        <f t="shared" si="1"/>
        <v>0</v>
      </c>
      <c r="G32" s="58">
        <f>IF('15'!$D32&lt;$D$52,0,'15'!$D32-$D$52)</f>
        <v>0</v>
      </c>
    </row>
    <row r="33" spans="1:7" ht="15" x14ac:dyDescent="0.25">
      <c r="A33" s="46">
        <f t="shared" ref="A33" si="3">A32+1</f>
        <v>43189</v>
      </c>
      <c r="B33" s="47" t="s">
        <v>62</v>
      </c>
      <c r="C33" s="53"/>
      <c r="D33" s="54"/>
      <c r="E33" s="55">
        <f>IF('15'!$C33=0,0,'15'!$C33-$C$52)</f>
        <v>0</v>
      </c>
      <c r="F33" s="55">
        <f t="shared" si="1"/>
        <v>0</v>
      </c>
      <c r="G33" s="55">
        <f>IF('15'!$D33&lt;$D$52,0,'15'!$D33-$D$52)</f>
        <v>0</v>
      </c>
    </row>
    <row r="34" spans="1:7" ht="15" x14ac:dyDescent="0.2">
      <c r="A34" s="3">
        <f>A33+1</f>
        <v>43190</v>
      </c>
      <c r="B34" s="20" t="s">
        <v>63</v>
      </c>
      <c r="C34" s="5"/>
      <c r="D34" s="6"/>
      <c r="E34" s="58">
        <f>IF('15'!$C34=0,0,'15'!$C34-$C$52)</f>
        <v>0</v>
      </c>
      <c r="F34" s="58">
        <f t="shared" ref="F34" si="4">IF(D34=0,0,IF(D34&lt;$D$52,$D$52-D34,0))</f>
        <v>0</v>
      </c>
      <c r="G34" s="58">
        <f>IF('15'!$D34&lt;$D$52,0,'15'!$D34-$D$52)</f>
        <v>0</v>
      </c>
    </row>
    <row r="35" spans="1:7" ht="15" x14ac:dyDescent="0.25">
      <c r="A35" s="7"/>
      <c r="B35" s="1">
        <f>'15'!$C$35-'15'!$D$35+COUNTA(C4:C35)</f>
        <v>28</v>
      </c>
      <c r="C35" s="18">
        <f>SUBTOTAL(103,'15'!$C$4:$C$33)</f>
        <v>27</v>
      </c>
      <c r="D35" s="18">
        <f>SUBTOTAL(103,'15'!$D$4:$D$33)</f>
        <v>27</v>
      </c>
      <c r="E35" s="8">
        <f>SUM(E4:E34)</f>
        <v>0.38541666666666669</v>
      </c>
      <c r="F35" s="8">
        <f>SUM(F4:F34)</f>
        <v>0</v>
      </c>
      <c r="G35" s="8">
        <f>SUM(G4:G34)</f>
        <v>1.4861111111111103</v>
      </c>
    </row>
    <row r="36" spans="1:7" ht="8.25" hidden="1" customHeight="1" x14ac:dyDescent="0.2"/>
    <row r="37" spans="1:7" ht="15.75" hidden="1" x14ac:dyDescent="0.2">
      <c r="E37" s="28">
        <f>'15'!$E$35*1.5</f>
        <v>0.578125</v>
      </c>
      <c r="F37" s="28">
        <f>'15'!$F$35*1</f>
        <v>0</v>
      </c>
      <c r="G37" s="28">
        <f>'15'!$G$35*1.5</f>
        <v>2.2291666666666652</v>
      </c>
    </row>
    <row r="38" spans="1:7" ht="22.5" hidden="1" customHeight="1" x14ac:dyDescent="0.2">
      <c r="E38" s="29">
        <f>E37*24</f>
        <v>13.875</v>
      </c>
      <c r="F38" s="29">
        <f t="shared" ref="F38:G38" si="5">F37*24</f>
        <v>0</v>
      </c>
      <c r="G38" s="29">
        <f t="shared" si="5"/>
        <v>53.499999999999964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ROUND(C40-E40-F40+G40-D40,0)</f>
        <v>695</v>
      </c>
      <c r="C40" s="32">
        <f>'15'!$C$35*I7</f>
        <v>900.00000000000011</v>
      </c>
      <c r="D40" s="32">
        <f>جدول!G18</f>
        <v>352</v>
      </c>
      <c r="E40" s="33">
        <f>E38*$I$8</f>
        <v>51.388888888888893</v>
      </c>
      <c r="F40" s="33">
        <f t="shared" ref="F40:G40" si="6">F38*$I$8</f>
        <v>0</v>
      </c>
      <c r="G40" s="33">
        <f t="shared" si="6"/>
        <v>198.14814814814804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26" activePane="bottomRight" state="frozen"/>
      <selection activeCell="J15" sqref="J15"/>
      <selection pane="topRight" activeCell="J15" sqref="J15"/>
      <selection pane="bottomLeft" activeCell="J15" sqref="J15"/>
      <selection pane="bottomRight" sqref="A1:B1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جدول!B19</f>
        <v>25</v>
      </c>
    </row>
    <row r="2" spans="1:10" ht="20.25" x14ac:dyDescent="0.3">
      <c r="A2" s="133" t="s">
        <v>20</v>
      </c>
      <c r="B2" s="133"/>
      <c r="C2" s="39" t="str">
        <f>جدول!C19</f>
        <v xml:space="preserve"> ام عتاب 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">
      <c r="A4" s="3">
        <v>43160</v>
      </c>
      <c r="B4" s="20" t="s">
        <v>61</v>
      </c>
      <c r="C4" s="58">
        <v>0.33333333333333331</v>
      </c>
      <c r="D4" s="58">
        <v>0.70833333333333337</v>
      </c>
      <c r="E4" s="51">
        <f>IF('16'!$C4=0,0,'16'!$C4-$C$52)</f>
        <v>0</v>
      </c>
      <c r="F4" s="51">
        <f>IF(D4=0,0,IF(D4&lt;$D$52,$D$52-D4,0))</f>
        <v>0</v>
      </c>
      <c r="G4" s="51">
        <f>IF('16'!$D4&lt;$D$52,0,'16'!$D4-$D$52)</f>
        <v>0</v>
      </c>
      <c r="I4" s="40">
        <f>جدول!D19</f>
        <v>1000</v>
      </c>
      <c r="J4" s="23" t="s">
        <v>3</v>
      </c>
    </row>
    <row r="5" spans="1:10" ht="15" x14ac:dyDescent="0.2">
      <c r="A5" s="46">
        <f t="shared" ref="A5" si="0">A4+1</f>
        <v>43161</v>
      </c>
      <c r="B5" s="47" t="s">
        <v>62</v>
      </c>
      <c r="C5" s="55">
        <v>0.33333333333333331</v>
      </c>
      <c r="D5" s="55">
        <v>1.0138888888888888</v>
      </c>
      <c r="E5" s="55">
        <f>IF('16'!$C5=0,0,'16'!$C5-$C$52)</f>
        <v>0</v>
      </c>
      <c r="F5" s="55">
        <f t="shared" ref="F5:F33" si="1">IF(D5=0,0,IF(D5&lt;$D$52,$D$52-D5,0))</f>
        <v>0</v>
      </c>
      <c r="G5" s="55">
        <f>IF('16'!$D5&lt;$D$52,0,'16'!$D5-$D$52)</f>
        <v>0.30555555555555547</v>
      </c>
      <c r="I5" s="23">
        <v>30</v>
      </c>
      <c r="J5" s="23" t="s">
        <v>10</v>
      </c>
    </row>
    <row r="6" spans="1:10" ht="15" x14ac:dyDescent="0.2">
      <c r="A6" s="3">
        <f>A5+1</f>
        <v>43162</v>
      </c>
      <c r="B6" s="20" t="s">
        <v>63</v>
      </c>
      <c r="C6" s="58">
        <v>0.33333333333333331</v>
      </c>
      <c r="D6" s="58">
        <v>0.70833333333333337</v>
      </c>
      <c r="E6" s="58">
        <f>IF('16'!$C6=0,0,'16'!$C6-$C$52)</f>
        <v>0</v>
      </c>
      <c r="F6" s="58">
        <f t="shared" si="1"/>
        <v>0</v>
      </c>
      <c r="G6" s="58">
        <f>IF('16'!$D6&lt;$D$52,0,'16'!$D6-$D$52)</f>
        <v>0</v>
      </c>
      <c r="I6" s="23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58">
        <v>0.33333333333333331</v>
      </c>
      <c r="D7" s="58">
        <v>0.70833333333333337</v>
      </c>
      <c r="E7" s="52">
        <f>IF('16'!$C7=0,0,'16'!$C7-$C$52)</f>
        <v>0</v>
      </c>
      <c r="F7" s="52">
        <f t="shared" si="1"/>
        <v>0</v>
      </c>
      <c r="G7" s="52">
        <f>IF('16'!$D7&lt;$D$52,0,'16'!$D7-$D$52)</f>
        <v>0</v>
      </c>
      <c r="I7" s="48">
        <f>I4/I5</f>
        <v>33.333333333333336</v>
      </c>
      <c r="J7" s="23" t="s">
        <v>12</v>
      </c>
    </row>
    <row r="8" spans="1:10" ht="15" x14ac:dyDescent="0.2">
      <c r="A8" s="3">
        <f t="shared" si="2"/>
        <v>43164</v>
      </c>
      <c r="B8" s="20" t="s">
        <v>65</v>
      </c>
      <c r="C8" s="58">
        <v>0.33333333333333331</v>
      </c>
      <c r="D8" s="58">
        <v>0.70833333333333337</v>
      </c>
      <c r="E8" s="58">
        <f>IF('16'!$C8=0,0,'16'!$C8-$C$52)</f>
        <v>0</v>
      </c>
      <c r="F8" s="58">
        <f t="shared" si="1"/>
        <v>0</v>
      </c>
      <c r="G8" s="58">
        <f>IF('16'!$D8&lt;$D$52,0,'16'!$D8-$D$52)</f>
        <v>0</v>
      </c>
      <c r="I8" s="48">
        <f>I7/I6</f>
        <v>3.7037037037037042</v>
      </c>
      <c r="J8" s="23" t="s">
        <v>4</v>
      </c>
    </row>
    <row r="9" spans="1:10" ht="15" x14ac:dyDescent="0.2">
      <c r="A9" s="4">
        <f t="shared" si="2"/>
        <v>43165</v>
      </c>
      <c r="B9" s="20" t="s">
        <v>66</v>
      </c>
      <c r="C9" s="58">
        <v>0.33333333333333331</v>
      </c>
      <c r="D9" s="58">
        <v>0.70833333333333337</v>
      </c>
      <c r="E9" s="52">
        <f>IF('16'!$C9=0,0,'16'!$C9-$C$52)</f>
        <v>0</v>
      </c>
      <c r="F9" s="52">
        <f t="shared" si="1"/>
        <v>0</v>
      </c>
      <c r="G9" s="52">
        <f>IF('16'!$D9&lt;$D$52,0,'16'!$D9-$D$52)</f>
        <v>0</v>
      </c>
      <c r="I9" s="23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58">
        <v>0.34375</v>
      </c>
      <c r="D10" s="58">
        <v>0.70833333333333337</v>
      </c>
      <c r="E10" s="58">
        <f>IF('16'!$C10=0,0,'16'!$C10-$C$52)</f>
        <v>1.0416666666666685E-2</v>
      </c>
      <c r="F10" s="58">
        <f t="shared" si="1"/>
        <v>0</v>
      </c>
      <c r="G10" s="58">
        <f>IF('16'!$D10&lt;$D$52,0,'16'!$D10-$D$52)</f>
        <v>0</v>
      </c>
    </row>
    <row r="11" spans="1:10" ht="15" x14ac:dyDescent="0.2">
      <c r="A11" s="4">
        <f t="shared" si="2"/>
        <v>43167</v>
      </c>
      <c r="B11" s="20" t="s">
        <v>61</v>
      </c>
      <c r="C11" s="58">
        <v>0.33333333333333331</v>
      </c>
      <c r="D11" s="58">
        <v>0.70833333333333337</v>
      </c>
      <c r="E11" s="52">
        <f>IF('16'!$C11=0,0,'16'!$C11-$C$52)</f>
        <v>0</v>
      </c>
      <c r="F11" s="52">
        <f t="shared" si="1"/>
        <v>0</v>
      </c>
      <c r="G11" s="52">
        <f>IF('16'!$D11&lt;$D$52,0,'16'!$D11-$D$52)</f>
        <v>0</v>
      </c>
      <c r="I11" s="23" t="s">
        <v>100</v>
      </c>
    </row>
    <row r="12" spans="1:10" ht="15" x14ac:dyDescent="0.2">
      <c r="A12" s="46">
        <f t="shared" si="2"/>
        <v>43168</v>
      </c>
      <c r="B12" s="47" t="s">
        <v>62</v>
      </c>
      <c r="C12" s="55">
        <v>0.33333333333333331</v>
      </c>
      <c r="D12" s="55">
        <v>0.70833333333333337</v>
      </c>
      <c r="E12" s="55">
        <f>IF('16'!$C12=0,0,'16'!$C12-$C$52)</f>
        <v>0</v>
      </c>
      <c r="F12" s="55">
        <f t="shared" si="1"/>
        <v>0</v>
      </c>
      <c r="G12" s="55">
        <f>IF('16'!$D12&lt;$D$52,0,'16'!$D12-$D$52)</f>
        <v>0</v>
      </c>
      <c r="I12" s="58">
        <v>0.40277777777777773</v>
      </c>
      <c r="J12" s="58">
        <v>0.70833333333333337</v>
      </c>
    </row>
    <row r="13" spans="1:10" ht="15" x14ac:dyDescent="0.2">
      <c r="A13" s="4">
        <f t="shared" si="2"/>
        <v>43169</v>
      </c>
      <c r="B13" s="20" t="s">
        <v>63</v>
      </c>
      <c r="C13" s="58">
        <v>0.33333333333333331</v>
      </c>
      <c r="D13" s="58">
        <v>0.61111111111111105</v>
      </c>
      <c r="E13" s="52">
        <f>IF('16'!$C13=0,0,'16'!$C13-$C$52)</f>
        <v>0</v>
      </c>
      <c r="F13" s="52">
        <f t="shared" si="1"/>
        <v>9.7222222222222321E-2</v>
      </c>
      <c r="G13" s="52">
        <f>IF('16'!$D13&lt;$D$52,0,'16'!$D13-$D$52)</f>
        <v>0</v>
      </c>
      <c r="J13" s="58">
        <f>J12-I12</f>
        <v>0.30555555555555564</v>
      </c>
    </row>
    <row r="14" spans="1:10" ht="15" x14ac:dyDescent="0.2">
      <c r="A14" s="3">
        <f t="shared" si="2"/>
        <v>43170</v>
      </c>
      <c r="B14" s="20" t="s">
        <v>64</v>
      </c>
      <c r="C14" s="58">
        <v>0.33333333333333331</v>
      </c>
      <c r="D14" s="58">
        <v>0.70833333333333337</v>
      </c>
      <c r="E14" s="58">
        <f>IF('16'!$C14=0,0,'16'!$C14-$C$52)</f>
        <v>0</v>
      </c>
      <c r="F14" s="58">
        <f t="shared" si="1"/>
        <v>0</v>
      </c>
      <c r="G14" s="58">
        <f>IF('16'!$D14&lt;$D$52,0,'16'!$D14-$D$52)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0.33333333333333331</v>
      </c>
      <c r="D15" s="58">
        <v>0.70833333333333337</v>
      </c>
      <c r="E15" s="52">
        <f>IF('16'!$C15=0,0,'16'!$C15-$C$52)</f>
        <v>0</v>
      </c>
      <c r="F15" s="52">
        <f t="shared" si="1"/>
        <v>0</v>
      </c>
      <c r="G15" s="52">
        <f>IF('16'!$D15&lt;$D$52,0,'16'!$D15-$D$52)</f>
        <v>0</v>
      </c>
      <c r="J15" s="101">
        <f>J14+J13</f>
        <v>1.0138888888888891</v>
      </c>
    </row>
    <row r="16" spans="1:10" ht="15" x14ac:dyDescent="0.2">
      <c r="A16" s="3">
        <f t="shared" si="2"/>
        <v>43172</v>
      </c>
      <c r="B16" s="20" t="s">
        <v>66</v>
      </c>
      <c r="C16" s="58">
        <v>0.33333333333333331</v>
      </c>
      <c r="D16" s="58">
        <v>0.70833333333333337</v>
      </c>
      <c r="E16" s="58">
        <f>IF('16'!$C16=0,0,'16'!$C16-$C$52)</f>
        <v>0</v>
      </c>
      <c r="F16" s="58">
        <f t="shared" si="1"/>
        <v>0</v>
      </c>
      <c r="G16" s="58">
        <f>IF('16'!$D16&lt;$D$52,0,'16'!$D16-$D$52)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0.33333333333333331</v>
      </c>
      <c r="D17" s="58">
        <v>0.70833333333333337</v>
      </c>
      <c r="E17" s="52">
        <f>IF('16'!$C17=0,0,'16'!$C17-$C$52)</f>
        <v>0</v>
      </c>
      <c r="F17" s="52">
        <f t="shared" si="1"/>
        <v>0</v>
      </c>
      <c r="G17" s="52">
        <f>IF('16'!$D17&lt;$D$52,0,'16'!$D17-$D$52)</f>
        <v>0</v>
      </c>
      <c r="I17" s="58">
        <v>0.33333333333333331</v>
      </c>
      <c r="J17" s="58">
        <v>0.70833333333333337</v>
      </c>
    </row>
    <row r="18" spans="1:10" ht="15" x14ac:dyDescent="0.2">
      <c r="A18" s="3">
        <f t="shared" si="2"/>
        <v>43174</v>
      </c>
      <c r="B18" s="20" t="s">
        <v>61</v>
      </c>
      <c r="C18" s="58">
        <v>0.33333333333333331</v>
      </c>
      <c r="D18" s="58">
        <v>0.70833333333333337</v>
      </c>
      <c r="E18" s="58">
        <f>IF('16'!$C18=0,0,'16'!$C18-$C$52)</f>
        <v>0</v>
      </c>
      <c r="F18" s="58">
        <f t="shared" si="1"/>
        <v>0</v>
      </c>
      <c r="G18" s="58">
        <f>IF('16'!$D18&lt;$D$52,0,'16'!$D18-$D$52)</f>
        <v>0</v>
      </c>
      <c r="J18" s="58">
        <f>J17-I17</f>
        <v>0.37500000000000006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1.0833333333333333</v>
      </c>
      <c r="E19" s="55">
        <f>IF('16'!$C19=0,0,'16'!$C19-$C$52)</f>
        <v>0</v>
      </c>
      <c r="F19" s="55">
        <f t="shared" si="1"/>
        <v>0</v>
      </c>
      <c r="G19" s="55">
        <f>IF('16'!$D19&lt;$D$52,0,'16'!$D19-$D$52)</f>
        <v>0.37499999999999989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0.75</v>
      </c>
      <c r="E20" s="58">
        <f>IF('16'!$C20=0,0,'16'!$C20-$C$52)</f>
        <v>0</v>
      </c>
      <c r="F20" s="58">
        <f t="shared" si="1"/>
        <v>0</v>
      </c>
      <c r="G20" s="58">
        <f>IF('16'!$D20&lt;$D$52,0,'16'!$D20-$D$52)</f>
        <v>4.166666666666663E-2</v>
      </c>
      <c r="J20" s="101">
        <f>J19+J18</f>
        <v>1.0833333333333335</v>
      </c>
    </row>
    <row r="21" spans="1:10" ht="15" x14ac:dyDescent="0.2">
      <c r="A21" s="4">
        <f t="shared" si="2"/>
        <v>43177</v>
      </c>
      <c r="B21" s="20" t="s">
        <v>64</v>
      </c>
      <c r="C21" s="58">
        <v>0.33333333333333331</v>
      </c>
      <c r="D21" s="58">
        <v>0.75</v>
      </c>
      <c r="E21" s="52">
        <f>IF('16'!$C21=0,0,'16'!$C21-$C$52)</f>
        <v>0</v>
      </c>
      <c r="F21" s="52">
        <f t="shared" si="1"/>
        <v>0</v>
      </c>
      <c r="G21" s="52">
        <f>IF('16'!$D21&lt;$D$52,0,'16'!$D21-$D$52)</f>
        <v>4.166666666666663E-2</v>
      </c>
    </row>
    <row r="22" spans="1:10" ht="15" x14ac:dyDescent="0.2">
      <c r="A22" s="3">
        <f t="shared" si="2"/>
        <v>43178</v>
      </c>
      <c r="B22" s="20" t="s">
        <v>65</v>
      </c>
      <c r="C22" s="58">
        <v>0.33333333333333331</v>
      </c>
      <c r="D22" s="58">
        <v>0.75</v>
      </c>
      <c r="E22" s="58">
        <f>IF('16'!$C22=0,0,'16'!$C22-$C$52)</f>
        <v>0</v>
      </c>
      <c r="F22" s="58">
        <f t="shared" si="1"/>
        <v>0</v>
      </c>
      <c r="G22" s="58">
        <f>IF('16'!$D22&lt;$D$52,0,'16'!$D22-$D$52)</f>
        <v>4.166666666666663E-2</v>
      </c>
      <c r="H22" s="23" t="s">
        <v>114</v>
      </c>
    </row>
    <row r="23" spans="1:10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0.75</v>
      </c>
      <c r="E23" s="52">
        <f>IF('16'!$C23=0,0,'16'!$C23-$C$52)</f>
        <v>0</v>
      </c>
      <c r="F23" s="52">
        <f t="shared" si="1"/>
        <v>0</v>
      </c>
      <c r="G23" s="52">
        <f>IF('16'!$D23&lt;$D$52,0,'16'!$D23-$D$52)</f>
        <v>4.166666666666663E-2</v>
      </c>
    </row>
    <row r="24" spans="1:10" ht="15" x14ac:dyDescent="0.2">
      <c r="A24" s="3">
        <f t="shared" si="2"/>
        <v>43180</v>
      </c>
      <c r="B24" s="20" t="s">
        <v>67</v>
      </c>
      <c r="C24" s="58">
        <v>0.33333333333333331</v>
      </c>
      <c r="D24" s="58">
        <v>0.75</v>
      </c>
      <c r="E24" s="58">
        <f>IF('16'!$C24=0,0,'16'!$C24-$C$52)</f>
        <v>0</v>
      </c>
      <c r="F24" s="58">
        <f t="shared" si="1"/>
        <v>0</v>
      </c>
      <c r="G24" s="58">
        <f>IF('16'!$D24&lt;$D$52,0,'16'!$D24-$D$52)</f>
        <v>4.166666666666663E-2</v>
      </c>
    </row>
    <row r="25" spans="1:10" ht="15" x14ac:dyDescent="0.2">
      <c r="A25" s="4">
        <f t="shared" si="2"/>
        <v>43181</v>
      </c>
      <c r="B25" s="20" t="s">
        <v>61</v>
      </c>
      <c r="C25" s="58">
        <v>0.33333333333333331</v>
      </c>
      <c r="D25" s="58">
        <v>0.70833333333333337</v>
      </c>
      <c r="E25" s="52">
        <f>IF('16'!$C25=0,0,'16'!$C25-$C$52)</f>
        <v>0</v>
      </c>
      <c r="F25" s="52">
        <f t="shared" si="1"/>
        <v>0</v>
      </c>
      <c r="G25" s="52">
        <f>IF('16'!$D25&lt;$D$52,0,'16'!$D25-$D$52)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0.70833333333333337</v>
      </c>
      <c r="E26" s="55">
        <f>IF('16'!$C26=0,0,'16'!$C26-$C$52)</f>
        <v>0</v>
      </c>
      <c r="F26" s="55">
        <f t="shared" si="1"/>
        <v>0</v>
      </c>
      <c r="G26" s="55">
        <f>IF('16'!$D26&lt;$D$52,0,'16'!$D26-$D$52)</f>
        <v>0</v>
      </c>
    </row>
    <row r="27" spans="1:10" ht="15" x14ac:dyDescent="0.2">
      <c r="A27" s="4">
        <f t="shared" si="2"/>
        <v>43183</v>
      </c>
      <c r="B27" s="20" t="s">
        <v>63</v>
      </c>
      <c r="C27" s="58">
        <v>0.33333333333333331</v>
      </c>
      <c r="D27" s="58">
        <v>0.75</v>
      </c>
      <c r="E27" s="52">
        <f>IF('16'!$C27=0,0,'16'!$C27-$C$52)</f>
        <v>0</v>
      </c>
      <c r="F27" s="52">
        <f t="shared" si="1"/>
        <v>0</v>
      </c>
      <c r="G27" s="52">
        <f>IF('16'!$D27&lt;$D$52,0,'16'!$D27-$D$52)</f>
        <v>4.166666666666663E-2</v>
      </c>
    </row>
    <row r="28" spans="1:10" ht="15" x14ac:dyDescent="0.2">
      <c r="A28" s="3">
        <f t="shared" si="2"/>
        <v>43184</v>
      </c>
      <c r="B28" s="20" t="s">
        <v>64</v>
      </c>
      <c r="C28" s="58">
        <v>0.33333333333333331</v>
      </c>
      <c r="D28" s="58">
        <v>0.75</v>
      </c>
      <c r="E28" s="58">
        <f>IF('16'!$C28=0,0,'16'!$C28-$C$52)</f>
        <v>0</v>
      </c>
      <c r="F28" s="58">
        <f t="shared" si="1"/>
        <v>0</v>
      </c>
      <c r="G28" s="58">
        <f>IF('16'!$D28&lt;$D$52,0,'16'!$D28-$D$52)</f>
        <v>4.166666666666663E-2</v>
      </c>
    </row>
    <row r="29" spans="1:10" ht="15" x14ac:dyDescent="0.2">
      <c r="A29" s="4">
        <f t="shared" si="2"/>
        <v>43185</v>
      </c>
      <c r="B29" s="20" t="s">
        <v>65</v>
      </c>
      <c r="C29" s="58">
        <v>0.33333333333333331</v>
      </c>
      <c r="D29" s="58">
        <v>0.75</v>
      </c>
      <c r="E29" s="52">
        <f>IF('16'!$C29=0,0,'16'!$C29-$C$52)</f>
        <v>0</v>
      </c>
      <c r="F29" s="52">
        <f t="shared" si="1"/>
        <v>0</v>
      </c>
      <c r="G29" s="52">
        <f>IF('16'!$D29&lt;$D$52,0,'16'!$D29-$D$52)</f>
        <v>4.166666666666663E-2</v>
      </c>
    </row>
    <row r="30" spans="1:10" ht="15" x14ac:dyDescent="0.2">
      <c r="A30" s="3">
        <f t="shared" si="2"/>
        <v>43186</v>
      </c>
      <c r="B30" s="20" t="s">
        <v>66</v>
      </c>
      <c r="C30" s="58">
        <v>0.33333333333333331</v>
      </c>
      <c r="D30" s="58">
        <v>0.75</v>
      </c>
      <c r="E30" s="58">
        <f>IF('16'!$C30=0,0,'16'!$C30-$C$52)</f>
        <v>0</v>
      </c>
      <c r="F30" s="58">
        <f t="shared" si="1"/>
        <v>0</v>
      </c>
      <c r="G30" s="58">
        <f>IF('16'!$D30&lt;$D$52,0,'16'!$D30-$D$52)</f>
        <v>4.166666666666663E-2</v>
      </c>
    </row>
    <row r="31" spans="1:10" ht="15" x14ac:dyDescent="0.2">
      <c r="A31" s="4">
        <f t="shared" si="2"/>
        <v>43187</v>
      </c>
      <c r="B31" s="20" t="s">
        <v>67</v>
      </c>
      <c r="C31" s="58">
        <v>0.33333333333333331</v>
      </c>
      <c r="D31" s="58">
        <v>0.75</v>
      </c>
      <c r="E31" s="52">
        <f>IF('16'!$C31=0,0,'16'!$C31-$C$52)</f>
        <v>0</v>
      </c>
      <c r="F31" s="52">
        <f t="shared" si="1"/>
        <v>0</v>
      </c>
      <c r="G31" s="52">
        <f>IF('16'!$D31&lt;$D$52,0,'16'!$D31-$D$52)</f>
        <v>4.166666666666663E-2</v>
      </c>
    </row>
    <row r="32" spans="1:10" ht="15" x14ac:dyDescent="0.2">
      <c r="A32" s="3">
        <f>A31+1</f>
        <v>43188</v>
      </c>
      <c r="B32" s="20" t="s">
        <v>61</v>
      </c>
      <c r="C32" s="58">
        <v>0.33333333333333331</v>
      </c>
      <c r="D32" s="58">
        <v>0.70833333333333337</v>
      </c>
      <c r="E32" s="58">
        <f>IF('16'!$C32=0,0,'16'!$C32-$C$52)</f>
        <v>0</v>
      </c>
      <c r="F32" s="58">
        <f t="shared" si="1"/>
        <v>0</v>
      </c>
      <c r="G32" s="58">
        <f>IF('16'!$D32&lt;$D$52,0,'16'!$D32-$D$52)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5">
        <v>0.33333333333333331</v>
      </c>
      <c r="D33" s="55">
        <v>0.70833333333333337</v>
      </c>
      <c r="E33" s="55">
        <f>IF('16'!$C33=0,0,'16'!$C33-$C$52)</f>
        <v>0</v>
      </c>
      <c r="F33" s="55">
        <f t="shared" si="1"/>
        <v>0</v>
      </c>
      <c r="G33" s="55">
        <f>IF('16'!$D33&lt;$D$52,0,'16'!$D33-$D$52)</f>
        <v>0</v>
      </c>
    </row>
    <row r="34" spans="1:7" ht="15" x14ac:dyDescent="0.2">
      <c r="A34" s="3">
        <f>A33+1</f>
        <v>43190</v>
      </c>
      <c r="B34" s="20" t="s">
        <v>63</v>
      </c>
      <c r="C34" s="58">
        <v>0</v>
      </c>
      <c r="D34" s="58">
        <v>0.75</v>
      </c>
      <c r="E34" s="58">
        <f>IF('16'!$C34=0,0,'16'!$C34-$C$52)</f>
        <v>0</v>
      </c>
      <c r="F34" s="58">
        <f t="shared" ref="F34" si="4">IF(D34=0,0,IF(D34&lt;$D$52,$D$52-D34,0))</f>
        <v>0</v>
      </c>
      <c r="G34" s="58">
        <f>IF('16'!$D34&lt;$D$52,0,'16'!$D34-$D$52)</f>
        <v>4.166666666666663E-2</v>
      </c>
    </row>
    <row r="35" spans="1:7" ht="15" x14ac:dyDescent="0.25">
      <c r="A35" s="7"/>
      <c r="B35" s="1">
        <f>'16'!$C$35-'16'!$D$35+COUNTA(C4:C35)</f>
        <v>32</v>
      </c>
      <c r="C35" s="18">
        <f>SUBTOTAL(103,'16'!$C$4:$C$33)</f>
        <v>30</v>
      </c>
      <c r="D35" s="18">
        <f>SUBTOTAL(103,'16'!$D$4:$D$33)</f>
        <v>30</v>
      </c>
      <c r="E35" s="8">
        <f>SUM(E4:E34)</f>
        <v>1.0416666666666685E-2</v>
      </c>
      <c r="F35" s="8">
        <f>SUM(F4:F34)</f>
        <v>9.7222222222222321E-2</v>
      </c>
      <c r="G35" s="8">
        <f>SUM(G4:G34)</f>
        <v>1.138888888888888</v>
      </c>
    </row>
    <row r="36" spans="1:7" ht="8.25" hidden="1" customHeight="1" x14ac:dyDescent="0.2"/>
    <row r="37" spans="1:7" ht="15.75" hidden="1" x14ac:dyDescent="0.2">
      <c r="E37" s="28">
        <f>'16'!$E$35*1.5</f>
        <v>1.5625000000000028E-2</v>
      </c>
      <c r="F37" s="28">
        <f>'16'!$F$35*1</f>
        <v>9.7222222222222321E-2</v>
      </c>
      <c r="G37" s="28">
        <f>'16'!$G$35*1.5</f>
        <v>1.7083333333333319</v>
      </c>
    </row>
    <row r="38" spans="1:7" ht="22.5" hidden="1" customHeight="1" x14ac:dyDescent="0.2">
      <c r="E38" s="29">
        <f>E37*24</f>
        <v>0.37500000000000067</v>
      </c>
      <c r="F38" s="29">
        <f t="shared" ref="F38:G38" si="5">F37*24</f>
        <v>2.3333333333333357</v>
      </c>
      <c r="G38" s="29">
        <f t="shared" si="5"/>
        <v>40.999999999999964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1142</v>
      </c>
      <c r="C40" s="32">
        <f>'16'!$C$35*I7</f>
        <v>1000.0000000000001</v>
      </c>
      <c r="D40" s="32">
        <f>جدول!G19</f>
        <v>64</v>
      </c>
      <c r="E40" s="33">
        <f>E38*$I$8</f>
        <v>1.3888888888888915</v>
      </c>
      <c r="F40" s="33">
        <f t="shared" ref="F40:G40" si="6">F38*$I$8</f>
        <v>8.6419753086419853</v>
      </c>
      <c r="G40" s="33">
        <f t="shared" si="6"/>
        <v>151.85185185185173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3"/>
  <sheetViews>
    <sheetView rightToLeft="1" workbookViewId="0">
      <selection activeCell="B2" sqref="B2"/>
    </sheetView>
  </sheetViews>
  <sheetFormatPr defaultRowHeight="12.75" x14ac:dyDescent="0.2"/>
  <cols>
    <col min="1" max="1" width="8.875" style="97" customWidth="1"/>
    <col min="2" max="2" width="15.125" style="97" bestFit="1" customWidth="1"/>
    <col min="3" max="3" width="20.375" style="97" customWidth="1"/>
    <col min="4" max="5" width="9" style="97"/>
    <col min="6" max="6" width="9" style="97" customWidth="1"/>
    <col min="7" max="256" width="9" style="97"/>
    <col min="257" max="257" width="16.625" style="97" customWidth="1"/>
    <col min="258" max="258" width="9" style="97"/>
    <col min="259" max="259" width="14.875" style="97" customWidth="1"/>
    <col min="260" max="512" width="9" style="97"/>
    <col min="513" max="513" width="16.625" style="97" customWidth="1"/>
    <col min="514" max="514" width="9" style="97"/>
    <col min="515" max="515" width="14.875" style="97" customWidth="1"/>
    <col min="516" max="768" width="9" style="97"/>
    <col min="769" max="769" width="16.625" style="97" customWidth="1"/>
    <col min="770" max="770" width="9" style="97"/>
    <col min="771" max="771" width="14.875" style="97" customWidth="1"/>
    <col min="772" max="1024" width="9" style="97"/>
    <col min="1025" max="1025" width="16.625" style="97" customWidth="1"/>
    <col min="1026" max="1026" width="9" style="97"/>
    <col min="1027" max="1027" width="14.875" style="97" customWidth="1"/>
    <col min="1028" max="1280" width="9" style="97"/>
    <col min="1281" max="1281" width="16.625" style="97" customWidth="1"/>
    <col min="1282" max="1282" width="9" style="97"/>
    <col min="1283" max="1283" width="14.875" style="97" customWidth="1"/>
    <col min="1284" max="1536" width="9" style="97"/>
    <col min="1537" max="1537" width="16.625" style="97" customWidth="1"/>
    <col min="1538" max="1538" width="9" style="97"/>
    <col min="1539" max="1539" width="14.875" style="97" customWidth="1"/>
    <col min="1540" max="1792" width="9" style="97"/>
    <col min="1793" max="1793" width="16.625" style="97" customWidth="1"/>
    <col min="1794" max="1794" width="9" style="97"/>
    <col min="1795" max="1795" width="14.875" style="97" customWidth="1"/>
    <col min="1796" max="2048" width="9" style="97"/>
    <col min="2049" max="2049" width="16.625" style="97" customWidth="1"/>
    <col min="2050" max="2050" width="9" style="97"/>
    <col min="2051" max="2051" width="14.875" style="97" customWidth="1"/>
    <col min="2052" max="2304" width="9" style="97"/>
    <col min="2305" max="2305" width="16.625" style="97" customWidth="1"/>
    <col min="2306" max="2306" width="9" style="97"/>
    <col min="2307" max="2307" width="14.875" style="97" customWidth="1"/>
    <col min="2308" max="2560" width="9" style="97"/>
    <col min="2561" max="2561" width="16.625" style="97" customWidth="1"/>
    <col min="2562" max="2562" width="9" style="97"/>
    <col min="2563" max="2563" width="14.875" style="97" customWidth="1"/>
    <col min="2564" max="2816" width="9" style="97"/>
    <col min="2817" max="2817" width="16.625" style="97" customWidth="1"/>
    <col min="2818" max="2818" width="9" style="97"/>
    <col min="2819" max="2819" width="14.875" style="97" customWidth="1"/>
    <col min="2820" max="3072" width="9" style="97"/>
    <col min="3073" max="3073" width="16.625" style="97" customWidth="1"/>
    <col min="3074" max="3074" width="9" style="97"/>
    <col min="3075" max="3075" width="14.875" style="97" customWidth="1"/>
    <col min="3076" max="3328" width="9" style="97"/>
    <col min="3329" max="3329" width="16.625" style="97" customWidth="1"/>
    <col min="3330" max="3330" width="9" style="97"/>
    <col min="3331" max="3331" width="14.875" style="97" customWidth="1"/>
    <col min="3332" max="3584" width="9" style="97"/>
    <col min="3585" max="3585" width="16.625" style="97" customWidth="1"/>
    <col min="3586" max="3586" width="9" style="97"/>
    <col min="3587" max="3587" width="14.875" style="97" customWidth="1"/>
    <col min="3588" max="3840" width="9" style="97"/>
    <col min="3841" max="3841" width="16.625" style="97" customWidth="1"/>
    <col min="3842" max="3842" width="9" style="97"/>
    <col min="3843" max="3843" width="14.875" style="97" customWidth="1"/>
    <col min="3844" max="4096" width="9" style="97"/>
    <col min="4097" max="4097" width="16.625" style="97" customWidth="1"/>
    <col min="4098" max="4098" width="9" style="97"/>
    <col min="4099" max="4099" width="14.875" style="97" customWidth="1"/>
    <col min="4100" max="4352" width="9" style="97"/>
    <col min="4353" max="4353" width="16.625" style="97" customWidth="1"/>
    <col min="4354" max="4354" width="9" style="97"/>
    <col min="4355" max="4355" width="14.875" style="97" customWidth="1"/>
    <col min="4356" max="4608" width="9" style="97"/>
    <col min="4609" max="4609" width="16.625" style="97" customWidth="1"/>
    <col min="4610" max="4610" width="9" style="97"/>
    <col min="4611" max="4611" width="14.875" style="97" customWidth="1"/>
    <col min="4612" max="4864" width="9" style="97"/>
    <col min="4865" max="4865" width="16.625" style="97" customWidth="1"/>
    <col min="4866" max="4866" width="9" style="97"/>
    <col min="4867" max="4867" width="14.875" style="97" customWidth="1"/>
    <col min="4868" max="5120" width="9" style="97"/>
    <col min="5121" max="5121" width="16.625" style="97" customWidth="1"/>
    <col min="5122" max="5122" width="9" style="97"/>
    <col min="5123" max="5123" width="14.875" style="97" customWidth="1"/>
    <col min="5124" max="5376" width="9" style="97"/>
    <col min="5377" max="5377" width="16.625" style="97" customWidth="1"/>
    <col min="5378" max="5378" width="9" style="97"/>
    <col min="5379" max="5379" width="14.875" style="97" customWidth="1"/>
    <col min="5380" max="5632" width="9" style="97"/>
    <col min="5633" max="5633" width="16.625" style="97" customWidth="1"/>
    <col min="5634" max="5634" width="9" style="97"/>
    <col min="5635" max="5635" width="14.875" style="97" customWidth="1"/>
    <col min="5636" max="5888" width="9" style="97"/>
    <col min="5889" max="5889" width="16.625" style="97" customWidth="1"/>
    <col min="5890" max="5890" width="9" style="97"/>
    <col min="5891" max="5891" width="14.875" style="97" customWidth="1"/>
    <col min="5892" max="6144" width="9" style="97"/>
    <col min="6145" max="6145" width="16.625" style="97" customWidth="1"/>
    <col min="6146" max="6146" width="9" style="97"/>
    <col min="6147" max="6147" width="14.875" style="97" customWidth="1"/>
    <col min="6148" max="6400" width="9" style="97"/>
    <col min="6401" max="6401" width="16.625" style="97" customWidth="1"/>
    <col min="6402" max="6402" width="9" style="97"/>
    <col min="6403" max="6403" width="14.875" style="97" customWidth="1"/>
    <col min="6404" max="6656" width="9" style="97"/>
    <col min="6657" max="6657" width="16.625" style="97" customWidth="1"/>
    <col min="6658" max="6658" width="9" style="97"/>
    <col min="6659" max="6659" width="14.875" style="97" customWidth="1"/>
    <col min="6660" max="6912" width="9" style="97"/>
    <col min="6913" max="6913" width="16.625" style="97" customWidth="1"/>
    <col min="6914" max="6914" width="9" style="97"/>
    <col min="6915" max="6915" width="14.875" style="97" customWidth="1"/>
    <col min="6916" max="7168" width="9" style="97"/>
    <col min="7169" max="7169" width="16.625" style="97" customWidth="1"/>
    <col min="7170" max="7170" width="9" style="97"/>
    <col min="7171" max="7171" width="14.875" style="97" customWidth="1"/>
    <col min="7172" max="7424" width="9" style="97"/>
    <col min="7425" max="7425" width="16.625" style="97" customWidth="1"/>
    <col min="7426" max="7426" width="9" style="97"/>
    <col min="7427" max="7427" width="14.875" style="97" customWidth="1"/>
    <col min="7428" max="7680" width="9" style="97"/>
    <col min="7681" max="7681" width="16.625" style="97" customWidth="1"/>
    <col min="7682" max="7682" width="9" style="97"/>
    <col min="7683" max="7683" width="14.875" style="97" customWidth="1"/>
    <col min="7684" max="7936" width="9" style="97"/>
    <col min="7937" max="7937" width="16.625" style="97" customWidth="1"/>
    <col min="7938" max="7938" width="9" style="97"/>
    <col min="7939" max="7939" width="14.875" style="97" customWidth="1"/>
    <col min="7940" max="8192" width="9" style="97"/>
    <col min="8193" max="8193" width="16.625" style="97" customWidth="1"/>
    <col min="8194" max="8194" width="9" style="97"/>
    <col min="8195" max="8195" width="14.875" style="97" customWidth="1"/>
    <col min="8196" max="8448" width="9" style="97"/>
    <col min="8449" max="8449" width="16.625" style="97" customWidth="1"/>
    <col min="8450" max="8450" width="9" style="97"/>
    <col min="8451" max="8451" width="14.875" style="97" customWidth="1"/>
    <col min="8452" max="8704" width="9" style="97"/>
    <col min="8705" max="8705" width="16.625" style="97" customWidth="1"/>
    <col min="8706" max="8706" width="9" style="97"/>
    <col min="8707" max="8707" width="14.875" style="97" customWidth="1"/>
    <col min="8708" max="8960" width="9" style="97"/>
    <col min="8961" max="8961" width="16.625" style="97" customWidth="1"/>
    <col min="8962" max="8962" width="9" style="97"/>
    <col min="8963" max="8963" width="14.875" style="97" customWidth="1"/>
    <col min="8964" max="9216" width="9" style="97"/>
    <col min="9217" max="9217" width="16.625" style="97" customWidth="1"/>
    <col min="9218" max="9218" width="9" style="97"/>
    <col min="9219" max="9219" width="14.875" style="97" customWidth="1"/>
    <col min="9220" max="9472" width="9" style="97"/>
    <col min="9473" max="9473" width="16.625" style="97" customWidth="1"/>
    <col min="9474" max="9474" width="9" style="97"/>
    <col min="9475" max="9475" width="14.875" style="97" customWidth="1"/>
    <col min="9476" max="9728" width="9" style="97"/>
    <col min="9729" max="9729" width="16.625" style="97" customWidth="1"/>
    <col min="9730" max="9730" width="9" style="97"/>
    <col min="9731" max="9731" width="14.875" style="97" customWidth="1"/>
    <col min="9732" max="9984" width="9" style="97"/>
    <col min="9985" max="9985" width="16.625" style="97" customWidth="1"/>
    <col min="9986" max="9986" width="9" style="97"/>
    <col min="9987" max="9987" width="14.875" style="97" customWidth="1"/>
    <col min="9988" max="10240" width="9" style="97"/>
    <col min="10241" max="10241" width="16.625" style="97" customWidth="1"/>
    <col min="10242" max="10242" width="9" style="97"/>
    <col min="10243" max="10243" width="14.875" style="97" customWidth="1"/>
    <col min="10244" max="10496" width="9" style="97"/>
    <col min="10497" max="10497" width="16.625" style="97" customWidth="1"/>
    <col min="10498" max="10498" width="9" style="97"/>
    <col min="10499" max="10499" width="14.875" style="97" customWidth="1"/>
    <col min="10500" max="10752" width="9" style="97"/>
    <col min="10753" max="10753" width="16.625" style="97" customWidth="1"/>
    <col min="10754" max="10754" width="9" style="97"/>
    <col min="10755" max="10755" width="14.875" style="97" customWidth="1"/>
    <col min="10756" max="11008" width="9" style="97"/>
    <col min="11009" max="11009" width="16.625" style="97" customWidth="1"/>
    <col min="11010" max="11010" width="9" style="97"/>
    <col min="11011" max="11011" width="14.875" style="97" customWidth="1"/>
    <col min="11012" max="11264" width="9" style="97"/>
    <col min="11265" max="11265" width="16.625" style="97" customWidth="1"/>
    <col min="11266" max="11266" width="9" style="97"/>
    <col min="11267" max="11267" width="14.875" style="97" customWidth="1"/>
    <col min="11268" max="11520" width="9" style="97"/>
    <col min="11521" max="11521" width="16.625" style="97" customWidth="1"/>
    <col min="11522" max="11522" width="9" style="97"/>
    <col min="11523" max="11523" width="14.875" style="97" customWidth="1"/>
    <col min="11524" max="11776" width="9" style="97"/>
    <col min="11777" max="11777" width="16.625" style="97" customWidth="1"/>
    <col min="11778" max="11778" width="9" style="97"/>
    <col min="11779" max="11779" width="14.875" style="97" customWidth="1"/>
    <col min="11780" max="12032" width="9" style="97"/>
    <col min="12033" max="12033" width="16.625" style="97" customWidth="1"/>
    <col min="12034" max="12034" width="9" style="97"/>
    <col min="12035" max="12035" width="14.875" style="97" customWidth="1"/>
    <col min="12036" max="12288" width="9" style="97"/>
    <col min="12289" max="12289" width="16.625" style="97" customWidth="1"/>
    <col min="12290" max="12290" width="9" style="97"/>
    <col min="12291" max="12291" width="14.875" style="97" customWidth="1"/>
    <col min="12292" max="12544" width="9" style="97"/>
    <col min="12545" max="12545" width="16.625" style="97" customWidth="1"/>
    <col min="12546" max="12546" width="9" style="97"/>
    <col min="12547" max="12547" width="14.875" style="97" customWidth="1"/>
    <col min="12548" max="12800" width="9" style="97"/>
    <col min="12801" max="12801" width="16.625" style="97" customWidth="1"/>
    <col min="12802" max="12802" width="9" style="97"/>
    <col min="12803" max="12803" width="14.875" style="97" customWidth="1"/>
    <col min="12804" max="13056" width="9" style="97"/>
    <col min="13057" max="13057" width="16.625" style="97" customWidth="1"/>
    <col min="13058" max="13058" width="9" style="97"/>
    <col min="13059" max="13059" width="14.875" style="97" customWidth="1"/>
    <col min="13060" max="13312" width="9" style="97"/>
    <col min="13313" max="13313" width="16.625" style="97" customWidth="1"/>
    <col min="13314" max="13314" width="9" style="97"/>
    <col min="13315" max="13315" width="14.875" style="97" customWidth="1"/>
    <col min="13316" max="13568" width="9" style="97"/>
    <col min="13569" max="13569" width="16.625" style="97" customWidth="1"/>
    <col min="13570" max="13570" width="9" style="97"/>
    <col min="13571" max="13571" width="14.875" style="97" customWidth="1"/>
    <col min="13572" max="13824" width="9" style="97"/>
    <col min="13825" max="13825" width="16.625" style="97" customWidth="1"/>
    <col min="13826" max="13826" width="9" style="97"/>
    <col min="13827" max="13827" width="14.875" style="97" customWidth="1"/>
    <col min="13828" max="14080" width="9" style="97"/>
    <col min="14081" max="14081" width="16.625" style="97" customWidth="1"/>
    <col min="14082" max="14082" width="9" style="97"/>
    <col min="14083" max="14083" width="14.875" style="97" customWidth="1"/>
    <col min="14084" max="14336" width="9" style="97"/>
    <col min="14337" max="14337" width="16.625" style="97" customWidth="1"/>
    <col min="14338" max="14338" width="9" style="97"/>
    <col min="14339" max="14339" width="14.875" style="97" customWidth="1"/>
    <col min="14340" max="14592" width="9" style="97"/>
    <col min="14593" max="14593" width="16.625" style="97" customWidth="1"/>
    <col min="14594" max="14594" width="9" style="97"/>
    <col min="14595" max="14595" width="14.875" style="97" customWidth="1"/>
    <col min="14596" max="14848" width="9" style="97"/>
    <col min="14849" max="14849" width="16.625" style="97" customWidth="1"/>
    <col min="14850" max="14850" width="9" style="97"/>
    <col min="14851" max="14851" width="14.875" style="97" customWidth="1"/>
    <col min="14852" max="15104" width="9" style="97"/>
    <col min="15105" max="15105" width="16.625" style="97" customWidth="1"/>
    <col min="15106" max="15106" width="9" style="97"/>
    <col min="15107" max="15107" width="14.875" style="97" customWidth="1"/>
    <col min="15108" max="15360" width="9" style="97"/>
    <col min="15361" max="15361" width="16.625" style="97" customWidth="1"/>
    <col min="15362" max="15362" width="9" style="97"/>
    <col min="15363" max="15363" width="14.875" style="97" customWidth="1"/>
    <col min="15364" max="15616" width="9" style="97"/>
    <col min="15617" max="15617" width="16.625" style="97" customWidth="1"/>
    <col min="15618" max="15618" width="9" style="97"/>
    <col min="15619" max="15619" width="14.875" style="97" customWidth="1"/>
    <col min="15620" max="15872" width="9" style="97"/>
    <col min="15873" max="15873" width="16.625" style="97" customWidth="1"/>
    <col min="15874" max="15874" width="9" style="97"/>
    <col min="15875" max="15875" width="14.875" style="97" customWidth="1"/>
    <col min="15876" max="16128" width="9" style="97"/>
    <col min="16129" max="16129" width="16.625" style="97" customWidth="1"/>
    <col min="16130" max="16130" width="9" style="97"/>
    <col min="16131" max="16131" width="14.875" style="97" customWidth="1"/>
    <col min="16132" max="16384" width="9" style="97"/>
  </cols>
  <sheetData>
    <row r="1" spans="1:6" ht="26.25" customHeight="1" x14ac:dyDescent="0.2">
      <c r="A1" s="96" t="s">
        <v>22</v>
      </c>
      <c r="B1" s="96" t="s">
        <v>20</v>
      </c>
      <c r="C1" s="96" t="s">
        <v>141</v>
      </c>
      <c r="D1" s="123" t="s">
        <v>150</v>
      </c>
      <c r="E1" s="123" t="s">
        <v>151</v>
      </c>
      <c r="F1" s="123" t="s">
        <v>161</v>
      </c>
    </row>
    <row r="2" spans="1:6" x14ac:dyDescent="0.2">
      <c r="A2" s="98">
        <v>1</v>
      </c>
      <c r="B2" s="99" t="s">
        <v>73</v>
      </c>
      <c r="C2" s="120">
        <v>43161</v>
      </c>
      <c r="D2" s="121">
        <v>0.21875</v>
      </c>
      <c r="E2" s="97" t="s">
        <v>148</v>
      </c>
      <c r="F2" s="97" t="str">
        <f t="shared" ref="F2:F65" si="0">E2&amp;" "&amp;TEXT(D2,"h,mm")</f>
        <v>PM 5,15</v>
      </c>
    </row>
    <row r="3" spans="1:6" x14ac:dyDescent="0.2">
      <c r="A3" s="98">
        <v>1</v>
      </c>
      <c r="B3" s="99" t="s">
        <v>73</v>
      </c>
      <c r="C3" s="120">
        <v>43166</v>
      </c>
      <c r="D3" s="121">
        <v>0.17777777777777778</v>
      </c>
      <c r="E3" s="97" t="s">
        <v>148</v>
      </c>
      <c r="F3" s="97" t="str">
        <f t="shared" si="0"/>
        <v>PM 4,16</v>
      </c>
    </row>
    <row r="4" spans="1:6" x14ac:dyDescent="0.2">
      <c r="A4" s="98">
        <v>1</v>
      </c>
      <c r="B4" s="99" t="s">
        <v>73</v>
      </c>
      <c r="C4" s="120">
        <v>43172</v>
      </c>
      <c r="D4" s="121">
        <v>0.34722222222222227</v>
      </c>
      <c r="E4" s="97" t="s">
        <v>149</v>
      </c>
      <c r="F4" s="97" t="str">
        <f t="shared" si="0"/>
        <v>AM 8,20</v>
      </c>
    </row>
    <row r="5" spans="1:6" x14ac:dyDescent="0.2">
      <c r="A5" s="98">
        <v>1</v>
      </c>
      <c r="B5" s="99" t="s">
        <v>73</v>
      </c>
      <c r="C5" s="120">
        <v>43172</v>
      </c>
      <c r="D5" s="121">
        <v>0.35069444444444442</v>
      </c>
      <c r="E5" s="97" t="s">
        <v>149</v>
      </c>
      <c r="F5" s="97" t="str">
        <f t="shared" si="0"/>
        <v>AM 8,25</v>
      </c>
    </row>
    <row r="6" spans="1:6" x14ac:dyDescent="0.2">
      <c r="A6" s="98">
        <v>1</v>
      </c>
      <c r="B6" s="99" t="s">
        <v>73</v>
      </c>
      <c r="C6" s="120">
        <v>43172</v>
      </c>
      <c r="D6" s="121">
        <v>0.1111111111111111</v>
      </c>
      <c r="E6" s="97" t="s">
        <v>148</v>
      </c>
      <c r="F6" s="97" t="str">
        <f t="shared" si="0"/>
        <v>PM 2,40</v>
      </c>
    </row>
    <row r="7" spans="1:6" x14ac:dyDescent="0.2">
      <c r="A7" s="98">
        <v>1</v>
      </c>
      <c r="B7" s="99" t="s">
        <v>73</v>
      </c>
      <c r="C7" s="120">
        <v>43177</v>
      </c>
      <c r="D7" s="121">
        <v>0.38819444444444445</v>
      </c>
      <c r="E7" s="97" t="s">
        <v>149</v>
      </c>
      <c r="F7" s="97" t="str">
        <f t="shared" si="0"/>
        <v>AM 9,19</v>
      </c>
    </row>
    <row r="8" spans="1:6" x14ac:dyDescent="0.2">
      <c r="A8" s="98">
        <v>1</v>
      </c>
      <c r="B8" s="99" t="s">
        <v>73</v>
      </c>
      <c r="C8" s="120">
        <v>43178</v>
      </c>
      <c r="D8" s="121">
        <v>0.21666666666666667</v>
      </c>
      <c r="E8" s="97" t="s">
        <v>148</v>
      </c>
      <c r="F8" s="97" t="str">
        <f t="shared" si="0"/>
        <v>PM 5,12</v>
      </c>
    </row>
    <row r="9" spans="1:6" x14ac:dyDescent="0.2">
      <c r="A9" s="98">
        <v>1</v>
      </c>
      <c r="B9" s="99" t="s">
        <v>73</v>
      </c>
      <c r="C9" s="120">
        <v>43184</v>
      </c>
      <c r="D9" s="121">
        <v>0.22708333333333333</v>
      </c>
      <c r="E9" s="97" t="s">
        <v>148</v>
      </c>
      <c r="F9" s="97" t="str">
        <f t="shared" si="0"/>
        <v>PM 5,27</v>
      </c>
    </row>
    <row r="10" spans="1:6" x14ac:dyDescent="0.2">
      <c r="A10" s="98">
        <v>2</v>
      </c>
      <c r="B10" s="99" t="s">
        <v>74</v>
      </c>
      <c r="C10" s="120">
        <v>43164</v>
      </c>
      <c r="D10" s="121">
        <v>0.49652777777777773</v>
      </c>
      <c r="E10" s="97" t="s">
        <v>149</v>
      </c>
      <c r="F10" s="97" t="str">
        <f t="shared" si="0"/>
        <v>AM 11,55</v>
      </c>
    </row>
    <row r="11" spans="1:6" x14ac:dyDescent="0.2">
      <c r="A11" s="98">
        <v>2</v>
      </c>
      <c r="B11" s="99" t="s">
        <v>74</v>
      </c>
      <c r="C11" s="120">
        <v>43164</v>
      </c>
      <c r="D11" s="121">
        <v>0.22222222222222221</v>
      </c>
      <c r="E11" s="97" t="s">
        <v>148</v>
      </c>
      <c r="F11" s="97" t="str">
        <f t="shared" si="0"/>
        <v>PM 5,20</v>
      </c>
    </row>
    <row r="12" spans="1:6" x14ac:dyDescent="0.2">
      <c r="A12" s="98">
        <v>2</v>
      </c>
      <c r="B12" s="99" t="s">
        <v>74</v>
      </c>
      <c r="C12" s="120">
        <v>43165</v>
      </c>
      <c r="D12" s="121">
        <v>0.3354166666666667</v>
      </c>
      <c r="E12" s="97" t="s">
        <v>149</v>
      </c>
      <c r="F12" s="97" t="str">
        <f t="shared" si="0"/>
        <v>AM 8,03</v>
      </c>
    </row>
    <row r="13" spans="1:6" x14ac:dyDescent="0.2">
      <c r="A13" s="98">
        <v>2</v>
      </c>
      <c r="B13" s="99" t="s">
        <v>74</v>
      </c>
      <c r="C13" s="120">
        <v>43166</v>
      </c>
      <c r="D13" s="121">
        <v>0.33958333333333335</v>
      </c>
      <c r="E13" s="97" t="s">
        <v>149</v>
      </c>
      <c r="F13" s="97" t="str">
        <f t="shared" si="0"/>
        <v>AM 8,09</v>
      </c>
    </row>
    <row r="14" spans="1:6" x14ac:dyDescent="0.2">
      <c r="A14" s="98">
        <v>2</v>
      </c>
      <c r="B14" s="99" t="s">
        <v>74</v>
      </c>
      <c r="C14" s="120">
        <v>43167</v>
      </c>
      <c r="D14" s="121">
        <v>0.34583333333333338</v>
      </c>
      <c r="E14" s="97" t="s">
        <v>149</v>
      </c>
      <c r="F14" s="97" t="str">
        <f t="shared" si="0"/>
        <v>AM 8,18</v>
      </c>
    </row>
    <row r="15" spans="1:6" x14ac:dyDescent="0.2">
      <c r="A15" s="98">
        <v>2</v>
      </c>
      <c r="B15" s="99" t="s">
        <v>74</v>
      </c>
      <c r="C15" s="120">
        <v>43167</v>
      </c>
      <c r="D15" s="121">
        <v>0.42430555555555555</v>
      </c>
      <c r="E15" s="97" t="s">
        <v>148</v>
      </c>
      <c r="F15" s="97" t="str">
        <f t="shared" si="0"/>
        <v>PM 10,11</v>
      </c>
    </row>
    <row r="16" spans="1:6" x14ac:dyDescent="0.2">
      <c r="A16" s="98">
        <v>2</v>
      </c>
      <c r="B16" s="99" t="s">
        <v>74</v>
      </c>
      <c r="C16" s="120">
        <v>43170</v>
      </c>
      <c r="D16" s="121">
        <v>0.42291666666666666</v>
      </c>
      <c r="E16" s="97" t="s">
        <v>149</v>
      </c>
      <c r="F16" s="97" t="str">
        <f t="shared" si="0"/>
        <v>AM 10,09</v>
      </c>
    </row>
    <row r="17" spans="1:6" x14ac:dyDescent="0.2">
      <c r="A17" s="98">
        <v>2</v>
      </c>
      <c r="B17" s="99" t="s">
        <v>74</v>
      </c>
      <c r="C17" s="120">
        <v>43172</v>
      </c>
      <c r="D17" s="121">
        <v>0.3347222222222222</v>
      </c>
      <c r="E17" s="97" t="s">
        <v>149</v>
      </c>
      <c r="F17" s="97" t="str">
        <f t="shared" si="0"/>
        <v>AM 8,02</v>
      </c>
    </row>
    <row r="18" spans="1:6" x14ac:dyDescent="0.2">
      <c r="A18" s="98">
        <v>2</v>
      </c>
      <c r="B18" s="99" t="s">
        <v>74</v>
      </c>
      <c r="C18" s="120">
        <v>43173</v>
      </c>
      <c r="D18" s="121">
        <v>0.34097222222222223</v>
      </c>
      <c r="E18" s="97" t="s">
        <v>149</v>
      </c>
      <c r="F18" s="97" t="str">
        <f t="shared" si="0"/>
        <v>AM 8,11</v>
      </c>
    </row>
    <row r="19" spans="1:6" x14ac:dyDescent="0.2">
      <c r="A19" s="98">
        <v>2</v>
      </c>
      <c r="B19" s="99" t="s">
        <v>74</v>
      </c>
      <c r="C19" s="120">
        <v>43173</v>
      </c>
      <c r="D19" s="121">
        <v>0.21944444444444444</v>
      </c>
      <c r="E19" s="97" t="s">
        <v>148</v>
      </c>
      <c r="F19" s="97" t="str">
        <f t="shared" si="0"/>
        <v>PM 5,16</v>
      </c>
    </row>
    <row r="20" spans="1:6" x14ac:dyDescent="0.2">
      <c r="A20" s="98">
        <v>2</v>
      </c>
      <c r="B20" s="99" t="s">
        <v>74</v>
      </c>
      <c r="C20" s="120">
        <v>43174</v>
      </c>
      <c r="D20" s="121">
        <v>0.3354166666666667</v>
      </c>
      <c r="E20" s="97" t="s">
        <v>149</v>
      </c>
      <c r="F20" s="97" t="str">
        <f t="shared" si="0"/>
        <v>AM 8,03</v>
      </c>
    </row>
    <row r="21" spans="1:6" x14ac:dyDescent="0.2">
      <c r="A21" s="98">
        <v>2</v>
      </c>
      <c r="B21" s="99" t="s">
        <v>74</v>
      </c>
      <c r="C21" s="120">
        <v>43174</v>
      </c>
      <c r="D21" s="121">
        <v>0.34583333333333338</v>
      </c>
      <c r="E21" s="97" t="s">
        <v>149</v>
      </c>
      <c r="F21" s="97" t="str">
        <f t="shared" si="0"/>
        <v>AM 8,18</v>
      </c>
    </row>
    <row r="22" spans="1:6" x14ac:dyDescent="0.2">
      <c r="A22" s="98">
        <v>2</v>
      </c>
      <c r="B22" s="99" t="s">
        <v>74</v>
      </c>
      <c r="C22" s="120">
        <v>43175</v>
      </c>
      <c r="D22" s="121">
        <v>0.39027777777777778</v>
      </c>
      <c r="E22" s="97" t="s">
        <v>149</v>
      </c>
      <c r="F22" s="97" t="str">
        <f t="shared" si="0"/>
        <v>AM 9,22</v>
      </c>
    </row>
    <row r="23" spans="1:6" x14ac:dyDescent="0.2">
      <c r="A23" s="98">
        <v>2</v>
      </c>
      <c r="B23" s="99" t="s">
        <v>74</v>
      </c>
      <c r="C23" s="120">
        <v>43175</v>
      </c>
      <c r="D23" s="121">
        <v>0.21458333333333335</v>
      </c>
      <c r="E23" s="97" t="s">
        <v>148</v>
      </c>
      <c r="F23" s="97" t="str">
        <f t="shared" si="0"/>
        <v>PM 5,09</v>
      </c>
    </row>
    <row r="24" spans="1:6" x14ac:dyDescent="0.2">
      <c r="A24" s="98">
        <v>2</v>
      </c>
      <c r="B24" s="99" t="s">
        <v>74</v>
      </c>
      <c r="C24" s="120">
        <v>43176</v>
      </c>
      <c r="D24" s="121">
        <v>0.125</v>
      </c>
      <c r="E24" s="97" t="s">
        <v>148</v>
      </c>
      <c r="F24" s="97" t="str">
        <f t="shared" si="0"/>
        <v>PM 3,00</v>
      </c>
    </row>
    <row r="25" spans="1:6" x14ac:dyDescent="0.2">
      <c r="A25" s="98">
        <v>2</v>
      </c>
      <c r="B25" s="99" t="s">
        <v>74</v>
      </c>
      <c r="C25" s="120">
        <v>43177</v>
      </c>
      <c r="D25" s="121">
        <v>0.3430555555555555</v>
      </c>
      <c r="E25" s="97" t="s">
        <v>149</v>
      </c>
      <c r="F25" s="97" t="str">
        <f t="shared" si="0"/>
        <v>AM 8,14</v>
      </c>
    </row>
    <row r="26" spans="1:6" x14ac:dyDescent="0.2">
      <c r="A26" s="98">
        <v>2</v>
      </c>
      <c r="B26" s="99" t="s">
        <v>74</v>
      </c>
      <c r="C26" s="120">
        <v>43179</v>
      </c>
      <c r="D26" s="121">
        <v>0.33263888888888887</v>
      </c>
      <c r="E26" s="97" t="s">
        <v>149</v>
      </c>
      <c r="F26" s="97" t="str">
        <f t="shared" si="0"/>
        <v>AM 7,59</v>
      </c>
    </row>
    <row r="27" spans="1:6" x14ac:dyDescent="0.2">
      <c r="A27" s="98">
        <v>2</v>
      </c>
      <c r="B27" s="99" t="s">
        <v>74</v>
      </c>
      <c r="C27" s="120">
        <v>43180</v>
      </c>
      <c r="D27" s="121">
        <v>0.33611111111111108</v>
      </c>
      <c r="E27" s="97" t="s">
        <v>149</v>
      </c>
      <c r="F27" s="97" t="str">
        <f t="shared" si="0"/>
        <v>AM 8,04</v>
      </c>
    </row>
    <row r="28" spans="1:6" x14ac:dyDescent="0.2">
      <c r="A28" s="98">
        <v>2</v>
      </c>
      <c r="B28" s="99" t="s">
        <v>74</v>
      </c>
      <c r="C28" s="120">
        <v>43180</v>
      </c>
      <c r="D28" s="121">
        <v>0.24166666666666667</v>
      </c>
      <c r="E28" s="97" t="s">
        <v>148</v>
      </c>
      <c r="F28" s="97" t="str">
        <f t="shared" si="0"/>
        <v>PM 5,48</v>
      </c>
    </row>
    <row r="29" spans="1:6" x14ac:dyDescent="0.2">
      <c r="A29" s="98">
        <v>2</v>
      </c>
      <c r="B29" s="99" t="s">
        <v>74</v>
      </c>
      <c r="C29" s="120">
        <v>43181</v>
      </c>
      <c r="D29" s="121">
        <v>0.33611111111111108</v>
      </c>
      <c r="E29" s="97" t="s">
        <v>149</v>
      </c>
      <c r="F29" s="97" t="str">
        <f t="shared" si="0"/>
        <v>AM 8,04</v>
      </c>
    </row>
    <row r="30" spans="1:6" x14ac:dyDescent="0.2">
      <c r="A30" s="98">
        <v>2</v>
      </c>
      <c r="B30" s="99" t="s">
        <v>74</v>
      </c>
      <c r="C30" s="120">
        <v>43181</v>
      </c>
      <c r="D30" s="121">
        <v>0.21458333333333335</v>
      </c>
      <c r="E30" s="97" t="s">
        <v>148</v>
      </c>
      <c r="F30" s="97" t="str">
        <f t="shared" si="0"/>
        <v>PM 5,09</v>
      </c>
    </row>
    <row r="31" spans="1:6" x14ac:dyDescent="0.2">
      <c r="A31" s="98">
        <v>2</v>
      </c>
      <c r="B31" s="99" t="s">
        <v>74</v>
      </c>
      <c r="C31" s="120">
        <v>43182</v>
      </c>
      <c r="D31" s="121">
        <v>0.35833333333333334</v>
      </c>
      <c r="E31" s="97" t="s">
        <v>149</v>
      </c>
      <c r="F31" s="97" t="str">
        <f t="shared" si="0"/>
        <v>AM 8,36</v>
      </c>
    </row>
    <row r="32" spans="1:6" x14ac:dyDescent="0.2">
      <c r="A32" s="98">
        <v>2</v>
      </c>
      <c r="B32" s="99" t="s">
        <v>74</v>
      </c>
      <c r="C32" s="120">
        <v>43183</v>
      </c>
      <c r="D32" s="121">
        <v>0.33958333333333335</v>
      </c>
      <c r="E32" s="97" t="s">
        <v>149</v>
      </c>
      <c r="F32" s="97" t="str">
        <f t="shared" si="0"/>
        <v>AM 8,09</v>
      </c>
    </row>
    <row r="33" spans="1:6" x14ac:dyDescent="0.2">
      <c r="A33" s="98">
        <v>2</v>
      </c>
      <c r="B33" s="99" t="s">
        <v>74</v>
      </c>
      <c r="C33" s="120">
        <v>43183</v>
      </c>
      <c r="D33" s="121">
        <v>0.26944444444444443</v>
      </c>
      <c r="E33" s="97" t="s">
        <v>148</v>
      </c>
      <c r="F33" s="97" t="str">
        <f t="shared" si="0"/>
        <v>PM 6,28</v>
      </c>
    </row>
    <row r="34" spans="1:6" x14ac:dyDescent="0.2">
      <c r="A34" s="98">
        <v>2</v>
      </c>
      <c r="B34" s="99" t="s">
        <v>74</v>
      </c>
      <c r="C34" s="120">
        <v>43184</v>
      </c>
      <c r="D34" s="121">
        <v>0.35138888888888892</v>
      </c>
      <c r="E34" s="97" t="s">
        <v>149</v>
      </c>
      <c r="F34" s="97" t="str">
        <f t="shared" si="0"/>
        <v>AM 8,26</v>
      </c>
    </row>
    <row r="35" spans="1:6" x14ac:dyDescent="0.2">
      <c r="A35" s="98">
        <v>2</v>
      </c>
      <c r="B35" s="99" t="s">
        <v>74</v>
      </c>
      <c r="C35" s="120">
        <v>43185</v>
      </c>
      <c r="D35" s="121">
        <v>0.41944444444444445</v>
      </c>
      <c r="E35" s="97" t="s">
        <v>149</v>
      </c>
      <c r="F35" s="97" t="str">
        <f t="shared" si="0"/>
        <v>AM 10,04</v>
      </c>
    </row>
    <row r="36" spans="1:6" x14ac:dyDescent="0.2">
      <c r="A36" s="98">
        <v>2</v>
      </c>
      <c r="B36" s="99" t="s">
        <v>74</v>
      </c>
      <c r="C36" s="120">
        <v>43185</v>
      </c>
      <c r="D36" s="121">
        <v>0.36736111111111108</v>
      </c>
      <c r="E36" s="97" t="s">
        <v>148</v>
      </c>
      <c r="F36" s="97" t="str">
        <f t="shared" si="0"/>
        <v>PM 8,49</v>
      </c>
    </row>
    <row r="37" spans="1:6" x14ac:dyDescent="0.2">
      <c r="A37" s="98">
        <v>2</v>
      </c>
      <c r="B37" s="99" t="s">
        <v>74</v>
      </c>
      <c r="C37" s="120">
        <v>43186</v>
      </c>
      <c r="D37" s="121">
        <v>0.34097222222222223</v>
      </c>
      <c r="E37" s="97" t="s">
        <v>149</v>
      </c>
      <c r="F37" s="97" t="str">
        <f t="shared" si="0"/>
        <v>AM 8,11</v>
      </c>
    </row>
    <row r="38" spans="1:6" x14ac:dyDescent="0.2">
      <c r="A38" s="98">
        <v>2</v>
      </c>
      <c r="B38" s="99" t="s">
        <v>74</v>
      </c>
      <c r="C38" s="120">
        <v>43186</v>
      </c>
      <c r="D38" s="121">
        <v>0.35555555555555557</v>
      </c>
      <c r="E38" s="97" t="s">
        <v>148</v>
      </c>
      <c r="F38" s="97" t="str">
        <f t="shared" si="0"/>
        <v>PM 8,32</v>
      </c>
    </row>
    <row r="39" spans="1:6" x14ac:dyDescent="0.2">
      <c r="A39" s="98">
        <v>2</v>
      </c>
      <c r="B39" s="99" t="s">
        <v>74</v>
      </c>
      <c r="C39" s="120">
        <v>43187</v>
      </c>
      <c r="D39" s="121">
        <v>0.46597222222222223</v>
      </c>
      <c r="E39" s="97" t="s">
        <v>149</v>
      </c>
      <c r="F39" s="97" t="str">
        <f t="shared" si="0"/>
        <v>AM 11,11</v>
      </c>
    </row>
    <row r="40" spans="1:6" x14ac:dyDescent="0.2">
      <c r="A40" s="98">
        <v>2</v>
      </c>
      <c r="B40" s="99" t="s">
        <v>74</v>
      </c>
      <c r="C40" s="120">
        <v>43187</v>
      </c>
      <c r="D40" s="121">
        <v>0.3354166666666667</v>
      </c>
      <c r="E40" s="97" t="s">
        <v>148</v>
      </c>
      <c r="F40" s="97" t="str">
        <f t="shared" si="0"/>
        <v>PM 8,03</v>
      </c>
    </row>
    <row r="41" spans="1:6" x14ac:dyDescent="0.2">
      <c r="A41" s="98">
        <v>2</v>
      </c>
      <c r="B41" s="99" t="s">
        <v>74</v>
      </c>
      <c r="C41" s="120">
        <v>43189</v>
      </c>
      <c r="D41" s="121">
        <v>0.32430555555555557</v>
      </c>
      <c r="E41" s="97" t="s">
        <v>148</v>
      </c>
      <c r="F41" s="97" t="str">
        <f t="shared" si="0"/>
        <v>PM 7,47</v>
      </c>
    </row>
    <row r="42" spans="1:6" x14ac:dyDescent="0.2">
      <c r="A42" s="98">
        <v>2</v>
      </c>
      <c r="B42" s="99" t="s">
        <v>74</v>
      </c>
      <c r="C42" s="120">
        <v>43190</v>
      </c>
      <c r="D42" s="121">
        <v>0.33819444444444446</v>
      </c>
      <c r="E42" s="97" t="s">
        <v>149</v>
      </c>
      <c r="F42" s="97" t="str">
        <f t="shared" si="0"/>
        <v>AM 8,07</v>
      </c>
    </row>
    <row r="43" spans="1:6" x14ac:dyDescent="0.2">
      <c r="A43" s="98">
        <v>3</v>
      </c>
      <c r="B43" s="99" t="s">
        <v>75</v>
      </c>
      <c r="C43" s="120">
        <v>43160</v>
      </c>
      <c r="D43" s="121">
        <v>0.4513888888888889</v>
      </c>
      <c r="E43" s="97" t="s">
        <v>149</v>
      </c>
      <c r="F43" s="97" t="str">
        <f t="shared" si="0"/>
        <v>AM 10,50</v>
      </c>
    </row>
    <row r="44" spans="1:6" x14ac:dyDescent="0.2">
      <c r="A44" s="98">
        <v>3</v>
      </c>
      <c r="B44" s="99" t="s">
        <v>75</v>
      </c>
      <c r="C44" s="120">
        <v>43160</v>
      </c>
      <c r="D44" s="121">
        <v>0.21458333333333335</v>
      </c>
      <c r="E44" s="97" t="s">
        <v>148</v>
      </c>
      <c r="F44" s="97" t="str">
        <f t="shared" si="0"/>
        <v>PM 5,09</v>
      </c>
    </row>
    <row r="45" spans="1:6" x14ac:dyDescent="0.2">
      <c r="A45" s="98">
        <v>3</v>
      </c>
      <c r="B45" s="99" t="s">
        <v>75</v>
      </c>
      <c r="C45" s="120">
        <v>43162</v>
      </c>
      <c r="D45" s="121">
        <v>0.38472222222222219</v>
      </c>
      <c r="E45" s="97" t="s">
        <v>149</v>
      </c>
      <c r="F45" s="97" t="str">
        <f t="shared" si="0"/>
        <v>AM 9,14</v>
      </c>
    </row>
    <row r="46" spans="1:6" x14ac:dyDescent="0.2">
      <c r="A46" s="98">
        <v>3</v>
      </c>
      <c r="B46" s="99" t="s">
        <v>75</v>
      </c>
      <c r="C46" s="120">
        <v>43162</v>
      </c>
      <c r="D46" s="121">
        <v>0.27499999999999997</v>
      </c>
      <c r="E46" s="97" t="s">
        <v>148</v>
      </c>
      <c r="F46" s="97" t="str">
        <f t="shared" si="0"/>
        <v>PM 6,36</v>
      </c>
    </row>
    <row r="47" spans="1:6" x14ac:dyDescent="0.2">
      <c r="A47" s="98">
        <v>3</v>
      </c>
      <c r="B47" s="99" t="s">
        <v>75</v>
      </c>
      <c r="C47" s="120">
        <v>43163</v>
      </c>
      <c r="D47" s="121">
        <v>0.3444444444444445</v>
      </c>
      <c r="E47" s="97" t="s">
        <v>149</v>
      </c>
      <c r="F47" s="97" t="str">
        <f t="shared" si="0"/>
        <v>AM 8,16</v>
      </c>
    </row>
    <row r="48" spans="1:6" x14ac:dyDescent="0.2">
      <c r="A48" s="98">
        <v>3</v>
      </c>
      <c r="B48" s="99" t="s">
        <v>75</v>
      </c>
      <c r="C48" s="120">
        <v>43163</v>
      </c>
      <c r="D48" s="121">
        <v>0.25069444444444444</v>
      </c>
      <c r="E48" s="97" t="s">
        <v>148</v>
      </c>
      <c r="F48" s="97" t="str">
        <f t="shared" si="0"/>
        <v>PM 6,01</v>
      </c>
    </row>
    <row r="49" spans="1:6" x14ac:dyDescent="0.2">
      <c r="A49" s="98">
        <v>3</v>
      </c>
      <c r="B49" s="99" t="s">
        <v>75</v>
      </c>
      <c r="C49" s="120">
        <v>43164</v>
      </c>
      <c r="D49" s="121">
        <v>0.33749999999999997</v>
      </c>
      <c r="E49" s="97" t="s">
        <v>149</v>
      </c>
      <c r="F49" s="97" t="str">
        <f t="shared" si="0"/>
        <v>AM 8,06</v>
      </c>
    </row>
    <row r="50" spans="1:6" x14ac:dyDescent="0.2">
      <c r="A50" s="98">
        <v>3</v>
      </c>
      <c r="B50" s="99" t="s">
        <v>75</v>
      </c>
      <c r="C50" s="120">
        <v>43165</v>
      </c>
      <c r="D50" s="121">
        <v>4.5138888888888888E-2</v>
      </c>
      <c r="E50" s="97" t="s">
        <v>148</v>
      </c>
      <c r="F50" s="97" t="str">
        <f t="shared" si="0"/>
        <v>PM 1,05</v>
      </c>
    </row>
    <row r="51" spans="1:6" x14ac:dyDescent="0.2">
      <c r="A51" s="98">
        <v>3</v>
      </c>
      <c r="B51" s="99" t="s">
        <v>75</v>
      </c>
      <c r="C51" s="120">
        <v>43165</v>
      </c>
      <c r="D51" s="121">
        <v>0.22569444444444445</v>
      </c>
      <c r="E51" s="97" t="s">
        <v>148</v>
      </c>
      <c r="F51" s="97" t="str">
        <f t="shared" si="0"/>
        <v>PM 5,25</v>
      </c>
    </row>
    <row r="52" spans="1:6" x14ac:dyDescent="0.2">
      <c r="A52" s="98">
        <v>3</v>
      </c>
      <c r="B52" s="99" t="s">
        <v>75</v>
      </c>
      <c r="C52" s="120">
        <v>43166</v>
      </c>
      <c r="D52" s="121">
        <v>0.4368055555555555</v>
      </c>
      <c r="E52" s="97" t="s">
        <v>149</v>
      </c>
      <c r="F52" s="97" t="str">
        <f t="shared" si="0"/>
        <v>AM 10,29</v>
      </c>
    </row>
    <row r="53" spans="1:6" x14ac:dyDescent="0.2">
      <c r="A53" s="98">
        <v>3</v>
      </c>
      <c r="B53" s="99" t="s">
        <v>75</v>
      </c>
      <c r="C53" s="120">
        <v>43166</v>
      </c>
      <c r="D53" s="121">
        <v>0.21388888888888891</v>
      </c>
      <c r="E53" s="97" t="s">
        <v>148</v>
      </c>
      <c r="F53" s="97" t="str">
        <f t="shared" si="0"/>
        <v>PM 5,08</v>
      </c>
    </row>
    <row r="54" spans="1:6" x14ac:dyDescent="0.2">
      <c r="A54" s="98">
        <v>3</v>
      </c>
      <c r="B54" s="99" t="s">
        <v>75</v>
      </c>
      <c r="C54" s="120">
        <v>43167</v>
      </c>
      <c r="D54" s="121">
        <v>0.3354166666666667</v>
      </c>
      <c r="E54" s="97" t="s">
        <v>149</v>
      </c>
      <c r="F54" s="97" t="str">
        <f t="shared" si="0"/>
        <v>AM 8,03</v>
      </c>
    </row>
    <row r="55" spans="1:6" x14ac:dyDescent="0.2">
      <c r="A55" s="98">
        <v>3</v>
      </c>
      <c r="B55" s="99" t="s">
        <v>75</v>
      </c>
      <c r="C55" s="120">
        <v>43167</v>
      </c>
      <c r="D55" s="121">
        <v>0.21111111111111111</v>
      </c>
      <c r="E55" s="97" t="s">
        <v>148</v>
      </c>
      <c r="F55" s="97" t="str">
        <f t="shared" si="0"/>
        <v>PM 5,04</v>
      </c>
    </row>
    <row r="56" spans="1:6" x14ac:dyDescent="0.2">
      <c r="A56" s="98">
        <v>3</v>
      </c>
      <c r="B56" s="99" t="s">
        <v>75</v>
      </c>
      <c r="C56" s="120">
        <v>43169</v>
      </c>
      <c r="D56" s="121">
        <v>0.37986111111111115</v>
      </c>
      <c r="E56" s="97" t="s">
        <v>149</v>
      </c>
      <c r="F56" s="97" t="str">
        <f t="shared" si="0"/>
        <v>AM 9,07</v>
      </c>
    </row>
    <row r="57" spans="1:6" x14ac:dyDescent="0.2">
      <c r="A57" s="98">
        <v>3</v>
      </c>
      <c r="B57" s="99" t="s">
        <v>75</v>
      </c>
      <c r="C57" s="120">
        <v>43169</v>
      </c>
      <c r="D57" s="121">
        <v>0.22430555555555556</v>
      </c>
      <c r="E57" s="97" t="s">
        <v>148</v>
      </c>
      <c r="F57" s="97" t="str">
        <f t="shared" si="0"/>
        <v>PM 5,23</v>
      </c>
    </row>
    <row r="58" spans="1:6" x14ac:dyDescent="0.2">
      <c r="A58" s="98">
        <v>3</v>
      </c>
      <c r="B58" s="99" t="s">
        <v>75</v>
      </c>
      <c r="C58" s="120">
        <v>43170</v>
      </c>
      <c r="D58" s="121">
        <v>0.53472222222222221</v>
      </c>
      <c r="E58" s="97" t="s">
        <v>148</v>
      </c>
      <c r="F58" s="97" t="str">
        <f t="shared" si="0"/>
        <v>PM 12,50</v>
      </c>
    </row>
    <row r="59" spans="1:6" x14ac:dyDescent="0.2">
      <c r="A59" s="98">
        <v>3</v>
      </c>
      <c r="B59" s="99" t="s">
        <v>75</v>
      </c>
      <c r="C59" s="120">
        <v>43170</v>
      </c>
      <c r="D59" s="121">
        <v>0.21249999999999999</v>
      </c>
      <c r="E59" s="97" t="s">
        <v>148</v>
      </c>
      <c r="F59" s="97" t="str">
        <f t="shared" si="0"/>
        <v>PM 5,06</v>
      </c>
    </row>
    <row r="60" spans="1:6" x14ac:dyDescent="0.2">
      <c r="A60" s="98">
        <v>3</v>
      </c>
      <c r="B60" s="99" t="s">
        <v>75</v>
      </c>
      <c r="C60" s="120">
        <v>43172</v>
      </c>
      <c r="D60" s="121">
        <v>0.3659722222222222</v>
      </c>
      <c r="E60" s="97" t="s">
        <v>149</v>
      </c>
      <c r="F60" s="97" t="str">
        <f t="shared" si="0"/>
        <v>AM 8,47</v>
      </c>
    </row>
    <row r="61" spans="1:6" x14ac:dyDescent="0.2">
      <c r="A61" s="98">
        <v>3</v>
      </c>
      <c r="B61" s="99" t="s">
        <v>75</v>
      </c>
      <c r="C61" s="120">
        <v>43172</v>
      </c>
      <c r="D61" s="121">
        <v>0.21388888888888891</v>
      </c>
      <c r="E61" s="97" t="s">
        <v>148</v>
      </c>
      <c r="F61" s="97" t="str">
        <f t="shared" si="0"/>
        <v>PM 5,08</v>
      </c>
    </row>
    <row r="62" spans="1:6" x14ac:dyDescent="0.2">
      <c r="A62" s="98">
        <v>3</v>
      </c>
      <c r="B62" s="99" t="s">
        <v>75</v>
      </c>
      <c r="C62" s="120">
        <v>43173</v>
      </c>
      <c r="D62" s="121">
        <v>0.43888888888888888</v>
      </c>
      <c r="E62" s="97" t="s">
        <v>149</v>
      </c>
      <c r="F62" s="97" t="str">
        <f t="shared" si="0"/>
        <v>AM 10,32</v>
      </c>
    </row>
    <row r="63" spans="1:6" x14ac:dyDescent="0.2">
      <c r="A63" s="98">
        <v>3</v>
      </c>
      <c r="B63" s="99" t="s">
        <v>75</v>
      </c>
      <c r="C63" s="120">
        <v>43173</v>
      </c>
      <c r="D63" s="121">
        <v>0.21319444444444444</v>
      </c>
      <c r="E63" s="97" t="s">
        <v>148</v>
      </c>
      <c r="F63" s="97" t="str">
        <f t="shared" si="0"/>
        <v>PM 5,07</v>
      </c>
    </row>
    <row r="64" spans="1:6" x14ac:dyDescent="0.2">
      <c r="A64" s="98">
        <v>3</v>
      </c>
      <c r="B64" s="99" t="s">
        <v>75</v>
      </c>
      <c r="C64" s="120">
        <v>43174</v>
      </c>
      <c r="D64" s="121">
        <v>0.38125000000000003</v>
      </c>
      <c r="E64" s="97" t="s">
        <v>149</v>
      </c>
      <c r="F64" s="97" t="str">
        <f t="shared" si="0"/>
        <v>AM 9,09</v>
      </c>
    </row>
    <row r="65" spans="1:6" x14ac:dyDescent="0.2">
      <c r="A65" s="98">
        <v>3</v>
      </c>
      <c r="B65" s="99" t="s">
        <v>75</v>
      </c>
      <c r="C65" s="120">
        <v>43174</v>
      </c>
      <c r="D65" s="121">
        <v>0.22152777777777777</v>
      </c>
      <c r="E65" s="97" t="s">
        <v>148</v>
      </c>
      <c r="F65" s="97" t="str">
        <f t="shared" si="0"/>
        <v>PM 5,19</v>
      </c>
    </row>
    <row r="66" spans="1:6" x14ac:dyDescent="0.2">
      <c r="A66" s="98">
        <v>3</v>
      </c>
      <c r="B66" s="99" t="s">
        <v>75</v>
      </c>
      <c r="C66" s="120">
        <v>43175</v>
      </c>
      <c r="D66" s="121">
        <v>0.3444444444444445</v>
      </c>
      <c r="E66" s="97" t="s">
        <v>149</v>
      </c>
      <c r="F66" s="97" t="str">
        <f t="shared" ref="F66:F129" si="1">E66&amp;" "&amp;TEXT(D66,"h,mm")</f>
        <v>AM 8,16</v>
      </c>
    </row>
    <row r="67" spans="1:6" x14ac:dyDescent="0.2">
      <c r="A67" s="98">
        <v>3</v>
      </c>
      <c r="B67" s="99" t="s">
        <v>75</v>
      </c>
      <c r="C67" s="120">
        <v>43175</v>
      </c>
      <c r="D67" s="121">
        <v>0.13194444444444445</v>
      </c>
      <c r="E67" s="97" t="s">
        <v>148</v>
      </c>
      <c r="F67" s="97" t="str">
        <f t="shared" si="1"/>
        <v>PM 3,10</v>
      </c>
    </row>
    <row r="68" spans="1:6" x14ac:dyDescent="0.2">
      <c r="A68" s="98">
        <v>3</v>
      </c>
      <c r="B68" s="99" t="s">
        <v>75</v>
      </c>
      <c r="C68" s="120">
        <v>43176</v>
      </c>
      <c r="D68" s="121">
        <v>0.44166666666666665</v>
      </c>
      <c r="E68" s="97" t="s">
        <v>149</v>
      </c>
      <c r="F68" s="97" t="str">
        <f t="shared" si="1"/>
        <v>AM 10,36</v>
      </c>
    </row>
    <row r="69" spans="1:6" x14ac:dyDescent="0.2">
      <c r="A69" s="98">
        <v>3</v>
      </c>
      <c r="B69" s="99" t="s">
        <v>75</v>
      </c>
      <c r="C69" s="120">
        <v>43176</v>
      </c>
      <c r="D69" s="121">
        <v>0.25694444444444448</v>
      </c>
      <c r="E69" s="97" t="s">
        <v>148</v>
      </c>
      <c r="F69" s="97" t="str">
        <f t="shared" si="1"/>
        <v>PM 6,10</v>
      </c>
    </row>
    <row r="70" spans="1:6" x14ac:dyDescent="0.2">
      <c r="A70" s="98">
        <v>3</v>
      </c>
      <c r="B70" s="99" t="s">
        <v>75</v>
      </c>
      <c r="C70" s="120">
        <v>43178</v>
      </c>
      <c r="D70" s="121">
        <v>0.42638888888888887</v>
      </c>
      <c r="E70" s="97" t="s">
        <v>149</v>
      </c>
      <c r="F70" s="97" t="str">
        <f t="shared" si="1"/>
        <v>AM 10,14</v>
      </c>
    </row>
    <row r="71" spans="1:6" x14ac:dyDescent="0.2">
      <c r="A71" s="98">
        <v>3</v>
      </c>
      <c r="B71" s="99" t="s">
        <v>75</v>
      </c>
      <c r="C71" s="120">
        <v>43178</v>
      </c>
      <c r="D71" s="121">
        <v>0.26180555555555557</v>
      </c>
      <c r="E71" s="97" t="s">
        <v>148</v>
      </c>
      <c r="F71" s="97" t="str">
        <f t="shared" si="1"/>
        <v>PM 6,17</v>
      </c>
    </row>
    <row r="72" spans="1:6" x14ac:dyDescent="0.2">
      <c r="A72" s="98">
        <v>3</v>
      </c>
      <c r="B72" s="99" t="s">
        <v>75</v>
      </c>
      <c r="C72" s="120">
        <v>43179</v>
      </c>
      <c r="D72" s="121">
        <v>0.39305555555555555</v>
      </c>
      <c r="E72" s="97" t="s">
        <v>149</v>
      </c>
      <c r="F72" s="97" t="str">
        <f t="shared" si="1"/>
        <v>AM 9,26</v>
      </c>
    </row>
    <row r="73" spans="1:6" x14ac:dyDescent="0.2">
      <c r="A73" s="98">
        <v>3</v>
      </c>
      <c r="B73" s="99" t="s">
        <v>75</v>
      </c>
      <c r="C73" s="120">
        <v>43179</v>
      </c>
      <c r="D73" s="121">
        <v>0.31388888888888888</v>
      </c>
      <c r="E73" s="97" t="s">
        <v>148</v>
      </c>
      <c r="F73" s="97" t="str">
        <f t="shared" si="1"/>
        <v>PM 7,32</v>
      </c>
    </row>
    <row r="74" spans="1:6" x14ac:dyDescent="0.2">
      <c r="A74" s="98">
        <v>3</v>
      </c>
      <c r="B74" s="99" t="s">
        <v>75</v>
      </c>
      <c r="C74" s="120">
        <v>43180</v>
      </c>
      <c r="D74" s="121">
        <v>0.46111111111111108</v>
      </c>
      <c r="E74" s="97" t="s">
        <v>149</v>
      </c>
      <c r="F74" s="97" t="str">
        <f t="shared" si="1"/>
        <v>AM 11,04</v>
      </c>
    </row>
    <row r="75" spans="1:6" x14ac:dyDescent="0.2">
      <c r="A75" s="98">
        <v>3</v>
      </c>
      <c r="B75" s="99" t="s">
        <v>75</v>
      </c>
      <c r="C75" s="120">
        <v>43181</v>
      </c>
      <c r="D75" s="121">
        <v>0.42222222222222222</v>
      </c>
      <c r="E75" s="97" t="s">
        <v>149</v>
      </c>
      <c r="F75" s="97" t="str">
        <f t="shared" si="1"/>
        <v>AM 10,08</v>
      </c>
    </row>
    <row r="76" spans="1:6" x14ac:dyDescent="0.2">
      <c r="A76" s="98">
        <v>3</v>
      </c>
      <c r="B76" s="99" t="s">
        <v>75</v>
      </c>
      <c r="C76" s="120">
        <v>43181</v>
      </c>
      <c r="D76" s="121">
        <v>0.21180555555555555</v>
      </c>
      <c r="E76" s="97" t="s">
        <v>148</v>
      </c>
      <c r="F76" s="97" t="str">
        <f t="shared" si="1"/>
        <v>PM 5,05</v>
      </c>
    </row>
    <row r="77" spans="1:6" x14ac:dyDescent="0.2">
      <c r="A77" s="98">
        <v>3</v>
      </c>
      <c r="B77" s="99" t="s">
        <v>75</v>
      </c>
      <c r="C77" s="120">
        <v>43183</v>
      </c>
      <c r="D77" s="121">
        <v>0.39930555555555558</v>
      </c>
      <c r="E77" s="97" t="s">
        <v>149</v>
      </c>
      <c r="F77" s="97" t="str">
        <f t="shared" si="1"/>
        <v>AM 9,35</v>
      </c>
    </row>
    <row r="78" spans="1:6" x14ac:dyDescent="0.2">
      <c r="A78" s="98">
        <v>3</v>
      </c>
      <c r="B78" s="99" t="s">
        <v>75</v>
      </c>
      <c r="C78" s="120">
        <v>43183</v>
      </c>
      <c r="D78" s="121">
        <v>0.25277777777777777</v>
      </c>
      <c r="E78" s="97" t="s">
        <v>148</v>
      </c>
      <c r="F78" s="97" t="str">
        <f t="shared" si="1"/>
        <v>PM 6,04</v>
      </c>
    </row>
    <row r="79" spans="1:6" x14ac:dyDescent="0.2">
      <c r="A79" s="98">
        <v>3</v>
      </c>
      <c r="B79" s="99" t="s">
        <v>75</v>
      </c>
      <c r="C79" s="120">
        <v>43184</v>
      </c>
      <c r="D79" s="121">
        <v>0.43472222222222223</v>
      </c>
      <c r="E79" s="97" t="s">
        <v>149</v>
      </c>
      <c r="F79" s="97" t="str">
        <f t="shared" si="1"/>
        <v>AM 10,26</v>
      </c>
    </row>
    <row r="80" spans="1:6" x14ac:dyDescent="0.2">
      <c r="A80" s="98">
        <v>3</v>
      </c>
      <c r="B80" s="99" t="s">
        <v>75</v>
      </c>
      <c r="C80" s="120">
        <v>43184</v>
      </c>
      <c r="D80" s="121">
        <v>0.27291666666666664</v>
      </c>
      <c r="E80" s="97" t="s">
        <v>148</v>
      </c>
      <c r="F80" s="97" t="str">
        <f t="shared" si="1"/>
        <v>PM 6,33</v>
      </c>
    </row>
    <row r="81" spans="1:6" x14ac:dyDescent="0.2">
      <c r="A81" s="98">
        <v>3</v>
      </c>
      <c r="B81" s="99" t="s">
        <v>75</v>
      </c>
      <c r="C81" s="120">
        <v>43185</v>
      </c>
      <c r="D81" s="121">
        <v>0.4201388888888889</v>
      </c>
      <c r="E81" s="97" t="s">
        <v>149</v>
      </c>
      <c r="F81" s="97" t="str">
        <f t="shared" si="1"/>
        <v>AM 10,05</v>
      </c>
    </row>
    <row r="82" spans="1:6" x14ac:dyDescent="0.2">
      <c r="A82" s="98">
        <v>3</v>
      </c>
      <c r="B82" s="99" t="s">
        <v>75</v>
      </c>
      <c r="C82" s="120">
        <v>43185</v>
      </c>
      <c r="D82" s="121">
        <v>0.36180555555555555</v>
      </c>
      <c r="E82" s="97" t="s">
        <v>148</v>
      </c>
      <c r="F82" s="97" t="str">
        <f t="shared" si="1"/>
        <v>PM 8,41</v>
      </c>
    </row>
    <row r="83" spans="1:6" x14ac:dyDescent="0.2">
      <c r="A83" s="98">
        <v>3</v>
      </c>
      <c r="B83" s="99" t="s">
        <v>75</v>
      </c>
      <c r="C83" s="120">
        <v>43186</v>
      </c>
      <c r="D83" s="121">
        <v>0.47986111111111113</v>
      </c>
      <c r="E83" s="97" t="s">
        <v>149</v>
      </c>
      <c r="F83" s="97" t="str">
        <f t="shared" si="1"/>
        <v>AM 11,31</v>
      </c>
    </row>
    <row r="84" spans="1:6" x14ac:dyDescent="0.2">
      <c r="A84" s="98">
        <v>3</v>
      </c>
      <c r="B84" s="99" t="s">
        <v>75</v>
      </c>
      <c r="C84" s="120">
        <v>43186</v>
      </c>
      <c r="D84" s="121">
        <v>0.35069444444444442</v>
      </c>
      <c r="E84" s="97" t="s">
        <v>148</v>
      </c>
      <c r="F84" s="97" t="str">
        <f t="shared" si="1"/>
        <v>PM 8,25</v>
      </c>
    </row>
    <row r="85" spans="1:6" x14ac:dyDescent="0.2">
      <c r="A85" s="98">
        <v>3</v>
      </c>
      <c r="B85" s="99" t="s">
        <v>75</v>
      </c>
      <c r="C85" s="120">
        <v>43187</v>
      </c>
      <c r="D85" s="121">
        <v>0.41666666666666669</v>
      </c>
      <c r="E85" s="97" t="s">
        <v>149</v>
      </c>
      <c r="F85" s="97" t="str">
        <f t="shared" si="1"/>
        <v>AM 10,00</v>
      </c>
    </row>
    <row r="86" spans="1:6" x14ac:dyDescent="0.2">
      <c r="A86" s="98">
        <v>3</v>
      </c>
      <c r="B86" s="99" t="s">
        <v>75</v>
      </c>
      <c r="C86" s="120">
        <v>43187</v>
      </c>
      <c r="D86" s="121">
        <v>0.31666666666666665</v>
      </c>
      <c r="E86" s="97" t="s">
        <v>148</v>
      </c>
      <c r="F86" s="97" t="str">
        <f t="shared" si="1"/>
        <v>PM 7,36</v>
      </c>
    </row>
    <row r="87" spans="1:6" x14ac:dyDescent="0.2">
      <c r="A87" s="98">
        <v>3</v>
      </c>
      <c r="B87" s="99" t="s">
        <v>75</v>
      </c>
      <c r="C87" s="120">
        <v>43188</v>
      </c>
      <c r="D87" s="121">
        <v>0.45</v>
      </c>
      <c r="E87" s="97" t="s">
        <v>149</v>
      </c>
      <c r="F87" s="97" t="str">
        <f t="shared" si="1"/>
        <v>AM 10,48</v>
      </c>
    </row>
    <row r="88" spans="1:6" x14ac:dyDescent="0.2">
      <c r="A88" s="98">
        <v>3</v>
      </c>
      <c r="B88" s="99" t="s">
        <v>75</v>
      </c>
      <c r="C88" s="120">
        <v>43188</v>
      </c>
      <c r="D88" s="121">
        <v>0.23611111111111113</v>
      </c>
      <c r="E88" s="97" t="s">
        <v>148</v>
      </c>
      <c r="F88" s="97" t="str">
        <f t="shared" si="1"/>
        <v>PM 5,40</v>
      </c>
    </row>
    <row r="89" spans="1:6" x14ac:dyDescent="0.2">
      <c r="A89" s="98">
        <v>3</v>
      </c>
      <c r="B89" s="99" t="s">
        <v>75</v>
      </c>
      <c r="C89" s="120">
        <v>43190</v>
      </c>
      <c r="D89" s="121">
        <v>0.4291666666666667</v>
      </c>
      <c r="E89" s="97" t="s">
        <v>149</v>
      </c>
      <c r="F89" s="97" t="str">
        <f t="shared" si="1"/>
        <v>AM 10,18</v>
      </c>
    </row>
    <row r="90" spans="1:6" x14ac:dyDescent="0.2">
      <c r="A90" s="98">
        <v>4</v>
      </c>
      <c r="B90" s="99" t="s">
        <v>76</v>
      </c>
      <c r="C90" s="120">
        <v>43161</v>
      </c>
      <c r="D90" s="121">
        <v>0.21875</v>
      </c>
      <c r="E90" s="97" t="s">
        <v>148</v>
      </c>
      <c r="F90" s="97" t="str">
        <f t="shared" si="1"/>
        <v>PM 5,15</v>
      </c>
    </row>
    <row r="91" spans="1:6" x14ac:dyDescent="0.2">
      <c r="A91" s="98">
        <v>4</v>
      </c>
      <c r="B91" s="99" t="s">
        <v>76</v>
      </c>
      <c r="C91" s="120">
        <v>43165</v>
      </c>
      <c r="D91" s="121">
        <v>0.39097222222222222</v>
      </c>
      <c r="E91" s="97" t="s">
        <v>148</v>
      </c>
      <c r="F91" s="97" t="str">
        <f t="shared" si="1"/>
        <v>PM 9,23</v>
      </c>
    </row>
    <row r="92" spans="1:6" x14ac:dyDescent="0.2">
      <c r="A92" s="98">
        <v>4</v>
      </c>
      <c r="B92" s="99" t="s">
        <v>76</v>
      </c>
      <c r="C92" s="120">
        <v>43180</v>
      </c>
      <c r="D92" s="121">
        <v>0.24861111111111112</v>
      </c>
      <c r="E92" s="97" t="s">
        <v>148</v>
      </c>
      <c r="F92" s="97" t="str">
        <f t="shared" si="1"/>
        <v>PM 5,58</v>
      </c>
    </row>
    <row r="93" spans="1:6" x14ac:dyDescent="0.2">
      <c r="A93" s="98">
        <v>4</v>
      </c>
      <c r="B93" s="99" t="s">
        <v>76</v>
      </c>
      <c r="C93" s="120">
        <v>43184</v>
      </c>
      <c r="D93" s="121">
        <v>0.22708333333333333</v>
      </c>
      <c r="E93" s="97" t="s">
        <v>148</v>
      </c>
      <c r="F93" s="97" t="str">
        <f t="shared" si="1"/>
        <v>PM 5,27</v>
      </c>
    </row>
    <row r="94" spans="1:6" x14ac:dyDescent="0.2">
      <c r="A94" s="98">
        <v>4</v>
      </c>
      <c r="B94" s="99" t="s">
        <v>76</v>
      </c>
      <c r="C94" s="120">
        <v>43190</v>
      </c>
      <c r="D94" s="121">
        <v>0.24791666666666667</v>
      </c>
      <c r="E94" s="97" t="s">
        <v>148</v>
      </c>
      <c r="F94" s="97" t="str">
        <f t="shared" si="1"/>
        <v>PM 5,57</v>
      </c>
    </row>
    <row r="95" spans="1:6" x14ac:dyDescent="0.2">
      <c r="A95" s="98">
        <v>6</v>
      </c>
      <c r="B95" s="99" t="s">
        <v>77</v>
      </c>
      <c r="C95" s="120">
        <v>43160</v>
      </c>
      <c r="D95" s="121">
        <v>0.3354166666666667</v>
      </c>
      <c r="E95" s="97" t="s">
        <v>149</v>
      </c>
      <c r="F95" s="97" t="str">
        <f t="shared" si="1"/>
        <v>AM 8,03</v>
      </c>
    </row>
    <row r="96" spans="1:6" x14ac:dyDescent="0.2">
      <c r="A96" s="98">
        <v>6</v>
      </c>
      <c r="B96" s="99" t="s">
        <v>77</v>
      </c>
      <c r="C96" s="120">
        <v>43160</v>
      </c>
      <c r="D96" s="121">
        <v>0.21527777777777779</v>
      </c>
      <c r="E96" s="97" t="s">
        <v>148</v>
      </c>
      <c r="F96" s="97" t="str">
        <f t="shared" si="1"/>
        <v>PM 5,10</v>
      </c>
    </row>
    <row r="97" spans="1:6" x14ac:dyDescent="0.2">
      <c r="A97" s="98">
        <v>6</v>
      </c>
      <c r="B97" s="99" t="s">
        <v>77</v>
      </c>
      <c r="C97" s="120">
        <v>43161</v>
      </c>
      <c r="D97" s="121">
        <v>0.4152777777777778</v>
      </c>
      <c r="E97" s="97" t="s">
        <v>149</v>
      </c>
      <c r="F97" s="97" t="str">
        <f t="shared" si="1"/>
        <v>AM 9,58</v>
      </c>
    </row>
    <row r="98" spans="1:6" x14ac:dyDescent="0.2">
      <c r="A98" s="98">
        <v>6</v>
      </c>
      <c r="B98" s="99" t="s">
        <v>77</v>
      </c>
      <c r="C98" s="120">
        <v>43161</v>
      </c>
      <c r="D98" s="121">
        <v>0.2298611111111111</v>
      </c>
      <c r="E98" s="97" t="s">
        <v>148</v>
      </c>
      <c r="F98" s="97" t="str">
        <f t="shared" si="1"/>
        <v>PM 5,31</v>
      </c>
    </row>
    <row r="99" spans="1:6" x14ac:dyDescent="0.2">
      <c r="A99" s="98">
        <v>6</v>
      </c>
      <c r="B99" s="99" t="s">
        <v>77</v>
      </c>
      <c r="C99" s="120">
        <v>43162</v>
      </c>
      <c r="D99" s="121">
        <v>0.35555555555555557</v>
      </c>
      <c r="E99" s="97" t="s">
        <v>149</v>
      </c>
      <c r="F99" s="97" t="str">
        <f t="shared" si="1"/>
        <v>AM 8,32</v>
      </c>
    </row>
    <row r="100" spans="1:6" x14ac:dyDescent="0.2">
      <c r="A100" s="98">
        <v>6</v>
      </c>
      <c r="B100" s="99" t="s">
        <v>77</v>
      </c>
      <c r="C100" s="120">
        <v>43162</v>
      </c>
      <c r="D100" s="121">
        <v>0.25972222222222224</v>
      </c>
      <c r="E100" s="97" t="s">
        <v>148</v>
      </c>
      <c r="F100" s="97" t="str">
        <f t="shared" si="1"/>
        <v>PM 6,14</v>
      </c>
    </row>
    <row r="101" spans="1:6" x14ac:dyDescent="0.2">
      <c r="A101" s="98">
        <v>6</v>
      </c>
      <c r="B101" s="99" t="s">
        <v>77</v>
      </c>
      <c r="C101" s="120">
        <v>43163</v>
      </c>
      <c r="D101" s="121">
        <v>0.34375</v>
      </c>
      <c r="E101" s="97" t="s">
        <v>149</v>
      </c>
      <c r="F101" s="97" t="str">
        <f t="shared" si="1"/>
        <v>AM 8,15</v>
      </c>
    </row>
    <row r="102" spans="1:6" x14ac:dyDescent="0.2">
      <c r="A102" s="98">
        <v>6</v>
      </c>
      <c r="B102" s="99" t="s">
        <v>77</v>
      </c>
      <c r="C102" s="120">
        <v>43163</v>
      </c>
      <c r="D102" s="121">
        <v>0.25347222222222221</v>
      </c>
      <c r="E102" s="97" t="s">
        <v>148</v>
      </c>
      <c r="F102" s="97" t="str">
        <f t="shared" si="1"/>
        <v>PM 6,05</v>
      </c>
    </row>
    <row r="103" spans="1:6" x14ac:dyDescent="0.2">
      <c r="A103" s="98">
        <v>6</v>
      </c>
      <c r="B103" s="99" t="s">
        <v>77</v>
      </c>
      <c r="C103" s="120">
        <v>43164</v>
      </c>
      <c r="D103" s="121">
        <v>0.33680555555555558</v>
      </c>
      <c r="E103" s="97" t="s">
        <v>149</v>
      </c>
      <c r="F103" s="97" t="str">
        <f t="shared" si="1"/>
        <v>AM 8,05</v>
      </c>
    </row>
    <row r="104" spans="1:6" x14ac:dyDescent="0.2">
      <c r="A104" s="98">
        <v>6</v>
      </c>
      <c r="B104" s="99" t="s">
        <v>77</v>
      </c>
      <c r="C104" s="120">
        <v>43164</v>
      </c>
      <c r="D104" s="121">
        <v>0.21944444444444444</v>
      </c>
      <c r="E104" s="97" t="s">
        <v>148</v>
      </c>
      <c r="F104" s="97" t="str">
        <f t="shared" si="1"/>
        <v>PM 5,16</v>
      </c>
    </row>
    <row r="105" spans="1:6" x14ac:dyDescent="0.2">
      <c r="A105" s="98">
        <v>6</v>
      </c>
      <c r="B105" s="99" t="s">
        <v>77</v>
      </c>
      <c r="C105" s="120">
        <v>43165</v>
      </c>
      <c r="D105" s="121">
        <v>0.34166666666666662</v>
      </c>
      <c r="E105" s="97" t="s">
        <v>149</v>
      </c>
      <c r="F105" s="97" t="str">
        <f t="shared" si="1"/>
        <v>AM 8,12</v>
      </c>
    </row>
    <row r="106" spans="1:6" x14ac:dyDescent="0.2">
      <c r="A106" s="98">
        <v>6</v>
      </c>
      <c r="B106" s="99" t="s">
        <v>77</v>
      </c>
      <c r="C106" s="120">
        <v>43166</v>
      </c>
      <c r="D106" s="121">
        <v>0.33888888888888885</v>
      </c>
      <c r="E106" s="97" t="s">
        <v>149</v>
      </c>
      <c r="F106" s="97" t="str">
        <f t="shared" si="1"/>
        <v>AM 8,08</v>
      </c>
    </row>
    <row r="107" spans="1:6" x14ac:dyDescent="0.2">
      <c r="A107" s="98">
        <v>6</v>
      </c>
      <c r="B107" s="99" t="s">
        <v>77</v>
      </c>
      <c r="C107" s="120">
        <v>43166</v>
      </c>
      <c r="D107" s="121">
        <v>0.21666666666666667</v>
      </c>
      <c r="E107" s="97" t="s">
        <v>148</v>
      </c>
      <c r="F107" s="97" t="str">
        <f t="shared" si="1"/>
        <v>PM 5,12</v>
      </c>
    </row>
    <row r="108" spans="1:6" x14ac:dyDescent="0.2">
      <c r="A108" s="98">
        <v>6</v>
      </c>
      <c r="B108" s="99" t="s">
        <v>77</v>
      </c>
      <c r="C108" s="120">
        <v>43167</v>
      </c>
      <c r="D108" s="121">
        <v>0.54027777777777775</v>
      </c>
      <c r="E108" s="97" t="s">
        <v>148</v>
      </c>
      <c r="F108" s="97" t="str">
        <f t="shared" si="1"/>
        <v>PM 12,58</v>
      </c>
    </row>
    <row r="109" spans="1:6" x14ac:dyDescent="0.2">
      <c r="A109" s="98">
        <v>6</v>
      </c>
      <c r="B109" s="99" t="s">
        <v>77</v>
      </c>
      <c r="C109" s="120">
        <v>43167</v>
      </c>
      <c r="D109" s="121">
        <v>0.21805555555555556</v>
      </c>
      <c r="E109" s="97" t="s">
        <v>148</v>
      </c>
      <c r="F109" s="97" t="str">
        <f t="shared" si="1"/>
        <v>PM 5,14</v>
      </c>
    </row>
    <row r="110" spans="1:6" x14ac:dyDescent="0.2">
      <c r="A110" s="98">
        <v>6</v>
      </c>
      <c r="B110" s="99" t="s">
        <v>77</v>
      </c>
      <c r="C110" s="120">
        <v>43169</v>
      </c>
      <c r="D110" s="121">
        <v>0.3520833333333333</v>
      </c>
      <c r="E110" s="97" t="s">
        <v>149</v>
      </c>
      <c r="F110" s="97" t="str">
        <f t="shared" si="1"/>
        <v>AM 8,27</v>
      </c>
    </row>
    <row r="111" spans="1:6" x14ac:dyDescent="0.2">
      <c r="A111" s="98">
        <v>6</v>
      </c>
      <c r="B111" s="99" t="s">
        <v>77</v>
      </c>
      <c r="C111" s="120">
        <v>43169</v>
      </c>
      <c r="D111" s="121">
        <v>0.21249999999999999</v>
      </c>
      <c r="E111" s="97" t="s">
        <v>148</v>
      </c>
      <c r="F111" s="97" t="str">
        <f t="shared" si="1"/>
        <v>PM 5,06</v>
      </c>
    </row>
    <row r="112" spans="1:6" x14ac:dyDescent="0.2">
      <c r="A112" s="98">
        <v>6</v>
      </c>
      <c r="B112" s="99" t="s">
        <v>77</v>
      </c>
      <c r="C112" s="120">
        <v>43170</v>
      </c>
      <c r="D112" s="121">
        <v>0.40486111111111112</v>
      </c>
      <c r="E112" s="97" t="s">
        <v>149</v>
      </c>
      <c r="F112" s="97" t="str">
        <f t="shared" si="1"/>
        <v>AM 9,43</v>
      </c>
    </row>
    <row r="113" spans="1:6" x14ac:dyDescent="0.2">
      <c r="A113" s="98">
        <v>6</v>
      </c>
      <c r="B113" s="99" t="s">
        <v>77</v>
      </c>
      <c r="C113" s="120">
        <v>43170</v>
      </c>
      <c r="D113" s="121">
        <v>0.21458333333333335</v>
      </c>
      <c r="E113" s="97" t="s">
        <v>148</v>
      </c>
      <c r="F113" s="97" t="str">
        <f t="shared" si="1"/>
        <v>PM 5,09</v>
      </c>
    </row>
    <row r="114" spans="1:6" x14ac:dyDescent="0.2">
      <c r="A114" s="98">
        <v>6</v>
      </c>
      <c r="B114" s="99" t="s">
        <v>77</v>
      </c>
      <c r="C114" s="120">
        <v>43171</v>
      </c>
      <c r="D114" s="121">
        <v>0.35625000000000001</v>
      </c>
      <c r="E114" s="97" t="s">
        <v>149</v>
      </c>
      <c r="F114" s="97" t="str">
        <f t="shared" si="1"/>
        <v>AM 8,33</v>
      </c>
    </row>
    <row r="115" spans="1:6" x14ac:dyDescent="0.2">
      <c r="A115" s="98">
        <v>6</v>
      </c>
      <c r="B115" s="99" t="s">
        <v>77</v>
      </c>
      <c r="C115" s="120">
        <v>43171</v>
      </c>
      <c r="D115" s="121">
        <v>0.21319444444444444</v>
      </c>
      <c r="E115" s="97" t="s">
        <v>148</v>
      </c>
      <c r="F115" s="97" t="str">
        <f t="shared" si="1"/>
        <v>PM 5,07</v>
      </c>
    </row>
    <row r="116" spans="1:6" x14ac:dyDescent="0.2">
      <c r="A116" s="98">
        <v>6</v>
      </c>
      <c r="B116" s="99" t="s">
        <v>77</v>
      </c>
      <c r="C116" s="120">
        <v>43172</v>
      </c>
      <c r="D116" s="121">
        <v>0.37916666666666665</v>
      </c>
      <c r="E116" s="97" t="s">
        <v>149</v>
      </c>
      <c r="F116" s="97" t="str">
        <f t="shared" si="1"/>
        <v>AM 9,06</v>
      </c>
    </row>
    <row r="117" spans="1:6" x14ac:dyDescent="0.2">
      <c r="A117" s="98">
        <v>6</v>
      </c>
      <c r="B117" s="99" t="s">
        <v>77</v>
      </c>
      <c r="C117" s="120">
        <v>43172</v>
      </c>
      <c r="D117" s="121">
        <v>0.21249999999999999</v>
      </c>
      <c r="E117" s="97" t="s">
        <v>148</v>
      </c>
      <c r="F117" s="97" t="str">
        <f t="shared" si="1"/>
        <v>PM 5,06</v>
      </c>
    </row>
    <row r="118" spans="1:6" x14ac:dyDescent="0.2">
      <c r="A118" s="98">
        <v>6</v>
      </c>
      <c r="B118" s="99" t="s">
        <v>77</v>
      </c>
      <c r="C118" s="120">
        <v>43173</v>
      </c>
      <c r="D118" s="121">
        <v>0.37916666666666665</v>
      </c>
      <c r="E118" s="97" t="s">
        <v>149</v>
      </c>
      <c r="F118" s="97" t="str">
        <f t="shared" si="1"/>
        <v>AM 9,06</v>
      </c>
    </row>
    <row r="119" spans="1:6" x14ac:dyDescent="0.2">
      <c r="A119" s="98">
        <v>6</v>
      </c>
      <c r="B119" s="99" t="s">
        <v>77</v>
      </c>
      <c r="C119" s="120">
        <v>43173</v>
      </c>
      <c r="D119" s="121">
        <v>0.47013888888888888</v>
      </c>
      <c r="E119" s="97" t="s">
        <v>149</v>
      </c>
      <c r="F119" s="97" t="str">
        <f t="shared" si="1"/>
        <v>AM 11,17</v>
      </c>
    </row>
    <row r="120" spans="1:6" x14ac:dyDescent="0.2">
      <c r="A120" s="98">
        <v>6</v>
      </c>
      <c r="B120" s="99" t="s">
        <v>77</v>
      </c>
      <c r="C120" s="120">
        <v>43173</v>
      </c>
      <c r="D120" s="121">
        <v>6.1111111111111116E-2</v>
      </c>
      <c r="E120" s="97" t="s">
        <v>148</v>
      </c>
      <c r="F120" s="97" t="str">
        <f t="shared" si="1"/>
        <v>PM 1,28</v>
      </c>
    </row>
    <row r="121" spans="1:6" x14ac:dyDescent="0.2">
      <c r="A121" s="98">
        <v>6</v>
      </c>
      <c r="B121" s="99" t="s">
        <v>77</v>
      </c>
      <c r="C121" s="120">
        <v>43173</v>
      </c>
      <c r="D121" s="121">
        <v>0.21944444444444444</v>
      </c>
      <c r="E121" s="97" t="s">
        <v>148</v>
      </c>
      <c r="F121" s="97" t="str">
        <f t="shared" si="1"/>
        <v>PM 5,16</v>
      </c>
    </row>
    <row r="122" spans="1:6" x14ac:dyDescent="0.2">
      <c r="A122" s="98">
        <v>6</v>
      </c>
      <c r="B122" s="99" t="s">
        <v>77</v>
      </c>
      <c r="C122" s="120">
        <v>43176</v>
      </c>
      <c r="D122" s="121">
        <v>0.36736111111111108</v>
      </c>
      <c r="E122" s="97" t="s">
        <v>149</v>
      </c>
      <c r="F122" s="97" t="str">
        <f t="shared" si="1"/>
        <v>AM 8,49</v>
      </c>
    </row>
    <row r="123" spans="1:6" x14ac:dyDescent="0.2">
      <c r="A123" s="98">
        <v>6</v>
      </c>
      <c r="B123" s="99" t="s">
        <v>77</v>
      </c>
      <c r="C123" s="120">
        <v>43176</v>
      </c>
      <c r="D123" s="121">
        <v>0.22916666666666666</v>
      </c>
      <c r="E123" s="97" t="s">
        <v>148</v>
      </c>
      <c r="F123" s="97" t="str">
        <f t="shared" si="1"/>
        <v>PM 5,30</v>
      </c>
    </row>
    <row r="124" spans="1:6" x14ac:dyDescent="0.2">
      <c r="A124" s="98">
        <v>6</v>
      </c>
      <c r="B124" s="99" t="s">
        <v>77</v>
      </c>
      <c r="C124" s="120">
        <v>43177</v>
      </c>
      <c r="D124" s="121">
        <v>0.3659722222222222</v>
      </c>
      <c r="E124" s="97" t="s">
        <v>149</v>
      </c>
      <c r="F124" s="97" t="str">
        <f t="shared" si="1"/>
        <v>AM 8,47</v>
      </c>
    </row>
    <row r="125" spans="1:6" x14ac:dyDescent="0.2">
      <c r="A125" s="98">
        <v>6</v>
      </c>
      <c r="B125" s="99" t="s">
        <v>77</v>
      </c>
      <c r="C125" s="120">
        <v>43177</v>
      </c>
      <c r="D125" s="121">
        <v>0.23611111111111113</v>
      </c>
      <c r="E125" s="97" t="s">
        <v>148</v>
      </c>
      <c r="F125" s="97" t="str">
        <f t="shared" si="1"/>
        <v>PM 5,40</v>
      </c>
    </row>
    <row r="126" spans="1:6" x14ac:dyDescent="0.2">
      <c r="A126" s="98">
        <v>6</v>
      </c>
      <c r="B126" s="99" t="s">
        <v>77</v>
      </c>
      <c r="C126" s="120">
        <v>43178</v>
      </c>
      <c r="D126" s="121">
        <v>0.10277777777777779</v>
      </c>
      <c r="E126" s="97" t="s">
        <v>148</v>
      </c>
      <c r="F126" s="97" t="str">
        <f t="shared" si="1"/>
        <v>PM 2,28</v>
      </c>
    </row>
    <row r="127" spans="1:6" x14ac:dyDescent="0.2">
      <c r="A127" s="98">
        <v>6</v>
      </c>
      <c r="B127" s="99" t="s">
        <v>77</v>
      </c>
      <c r="C127" s="120">
        <v>43178</v>
      </c>
      <c r="D127" s="121">
        <v>0.25416666666666665</v>
      </c>
      <c r="E127" s="97" t="s">
        <v>148</v>
      </c>
      <c r="F127" s="97" t="str">
        <f t="shared" si="1"/>
        <v>PM 6,06</v>
      </c>
    </row>
    <row r="128" spans="1:6" x14ac:dyDescent="0.2">
      <c r="A128" s="98">
        <v>6</v>
      </c>
      <c r="B128" s="99" t="s">
        <v>77</v>
      </c>
      <c r="C128" s="120">
        <v>43179</v>
      </c>
      <c r="D128" s="121">
        <v>0.35555555555555557</v>
      </c>
      <c r="E128" s="97" t="s">
        <v>149</v>
      </c>
      <c r="F128" s="97" t="str">
        <f t="shared" si="1"/>
        <v>AM 8,32</v>
      </c>
    </row>
    <row r="129" spans="1:6" x14ac:dyDescent="0.2">
      <c r="A129" s="98">
        <v>6</v>
      </c>
      <c r="B129" s="99" t="s">
        <v>77</v>
      </c>
      <c r="C129" s="120">
        <v>43179</v>
      </c>
      <c r="D129" s="121">
        <v>0.27152777777777776</v>
      </c>
      <c r="E129" s="97" t="s">
        <v>148</v>
      </c>
      <c r="F129" s="97" t="str">
        <f t="shared" si="1"/>
        <v>PM 6,31</v>
      </c>
    </row>
    <row r="130" spans="1:6" x14ac:dyDescent="0.2">
      <c r="A130" s="98">
        <v>6</v>
      </c>
      <c r="B130" s="99" t="s">
        <v>77</v>
      </c>
      <c r="C130" s="120">
        <v>43180</v>
      </c>
      <c r="D130" s="121">
        <v>0.35625000000000001</v>
      </c>
      <c r="E130" s="97" t="s">
        <v>149</v>
      </c>
      <c r="F130" s="97" t="str">
        <f t="shared" ref="F130:F193" si="2">E130&amp;" "&amp;TEXT(D130,"h,mm")</f>
        <v>AM 8,33</v>
      </c>
    </row>
    <row r="131" spans="1:6" x14ac:dyDescent="0.2">
      <c r="A131" s="98">
        <v>6</v>
      </c>
      <c r="B131" s="99" t="s">
        <v>77</v>
      </c>
      <c r="C131" s="120">
        <v>43180</v>
      </c>
      <c r="D131" s="121">
        <v>0.25347222222222221</v>
      </c>
      <c r="E131" s="97" t="s">
        <v>148</v>
      </c>
      <c r="F131" s="97" t="str">
        <f t="shared" si="2"/>
        <v>PM 6,05</v>
      </c>
    </row>
    <row r="132" spans="1:6" x14ac:dyDescent="0.2">
      <c r="A132" s="98">
        <v>6</v>
      </c>
      <c r="B132" s="99" t="s">
        <v>77</v>
      </c>
      <c r="C132" s="120">
        <v>43181</v>
      </c>
      <c r="D132" s="121">
        <v>0.35555555555555557</v>
      </c>
      <c r="E132" s="97" t="s">
        <v>149</v>
      </c>
      <c r="F132" s="97" t="str">
        <f t="shared" si="2"/>
        <v>AM 8,32</v>
      </c>
    </row>
    <row r="133" spans="1:6" x14ac:dyDescent="0.2">
      <c r="A133" s="98">
        <v>6</v>
      </c>
      <c r="B133" s="99" t="s">
        <v>77</v>
      </c>
      <c r="C133" s="120">
        <v>43181</v>
      </c>
      <c r="D133" s="121">
        <v>0.21458333333333335</v>
      </c>
      <c r="E133" s="97" t="s">
        <v>148</v>
      </c>
      <c r="F133" s="97" t="str">
        <f t="shared" si="2"/>
        <v>PM 5,09</v>
      </c>
    </row>
    <row r="134" spans="1:6" x14ac:dyDescent="0.2">
      <c r="A134" s="98">
        <v>6</v>
      </c>
      <c r="B134" s="99" t="s">
        <v>77</v>
      </c>
      <c r="C134" s="120">
        <v>43182</v>
      </c>
      <c r="D134" s="121">
        <v>0.39930555555555558</v>
      </c>
      <c r="E134" s="97" t="s">
        <v>149</v>
      </c>
      <c r="F134" s="97" t="str">
        <f t="shared" si="2"/>
        <v>AM 9,35</v>
      </c>
    </row>
    <row r="135" spans="1:6" x14ac:dyDescent="0.2">
      <c r="A135" s="98">
        <v>6</v>
      </c>
      <c r="B135" s="99" t="s">
        <v>77</v>
      </c>
      <c r="C135" s="120">
        <v>43182</v>
      </c>
      <c r="D135" s="121">
        <v>0.17361111111111113</v>
      </c>
      <c r="E135" s="97" t="s">
        <v>148</v>
      </c>
      <c r="F135" s="97" t="str">
        <f t="shared" si="2"/>
        <v>PM 4,10</v>
      </c>
    </row>
    <row r="136" spans="1:6" x14ac:dyDescent="0.2">
      <c r="A136" s="98">
        <v>6</v>
      </c>
      <c r="B136" s="99" t="s">
        <v>77</v>
      </c>
      <c r="C136" s="120">
        <v>43183</v>
      </c>
      <c r="D136" s="121">
        <v>0.36388888888888887</v>
      </c>
      <c r="E136" s="97" t="s">
        <v>149</v>
      </c>
      <c r="F136" s="97" t="str">
        <f t="shared" si="2"/>
        <v>AM 8,44</v>
      </c>
    </row>
    <row r="137" spans="1:6" x14ac:dyDescent="0.2">
      <c r="A137" s="98">
        <v>6</v>
      </c>
      <c r="B137" s="99" t="s">
        <v>77</v>
      </c>
      <c r="C137" s="120">
        <v>43183</v>
      </c>
      <c r="D137" s="121">
        <v>0.25138888888888888</v>
      </c>
      <c r="E137" s="97" t="s">
        <v>148</v>
      </c>
      <c r="F137" s="97" t="str">
        <f t="shared" si="2"/>
        <v>PM 6,02</v>
      </c>
    </row>
    <row r="138" spans="1:6" x14ac:dyDescent="0.2">
      <c r="A138" s="98">
        <v>6</v>
      </c>
      <c r="B138" s="99" t="s">
        <v>77</v>
      </c>
      <c r="C138" s="120">
        <v>43184</v>
      </c>
      <c r="D138" s="121">
        <v>0.3659722222222222</v>
      </c>
      <c r="E138" s="97" t="s">
        <v>149</v>
      </c>
      <c r="F138" s="97" t="str">
        <f t="shared" si="2"/>
        <v>AM 8,47</v>
      </c>
    </row>
    <row r="139" spans="1:6" x14ac:dyDescent="0.2">
      <c r="A139" s="98">
        <v>6</v>
      </c>
      <c r="B139" s="99" t="s">
        <v>77</v>
      </c>
      <c r="C139" s="120">
        <v>43184</v>
      </c>
      <c r="D139" s="121">
        <v>0.27361111111111108</v>
      </c>
      <c r="E139" s="97" t="s">
        <v>148</v>
      </c>
      <c r="F139" s="97" t="str">
        <f t="shared" si="2"/>
        <v>PM 6,34</v>
      </c>
    </row>
    <row r="140" spans="1:6" x14ac:dyDescent="0.2">
      <c r="A140" s="98">
        <v>6</v>
      </c>
      <c r="B140" s="99" t="s">
        <v>77</v>
      </c>
      <c r="C140" s="120">
        <v>43185</v>
      </c>
      <c r="D140" s="121">
        <v>0.35902777777777778</v>
      </c>
      <c r="E140" s="97" t="s">
        <v>149</v>
      </c>
      <c r="F140" s="97" t="str">
        <f t="shared" si="2"/>
        <v>AM 8,37</v>
      </c>
    </row>
    <row r="141" spans="1:6" x14ac:dyDescent="0.2">
      <c r="A141" s="98">
        <v>6</v>
      </c>
      <c r="B141" s="99" t="s">
        <v>77</v>
      </c>
      <c r="C141" s="120">
        <v>43185</v>
      </c>
      <c r="D141" s="121">
        <v>0.36319444444444443</v>
      </c>
      <c r="E141" s="97" t="s">
        <v>148</v>
      </c>
      <c r="F141" s="97" t="str">
        <f t="shared" si="2"/>
        <v>PM 8,43</v>
      </c>
    </row>
    <row r="142" spans="1:6" x14ac:dyDescent="0.2">
      <c r="A142" s="98">
        <v>6</v>
      </c>
      <c r="B142" s="99" t="s">
        <v>77</v>
      </c>
      <c r="C142" s="120">
        <v>43186</v>
      </c>
      <c r="D142" s="121">
        <v>0.3756944444444445</v>
      </c>
      <c r="E142" s="97" t="s">
        <v>149</v>
      </c>
      <c r="F142" s="97" t="str">
        <f t="shared" si="2"/>
        <v>AM 9,01</v>
      </c>
    </row>
    <row r="143" spans="1:6" x14ac:dyDescent="0.2">
      <c r="A143" s="98">
        <v>6</v>
      </c>
      <c r="B143" s="99" t="s">
        <v>77</v>
      </c>
      <c r="C143" s="120">
        <v>43186</v>
      </c>
      <c r="D143" s="121">
        <v>0.25694444444444448</v>
      </c>
      <c r="E143" s="97" t="s">
        <v>148</v>
      </c>
      <c r="F143" s="97" t="str">
        <f t="shared" si="2"/>
        <v>PM 6,10</v>
      </c>
    </row>
    <row r="144" spans="1:6" x14ac:dyDescent="0.2">
      <c r="A144" s="98">
        <v>6</v>
      </c>
      <c r="B144" s="99" t="s">
        <v>77</v>
      </c>
      <c r="C144" s="120">
        <v>43187</v>
      </c>
      <c r="D144" s="121">
        <v>0.36249999999999999</v>
      </c>
      <c r="E144" s="97" t="s">
        <v>149</v>
      </c>
      <c r="F144" s="97" t="str">
        <f t="shared" si="2"/>
        <v>AM 8,42</v>
      </c>
    </row>
    <row r="145" spans="1:6" x14ac:dyDescent="0.2">
      <c r="A145" s="98">
        <v>6</v>
      </c>
      <c r="B145" s="99" t="s">
        <v>77</v>
      </c>
      <c r="C145" s="120">
        <v>43187</v>
      </c>
      <c r="D145" s="121">
        <v>0.25555555555555559</v>
      </c>
      <c r="E145" s="97" t="s">
        <v>148</v>
      </c>
      <c r="F145" s="97" t="str">
        <f t="shared" si="2"/>
        <v>PM 6,08</v>
      </c>
    </row>
    <row r="146" spans="1:6" x14ac:dyDescent="0.2">
      <c r="A146" s="98">
        <v>6</v>
      </c>
      <c r="B146" s="99" t="s">
        <v>77</v>
      </c>
      <c r="C146" s="120">
        <v>43188</v>
      </c>
      <c r="D146" s="121">
        <v>0.36319444444444443</v>
      </c>
      <c r="E146" s="97" t="s">
        <v>149</v>
      </c>
      <c r="F146" s="97" t="str">
        <f t="shared" si="2"/>
        <v>AM 8,43</v>
      </c>
    </row>
    <row r="147" spans="1:6" x14ac:dyDescent="0.2">
      <c r="A147" s="98">
        <v>6</v>
      </c>
      <c r="B147" s="99" t="s">
        <v>77</v>
      </c>
      <c r="C147" s="120">
        <v>43188</v>
      </c>
      <c r="D147" s="121">
        <v>0.21527777777777779</v>
      </c>
      <c r="E147" s="97" t="s">
        <v>148</v>
      </c>
      <c r="F147" s="97" t="str">
        <f t="shared" si="2"/>
        <v>PM 5,10</v>
      </c>
    </row>
    <row r="148" spans="1:6" x14ac:dyDescent="0.2">
      <c r="A148" s="98">
        <v>6</v>
      </c>
      <c r="B148" s="99" t="s">
        <v>77</v>
      </c>
      <c r="C148" s="120">
        <v>43189</v>
      </c>
      <c r="D148" s="121">
        <v>0.37916666666666665</v>
      </c>
      <c r="E148" s="97" t="s">
        <v>149</v>
      </c>
      <c r="F148" s="97" t="str">
        <f t="shared" si="2"/>
        <v>AM 9,06</v>
      </c>
    </row>
    <row r="149" spans="1:6" x14ac:dyDescent="0.2">
      <c r="A149" s="98">
        <v>6</v>
      </c>
      <c r="B149" s="99" t="s">
        <v>77</v>
      </c>
      <c r="C149" s="120">
        <v>43190</v>
      </c>
      <c r="D149" s="121">
        <v>0.3527777777777778</v>
      </c>
      <c r="E149" s="97" t="s">
        <v>149</v>
      </c>
      <c r="F149" s="97" t="str">
        <f t="shared" si="2"/>
        <v>AM 8,28</v>
      </c>
    </row>
    <row r="150" spans="1:6" x14ac:dyDescent="0.2">
      <c r="A150" s="98">
        <v>7</v>
      </c>
      <c r="B150" s="99" t="s">
        <v>78</v>
      </c>
      <c r="C150" s="120">
        <v>43160</v>
      </c>
      <c r="D150" s="121">
        <v>0.3354166666666667</v>
      </c>
      <c r="E150" s="97" t="s">
        <v>149</v>
      </c>
      <c r="F150" s="97" t="str">
        <f t="shared" si="2"/>
        <v>AM 8,03</v>
      </c>
    </row>
    <row r="151" spans="1:6" x14ac:dyDescent="0.2">
      <c r="A151" s="98">
        <v>7</v>
      </c>
      <c r="B151" s="99" t="s">
        <v>78</v>
      </c>
      <c r="C151" s="120">
        <v>43160</v>
      </c>
      <c r="D151" s="121">
        <v>0.1763888888888889</v>
      </c>
      <c r="E151" s="97" t="s">
        <v>148</v>
      </c>
      <c r="F151" s="97" t="str">
        <f t="shared" si="2"/>
        <v>PM 4,14</v>
      </c>
    </row>
    <row r="152" spans="1:6" x14ac:dyDescent="0.2">
      <c r="A152" s="98">
        <v>7</v>
      </c>
      <c r="B152" s="99" t="s">
        <v>78</v>
      </c>
      <c r="C152" s="120">
        <v>43161</v>
      </c>
      <c r="D152" s="121">
        <v>0.4069444444444445</v>
      </c>
      <c r="E152" s="97" t="s">
        <v>149</v>
      </c>
      <c r="F152" s="97" t="str">
        <f t="shared" si="2"/>
        <v>AM 9,46</v>
      </c>
    </row>
    <row r="153" spans="1:6" x14ac:dyDescent="0.2">
      <c r="A153" s="98">
        <v>7</v>
      </c>
      <c r="B153" s="99" t="s">
        <v>78</v>
      </c>
      <c r="C153" s="120">
        <v>43162</v>
      </c>
      <c r="D153" s="121">
        <v>0.49861111111111112</v>
      </c>
      <c r="E153" s="97" t="s">
        <v>149</v>
      </c>
      <c r="F153" s="97" t="str">
        <f t="shared" si="2"/>
        <v>AM 11,58</v>
      </c>
    </row>
    <row r="154" spans="1:6" x14ac:dyDescent="0.2">
      <c r="A154" s="98">
        <v>7</v>
      </c>
      <c r="B154" s="99" t="s">
        <v>78</v>
      </c>
      <c r="C154" s="120">
        <v>43162</v>
      </c>
      <c r="D154" s="121">
        <v>0.29097222222222224</v>
      </c>
      <c r="E154" s="97" t="s">
        <v>148</v>
      </c>
      <c r="F154" s="97" t="str">
        <f t="shared" si="2"/>
        <v>PM 6,59</v>
      </c>
    </row>
    <row r="155" spans="1:6" x14ac:dyDescent="0.2">
      <c r="A155" s="98">
        <v>7</v>
      </c>
      <c r="B155" s="99" t="s">
        <v>78</v>
      </c>
      <c r="C155" s="120">
        <v>43164</v>
      </c>
      <c r="D155" s="121">
        <v>0.48888888888888887</v>
      </c>
      <c r="E155" s="97" t="s">
        <v>149</v>
      </c>
      <c r="F155" s="97" t="str">
        <f t="shared" si="2"/>
        <v>AM 11,44</v>
      </c>
    </row>
    <row r="156" spans="1:6" x14ac:dyDescent="0.2">
      <c r="A156" s="98">
        <v>7</v>
      </c>
      <c r="B156" s="99" t="s">
        <v>78</v>
      </c>
      <c r="C156" s="120">
        <v>43164</v>
      </c>
      <c r="D156" s="121">
        <v>0.21458333333333335</v>
      </c>
      <c r="E156" s="97" t="s">
        <v>148</v>
      </c>
      <c r="F156" s="97" t="str">
        <f t="shared" si="2"/>
        <v>PM 5,09</v>
      </c>
    </row>
    <row r="157" spans="1:6" x14ac:dyDescent="0.2">
      <c r="A157" s="98">
        <v>7</v>
      </c>
      <c r="B157" s="99" t="s">
        <v>78</v>
      </c>
      <c r="C157" s="120">
        <v>43165</v>
      </c>
      <c r="D157" s="121">
        <v>0.34513888888888888</v>
      </c>
      <c r="E157" s="97" t="s">
        <v>149</v>
      </c>
      <c r="F157" s="97" t="str">
        <f t="shared" si="2"/>
        <v>AM 8,17</v>
      </c>
    </row>
    <row r="158" spans="1:6" x14ac:dyDescent="0.2">
      <c r="A158" s="98">
        <v>7</v>
      </c>
      <c r="B158" s="99" t="s">
        <v>78</v>
      </c>
      <c r="C158" s="120">
        <v>43165</v>
      </c>
      <c r="D158" s="121">
        <v>0.22222222222222221</v>
      </c>
      <c r="E158" s="97" t="s">
        <v>148</v>
      </c>
      <c r="F158" s="97" t="str">
        <f t="shared" si="2"/>
        <v>PM 5,20</v>
      </c>
    </row>
    <row r="159" spans="1:6" x14ac:dyDescent="0.2">
      <c r="A159" s="98">
        <v>7</v>
      </c>
      <c r="B159" s="99" t="s">
        <v>78</v>
      </c>
      <c r="C159" s="120">
        <v>43166</v>
      </c>
      <c r="D159" s="121">
        <v>0.33749999999999997</v>
      </c>
      <c r="E159" s="97" t="s">
        <v>149</v>
      </c>
      <c r="F159" s="97" t="str">
        <f t="shared" si="2"/>
        <v>AM 8,06</v>
      </c>
    </row>
    <row r="160" spans="1:6" x14ac:dyDescent="0.2">
      <c r="A160" s="98">
        <v>7</v>
      </c>
      <c r="B160" s="99" t="s">
        <v>78</v>
      </c>
      <c r="C160" s="120">
        <v>43166</v>
      </c>
      <c r="D160" s="121">
        <v>0.21249999999999999</v>
      </c>
      <c r="E160" s="97" t="s">
        <v>148</v>
      </c>
      <c r="F160" s="97" t="str">
        <f t="shared" si="2"/>
        <v>PM 5,06</v>
      </c>
    </row>
    <row r="161" spans="1:6" x14ac:dyDescent="0.2">
      <c r="A161" s="98">
        <v>7</v>
      </c>
      <c r="B161" s="99" t="s">
        <v>78</v>
      </c>
      <c r="C161" s="120">
        <v>43167</v>
      </c>
      <c r="D161" s="121">
        <v>0.33888888888888885</v>
      </c>
      <c r="E161" s="97" t="s">
        <v>149</v>
      </c>
      <c r="F161" s="97" t="str">
        <f t="shared" si="2"/>
        <v>AM 8,08</v>
      </c>
    </row>
    <row r="162" spans="1:6" x14ac:dyDescent="0.2">
      <c r="A162" s="98">
        <v>7</v>
      </c>
      <c r="B162" s="99" t="s">
        <v>78</v>
      </c>
      <c r="C162" s="120">
        <v>43169</v>
      </c>
      <c r="D162" s="121">
        <v>0.3576388888888889</v>
      </c>
      <c r="E162" s="97" t="s">
        <v>149</v>
      </c>
      <c r="F162" s="97" t="str">
        <f t="shared" si="2"/>
        <v>AM 8,35</v>
      </c>
    </row>
    <row r="163" spans="1:6" x14ac:dyDescent="0.2">
      <c r="A163" s="98">
        <v>7</v>
      </c>
      <c r="B163" s="99" t="s">
        <v>78</v>
      </c>
      <c r="C163" s="120">
        <v>43169</v>
      </c>
      <c r="D163" s="121">
        <v>7.9861111111111105E-2</v>
      </c>
      <c r="E163" s="97" t="s">
        <v>148</v>
      </c>
      <c r="F163" s="97" t="str">
        <f t="shared" si="2"/>
        <v>PM 1,55</v>
      </c>
    </row>
    <row r="164" spans="1:6" x14ac:dyDescent="0.2">
      <c r="A164" s="98">
        <v>7</v>
      </c>
      <c r="B164" s="99" t="s">
        <v>78</v>
      </c>
      <c r="C164" s="120">
        <v>43170</v>
      </c>
      <c r="D164" s="121">
        <v>0.33680555555555558</v>
      </c>
      <c r="E164" s="97" t="s">
        <v>149</v>
      </c>
      <c r="F164" s="97" t="str">
        <f t="shared" si="2"/>
        <v>AM 8,05</v>
      </c>
    </row>
    <row r="165" spans="1:6" x14ac:dyDescent="0.2">
      <c r="A165" s="98">
        <v>7</v>
      </c>
      <c r="B165" s="99" t="s">
        <v>78</v>
      </c>
      <c r="C165" s="120">
        <v>43175</v>
      </c>
      <c r="D165" s="121">
        <v>0.45833333333333331</v>
      </c>
      <c r="E165" s="97" t="s">
        <v>149</v>
      </c>
      <c r="F165" s="97" t="str">
        <f t="shared" si="2"/>
        <v>AM 11,00</v>
      </c>
    </row>
    <row r="166" spans="1:6" x14ac:dyDescent="0.2">
      <c r="A166" s="98">
        <v>7</v>
      </c>
      <c r="B166" s="99" t="s">
        <v>78</v>
      </c>
      <c r="C166" s="120">
        <v>43175</v>
      </c>
      <c r="D166" s="121">
        <v>0.21458333333333335</v>
      </c>
      <c r="E166" s="97" t="s">
        <v>148</v>
      </c>
      <c r="F166" s="97" t="str">
        <f t="shared" si="2"/>
        <v>PM 5,09</v>
      </c>
    </row>
    <row r="167" spans="1:6" x14ac:dyDescent="0.2">
      <c r="A167" s="98">
        <v>7</v>
      </c>
      <c r="B167" s="99" t="s">
        <v>78</v>
      </c>
      <c r="C167" s="120">
        <v>43176</v>
      </c>
      <c r="D167" s="121">
        <v>0.34166666666666662</v>
      </c>
      <c r="E167" s="97" t="s">
        <v>149</v>
      </c>
      <c r="F167" s="97" t="str">
        <f t="shared" si="2"/>
        <v>AM 8,12</v>
      </c>
    </row>
    <row r="168" spans="1:6" x14ac:dyDescent="0.2">
      <c r="A168" s="98">
        <v>7</v>
      </c>
      <c r="B168" s="99" t="s">
        <v>78</v>
      </c>
      <c r="C168" s="120">
        <v>43176</v>
      </c>
      <c r="D168" s="121">
        <v>0.21458333333333335</v>
      </c>
      <c r="E168" s="97" t="s">
        <v>148</v>
      </c>
      <c r="F168" s="97" t="str">
        <f t="shared" si="2"/>
        <v>PM 5,09</v>
      </c>
    </row>
    <row r="169" spans="1:6" x14ac:dyDescent="0.2">
      <c r="A169" s="98">
        <v>7</v>
      </c>
      <c r="B169" s="99" t="s">
        <v>78</v>
      </c>
      <c r="C169" s="120">
        <v>43177</v>
      </c>
      <c r="D169" s="121">
        <v>0.33819444444444446</v>
      </c>
      <c r="E169" s="97" t="s">
        <v>149</v>
      </c>
      <c r="F169" s="97" t="str">
        <f t="shared" si="2"/>
        <v>AM 8,07</v>
      </c>
    </row>
    <row r="170" spans="1:6" x14ac:dyDescent="0.2">
      <c r="A170" s="98">
        <v>7</v>
      </c>
      <c r="B170" s="99" t="s">
        <v>78</v>
      </c>
      <c r="C170" s="120">
        <v>43177</v>
      </c>
      <c r="D170" s="121">
        <v>0.26597222222222222</v>
      </c>
      <c r="E170" s="97" t="s">
        <v>148</v>
      </c>
      <c r="F170" s="97" t="str">
        <f t="shared" si="2"/>
        <v>PM 6,23</v>
      </c>
    </row>
    <row r="171" spans="1:6" x14ac:dyDescent="0.2">
      <c r="A171" s="98">
        <v>7</v>
      </c>
      <c r="B171" s="99" t="s">
        <v>78</v>
      </c>
      <c r="C171" s="120">
        <v>43178</v>
      </c>
      <c r="D171" s="121">
        <v>0.34236111111111112</v>
      </c>
      <c r="E171" s="97" t="s">
        <v>149</v>
      </c>
      <c r="F171" s="97" t="str">
        <f t="shared" si="2"/>
        <v>AM 8,13</v>
      </c>
    </row>
    <row r="172" spans="1:6" x14ac:dyDescent="0.2">
      <c r="A172" s="98">
        <v>7</v>
      </c>
      <c r="B172" s="99" t="s">
        <v>78</v>
      </c>
      <c r="C172" s="120">
        <v>43178</v>
      </c>
      <c r="D172" s="121">
        <v>0.25763888888888892</v>
      </c>
      <c r="E172" s="97" t="s">
        <v>148</v>
      </c>
      <c r="F172" s="97" t="str">
        <f t="shared" si="2"/>
        <v>PM 6,11</v>
      </c>
    </row>
    <row r="173" spans="1:6" x14ac:dyDescent="0.2">
      <c r="A173" s="98">
        <v>7</v>
      </c>
      <c r="B173" s="99" t="s">
        <v>78</v>
      </c>
      <c r="C173" s="120">
        <v>43179</v>
      </c>
      <c r="D173" s="121">
        <v>0.3354166666666667</v>
      </c>
      <c r="E173" s="97" t="s">
        <v>149</v>
      </c>
      <c r="F173" s="97" t="str">
        <f t="shared" si="2"/>
        <v>AM 8,03</v>
      </c>
    </row>
    <row r="174" spans="1:6" x14ac:dyDescent="0.2">
      <c r="A174" s="98">
        <v>7</v>
      </c>
      <c r="B174" s="99" t="s">
        <v>78</v>
      </c>
      <c r="C174" s="120">
        <v>43179</v>
      </c>
      <c r="D174" s="121">
        <v>0.31527777777777777</v>
      </c>
      <c r="E174" s="97" t="s">
        <v>148</v>
      </c>
      <c r="F174" s="97" t="str">
        <f t="shared" si="2"/>
        <v>PM 7,34</v>
      </c>
    </row>
    <row r="175" spans="1:6" x14ac:dyDescent="0.2">
      <c r="A175" s="98">
        <v>7</v>
      </c>
      <c r="B175" s="99" t="s">
        <v>78</v>
      </c>
      <c r="C175" s="120">
        <v>43180</v>
      </c>
      <c r="D175" s="121">
        <v>0.34861111111111115</v>
      </c>
      <c r="E175" s="97" t="s">
        <v>149</v>
      </c>
      <c r="F175" s="97" t="str">
        <f t="shared" si="2"/>
        <v>AM 8,22</v>
      </c>
    </row>
    <row r="176" spans="1:6" x14ac:dyDescent="0.2">
      <c r="A176" s="98">
        <v>7</v>
      </c>
      <c r="B176" s="99" t="s">
        <v>78</v>
      </c>
      <c r="C176" s="120">
        <v>43181</v>
      </c>
      <c r="D176" s="121">
        <v>0.34166666666666662</v>
      </c>
      <c r="E176" s="97" t="s">
        <v>149</v>
      </c>
      <c r="F176" s="97" t="str">
        <f t="shared" si="2"/>
        <v>AM 8,12</v>
      </c>
    </row>
    <row r="177" spans="1:6" x14ac:dyDescent="0.2">
      <c r="A177" s="98">
        <v>7</v>
      </c>
      <c r="B177" s="99" t="s">
        <v>78</v>
      </c>
      <c r="C177" s="120">
        <v>43181</v>
      </c>
      <c r="D177" s="121">
        <v>0.21458333333333335</v>
      </c>
      <c r="E177" s="97" t="s">
        <v>148</v>
      </c>
      <c r="F177" s="97" t="str">
        <f t="shared" si="2"/>
        <v>PM 5,09</v>
      </c>
    </row>
    <row r="178" spans="1:6" x14ac:dyDescent="0.2">
      <c r="A178" s="98">
        <v>7</v>
      </c>
      <c r="B178" s="99" t="s">
        <v>78</v>
      </c>
      <c r="C178" s="120">
        <v>43182</v>
      </c>
      <c r="D178" s="121">
        <v>0.48194444444444445</v>
      </c>
      <c r="E178" s="97" t="s">
        <v>149</v>
      </c>
      <c r="F178" s="97" t="str">
        <f t="shared" si="2"/>
        <v>AM 11,34</v>
      </c>
    </row>
    <row r="179" spans="1:6" x14ac:dyDescent="0.2">
      <c r="A179" s="98">
        <v>7</v>
      </c>
      <c r="B179" s="99" t="s">
        <v>78</v>
      </c>
      <c r="C179" s="120">
        <v>43183</v>
      </c>
      <c r="D179" s="121">
        <v>0.3923611111111111</v>
      </c>
      <c r="E179" s="97" t="s">
        <v>149</v>
      </c>
      <c r="F179" s="97" t="str">
        <f t="shared" si="2"/>
        <v>AM 9,25</v>
      </c>
    </row>
    <row r="180" spans="1:6" x14ac:dyDescent="0.2">
      <c r="A180" s="98">
        <v>7</v>
      </c>
      <c r="B180" s="99" t="s">
        <v>78</v>
      </c>
      <c r="C180" s="120">
        <v>43183</v>
      </c>
      <c r="D180" s="121">
        <v>0.26527777777777778</v>
      </c>
      <c r="E180" s="97" t="s">
        <v>148</v>
      </c>
      <c r="F180" s="97" t="str">
        <f t="shared" si="2"/>
        <v>PM 6,22</v>
      </c>
    </row>
    <row r="181" spans="1:6" x14ac:dyDescent="0.2">
      <c r="A181" s="98">
        <v>7</v>
      </c>
      <c r="B181" s="99" t="s">
        <v>78</v>
      </c>
      <c r="C181" s="120">
        <v>43184</v>
      </c>
      <c r="D181" s="121">
        <v>0.38750000000000001</v>
      </c>
      <c r="E181" s="97" t="s">
        <v>149</v>
      </c>
      <c r="F181" s="97" t="str">
        <f t="shared" si="2"/>
        <v>AM 9,18</v>
      </c>
    </row>
    <row r="182" spans="1:6" x14ac:dyDescent="0.2">
      <c r="A182" s="98">
        <v>7</v>
      </c>
      <c r="B182" s="99" t="s">
        <v>78</v>
      </c>
      <c r="C182" s="120">
        <v>43184</v>
      </c>
      <c r="D182" s="121">
        <v>0.18333333333333335</v>
      </c>
      <c r="E182" s="97" t="s">
        <v>148</v>
      </c>
      <c r="F182" s="97" t="str">
        <f t="shared" si="2"/>
        <v>PM 4,24</v>
      </c>
    </row>
    <row r="183" spans="1:6" x14ac:dyDescent="0.2">
      <c r="A183" s="98">
        <v>7</v>
      </c>
      <c r="B183" s="99" t="s">
        <v>78</v>
      </c>
      <c r="C183" s="120">
        <v>43185</v>
      </c>
      <c r="D183" s="121">
        <v>0.34791666666666665</v>
      </c>
      <c r="E183" s="97" t="s">
        <v>149</v>
      </c>
      <c r="F183" s="97" t="str">
        <f t="shared" si="2"/>
        <v>AM 8,21</v>
      </c>
    </row>
    <row r="184" spans="1:6" x14ac:dyDescent="0.2">
      <c r="A184" s="98">
        <v>7</v>
      </c>
      <c r="B184" s="99" t="s">
        <v>78</v>
      </c>
      <c r="C184" s="120">
        <v>43185</v>
      </c>
      <c r="D184" s="121">
        <v>0.36388888888888887</v>
      </c>
      <c r="E184" s="97" t="s">
        <v>148</v>
      </c>
      <c r="F184" s="97" t="str">
        <f t="shared" si="2"/>
        <v>PM 8,44</v>
      </c>
    </row>
    <row r="185" spans="1:6" x14ac:dyDescent="0.2">
      <c r="A185" s="98">
        <v>7</v>
      </c>
      <c r="B185" s="99" t="s">
        <v>78</v>
      </c>
      <c r="C185" s="120">
        <v>43186</v>
      </c>
      <c r="D185" s="121">
        <v>0.34861111111111115</v>
      </c>
      <c r="E185" s="97" t="s">
        <v>149</v>
      </c>
      <c r="F185" s="97" t="str">
        <f t="shared" si="2"/>
        <v>AM 8,22</v>
      </c>
    </row>
    <row r="186" spans="1:6" x14ac:dyDescent="0.2">
      <c r="A186" s="98">
        <v>7</v>
      </c>
      <c r="B186" s="99" t="s">
        <v>78</v>
      </c>
      <c r="C186" s="120">
        <v>43186</v>
      </c>
      <c r="D186" s="121">
        <v>0.35555555555555557</v>
      </c>
      <c r="E186" s="97" t="s">
        <v>148</v>
      </c>
      <c r="F186" s="97" t="str">
        <f t="shared" si="2"/>
        <v>PM 8,32</v>
      </c>
    </row>
    <row r="187" spans="1:6" x14ac:dyDescent="0.2">
      <c r="A187" s="98">
        <v>7</v>
      </c>
      <c r="B187" s="99" t="s">
        <v>78</v>
      </c>
      <c r="C187" s="120">
        <v>43187</v>
      </c>
      <c r="D187" s="121">
        <v>0.3430555555555555</v>
      </c>
      <c r="E187" s="97" t="s">
        <v>149</v>
      </c>
      <c r="F187" s="97" t="str">
        <f t="shared" si="2"/>
        <v>AM 8,14</v>
      </c>
    </row>
    <row r="188" spans="1:6" x14ac:dyDescent="0.2">
      <c r="A188" s="98">
        <v>7</v>
      </c>
      <c r="B188" s="99" t="s">
        <v>78</v>
      </c>
      <c r="C188" s="120">
        <v>43187</v>
      </c>
      <c r="D188" s="121">
        <v>0.32222222222222224</v>
      </c>
      <c r="E188" s="97" t="s">
        <v>148</v>
      </c>
      <c r="F188" s="97" t="str">
        <f t="shared" si="2"/>
        <v>PM 7,44</v>
      </c>
    </row>
    <row r="189" spans="1:6" x14ac:dyDescent="0.2">
      <c r="A189" s="98">
        <v>7</v>
      </c>
      <c r="B189" s="99" t="s">
        <v>78</v>
      </c>
      <c r="C189" s="120">
        <v>43188</v>
      </c>
      <c r="D189" s="121">
        <v>0.23541666666666669</v>
      </c>
      <c r="E189" s="97" t="s">
        <v>148</v>
      </c>
      <c r="F189" s="97" t="str">
        <f t="shared" si="2"/>
        <v>PM 5,39</v>
      </c>
    </row>
    <row r="190" spans="1:6" x14ac:dyDescent="0.2">
      <c r="A190" s="98">
        <v>7</v>
      </c>
      <c r="B190" s="99" t="s">
        <v>78</v>
      </c>
      <c r="C190" s="120">
        <v>43189</v>
      </c>
      <c r="D190" s="121">
        <v>0.39583333333333331</v>
      </c>
      <c r="E190" s="97" t="s">
        <v>149</v>
      </c>
      <c r="F190" s="97" t="str">
        <f t="shared" si="2"/>
        <v>AM 9,30</v>
      </c>
    </row>
    <row r="191" spans="1:6" x14ac:dyDescent="0.2">
      <c r="A191" s="98">
        <v>7</v>
      </c>
      <c r="B191" s="99" t="s">
        <v>78</v>
      </c>
      <c r="C191" s="120">
        <v>43189</v>
      </c>
      <c r="D191" s="121">
        <v>0.32361111111111113</v>
      </c>
      <c r="E191" s="97" t="s">
        <v>148</v>
      </c>
      <c r="F191" s="97" t="str">
        <f t="shared" si="2"/>
        <v>PM 7,46</v>
      </c>
    </row>
    <row r="192" spans="1:6" x14ac:dyDescent="0.2">
      <c r="A192" s="98">
        <v>7</v>
      </c>
      <c r="B192" s="99" t="s">
        <v>78</v>
      </c>
      <c r="C192" s="120">
        <v>43190</v>
      </c>
      <c r="D192" s="121">
        <v>0.10555555555555556</v>
      </c>
      <c r="E192" s="97" t="s">
        <v>148</v>
      </c>
      <c r="F192" s="97" t="str">
        <f t="shared" si="2"/>
        <v>PM 2,32</v>
      </c>
    </row>
    <row r="193" spans="1:6" x14ac:dyDescent="0.2">
      <c r="A193" s="98">
        <v>10</v>
      </c>
      <c r="B193" s="99" t="s">
        <v>79</v>
      </c>
      <c r="C193" s="120">
        <v>43160</v>
      </c>
      <c r="D193" s="121">
        <v>0.3354166666666667</v>
      </c>
      <c r="E193" s="97" t="s">
        <v>149</v>
      </c>
      <c r="F193" s="97" t="str">
        <f t="shared" si="2"/>
        <v>AM 8,03</v>
      </c>
    </row>
    <row r="194" spans="1:6" x14ac:dyDescent="0.2">
      <c r="A194" s="98">
        <v>10</v>
      </c>
      <c r="B194" s="99" t="s">
        <v>79</v>
      </c>
      <c r="C194" s="120">
        <v>43160</v>
      </c>
      <c r="D194" s="121">
        <v>0.21111111111111111</v>
      </c>
      <c r="E194" s="97" t="s">
        <v>148</v>
      </c>
      <c r="F194" s="97" t="str">
        <f t="shared" ref="F194:F257" si="3">E194&amp;" "&amp;TEXT(D194,"h,mm")</f>
        <v>PM 5,04</v>
      </c>
    </row>
    <row r="195" spans="1:6" x14ac:dyDescent="0.2">
      <c r="A195" s="98">
        <v>10</v>
      </c>
      <c r="B195" s="99" t="s">
        <v>79</v>
      </c>
      <c r="C195" s="120">
        <v>43161</v>
      </c>
      <c r="D195" s="121">
        <v>0.37638888888888888</v>
      </c>
      <c r="E195" s="97" t="s">
        <v>149</v>
      </c>
      <c r="F195" s="97" t="str">
        <f t="shared" si="3"/>
        <v>AM 9,02</v>
      </c>
    </row>
    <row r="196" spans="1:6" x14ac:dyDescent="0.2">
      <c r="A196" s="98">
        <v>10</v>
      </c>
      <c r="B196" s="99" t="s">
        <v>79</v>
      </c>
      <c r="C196" s="120">
        <v>43161</v>
      </c>
      <c r="D196" s="121">
        <v>0.19305555555555554</v>
      </c>
      <c r="E196" s="97" t="s">
        <v>148</v>
      </c>
      <c r="F196" s="97" t="str">
        <f t="shared" si="3"/>
        <v>PM 4,38</v>
      </c>
    </row>
    <row r="197" spans="1:6" x14ac:dyDescent="0.2">
      <c r="A197" s="98">
        <v>10</v>
      </c>
      <c r="B197" s="99" t="s">
        <v>79</v>
      </c>
      <c r="C197" s="120">
        <v>43162</v>
      </c>
      <c r="D197" s="121">
        <v>0.34027777777777773</v>
      </c>
      <c r="E197" s="97" t="s">
        <v>149</v>
      </c>
      <c r="F197" s="97" t="str">
        <f t="shared" si="3"/>
        <v>AM 8,10</v>
      </c>
    </row>
    <row r="198" spans="1:6" x14ac:dyDescent="0.2">
      <c r="A198" s="98">
        <v>10</v>
      </c>
      <c r="B198" s="99" t="s">
        <v>79</v>
      </c>
      <c r="C198" s="120">
        <v>43162</v>
      </c>
      <c r="D198" s="121">
        <v>0.25416666666666665</v>
      </c>
      <c r="E198" s="97" t="s">
        <v>148</v>
      </c>
      <c r="F198" s="97" t="str">
        <f t="shared" si="3"/>
        <v>PM 6,06</v>
      </c>
    </row>
    <row r="199" spans="1:6" x14ac:dyDescent="0.2">
      <c r="A199" s="98">
        <v>10</v>
      </c>
      <c r="B199" s="99" t="s">
        <v>79</v>
      </c>
      <c r="C199" s="120">
        <v>43163</v>
      </c>
      <c r="D199" s="121">
        <v>0.34236111111111112</v>
      </c>
      <c r="E199" s="97" t="s">
        <v>149</v>
      </c>
      <c r="F199" s="97" t="str">
        <f t="shared" si="3"/>
        <v>AM 8,13</v>
      </c>
    </row>
    <row r="200" spans="1:6" x14ac:dyDescent="0.2">
      <c r="A200" s="98">
        <v>10</v>
      </c>
      <c r="B200" s="99" t="s">
        <v>79</v>
      </c>
      <c r="C200" s="120">
        <v>43163</v>
      </c>
      <c r="D200" s="121">
        <v>0.25069444444444444</v>
      </c>
      <c r="E200" s="97" t="s">
        <v>148</v>
      </c>
      <c r="F200" s="97" t="str">
        <f t="shared" si="3"/>
        <v>PM 6,01</v>
      </c>
    </row>
    <row r="201" spans="1:6" x14ac:dyDescent="0.2">
      <c r="A201" s="98">
        <v>10</v>
      </c>
      <c r="B201" s="99" t="s">
        <v>79</v>
      </c>
      <c r="C201" s="120">
        <v>43164</v>
      </c>
      <c r="D201" s="121">
        <v>0.33402777777777781</v>
      </c>
      <c r="E201" s="97" t="s">
        <v>149</v>
      </c>
      <c r="F201" s="97" t="str">
        <f t="shared" si="3"/>
        <v>AM 8,01</v>
      </c>
    </row>
    <row r="202" spans="1:6" x14ac:dyDescent="0.2">
      <c r="A202" s="98">
        <v>10</v>
      </c>
      <c r="B202" s="99" t="s">
        <v>79</v>
      </c>
      <c r="C202" s="120">
        <v>43164</v>
      </c>
      <c r="D202" s="121">
        <v>0.21041666666666667</v>
      </c>
      <c r="E202" s="97" t="s">
        <v>148</v>
      </c>
      <c r="F202" s="97" t="str">
        <f t="shared" si="3"/>
        <v>PM 5,03</v>
      </c>
    </row>
    <row r="203" spans="1:6" x14ac:dyDescent="0.2">
      <c r="A203" s="98">
        <v>10</v>
      </c>
      <c r="B203" s="99" t="s">
        <v>79</v>
      </c>
      <c r="C203" s="120">
        <v>43165</v>
      </c>
      <c r="D203" s="121">
        <v>0.33611111111111108</v>
      </c>
      <c r="E203" s="97" t="s">
        <v>149</v>
      </c>
      <c r="F203" s="97" t="str">
        <f t="shared" si="3"/>
        <v>AM 8,04</v>
      </c>
    </row>
    <row r="204" spans="1:6" x14ac:dyDescent="0.2">
      <c r="A204" s="98">
        <v>10</v>
      </c>
      <c r="B204" s="99" t="s">
        <v>79</v>
      </c>
      <c r="C204" s="120">
        <v>43167</v>
      </c>
      <c r="D204" s="121">
        <v>0.3354166666666667</v>
      </c>
      <c r="E204" s="97" t="s">
        <v>149</v>
      </c>
      <c r="F204" s="97" t="str">
        <f t="shared" si="3"/>
        <v>AM 8,03</v>
      </c>
    </row>
    <row r="205" spans="1:6" x14ac:dyDescent="0.2">
      <c r="A205" s="98">
        <v>10</v>
      </c>
      <c r="B205" s="99" t="s">
        <v>79</v>
      </c>
      <c r="C205" s="120">
        <v>43167</v>
      </c>
      <c r="D205" s="121">
        <v>0.21041666666666667</v>
      </c>
      <c r="E205" s="97" t="s">
        <v>148</v>
      </c>
      <c r="F205" s="97" t="str">
        <f t="shared" si="3"/>
        <v>PM 5,03</v>
      </c>
    </row>
    <row r="206" spans="1:6" x14ac:dyDescent="0.2">
      <c r="A206" s="98">
        <v>10</v>
      </c>
      <c r="B206" s="99" t="s">
        <v>79</v>
      </c>
      <c r="C206" s="120">
        <v>43169</v>
      </c>
      <c r="D206" s="121">
        <v>0.33888888888888885</v>
      </c>
      <c r="E206" s="97" t="s">
        <v>149</v>
      </c>
      <c r="F206" s="97" t="str">
        <f t="shared" si="3"/>
        <v>AM 8,08</v>
      </c>
    </row>
    <row r="207" spans="1:6" x14ac:dyDescent="0.2">
      <c r="A207" s="98">
        <v>10</v>
      </c>
      <c r="B207" s="99" t="s">
        <v>79</v>
      </c>
      <c r="C207" s="120">
        <v>43169</v>
      </c>
      <c r="D207" s="121">
        <v>0.21249999999999999</v>
      </c>
      <c r="E207" s="97" t="s">
        <v>148</v>
      </c>
      <c r="F207" s="97" t="str">
        <f t="shared" si="3"/>
        <v>PM 5,06</v>
      </c>
    </row>
    <row r="208" spans="1:6" x14ac:dyDescent="0.2">
      <c r="A208" s="98">
        <v>10</v>
      </c>
      <c r="B208" s="99" t="s">
        <v>79</v>
      </c>
      <c r="C208" s="120">
        <v>43170</v>
      </c>
      <c r="D208" s="121">
        <v>0.33749999999999997</v>
      </c>
      <c r="E208" s="97" t="s">
        <v>149</v>
      </c>
      <c r="F208" s="97" t="str">
        <f t="shared" si="3"/>
        <v>AM 8,06</v>
      </c>
    </row>
    <row r="209" spans="1:6" x14ac:dyDescent="0.2">
      <c r="A209" s="98">
        <v>10</v>
      </c>
      <c r="B209" s="99" t="s">
        <v>79</v>
      </c>
      <c r="C209" s="120">
        <v>43170</v>
      </c>
      <c r="D209" s="121">
        <v>0.21111111111111111</v>
      </c>
      <c r="E209" s="97" t="s">
        <v>148</v>
      </c>
      <c r="F209" s="97" t="str">
        <f t="shared" si="3"/>
        <v>PM 5,04</v>
      </c>
    </row>
    <row r="210" spans="1:6" x14ac:dyDescent="0.2">
      <c r="A210" s="98">
        <v>10</v>
      </c>
      <c r="B210" s="99" t="s">
        <v>79</v>
      </c>
      <c r="C210" s="120">
        <v>43171</v>
      </c>
      <c r="D210" s="121">
        <v>0.3354166666666667</v>
      </c>
      <c r="E210" s="97" t="s">
        <v>149</v>
      </c>
      <c r="F210" s="97" t="str">
        <f t="shared" si="3"/>
        <v>AM 8,03</v>
      </c>
    </row>
    <row r="211" spans="1:6" x14ac:dyDescent="0.2">
      <c r="A211" s="98">
        <v>10</v>
      </c>
      <c r="B211" s="99" t="s">
        <v>79</v>
      </c>
      <c r="C211" s="120">
        <v>43171</v>
      </c>
      <c r="D211" s="121">
        <v>0.21111111111111111</v>
      </c>
      <c r="E211" s="97" t="s">
        <v>148</v>
      </c>
      <c r="F211" s="97" t="str">
        <f t="shared" si="3"/>
        <v>PM 5,04</v>
      </c>
    </row>
    <row r="212" spans="1:6" x14ac:dyDescent="0.2">
      <c r="A212" s="98">
        <v>10</v>
      </c>
      <c r="B212" s="99" t="s">
        <v>79</v>
      </c>
      <c r="C212" s="120">
        <v>43172</v>
      </c>
      <c r="D212" s="121">
        <v>0.33749999999999997</v>
      </c>
      <c r="E212" s="97" t="s">
        <v>149</v>
      </c>
      <c r="F212" s="97" t="str">
        <f t="shared" si="3"/>
        <v>AM 8,06</v>
      </c>
    </row>
    <row r="213" spans="1:6" x14ac:dyDescent="0.2">
      <c r="A213" s="98">
        <v>10</v>
      </c>
      <c r="B213" s="99" t="s">
        <v>79</v>
      </c>
      <c r="C213" s="120">
        <v>43172</v>
      </c>
      <c r="D213" s="121">
        <v>0.21180555555555555</v>
      </c>
      <c r="E213" s="97" t="s">
        <v>148</v>
      </c>
      <c r="F213" s="97" t="str">
        <f t="shared" si="3"/>
        <v>PM 5,05</v>
      </c>
    </row>
    <row r="214" spans="1:6" x14ac:dyDescent="0.2">
      <c r="A214" s="98">
        <v>10</v>
      </c>
      <c r="B214" s="99" t="s">
        <v>79</v>
      </c>
      <c r="C214" s="120">
        <v>43173</v>
      </c>
      <c r="D214" s="121">
        <v>0.33819444444444446</v>
      </c>
      <c r="E214" s="97" t="s">
        <v>149</v>
      </c>
      <c r="F214" s="97" t="str">
        <f t="shared" si="3"/>
        <v>AM 8,07</v>
      </c>
    </row>
    <row r="215" spans="1:6" x14ac:dyDescent="0.2">
      <c r="A215" s="98">
        <v>10</v>
      </c>
      <c r="B215" s="99" t="s">
        <v>79</v>
      </c>
      <c r="C215" s="120">
        <v>43173</v>
      </c>
      <c r="D215" s="121">
        <v>0.21041666666666667</v>
      </c>
      <c r="E215" s="97" t="s">
        <v>148</v>
      </c>
      <c r="F215" s="97" t="str">
        <f t="shared" si="3"/>
        <v>PM 5,03</v>
      </c>
    </row>
    <row r="216" spans="1:6" x14ac:dyDescent="0.2">
      <c r="A216" s="98">
        <v>10</v>
      </c>
      <c r="B216" s="99" t="s">
        <v>79</v>
      </c>
      <c r="C216" s="120">
        <v>43174</v>
      </c>
      <c r="D216" s="121">
        <v>0.33611111111111108</v>
      </c>
      <c r="E216" s="97" t="s">
        <v>149</v>
      </c>
      <c r="F216" s="97" t="str">
        <f t="shared" si="3"/>
        <v>AM 8,04</v>
      </c>
    </row>
    <row r="217" spans="1:6" x14ac:dyDescent="0.2">
      <c r="A217" s="98">
        <v>10</v>
      </c>
      <c r="B217" s="99" t="s">
        <v>79</v>
      </c>
      <c r="C217" s="120">
        <v>43174</v>
      </c>
      <c r="D217" s="121">
        <v>0.21597222222222223</v>
      </c>
      <c r="E217" s="97" t="s">
        <v>148</v>
      </c>
      <c r="F217" s="97" t="str">
        <f t="shared" si="3"/>
        <v>PM 5,11</v>
      </c>
    </row>
    <row r="218" spans="1:6" x14ac:dyDescent="0.2">
      <c r="A218" s="98">
        <v>10</v>
      </c>
      <c r="B218" s="99" t="s">
        <v>79</v>
      </c>
      <c r="C218" s="120">
        <v>43175</v>
      </c>
      <c r="D218" s="121">
        <v>0.35347222222222219</v>
      </c>
      <c r="E218" s="97" t="s">
        <v>149</v>
      </c>
      <c r="F218" s="97" t="str">
        <f t="shared" si="3"/>
        <v>AM 8,29</v>
      </c>
    </row>
    <row r="219" spans="1:6" x14ac:dyDescent="0.2">
      <c r="A219" s="98">
        <v>10</v>
      </c>
      <c r="B219" s="99" t="s">
        <v>79</v>
      </c>
      <c r="C219" s="120">
        <v>43176</v>
      </c>
      <c r="D219" s="121">
        <v>0.33749999999999997</v>
      </c>
      <c r="E219" s="97" t="s">
        <v>149</v>
      </c>
      <c r="F219" s="97" t="str">
        <f t="shared" si="3"/>
        <v>AM 8,06</v>
      </c>
    </row>
    <row r="220" spans="1:6" x14ac:dyDescent="0.2">
      <c r="A220" s="98">
        <v>10</v>
      </c>
      <c r="B220" s="99" t="s">
        <v>79</v>
      </c>
      <c r="C220" s="120">
        <v>43176</v>
      </c>
      <c r="D220" s="121">
        <v>0.21111111111111111</v>
      </c>
      <c r="E220" s="97" t="s">
        <v>148</v>
      </c>
      <c r="F220" s="97" t="str">
        <f t="shared" si="3"/>
        <v>PM 5,04</v>
      </c>
    </row>
    <row r="221" spans="1:6" x14ac:dyDescent="0.2">
      <c r="A221" s="98">
        <v>10</v>
      </c>
      <c r="B221" s="99" t="s">
        <v>79</v>
      </c>
      <c r="C221" s="120">
        <v>43177</v>
      </c>
      <c r="D221" s="121">
        <v>0.33819444444444446</v>
      </c>
      <c r="E221" s="97" t="s">
        <v>149</v>
      </c>
      <c r="F221" s="97" t="str">
        <f t="shared" si="3"/>
        <v>AM 8,07</v>
      </c>
    </row>
    <row r="222" spans="1:6" x14ac:dyDescent="0.2">
      <c r="A222" s="98">
        <v>10</v>
      </c>
      <c r="B222" s="99" t="s">
        <v>79</v>
      </c>
      <c r="C222" s="120">
        <v>43177</v>
      </c>
      <c r="D222" s="121">
        <v>0.25138888888888888</v>
      </c>
      <c r="E222" s="97" t="s">
        <v>148</v>
      </c>
      <c r="F222" s="97" t="str">
        <f t="shared" si="3"/>
        <v>PM 6,02</v>
      </c>
    </row>
    <row r="223" spans="1:6" x14ac:dyDescent="0.2">
      <c r="A223" s="98">
        <v>10</v>
      </c>
      <c r="B223" s="99" t="s">
        <v>79</v>
      </c>
      <c r="C223" s="120">
        <v>43178</v>
      </c>
      <c r="D223" s="121">
        <v>0.33680555555555558</v>
      </c>
      <c r="E223" s="97" t="s">
        <v>149</v>
      </c>
      <c r="F223" s="97" t="str">
        <f t="shared" si="3"/>
        <v>AM 8,05</v>
      </c>
    </row>
    <row r="224" spans="1:6" x14ac:dyDescent="0.2">
      <c r="A224" s="98">
        <v>10</v>
      </c>
      <c r="B224" s="99" t="s">
        <v>79</v>
      </c>
      <c r="C224" s="120">
        <v>43178</v>
      </c>
      <c r="D224" s="121">
        <v>0.25069444444444444</v>
      </c>
      <c r="E224" s="97" t="s">
        <v>148</v>
      </c>
      <c r="F224" s="97" t="str">
        <f t="shared" si="3"/>
        <v>PM 6,01</v>
      </c>
    </row>
    <row r="225" spans="1:6" x14ac:dyDescent="0.2">
      <c r="A225" s="98">
        <v>10</v>
      </c>
      <c r="B225" s="99" t="s">
        <v>79</v>
      </c>
      <c r="C225" s="120">
        <v>43179</v>
      </c>
      <c r="D225" s="121">
        <v>0.3347222222222222</v>
      </c>
      <c r="E225" s="97" t="s">
        <v>149</v>
      </c>
      <c r="F225" s="97" t="str">
        <f t="shared" si="3"/>
        <v>AM 8,02</v>
      </c>
    </row>
    <row r="226" spans="1:6" x14ac:dyDescent="0.2">
      <c r="A226" s="98">
        <v>10</v>
      </c>
      <c r="B226" s="99" t="s">
        <v>79</v>
      </c>
      <c r="C226" s="120">
        <v>43179</v>
      </c>
      <c r="D226" s="121">
        <v>0.30208333333333331</v>
      </c>
      <c r="E226" s="97" t="s">
        <v>148</v>
      </c>
      <c r="F226" s="97" t="str">
        <f t="shared" si="3"/>
        <v>PM 7,15</v>
      </c>
    </row>
    <row r="227" spans="1:6" x14ac:dyDescent="0.2">
      <c r="A227" s="98">
        <v>10</v>
      </c>
      <c r="B227" s="99" t="s">
        <v>79</v>
      </c>
      <c r="C227" s="120">
        <v>43180</v>
      </c>
      <c r="D227" s="121">
        <v>0.33611111111111108</v>
      </c>
      <c r="E227" s="97" t="s">
        <v>149</v>
      </c>
      <c r="F227" s="97" t="str">
        <f t="shared" si="3"/>
        <v>AM 8,04</v>
      </c>
    </row>
    <row r="228" spans="1:6" x14ac:dyDescent="0.2">
      <c r="A228" s="98">
        <v>10</v>
      </c>
      <c r="B228" s="99" t="s">
        <v>79</v>
      </c>
      <c r="C228" s="120">
        <v>43180</v>
      </c>
      <c r="D228" s="121">
        <v>0.25277777777777777</v>
      </c>
      <c r="E228" s="97" t="s">
        <v>148</v>
      </c>
      <c r="F228" s="97" t="str">
        <f t="shared" si="3"/>
        <v>PM 6,04</v>
      </c>
    </row>
    <row r="229" spans="1:6" x14ac:dyDescent="0.2">
      <c r="A229" s="98">
        <v>10</v>
      </c>
      <c r="B229" s="99" t="s">
        <v>79</v>
      </c>
      <c r="C229" s="120">
        <v>43181</v>
      </c>
      <c r="D229" s="121">
        <v>0.33749999999999997</v>
      </c>
      <c r="E229" s="97" t="s">
        <v>149</v>
      </c>
      <c r="F229" s="97" t="str">
        <f t="shared" si="3"/>
        <v>AM 8,06</v>
      </c>
    </row>
    <row r="230" spans="1:6" x14ac:dyDescent="0.2">
      <c r="A230" s="98">
        <v>10</v>
      </c>
      <c r="B230" s="99" t="s">
        <v>79</v>
      </c>
      <c r="C230" s="120">
        <v>43181</v>
      </c>
      <c r="D230" s="121">
        <v>0.21111111111111111</v>
      </c>
      <c r="E230" s="97" t="s">
        <v>148</v>
      </c>
      <c r="F230" s="97" t="str">
        <f t="shared" si="3"/>
        <v>PM 5,04</v>
      </c>
    </row>
    <row r="231" spans="1:6" x14ac:dyDescent="0.2">
      <c r="A231" s="98">
        <v>10</v>
      </c>
      <c r="B231" s="99" t="s">
        <v>79</v>
      </c>
      <c r="C231" s="120">
        <v>43182</v>
      </c>
      <c r="D231" s="121">
        <v>0.35694444444444445</v>
      </c>
      <c r="E231" s="97" t="s">
        <v>149</v>
      </c>
      <c r="F231" s="97" t="str">
        <f t="shared" si="3"/>
        <v>AM 8,34</v>
      </c>
    </row>
    <row r="232" spans="1:6" x14ac:dyDescent="0.2">
      <c r="A232" s="98">
        <v>10</v>
      </c>
      <c r="B232" s="99" t="s">
        <v>79</v>
      </c>
      <c r="C232" s="120">
        <v>43183</v>
      </c>
      <c r="D232" s="121">
        <v>0.33888888888888885</v>
      </c>
      <c r="E232" s="97" t="s">
        <v>149</v>
      </c>
      <c r="F232" s="97" t="str">
        <f t="shared" si="3"/>
        <v>AM 8,08</v>
      </c>
    </row>
    <row r="233" spans="1:6" x14ac:dyDescent="0.2">
      <c r="A233" s="98">
        <v>10</v>
      </c>
      <c r="B233" s="99" t="s">
        <v>79</v>
      </c>
      <c r="C233" s="120">
        <v>43183</v>
      </c>
      <c r="D233" s="121">
        <v>0.23194444444444443</v>
      </c>
      <c r="E233" s="97" t="s">
        <v>148</v>
      </c>
      <c r="F233" s="97" t="str">
        <f t="shared" si="3"/>
        <v>PM 5,34</v>
      </c>
    </row>
    <row r="234" spans="1:6" x14ac:dyDescent="0.2">
      <c r="A234" s="98">
        <v>10</v>
      </c>
      <c r="B234" s="99" t="s">
        <v>79</v>
      </c>
      <c r="C234" s="120">
        <v>43184</v>
      </c>
      <c r="D234" s="121">
        <v>0.33819444444444446</v>
      </c>
      <c r="E234" s="97" t="s">
        <v>149</v>
      </c>
      <c r="F234" s="97" t="str">
        <f t="shared" si="3"/>
        <v>AM 8,07</v>
      </c>
    </row>
    <row r="235" spans="1:6" x14ac:dyDescent="0.2">
      <c r="A235" s="98">
        <v>10</v>
      </c>
      <c r="B235" s="99" t="s">
        <v>79</v>
      </c>
      <c r="C235" s="120">
        <v>43184</v>
      </c>
      <c r="D235" s="121">
        <v>0.27291666666666664</v>
      </c>
      <c r="E235" s="97" t="s">
        <v>148</v>
      </c>
      <c r="F235" s="97" t="str">
        <f t="shared" si="3"/>
        <v>PM 6,33</v>
      </c>
    </row>
    <row r="236" spans="1:6" x14ac:dyDescent="0.2">
      <c r="A236" s="98">
        <v>10</v>
      </c>
      <c r="B236" s="99" t="s">
        <v>79</v>
      </c>
      <c r="C236" s="120">
        <v>43185</v>
      </c>
      <c r="D236" s="121">
        <v>0.33819444444444446</v>
      </c>
      <c r="E236" s="97" t="s">
        <v>149</v>
      </c>
      <c r="F236" s="97" t="str">
        <f t="shared" si="3"/>
        <v>AM 8,07</v>
      </c>
    </row>
    <row r="237" spans="1:6" x14ac:dyDescent="0.2">
      <c r="A237" s="98">
        <v>10</v>
      </c>
      <c r="B237" s="99" t="s">
        <v>79</v>
      </c>
      <c r="C237" s="120">
        <v>43185</v>
      </c>
      <c r="D237" s="121">
        <v>0.36041666666666666</v>
      </c>
      <c r="E237" s="97" t="s">
        <v>148</v>
      </c>
      <c r="F237" s="97" t="str">
        <f t="shared" si="3"/>
        <v>PM 8,39</v>
      </c>
    </row>
    <row r="238" spans="1:6" x14ac:dyDescent="0.2">
      <c r="A238" s="98">
        <v>10</v>
      </c>
      <c r="B238" s="99" t="s">
        <v>79</v>
      </c>
      <c r="C238" s="120">
        <v>43186</v>
      </c>
      <c r="D238" s="121">
        <v>0.33888888888888885</v>
      </c>
      <c r="E238" s="97" t="s">
        <v>149</v>
      </c>
      <c r="F238" s="97" t="str">
        <f t="shared" si="3"/>
        <v>AM 8,08</v>
      </c>
    </row>
    <row r="239" spans="1:6" x14ac:dyDescent="0.2">
      <c r="A239" s="98">
        <v>10</v>
      </c>
      <c r="B239" s="99" t="s">
        <v>79</v>
      </c>
      <c r="C239" s="120">
        <v>43186</v>
      </c>
      <c r="D239" s="121">
        <v>0.25277777777777777</v>
      </c>
      <c r="E239" s="97" t="s">
        <v>148</v>
      </c>
      <c r="F239" s="97" t="str">
        <f t="shared" si="3"/>
        <v>PM 6,04</v>
      </c>
    </row>
    <row r="240" spans="1:6" x14ac:dyDescent="0.2">
      <c r="A240" s="98">
        <v>10</v>
      </c>
      <c r="B240" s="99" t="s">
        <v>79</v>
      </c>
      <c r="C240" s="120">
        <v>43187</v>
      </c>
      <c r="D240" s="121">
        <v>0.3354166666666667</v>
      </c>
      <c r="E240" s="97" t="s">
        <v>149</v>
      </c>
      <c r="F240" s="97" t="str">
        <f t="shared" si="3"/>
        <v>AM 8,03</v>
      </c>
    </row>
    <row r="241" spans="1:6" x14ac:dyDescent="0.2">
      <c r="A241" s="98">
        <v>10</v>
      </c>
      <c r="B241" s="99" t="s">
        <v>79</v>
      </c>
      <c r="C241" s="120">
        <v>43187</v>
      </c>
      <c r="D241" s="121">
        <v>0.25694444444444448</v>
      </c>
      <c r="E241" s="97" t="s">
        <v>148</v>
      </c>
      <c r="F241" s="97" t="str">
        <f t="shared" si="3"/>
        <v>PM 6,10</v>
      </c>
    </row>
    <row r="242" spans="1:6" x14ac:dyDescent="0.2">
      <c r="A242" s="98">
        <v>10</v>
      </c>
      <c r="B242" s="99" t="s">
        <v>79</v>
      </c>
      <c r="C242" s="120">
        <v>43188</v>
      </c>
      <c r="D242" s="121">
        <v>0.33888888888888885</v>
      </c>
      <c r="E242" s="97" t="s">
        <v>149</v>
      </c>
      <c r="F242" s="97" t="str">
        <f t="shared" si="3"/>
        <v>AM 8,08</v>
      </c>
    </row>
    <row r="243" spans="1:6" x14ac:dyDescent="0.2">
      <c r="A243" s="98">
        <v>10</v>
      </c>
      <c r="B243" s="99" t="s">
        <v>79</v>
      </c>
      <c r="C243" s="120">
        <v>43188</v>
      </c>
      <c r="D243" s="121">
        <v>0.21041666666666667</v>
      </c>
      <c r="E243" s="97" t="s">
        <v>148</v>
      </c>
      <c r="F243" s="97" t="str">
        <f t="shared" si="3"/>
        <v>PM 5,03</v>
      </c>
    </row>
    <row r="244" spans="1:6" x14ac:dyDescent="0.2">
      <c r="A244" s="98">
        <v>10</v>
      </c>
      <c r="B244" s="99" t="s">
        <v>79</v>
      </c>
      <c r="C244" s="120">
        <v>43189</v>
      </c>
      <c r="D244" s="121">
        <v>0.40902777777777777</v>
      </c>
      <c r="E244" s="97" t="s">
        <v>149</v>
      </c>
      <c r="F244" s="97" t="str">
        <f t="shared" si="3"/>
        <v>AM 9,49</v>
      </c>
    </row>
    <row r="245" spans="1:6" x14ac:dyDescent="0.2">
      <c r="A245" s="98">
        <v>10</v>
      </c>
      <c r="B245" s="99" t="s">
        <v>79</v>
      </c>
      <c r="C245" s="120">
        <v>43189</v>
      </c>
      <c r="D245" s="121">
        <v>0.29305555555555557</v>
      </c>
      <c r="E245" s="97" t="s">
        <v>148</v>
      </c>
      <c r="F245" s="97" t="str">
        <f t="shared" si="3"/>
        <v>PM 7,02</v>
      </c>
    </row>
    <row r="246" spans="1:6" x14ac:dyDescent="0.2">
      <c r="A246" s="98">
        <v>10</v>
      </c>
      <c r="B246" s="99" t="s">
        <v>79</v>
      </c>
      <c r="C246" s="120">
        <v>43190</v>
      </c>
      <c r="D246" s="121">
        <v>0.33888888888888885</v>
      </c>
      <c r="E246" s="97" t="s">
        <v>149</v>
      </c>
      <c r="F246" s="97" t="str">
        <f t="shared" si="3"/>
        <v>AM 8,08</v>
      </c>
    </row>
    <row r="247" spans="1:6" x14ac:dyDescent="0.2">
      <c r="A247" s="98">
        <v>10</v>
      </c>
      <c r="B247" s="99" t="s">
        <v>79</v>
      </c>
      <c r="C247" s="120">
        <v>43190</v>
      </c>
      <c r="D247" s="121">
        <v>0.25208333333333333</v>
      </c>
      <c r="E247" s="97" t="s">
        <v>148</v>
      </c>
      <c r="F247" s="97" t="str">
        <f t="shared" si="3"/>
        <v>PM 6,03</v>
      </c>
    </row>
    <row r="248" spans="1:6" x14ac:dyDescent="0.2">
      <c r="A248" s="98">
        <v>11</v>
      </c>
      <c r="B248" s="99" t="s">
        <v>80</v>
      </c>
      <c r="C248" s="120">
        <v>43160</v>
      </c>
      <c r="D248" s="121">
        <v>0.34027777777777773</v>
      </c>
      <c r="E248" s="97" t="s">
        <v>149</v>
      </c>
      <c r="F248" s="97" t="str">
        <f t="shared" si="3"/>
        <v>AM 8,10</v>
      </c>
    </row>
    <row r="249" spans="1:6" x14ac:dyDescent="0.2">
      <c r="A249" s="98">
        <v>11</v>
      </c>
      <c r="B249" s="99" t="s">
        <v>80</v>
      </c>
      <c r="C249" s="120">
        <v>43160</v>
      </c>
      <c r="D249" s="121">
        <v>0.21388888888888891</v>
      </c>
      <c r="E249" s="97" t="s">
        <v>148</v>
      </c>
      <c r="F249" s="97" t="str">
        <f t="shared" si="3"/>
        <v>PM 5,08</v>
      </c>
    </row>
    <row r="250" spans="1:6" x14ac:dyDescent="0.2">
      <c r="A250" s="98">
        <v>11</v>
      </c>
      <c r="B250" s="99" t="s">
        <v>80</v>
      </c>
      <c r="C250" s="120">
        <v>43162</v>
      </c>
      <c r="D250" s="121">
        <v>0.34027777777777773</v>
      </c>
      <c r="E250" s="97" t="s">
        <v>149</v>
      </c>
      <c r="F250" s="97" t="str">
        <f t="shared" si="3"/>
        <v>AM 8,10</v>
      </c>
    </row>
    <row r="251" spans="1:6" x14ac:dyDescent="0.2">
      <c r="A251" s="98">
        <v>11</v>
      </c>
      <c r="B251" s="99" t="s">
        <v>80</v>
      </c>
      <c r="C251" s="120">
        <v>43162</v>
      </c>
      <c r="D251" s="121">
        <v>0.25277777777777777</v>
      </c>
      <c r="E251" s="97" t="s">
        <v>148</v>
      </c>
      <c r="F251" s="97" t="str">
        <f t="shared" si="3"/>
        <v>PM 6,04</v>
      </c>
    </row>
    <row r="252" spans="1:6" x14ac:dyDescent="0.2">
      <c r="A252" s="98">
        <v>11</v>
      </c>
      <c r="B252" s="99" t="s">
        <v>80</v>
      </c>
      <c r="C252" s="120">
        <v>43163</v>
      </c>
      <c r="D252" s="121">
        <v>0.34236111111111112</v>
      </c>
      <c r="E252" s="97" t="s">
        <v>149</v>
      </c>
      <c r="F252" s="97" t="str">
        <f t="shared" si="3"/>
        <v>AM 8,13</v>
      </c>
    </row>
    <row r="253" spans="1:6" x14ac:dyDescent="0.2">
      <c r="A253" s="98">
        <v>11</v>
      </c>
      <c r="B253" s="99" t="s">
        <v>80</v>
      </c>
      <c r="C253" s="120">
        <v>43163</v>
      </c>
      <c r="D253" s="121">
        <v>0.25138888888888888</v>
      </c>
      <c r="E253" s="97" t="s">
        <v>148</v>
      </c>
      <c r="F253" s="97" t="str">
        <f t="shared" si="3"/>
        <v>PM 6,02</v>
      </c>
    </row>
    <row r="254" spans="1:6" x14ac:dyDescent="0.2">
      <c r="A254" s="98">
        <v>11</v>
      </c>
      <c r="B254" s="99" t="s">
        <v>80</v>
      </c>
      <c r="C254" s="120">
        <v>43164</v>
      </c>
      <c r="D254" s="121">
        <v>0.33888888888888885</v>
      </c>
      <c r="E254" s="97" t="s">
        <v>149</v>
      </c>
      <c r="F254" s="97" t="str">
        <f t="shared" si="3"/>
        <v>AM 8,08</v>
      </c>
    </row>
    <row r="255" spans="1:6" x14ac:dyDescent="0.2">
      <c r="A255" s="98">
        <v>11</v>
      </c>
      <c r="B255" s="99" t="s">
        <v>80</v>
      </c>
      <c r="C255" s="120">
        <v>43164</v>
      </c>
      <c r="D255" s="121">
        <v>0.21249999999999999</v>
      </c>
      <c r="E255" s="97" t="s">
        <v>148</v>
      </c>
      <c r="F255" s="97" t="str">
        <f t="shared" si="3"/>
        <v>PM 5,06</v>
      </c>
    </row>
    <row r="256" spans="1:6" x14ac:dyDescent="0.2">
      <c r="A256" s="98">
        <v>11</v>
      </c>
      <c r="B256" s="99" t="s">
        <v>80</v>
      </c>
      <c r="C256" s="120">
        <v>43165</v>
      </c>
      <c r="D256" s="121">
        <v>0.33680555555555558</v>
      </c>
      <c r="E256" s="97" t="s">
        <v>149</v>
      </c>
      <c r="F256" s="97" t="str">
        <f t="shared" si="3"/>
        <v>AM 8,05</v>
      </c>
    </row>
    <row r="257" spans="1:6" x14ac:dyDescent="0.2">
      <c r="A257" s="98">
        <v>11</v>
      </c>
      <c r="B257" s="99" t="s">
        <v>80</v>
      </c>
      <c r="C257" s="120">
        <v>43165</v>
      </c>
      <c r="D257" s="121">
        <v>0.21111111111111111</v>
      </c>
      <c r="E257" s="97" t="s">
        <v>148</v>
      </c>
      <c r="F257" s="97" t="str">
        <f t="shared" si="3"/>
        <v>PM 5,04</v>
      </c>
    </row>
    <row r="258" spans="1:6" x14ac:dyDescent="0.2">
      <c r="A258" s="98">
        <v>11</v>
      </c>
      <c r="B258" s="99" t="s">
        <v>80</v>
      </c>
      <c r="C258" s="120">
        <v>43166</v>
      </c>
      <c r="D258" s="121">
        <v>0.33819444444444446</v>
      </c>
      <c r="E258" s="97" t="s">
        <v>149</v>
      </c>
      <c r="F258" s="97" t="str">
        <f t="shared" ref="F258:F321" si="4">E258&amp;" "&amp;TEXT(D258,"h,mm")</f>
        <v>AM 8,07</v>
      </c>
    </row>
    <row r="259" spans="1:6" x14ac:dyDescent="0.2">
      <c r="A259" s="98">
        <v>11</v>
      </c>
      <c r="B259" s="99" t="s">
        <v>80</v>
      </c>
      <c r="C259" s="120">
        <v>43166</v>
      </c>
      <c r="D259" s="121">
        <v>0.21180555555555555</v>
      </c>
      <c r="E259" s="97" t="s">
        <v>148</v>
      </c>
      <c r="F259" s="97" t="str">
        <f t="shared" si="4"/>
        <v>PM 5,05</v>
      </c>
    </row>
    <row r="260" spans="1:6" x14ac:dyDescent="0.2">
      <c r="A260" s="98">
        <v>11</v>
      </c>
      <c r="B260" s="99" t="s">
        <v>80</v>
      </c>
      <c r="C260" s="120">
        <v>43167</v>
      </c>
      <c r="D260" s="121">
        <v>0.3527777777777778</v>
      </c>
      <c r="E260" s="97" t="s">
        <v>149</v>
      </c>
      <c r="F260" s="97" t="str">
        <f t="shared" si="4"/>
        <v>AM 8,28</v>
      </c>
    </row>
    <row r="261" spans="1:6" x14ac:dyDescent="0.2">
      <c r="A261" s="98">
        <v>11</v>
      </c>
      <c r="B261" s="99" t="s">
        <v>80</v>
      </c>
      <c r="C261" s="120">
        <v>43167</v>
      </c>
      <c r="D261" s="121">
        <v>0.21249999999999999</v>
      </c>
      <c r="E261" s="97" t="s">
        <v>148</v>
      </c>
      <c r="F261" s="97" t="str">
        <f t="shared" si="4"/>
        <v>PM 5,06</v>
      </c>
    </row>
    <row r="262" spans="1:6" x14ac:dyDescent="0.2">
      <c r="A262" s="98">
        <v>11</v>
      </c>
      <c r="B262" s="99" t="s">
        <v>80</v>
      </c>
      <c r="C262" s="120">
        <v>43169</v>
      </c>
      <c r="D262" s="121">
        <v>0.33888888888888885</v>
      </c>
      <c r="E262" s="97" t="s">
        <v>149</v>
      </c>
      <c r="F262" s="97" t="str">
        <f t="shared" si="4"/>
        <v>AM 8,08</v>
      </c>
    </row>
    <row r="263" spans="1:6" x14ac:dyDescent="0.2">
      <c r="A263" s="98">
        <v>11</v>
      </c>
      <c r="B263" s="99" t="s">
        <v>80</v>
      </c>
      <c r="C263" s="120">
        <v>43169</v>
      </c>
      <c r="D263" s="121">
        <v>0.21111111111111111</v>
      </c>
      <c r="E263" s="97" t="s">
        <v>148</v>
      </c>
      <c r="F263" s="97" t="str">
        <f t="shared" si="4"/>
        <v>PM 5,04</v>
      </c>
    </row>
    <row r="264" spans="1:6" x14ac:dyDescent="0.2">
      <c r="A264" s="98">
        <v>11</v>
      </c>
      <c r="B264" s="99" t="s">
        <v>80</v>
      </c>
      <c r="C264" s="120">
        <v>43170</v>
      </c>
      <c r="D264" s="121">
        <v>0.34166666666666662</v>
      </c>
      <c r="E264" s="97" t="s">
        <v>149</v>
      </c>
      <c r="F264" s="97" t="str">
        <f t="shared" si="4"/>
        <v>AM 8,12</v>
      </c>
    </row>
    <row r="265" spans="1:6" x14ac:dyDescent="0.2">
      <c r="A265" s="98">
        <v>11</v>
      </c>
      <c r="B265" s="99" t="s">
        <v>80</v>
      </c>
      <c r="C265" s="120">
        <v>43170</v>
      </c>
      <c r="D265" s="121">
        <v>0.21180555555555555</v>
      </c>
      <c r="E265" s="97" t="s">
        <v>148</v>
      </c>
      <c r="F265" s="97" t="str">
        <f t="shared" si="4"/>
        <v>PM 5,05</v>
      </c>
    </row>
    <row r="266" spans="1:6" x14ac:dyDescent="0.2">
      <c r="A266" s="98">
        <v>11</v>
      </c>
      <c r="B266" s="99" t="s">
        <v>80</v>
      </c>
      <c r="C266" s="120">
        <v>43171</v>
      </c>
      <c r="D266" s="121">
        <v>0.34027777777777773</v>
      </c>
      <c r="E266" s="97" t="s">
        <v>149</v>
      </c>
      <c r="F266" s="97" t="str">
        <f t="shared" si="4"/>
        <v>AM 8,10</v>
      </c>
    </row>
    <row r="267" spans="1:6" x14ac:dyDescent="0.2">
      <c r="A267" s="98">
        <v>11</v>
      </c>
      <c r="B267" s="99" t="s">
        <v>80</v>
      </c>
      <c r="C267" s="120">
        <v>43171</v>
      </c>
      <c r="D267" s="121">
        <v>0.22361111111111109</v>
      </c>
      <c r="E267" s="97" t="s">
        <v>148</v>
      </c>
      <c r="F267" s="97" t="str">
        <f t="shared" si="4"/>
        <v>PM 5,22</v>
      </c>
    </row>
    <row r="268" spans="1:6" x14ac:dyDescent="0.2">
      <c r="A268" s="98">
        <v>11</v>
      </c>
      <c r="B268" s="99" t="s">
        <v>80</v>
      </c>
      <c r="C268" s="120">
        <v>43172</v>
      </c>
      <c r="D268" s="121">
        <v>0.34375</v>
      </c>
      <c r="E268" s="97" t="s">
        <v>149</v>
      </c>
      <c r="F268" s="97" t="str">
        <f t="shared" si="4"/>
        <v>AM 8,15</v>
      </c>
    </row>
    <row r="269" spans="1:6" x14ac:dyDescent="0.2">
      <c r="A269" s="98">
        <v>11</v>
      </c>
      <c r="B269" s="99" t="s">
        <v>80</v>
      </c>
      <c r="C269" s="120">
        <v>43172</v>
      </c>
      <c r="D269" s="121">
        <v>0.21249999999999999</v>
      </c>
      <c r="E269" s="97" t="s">
        <v>148</v>
      </c>
      <c r="F269" s="97" t="str">
        <f t="shared" si="4"/>
        <v>PM 5,06</v>
      </c>
    </row>
    <row r="270" spans="1:6" x14ac:dyDescent="0.2">
      <c r="A270" s="98">
        <v>11</v>
      </c>
      <c r="B270" s="99" t="s">
        <v>80</v>
      </c>
      <c r="C270" s="120">
        <v>43173</v>
      </c>
      <c r="D270" s="121">
        <v>0.33819444444444446</v>
      </c>
      <c r="E270" s="97" t="s">
        <v>149</v>
      </c>
      <c r="F270" s="97" t="str">
        <f t="shared" si="4"/>
        <v>AM 8,07</v>
      </c>
    </row>
    <row r="271" spans="1:6" x14ac:dyDescent="0.2">
      <c r="A271" s="98">
        <v>11</v>
      </c>
      <c r="B271" s="99" t="s">
        <v>80</v>
      </c>
      <c r="C271" s="120">
        <v>43173</v>
      </c>
      <c r="D271" s="121">
        <v>0.21111111111111111</v>
      </c>
      <c r="E271" s="97" t="s">
        <v>148</v>
      </c>
      <c r="F271" s="97" t="str">
        <f t="shared" si="4"/>
        <v>PM 5,04</v>
      </c>
    </row>
    <row r="272" spans="1:6" x14ac:dyDescent="0.2">
      <c r="A272" s="98">
        <v>11</v>
      </c>
      <c r="B272" s="99" t="s">
        <v>80</v>
      </c>
      <c r="C272" s="120">
        <v>43174</v>
      </c>
      <c r="D272" s="121">
        <v>0.38958333333333334</v>
      </c>
      <c r="E272" s="97" t="s">
        <v>149</v>
      </c>
      <c r="F272" s="97" t="str">
        <f t="shared" si="4"/>
        <v>AM 9,21</v>
      </c>
    </row>
    <row r="273" spans="1:6" x14ac:dyDescent="0.2">
      <c r="A273" s="98">
        <v>11</v>
      </c>
      <c r="B273" s="99" t="s">
        <v>80</v>
      </c>
      <c r="C273" s="120">
        <v>43174</v>
      </c>
      <c r="D273" s="121">
        <v>0.22013888888888888</v>
      </c>
      <c r="E273" s="97" t="s">
        <v>148</v>
      </c>
      <c r="F273" s="97" t="str">
        <f t="shared" si="4"/>
        <v>PM 5,17</v>
      </c>
    </row>
    <row r="274" spans="1:6" x14ac:dyDescent="0.2">
      <c r="A274" s="98">
        <v>11</v>
      </c>
      <c r="B274" s="99" t="s">
        <v>80</v>
      </c>
      <c r="C274" s="120">
        <v>43176</v>
      </c>
      <c r="D274" s="121">
        <v>0.33680555555555558</v>
      </c>
      <c r="E274" s="97" t="s">
        <v>149</v>
      </c>
      <c r="F274" s="97" t="str">
        <f t="shared" si="4"/>
        <v>AM 8,05</v>
      </c>
    </row>
    <row r="275" spans="1:6" x14ac:dyDescent="0.2">
      <c r="A275" s="98">
        <v>11</v>
      </c>
      <c r="B275" s="99" t="s">
        <v>80</v>
      </c>
      <c r="C275" s="120">
        <v>43176</v>
      </c>
      <c r="D275" s="121">
        <v>0.25069444444444444</v>
      </c>
      <c r="E275" s="97" t="s">
        <v>148</v>
      </c>
      <c r="F275" s="97" t="str">
        <f t="shared" si="4"/>
        <v>PM 6,01</v>
      </c>
    </row>
    <row r="276" spans="1:6" x14ac:dyDescent="0.2">
      <c r="A276" s="98">
        <v>11</v>
      </c>
      <c r="B276" s="99" t="s">
        <v>80</v>
      </c>
      <c r="C276" s="120">
        <v>43177</v>
      </c>
      <c r="D276" s="121">
        <v>0.34097222222222223</v>
      </c>
      <c r="E276" s="97" t="s">
        <v>149</v>
      </c>
      <c r="F276" s="97" t="str">
        <f t="shared" si="4"/>
        <v>AM 8,11</v>
      </c>
    </row>
    <row r="277" spans="1:6" x14ac:dyDescent="0.2">
      <c r="A277" s="98">
        <v>11</v>
      </c>
      <c r="B277" s="99" t="s">
        <v>80</v>
      </c>
      <c r="C277" s="120">
        <v>43177</v>
      </c>
      <c r="D277" s="121">
        <v>0.25416666666666665</v>
      </c>
      <c r="E277" s="97" t="s">
        <v>148</v>
      </c>
      <c r="F277" s="97" t="str">
        <f t="shared" si="4"/>
        <v>PM 6,06</v>
      </c>
    </row>
    <row r="278" spans="1:6" x14ac:dyDescent="0.2">
      <c r="A278" s="98">
        <v>11</v>
      </c>
      <c r="B278" s="99" t="s">
        <v>80</v>
      </c>
      <c r="C278" s="120">
        <v>43178</v>
      </c>
      <c r="D278" s="121">
        <v>0.33611111111111108</v>
      </c>
      <c r="E278" s="97" t="s">
        <v>149</v>
      </c>
      <c r="F278" s="97" t="str">
        <f t="shared" si="4"/>
        <v>AM 8,04</v>
      </c>
    </row>
    <row r="279" spans="1:6" x14ac:dyDescent="0.2">
      <c r="A279" s="98">
        <v>11</v>
      </c>
      <c r="B279" s="99" t="s">
        <v>80</v>
      </c>
      <c r="C279" s="120">
        <v>43178</v>
      </c>
      <c r="D279" s="121">
        <v>0.25625000000000003</v>
      </c>
      <c r="E279" s="97" t="s">
        <v>148</v>
      </c>
      <c r="F279" s="97" t="str">
        <f t="shared" si="4"/>
        <v>PM 6,09</v>
      </c>
    </row>
    <row r="280" spans="1:6" x14ac:dyDescent="0.2">
      <c r="A280" s="98">
        <v>11</v>
      </c>
      <c r="B280" s="99" t="s">
        <v>80</v>
      </c>
      <c r="C280" s="120">
        <v>43179</v>
      </c>
      <c r="D280" s="121">
        <v>0.33611111111111108</v>
      </c>
      <c r="E280" s="97" t="s">
        <v>149</v>
      </c>
      <c r="F280" s="97" t="str">
        <f t="shared" si="4"/>
        <v>AM 8,04</v>
      </c>
    </row>
    <row r="281" spans="1:6" x14ac:dyDescent="0.2">
      <c r="A281" s="98">
        <v>11</v>
      </c>
      <c r="B281" s="99" t="s">
        <v>80</v>
      </c>
      <c r="C281" s="120">
        <v>43179</v>
      </c>
      <c r="D281" s="121">
        <v>0.29305555555555557</v>
      </c>
      <c r="E281" s="97" t="s">
        <v>148</v>
      </c>
      <c r="F281" s="97" t="str">
        <f t="shared" si="4"/>
        <v>PM 7,02</v>
      </c>
    </row>
    <row r="282" spans="1:6" x14ac:dyDescent="0.2">
      <c r="A282" s="98">
        <v>11</v>
      </c>
      <c r="B282" s="99" t="s">
        <v>80</v>
      </c>
      <c r="C282" s="120">
        <v>43180</v>
      </c>
      <c r="D282" s="121">
        <v>0.34166666666666662</v>
      </c>
      <c r="E282" s="97" t="s">
        <v>149</v>
      </c>
      <c r="F282" s="97" t="str">
        <f t="shared" si="4"/>
        <v>AM 8,12</v>
      </c>
    </row>
    <row r="283" spans="1:6" x14ac:dyDescent="0.2">
      <c r="A283" s="98">
        <v>11</v>
      </c>
      <c r="B283" s="99" t="s">
        <v>80</v>
      </c>
      <c r="C283" s="120">
        <v>43180</v>
      </c>
      <c r="D283" s="121">
        <v>0.25277777777777777</v>
      </c>
      <c r="E283" s="97" t="s">
        <v>148</v>
      </c>
      <c r="F283" s="97" t="str">
        <f t="shared" si="4"/>
        <v>PM 6,04</v>
      </c>
    </row>
    <row r="284" spans="1:6" x14ac:dyDescent="0.2">
      <c r="A284" s="98">
        <v>11</v>
      </c>
      <c r="B284" s="99" t="s">
        <v>80</v>
      </c>
      <c r="C284" s="120">
        <v>43181</v>
      </c>
      <c r="D284" s="121">
        <v>0.33680555555555558</v>
      </c>
      <c r="E284" s="97" t="s">
        <v>149</v>
      </c>
      <c r="F284" s="97" t="str">
        <f t="shared" si="4"/>
        <v>AM 8,05</v>
      </c>
    </row>
    <row r="285" spans="1:6" x14ac:dyDescent="0.2">
      <c r="A285" s="98">
        <v>11</v>
      </c>
      <c r="B285" s="99" t="s">
        <v>80</v>
      </c>
      <c r="C285" s="120">
        <v>43181</v>
      </c>
      <c r="D285" s="121">
        <v>0.21180555555555555</v>
      </c>
      <c r="E285" s="97" t="s">
        <v>148</v>
      </c>
      <c r="F285" s="97" t="str">
        <f t="shared" si="4"/>
        <v>PM 5,05</v>
      </c>
    </row>
    <row r="286" spans="1:6" x14ac:dyDescent="0.2">
      <c r="A286" s="98">
        <v>11</v>
      </c>
      <c r="B286" s="99" t="s">
        <v>80</v>
      </c>
      <c r="C286" s="120">
        <v>43183</v>
      </c>
      <c r="D286" s="121">
        <v>0.33819444444444446</v>
      </c>
      <c r="E286" s="97" t="s">
        <v>149</v>
      </c>
      <c r="F286" s="97" t="str">
        <f t="shared" si="4"/>
        <v>AM 8,07</v>
      </c>
    </row>
    <row r="287" spans="1:6" x14ac:dyDescent="0.2">
      <c r="A287" s="98">
        <v>11</v>
      </c>
      <c r="B287" s="99" t="s">
        <v>80</v>
      </c>
      <c r="C287" s="120">
        <v>43183</v>
      </c>
      <c r="D287" s="121">
        <v>0.23124999999999998</v>
      </c>
      <c r="E287" s="97" t="s">
        <v>148</v>
      </c>
      <c r="F287" s="97" t="str">
        <f t="shared" si="4"/>
        <v>PM 5,33</v>
      </c>
    </row>
    <row r="288" spans="1:6" x14ac:dyDescent="0.2">
      <c r="A288" s="98">
        <v>11</v>
      </c>
      <c r="B288" s="99" t="s">
        <v>80</v>
      </c>
      <c r="C288" s="120">
        <v>43184</v>
      </c>
      <c r="D288" s="121">
        <v>0.33749999999999997</v>
      </c>
      <c r="E288" s="97" t="s">
        <v>149</v>
      </c>
      <c r="F288" s="97" t="str">
        <f t="shared" si="4"/>
        <v>AM 8,06</v>
      </c>
    </row>
    <row r="289" spans="1:6" x14ac:dyDescent="0.2">
      <c r="A289" s="98">
        <v>11</v>
      </c>
      <c r="B289" s="99" t="s">
        <v>80</v>
      </c>
      <c r="C289" s="120">
        <v>43184</v>
      </c>
      <c r="D289" s="121">
        <v>0.23472222222222219</v>
      </c>
      <c r="E289" s="97" t="s">
        <v>148</v>
      </c>
      <c r="F289" s="97" t="str">
        <f t="shared" si="4"/>
        <v>PM 5,38</v>
      </c>
    </row>
    <row r="290" spans="1:6" x14ac:dyDescent="0.2">
      <c r="A290" s="98">
        <v>11</v>
      </c>
      <c r="B290" s="99" t="s">
        <v>80</v>
      </c>
      <c r="C290" s="120">
        <v>43185</v>
      </c>
      <c r="D290" s="121">
        <v>0.34166666666666662</v>
      </c>
      <c r="E290" s="97" t="s">
        <v>149</v>
      </c>
      <c r="F290" s="97" t="str">
        <f t="shared" si="4"/>
        <v>AM 8,12</v>
      </c>
    </row>
    <row r="291" spans="1:6" x14ac:dyDescent="0.2">
      <c r="A291" s="98">
        <v>11</v>
      </c>
      <c r="B291" s="99" t="s">
        <v>80</v>
      </c>
      <c r="C291" s="120">
        <v>43185</v>
      </c>
      <c r="D291" s="121">
        <v>0.23124999999999998</v>
      </c>
      <c r="E291" s="97" t="s">
        <v>148</v>
      </c>
      <c r="F291" s="97" t="str">
        <f t="shared" si="4"/>
        <v>PM 5,33</v>
      </c>
    </row>
    <row r="292" spans="1:6" x14ac:dyDescent="0.2">
      <c r="A292" s="98">
        <v>11</v>
      </c>
      <c r="B292" s="99" t="s">
        <v>80</v>
      </c>
      <c r="C292" s="120">
        <v>43186</v>
      </c>
      <c r="D292" s="121">
        <v>0.33958333333333335</v>
      </c>
      <c r="E292" s="97" t="s">
        <v>149</v>
      </c>
      <c r="F292" s="97" t="str">
        <f t="shared" si="4"/>
        <v>AM 8,09</v>
      </c>
    </row>
    <row r="293" spans="1:6" x14ac:dyDescent="0.2">
      <c r="A293" s="98">
        <v>11</v>
      </c>
      <c r="B293" s="99" t="s">
        <v>80</v>
      </c>
      <c r="C293" s="120">
        <v>43186</v>
      </c>
      <c r="D293" s="121">
        <v>0.23055555555555554</v>
      </c>
      <c r="E293" s="97" t="s">
        <v>148</v>
      </c>
      <c r="F293" s="97" t="str">
        <f t="shared" si="4"/>
        <v>PM 5,32</v>
      </c>
    </row>
    <row r="294" spans="1:6" x14ac:dyDescent="0.2">
      <c r="A294" s="98">
        <v>11</v>
      </c>
      <c r="B294" s="99" t="s">
        <v>80</v>
      </c>
      <c r="C294" s="120">
        <v>43187</v>
      </c>
      <c r="D294" s="121">
        <v>0.33749999999999997</v>
      </c>
      <c r="E294" s="97" t="s">
        <v>149</v>
      </c>
      <c r="F294" s="97" t="str">
        <f t="shared" si="4"/>
        <v>AM 8,06</v>
      </c>
    </row>
    <row r="295" spans="1:6" x14ac:dyDescent="0.2">
      <c r="A295" s="98">
        <v>11</v>
      </c>
      <c r="B295" s="99" t="s">
        <v>80</v>
      </c>
      <c r="C295" s="120">
        <v>43187</v>
      </c>
      <c r="D295" s="121">
        <v>0.23055555555555554</v>
      </c>
      <c r="E295" s="97" t="s">
        <v>148</v>
      </c>
      <c r="F295" s="97" t="str">
        <f t="shared" si="4"/>
        <v>PM 5,32</v>
      </c>
    </row>
    <row r="296" spans="1:6" x14ac:dyDescent="0.2">
      <c r="A296" s="98">
        <v>11</v>
      </c>
      <c r="B296" s="99" t="s">
        <v>80</v>
      </c>
      <c r="C296" s="120">
        <v>43188</v>
      </c>
      <c r="D296" s="121">
        <v>0.33819444444444446</v>
      </c>
      <c r="E296" s="97" t="s">
        <v>149</v>
      </c>
      <c r="F296" s="97" t="str">
        <f t="shared" si="4"/>
        <v>AM 8,07</v>
      </c>
    </row>
    <row r="297" spans="1:6" x14ac:dyDescent="0.2">
      <c r="A297" s="98">
        <v>11</v>
      </c>
      <c r="B297" s="99" t="s">
        <v>80</v>
      </c>
      <c r="C297" s="120">
        <v>43188</v>
      </c>
      <c r="D297" s="121">
        <v>0.21249999999999999</v>
      </c>
      <c r="E297" s="97" t="s">
        <v>148</v>
      </c>
      <c r="F297" s="97" t="str">
        <f t="shared" si="4"/>
        <v>PM 5,06</v>
      </c>
    </row>
    <row r="298" spans="1:6" x14ac:dyDescent="0.2">
      <c r="A298" s="98">
        <v>11</v>
      </c>
      <c r="B298" s="99" t="s">
        <v>80</v>
      </c>
      <c r="C298" s="120">
        <v>43190</v>
      </c>
      <c r="D298" s="121">
        <v>0.33888888888888885</v>
      </c>
      <c r="E298" s="97" t="s">
        <v>149</v>
      </c>
      <c r="F298" s="97" t="str">
        <f t="shared" si="4"/>
        <v>AM 8,08</v>
      </c>
    </row>
    <row r="299" spans="1:6" x14ac:dyDescent="0.2">
      <c r="A299" s="98">
        <v>11</v>
      </c>
      <c r="B299" s="99" t="s">
        <v>80</v>
      </c>
      <c r="C299" s="120">
        <v>43190</v>
      </c>
      <c r="D299" s="121">
        <v>0.25208333333333333</v>
      </c>
      <c r="E299" s="97" t="s">
        <v>148</v>
      </c>
      <c r="F299" s="97" t="str">
        <f t="shared" si="4"/>
        <v>PM 6,03</v>
      </c>
    </row>
    <row r="300" spans="1:6" x14ac:dyDescent="0.2">
      <c r="A300" s="98">
        <v>12</v>
      </c>
      <c r="B300" s="99" t="s">
        <v>81</v>
      </c>
      <c r="C300" s="120">
        <v>43162</v>
      </c>
      <c r="D300" s="121">
        <v>0.34027777777777773</v>
      </c>
      <c r="E300" s="97" t="s">
        <v>149</v>
      </c>
      <c r="F300" s="97" t="str">
        <f t="shared" si="4"/>
        <v>AM 8,10</v>
      </c>
    </row>
    <row r="301" spans="1:6" x14ac:dyDescent="0.2">
      <c r="A301" s="98">
        <v>12</v>
      </c>
      <c r="B301" s="99" t="s">
        <v>81</v>
      </c>
      <c r="C301" s="120">
        <v>43162</v>
      </c>
      <c r="D301" s="121">
        <v>0.25277777777777777</v>
      </c>
      <c r="E301" s="97" t="s">
        <v>148</v>
      </c>
      <c r="F301" s="97" t="str">
        <f t="shared" si="4"/>
        <v>PM 6,04</v>
      </c>
    </row>
    <row r="302" spans="1:6" x14ac:dyDescent="0.2">
      <c r="A302" s="98">
        <v>12</v>
      </c>
      <c r="B302" s="99" t="s">
        <v>81</v>
      </c>
      <c r="C302" s="120">
        <v>43163</v>
      </c>
      <c r="D302" s="121">
        <v>0.34236111111111112</v>
      </c>
      <c r="E302" s="97" t="s">
        <v>149</v>
      </c>
      <c r="F302" s="97" t="str">
        <f t="shared" si="4"/>
        <v>AM 8,13</v>
      </c>
    </row>
    <row r="303" spans="1:6" x14ac:dyDescent="0.2">
      <c r="A303" s="98">
        <v>12</v>
      </c>
      <c r="B303" s="99" t="s">
        <v>81</v>
      </c>
      <c r="C303" s="120">
        <v>43163</v>
      </c>
      <c r="D303" s="121">
        <v>0.25069444444444444</v>
      </c>
      <c r="E303" s="97" t="s">
        <v>148</v>
      </c>
      <c r="F303" s="97" t="str">
        <f t="shared" si="4"/>
        <v>PM 6,01</v>
      </c>
    </row>
    <row r="304" spans="1:6" x14ac:dyDescent="0.2">
      <c r="A304" s="98">
        <v>12</v>
      </c>
      <c r="B304" s="99" t="s">
        <v>81</v>
      </c>
      <c r="C304" s="120">
        <v>43164</v>
      </c>
      <c r="D304" s="121">
        <v>0.33263888888888887</v>
      </c>
      <c r="E304" s="97" t="s">
        <v>149</v>
      </c>
      <c r="F304" s="97" t="str">
        <f t="shared" si="4"/>
        <v>AM 7,59</v>
      </c>
    </row>
    <row r="305" spans="1:6" x14ac:dyDescent="0.2">
      <c r="A305" s="98">
        <v>12</v>
      </c>
      <c r="B305" s="99" t="s">
        <v>81</v>
      </c>
      <c r="C305" s="120">
        <v>43164</v>
      </c>
      <c r="D305" s="121">
        <v>0.21180555555555555</v>
      </c>
      <c r="E305" s="97" t="s">
        <v>148</v>
      </c>
      <c r="F305" s="97" t="str">
        <f t="shared" si="4"/>
        <v>PM 5,05</v>
      </c>
    </row>
    <row r="306" spans="1:6" x14ac:dyDescent="0.2">
      <c r="A306" s="98">
        <v>12</v>
      </c>
      <c r="B306" s="99" t="s">
        <v>81</v>
      </c>
      <c r="C306" s="120">
        <v>43165</v>
      </c>
      <c r="D306" s="121">
        <v>0.3354166666666667</v>
      </c>
      <c r="E306" s="97" t="s">
        <v>149</v>
      </c>
      <c r="F306" s="97" t="str">
        <f t="shared" si="4"/>
        <v>AM 8,03</v>
      </c>
    </row>
    <row r="307" spans="1:6" x14ac:dyDescent="0.2">
      <c r="A307" s="98">
        <v>12</v>
      </c>
      <c r="B307" s="99" t="s">
        <v>81</v>
      </c>
      <c r="C307" s="120">
        <v>43165</v>
      </c>
      <c r="D307" s="121">
        <v>0.21041666666666667</v>
      </c>
      <c r="E307" s="97" t="s">
        <v>148</v>
      </c>
      <c r="F307" s="97" t="str">
        <f t="shared" si="4"/>
        <v>PM 5,03</v>
      </c>
    </row>
    <row r="308" spans="1:6" x14ac:dyDescent="0.2">
      <c r="A308" s="98">
        <v>12</v>
      </c>
      <c r="B308" s="99" t="s">
        <v>81</v>
      </c>
      <c r="C308" s="120">
        <v>43166</v>
      </c>
      <c r="D308" s="121">
        <v>0.33819444444444446</v>
      </c>
      <c r="E308" s="97" t="s">
        <v>149</v>
      </c>
      <c r="F308" s="97" t="str">
        <f t="shared" si="4"/>
        <v>AM 8,07</v>
      </c>
    </row>
    <row r="309" spans="1:6" x14ac:dyDescent="0.2">
      <c r="A309" s="98">
        <v>12</v>
      </c>
      <c r="B309" s="99" t="s">
        <v>81</v>
      </c>
      <c r="C309" s="120">
        <v>43166</v>
      </c>
      <c r="D309" s="121">
        <v>0.21180555555555555</v>
      </c>
      <c r="E309" s="97" t="s">
        <v>148</v>
      </c>
      <c r="F309" s="97" t="str">
        <f t="shared" si="4"/>
        <v>PM 5,05</v>
      </c>
    </row>
    <row r="310" spans="1:6" x14ac:dyDescent="0.2">
      <c r="A310" s="98">
        <v>12</v>
      </c>
      <c r="B310" s="99" t="s">
        <v>81</v>
      </c>
      <c r="C310" s="120">
        <v>43167</v>
      </c>
      <c r="D310" s="121">
        <v>0.3354166666666667</v>
      </c>
      <c r="E310" s="97" t="s">
        <v>149</v>
      </c>
      <c r="F310" s="97" t="str">
        <f t="shared" si="4"/>
        <v>AM 8,03</v>
      </c>
    </row>
    <row r="311" spans="1:6" x14ac:dyDescent="0.2">
      <c r="A311" s="98">
        <v>12</v>
      </c>
      <c r="B311" s="99" t="s">
        <v>81</v>
      </c>
      <c r="C311" s="120">
        <v>43167</v>
      </c>
      <c r="D311" s="121">
        <v>0.21249999999999999</v>
      </c>
      <c r="E311" s="97" t="s">
        <v>148</v>
      </c>
      <c r="F311" s="97" t="str">
        <f t="shared" si="4"/>
        <v>PM 5,06</v>
      </c>
    </row>
    <row r="312" spans="1:6" x14ac:dyDescent="0.2">
      <c r="A312" s="98">
        <v>12</v>
      </c>
      <c r="B312" s="99" t="s">
        <v>81</v>
      </c>
      <c r="C312" s="120">
        <v>43169</v>
      </c>
      <c r="D312" s="121">
        <v>0.33888888888888885</v>
      </c>
      <c r="E312" s="97" t="s">
        <v>149</v>
      </c>
      <c r="F312" s="97" t="str">
        <f t="shared" si="4"/>
        <v>AM 8,08</v>
      </c>
    </row>
    <row r="313" spans="1:6" x14ac:dyDescent="0.2">
      <c r="A313" s="98">
        <v>12</v>
      </c>
      <c r="B313" s="99" t="s">
        <v>81</v>
      </c>
      <c r="C313" s="120">
        <v>43169</v>
      </c>
      <c r="D313" s="121">
        <v>0.21111111111111111</v>
      </c>
      <c r="E313" s="97" t="s">
        <v>148</v>
      </c>
      <c r="F313" s="97" t="str">
        <f t="shared" si="4"/>
        <v>PM 5,04</v>
      </c>
    </row>
    <row r="314" spans="1:6" x14ac:dyDescent="0.2">
      <c r="A314" s="98">
        <v>12</v>
      </c>
      <c r="B314" s="99" t="s">
        <v>81</v>
      </c>
      <c r="C314" s="120">
        <v>43170</v>
      </c>
      <c r="D314" s="121">
        <v>0.33680555555555558</v>
      </c>
      <c r="E314" s="97" t="s">
        <v>149</v>
      </c>
      <c r="F314" s="97" t="str">
        <f t="shared" si="4"/>
        <v>AM 8,05</v>
      </c>
    </row>
    <row r="315" spans="1:6" x14ac:dyDescent="0.2">
      <c r="A315" s="98">
        <v>12</v>
      </c>
      <c r="B315" s="99" t="s">
        <v>81</v>
      </c>
      <c r="C315" s="120">
        <v>43170</v>
      </c>
      <c r="D315" s="121">
        <v>0.21180555555555555</v>
      </c>
      <c r="E315" s="97" t="s">
        <v>148</v>
      </c>
      <c r="F315" s="97" t="str">
        <f t="shared" si="4"/>
        <v>PM 5,05</v>
      </c>
    </row>
    <row r="316" spans="1:6" x14ac:dyDescent="0.2">
      <c r="A316" s="98">
        <v>12</v>
      </c>
      <c r="B316" s="99" t="s">
        <v>81</v>
      </c>
      <c r="C316" s="120">
        <v>43171</v>
      </c>
      <c r="D316" s="121">
        <v>0.3354166666666667</v>
      </c>
      <c r="E316" s="97" t="s">
        <v>149</v>
      </c>
      <c r="F316" s="97" t="str">
        <f t="shared" si="4"/>
        <v>AM 8,03</v>
      </c>
    </row>
    <row r="317" spans="1:6" x14ac:dyDescent="0.2">
      <c r="A317" s="98">
        <v>12</v>
      </c>
      <c r="B317" s="99" t="s">
        <v>81</v>
      </c>
      <c r="C317" s="120">
        <v>43171</v>
      </c>
      <c r="D317" s="121">
        <v>0.22361111111111109</v>
      </c>
      <c r="E317" s="97" t="s">
        <v>148</v>
      </c>
      <c r="F317" s="97" t="str">
        <f t="shared" si="4"/>
        <v>PM 5,22</v>
      </c>
    </row>
    <row r="318" spans="1:6" x14ac:dyDescent="0.2">
      <c r="A318" s="98">
        <v>12</v>
      </c>
      <c r="B318" s="99" t="s">
        <v>81</v>
      </c>
      <c r="C318" s="120">
        <v>43172</v>
      </c>
      <c r="D318" s="121">
        <v>0.3354166666666667</v>
      </c>
      <c r="E318" s="97" t="s">
        <v>149</v>
      </c>
      <c r="F318" s="97" t="str">
        <f t="shared" si="4"/>
        <v>AM 8,03</v>
      </c>
    </row>
    <row r="319" spans="1:6" x14ac:dyDescent="0.2">
      <c r="A319" s="98">
        <v>12</v>
      </c>
      <c r="B319" s="99" t="s">
        <v>81</v>
      </c>
      <c r="C319" s="120">
        <v>43172</v>
      </c>
      <c r="D319" s="121">
        <v>0.21180555555555555</v>
      </c>
      <c r="E319" s="97" t="s">
        <v>148</v>
      </c>
      <c r="F319" s="97" t="str">
        <f t="shared" si="4"/>
        <v>PM 5,05</v>
      </c>
    </row>
    <row r="320" spans="1:6" x14ac:dyDescent="0.2">
      <c r="A320" s="98">
        <v>12</v>
      </c>
      <c r="B320" s="99" t="s">
        <v>81</v>
      </c>
      <c r="C320" s="120">
        <v>43173</v>
      </c>
      <c r="D320" s="121">
        <v>0.33749999999999997</v>
      </c>
      <c r="E320" s="97" t="s">
        <v>149</v>
      </c>
      <c r="F320" s="97" t="str">
        <f t="shared" si="4"/>
        <v>AM 8,06</v>
      </c>
    </row>
    <row r="321" spans="1:6" x14ac:dyDescent="0.2">
      <c r="A321" s="98">
        <v>12</v>
      </c>
      <c r="B321" s="99" t="s">
        <v>81</v>
      </c>
      <c r="C321" s="120">
        <v>43173</v>
      </c>
      <c r="D321" s="121">
        <v>0.21111111111111111</v>
      </c>
      <c r="E321" s="97" t="s">
        <v>148</v>
      </c>
      <c r="F321" s="97" t="str">
        <f t="shared" si="4"/>
        <v>PM 5,04</v>
      </c>
    </row>
    <row r="322" spans="1:6" x14ac:dyDescent="0.2">
      <c r="A322" s="98">
        <v>12</v>
      </c>
      <c r="B322" s="99" t="s">
        <v>81</v>
      </c>
      <c r="C322" s="120">
        <v>43174</v>
      </c>
      <c r="D322" s="121">
        <v>0.3354166666666667</v>
      </c>
      <c r="E322" s="97" t="s">
        <v>149</v>
      </c>
      <c r="F322" s="97" t="str">
        <f t="shared" ref="F322:F385" si="5">E322&amp;" "&amp;TEXT(D322,"h,mm")</f>
        <v>AM 8,03</v>
      </c>
    </row>
    <row r="323" spans="1:6" x14ac:dyDescent="0.2">
      <c r="A323" s="98">
        <v>12</v>
      </c>
      <c r="B323" s="99" t="s">
        <v>81</v>
      </c>
      <c r="C323" s="120">
        <v>43174</v>
      </c>
      <c r="D323" s="121">
        <v>0.22013888888888888</v>
      </c>
      <c r="E323" s="97" t="s">
        <v>148</v>
      </c>
      <c r="F323" s="97" t="str">
        <f t="shared" si="5"/>
        <v>PM 5,17</v>
      </c>
    </row>
    <row r="324" spans="1:6" x14ac:dyDescent="0.2">
      <c r="A324" s="98">
        <v>12</v>
      </c>
      <c r="B324" s="99" t="s">
        <v>81</v>
      </c>
      <c r="C324" s="120">
        <v>43176</v>
      </c>
      <c r="D324" s="121">
        <v>0.33680555555555558</v>
      </c>
      <c r="E324" s="97" t="s">
        <v>149</v>
      </c>
      <c r="F324" s="97" t="str">
        <f t="shared" si="5"/>
        <v>AM 8,05</v>
      </c>
    </row>
    <row r="325" spans="1:6" x14ac:dyDescent="0.2">
      <c r="A325" s="98">
        <v>12</v>
      </c>
      <c r="B325" s="99" t="s">
        <v>81</v>
      </c>
      <c r="C325" s="120">
        <v>43176</v>
      </c>
      <c r="D325" s="121">
        <v>0.25069444444444444</v>
      </c>
      <c r="E325" s="97" t="s">
        <v>148</v>
      </c>
      <c r="F325" s="97" t="str">
        <f t="shared" si="5"/>
        <v>PM 6,01</v>
      </c>
    </row>
    <row r="326" spans="1:6" x14ac:dyDescent="0.2">
      <c r="A326" s="98">
        <v>12</v>
      </c>
      <c r="B326" s="99" t="s">
        <v>81</v>
      </c>
      <c r="C326" s="120">
        <v>43177</v>
      </c>
      <c r="D326" s="121">
        <v>0.33819444444444446</v>
      </c>
      <c r="E326" s="97" t="s">
        <v>149</v>
      </c>
      <c r="F326" s="97" t="str">
        <f t="shared" si="5"/>
        <v>AM 8,07</v>
      </c>
    </row>
    <row r="327" spans="1:6" x14ac:dyDescent="0.2">
      <c r="A327" s="98">
        <v>12</v>
      </c>
      <c r="B327" s="99" t="s">
        <v>81</v>
      </c>
      <c r="C327" s="120">
        <v>43177</v>
      </c>
      <c r="D327" s="121">
        <v>0.25416666666666665</v>
      </c>
      <c r="E327" s="97" t="s">
        <v>148</v>
      </c>
      <c r="F327" s="97" t="str">
        <f t="shared" si="5"/>
        <v>PM 6,06</v>
      </c>
    </row>
    <row r="328" spans="1:6" x14ac:dyDescent="0.2">
      <c r="A328" s="98">
        <v>12</v>
      </c>
      <c r="B328" s="99" t="s">
        <v>81</v>
      </c>
      <c r="C328" s="120">
        <v>43178</v>
      </c>
      <c r="D328" s="121">
        <v>0.33680555555555558</v>
      </c>
      <c r="E328" s="97" t="s">
        <v>149</v>
      </c>
      <c r="F328" s="97" t="str">
        <f t="shared" si="5"/>
        <v>AM 8,05</v>
      </c>
    </row>
    <row r="329" spans="1:6" x14ac:dyDescent="0.2">
      <c r="A329" s="98">
        <v>12</v>
      </c>
      <c r="B329" s="99" t="s">
        <v>81</v>
      </c>
      <c r="C329" s="120">
        <v>43178</v>
      </c>
      <c r="D329" s="121">
        <v>0.25486111111111109</v>
      </c>
      <c r="E329" s="97" t="s">
        <v>148</v>
      </c>
      <c r="F329" s="97" t="str">
        <f t="shared" si="5"/>
        <v>PM 6,07</v>
      </c>
    </row>
    <row r="330" spans="1:6" x14ac:dyDescent="0.2">
      <c r="A330" s="98">
        <v>12</v>
      </c>
      <c r="B330" s="99" t="s">
        <v>81</v>
      </c>
      <c r="C330" s="120">
        <v>43179</v>
      </c>
      <c r="D330" s="121">
        <v>0.33611111111111108</v>
      </c>
      <c r="E330" s="97" t="s">
        <v>149</v>
      </c>
      <c r="F330" s="97" t="str">
        <f t="shared" si="5"/>
        <v>AM 8,04</v>
      </c>
    </row>
    <row r="331" spans="1:6" x14ac:dyDescent="0.2">
      <c r="A331" s="98">
        <v>12</v>
      </c>
      <c r="B331" s="99" t="s">
        <v>81</v>
      </c>
      <c r="C331" s="120">
        <v>43179</v>
      </c>
      <c r="D331" s="121">
        <v>0.29305555555555557</v>
      </c>
      <c r="E331" s="97" t="s">
        <v>148</v>
      </c>
      <c r="F331" s="97" t="str">
        <f t="shared" si="5"/>
        <v>PM 7,02</v>
      </c>
    </row>
    <row r="332" spans="1:6" x14ac:dyDescent="0.2">
      <c r="A332" s="98">
        <v>12</v>
      </c>
      <c r="B332" s="99" t="s">
        <v>81</v>
      </c>
      <c r="C332" s="120">
        <v>43180</v>
      </c>
      <c r="D332" s="121">
        <v>0.33611111111111108</v>
      </c>
      <c r="E332" s="97" t="s">
        <v>149</v>
      </c>
      <c r="F332" s="97" t="str">
        <f t="shared" si="5"/>
        <v>AM 8,04</v>
      </c>
    </row>
    <row r="333" spans="1:6" x14ac:dyDescent="0.2">
      <c r="A333" s="98">
        <v>12</v>
      </c>
      <c r="B333" s="99" t="s">
        <v>81</v>
      </c>
      <c r="C333" s="120">
        <v>43180</v>
      </c>
      <c r="D333" s="121">
        <v>0.25138888888888888</v>
      </c>
      <c r="E333" s="97" t="s">
        <v>148</v>
      </c>
      <c r="F333" s="97" t="str">
        <f t="shared" si="5"/>
        <v>PM 6,02</v>
      </c>
    </row>
    <row r="334" spans="1:6" x14ac:dyDescent="0.2">
      <c r="A334" s="98">
        <v>12</v>
      </c>
      <c r="B334" s="99" t="s">
        <v>81</v>
      </c>
      <c r="C334" s="120">
        <v>43181</v>
      </c>
      <c r="D334" s="121">
        <v>0.33680555555555558</v>
      </c>
      <c r="E334" s="97" t="s">
        <v>149</v>
      </c>
      <c r="F334" s="97" t="str">
        <f t="shared" si="5"/>
        <v>AM 8,05</v>
      </c>
    </row>
    <row r="335" spans="1:6" x14ac:dyDescent="0.2">
      <c r="A335" s="98">
        <v>12</v>
      </c>
      <c r="B335" s="99" t="s">
        <v>81</v>
      </c>
      <c r="C335" s="120">
        <v>43181</v>
      </c>
      <c r="D335" s="121">
        <v>0.21249999999999999</v>
      </c>
      <c r="E335" s="97" t="s">
        <v>148</v>
      </c>
      <c r="F335" s="97" t="str">
        <f t="shared" si="5"/>
        <v>PM 5,06</v>
      </c>
    </row>
    <row r="336" spans="1:6" x14ac:dyDescent="0.2">
      <c r="A336" s="98">
        <v>12</v>
      </c>
      <c r="B336" s="99" t="s">
        <v>81</v>
      </c>
      <c r="C336" s="120">
        <v>43182</v>
      </c>
      <c r="D336" s="121">
        <v>0.35625000000000001</v>
      </c>
      <c r="E336" s="97" t="s">
        <v>149</v>
      </c>
      <c r="F336" s="97" t="str">
        <f t="shared" si="5"/>
        <v>AM 8,33</v>
      </c>
    </row>
    <row r="337" spans="1:6" x14ac:dyDescent="0.2">
      <c r="A337" s="98">
        <v>12</v>
      </c>
      <c r="B337" s="99" t="s">
        <v>81</v>
      </c>
      <c r="C337" s="120">
        <v>43182</v>
      </c>
      <c r="D337" s="121">
        <v>0.17152777777777775</v>
      </c>
      <c r="E337" s="97" t="s">
        <v>148</v>
      </c>
      <c r="F337" s="97" t="str">
        <f t="shared" si="5"/>
        <v>PM 4,07</v>
      </c>
    </row>
    <row r="338" spans="1:6" x14ac:dyDescent="0.2">
      <c r="A338" s="98">
        <v>12</v>
      </c>
      <c r="B338" s="99" t="s">
        <v>81</v>
      </c>
      <c r="C338" s="120">
        <v>43183</v>
      </c>
      <c r="D338" s="121">
        <v>0.33819444444444446</v>
      </c>
      <c r="E338" s="97" t="s">
        <v>149</v>
      </c>
      <c r="F338" s="97" t="str">
        <f t="shared" si="5"/>
        <v>AM 8,07</v>
      </c>
    </row>
    <row r="339" spans="1:6" x14ac:dyDescent="0.2">
      <c r="A339" s="98">
        <v>12</v>
      </c>
      <c r="B339" s="99" t="s">
        <v>81</v>
      </c>
      <c r="C339" s="120">
        <v>43183</v>
      </c>
      <c r="D339" s="121">
        <v>0.25069444444444444</v>
      </c>
      <c r="E339" s="97" t="s">
        <v>148</v>
      </c>
      <c r="F339" s="97" t="str">
        <f t="shared" si="5"/>
        <v>PM 6,01</v>
      </c>
    </row>
    <row r="340" spans="1:6" x14ac:dyDescent="0.2">
      <c r="A340" s="98">
        <v>12</v>
      </c>
      <c r="B340" s="99" t="s">
        <v>81</v>
      </c>
      <c r="C340" s="120">
        <v>43184</v>
      </c>
      <c r="D340" s="121">
        <v>0.33749999999999997</v>
      </c>
      <c r="E340" s="97" t="s">
        <v>149</v>
      </c>
      <c r="F340" s="97" t="str">
        <f t="shared" si="5"/>
        <v>AM 8,06</v>
      </c>
    </row>
    <row r="341" spans="1:6" x14ac:dyDescent="0.2">
      <c r="A341" s="98">
        <v>12</v>
      </c>
      <c r="B341" s="99" t="s">
        <v>81</v>
      </c>
      <c r="C341" s="120">
        <v>43184</v>
      </c>
      <c r="D341" s="121">
        <v>0.27291666666666664</v>
      </c>
      <c r="E341" s="97" t="s">
        <v>148</v>
      </c>
      <c r="F341" s="97" t="str">
        <f t="shared" si="5"/>
        <v>PM 6,33</v>
      </c>
    </row>
    <row r="342" spans="1:6" x14ac:dyDescent="0.2">
      <c r="A342" s="98">
        <v>12</v>
      </c>
      <c r="B342" s="99" t="s">
        <v>81</v>
      </c>
      <c r="C342" s="120">
        <v>43185</v>
      </c>
      <c r="D342" s="121">
        <v>0.33680555555555558</v>
      </c>
      <c r="E342" s="97" t="s">
        <v>149</v>
      </c>
      <c r="F342" s="97" t="str">
        <f t="shared" si="5"/>
        <v>AM 8,05</v>
      </c>
    </row>
    <row r="343" spans="1:6" x14ac:dyDescent="0.2">
      <c r="A343" s="98">
        <v>12</v>
      </c>
      <c r="B343" s="99" t="s">
        <v>81</v>
      </c>
      <c r="C343" s="120">
        <v>43185</v>
      </c>
      <c r="D343" s="121">
        <v>0.29444444444444445</v>
      </c>
      <c r="E343" s="97" t="s">
        <v>148</v>
      </c>
      <c r="F343" s="97" t="str">
        <f t="shared" si="5"/>
        <v>PM 7,04</v>
      </c>
    </row>
    <row r="344" spans="1:6" x14ac:dyDescent="0.2">
      <c r="A344" s="98">
        <v>12</v>
      </c>
      <c r="B344" s="99" t="s">
        <v>81</v>
      </c>
      <c r="C344" s="120">
        <v>43186</v>
      </c>
      <c r="D344" s="121">
        <v>0.33819444444444446</v>
      </c>
      <c r="E344" s="97" t="s">
        <v>149</v>
      </c>
      <c r="F344" s="97" t="str">
        <f t="shared" si="5"/>
        <v>AM 8,07</v>
      </c>
    </row>
    <row r="345" spans="1:6" x14ac:dyDescent="0.2">
      <c r="A345" s="98">
        <v>12</v>
      </c>
      <c r="B345" s="99" t="s">
        <v>81</v>
      </c>
      <c r="C345" s="120">
        <v>43186</v>
      </c>
      <c r="D345" s="121">
        <v>0.25277777777777777</v>
      </c>
      <c r="E345" s="97" t="s">
        <v>148</v>
      </c>
      <c r="F345" s="97" t="str">
        <f t="shared" si="5"/>
        <v>PM 6,04</v>
      </c>
    </row>
    <row r="346" spans="1:6" x14ac:dyDescent="0.2">
      <c r="A346" s="98">
        <v>12</v>
      </c>
      <c r="B346" s="99" t="s">
        <v>81</v>
      </c>
      <c r="C346" s="120">
        <v>43187</v>
      </c>
      <c r="D346" s="121">
        <v>0.3354166666666667</v>
      </c>
      <c r="E346" s="97" t="s">
        <v>149</v>
      </c>
      <c r="F346" s="97" t="str">
        <f t="shared" si="5"/>
        <v>AM 8,03</v>
      </c>
    </row>
    <row r="347" spans="1:6" x14ac:dyDescent="0.2">
      <c r="A347" s="98">
        <v>12</v>
      </c>
      <c r="B347" s="99" t="s">
        <v>81</v>
      </c>
      <c r="C347" s="120">
        <v>43187</v>
      </c>
      <c r="D347" s="121">
        <v>0.25208333333333333</v>
      </c>
      <c r="E347" s="97" t="s">
        <v>148</v>
      </c>
      <c r="F347" s="97" t="str">
        <f t="shared" si="5"/>
        <v>PM 6,03</v>
      </c>
    </row>
    <row r="348" spans="1:6" x14ac:dyDescent="0.2">
      <c r="A348" s="98">
        <v>12</v>
      </c>
      <c r="B348" s="99" t="s">
        <v>81</v>
      </c>
      <c r="C348" s="120">
        <v>43188</v>
      </c>
      <c r="D348" s="121">
        <v>0.33819444444444446</v>
      </c>
      <c r="E348" s="97" t="s">
        <v>149</v>
      </c>
      <c r="F348" s="97" t="str">
        <f t="shared" si="5"/>
        <v>AM 8,07</v>
      </c>
    </row>
    <row r="349" spans="1:6" x14ac:dyDescent="0.2">
      <c r="A349" s="98">
        <v>12</v>
      </c>
      <c r="B349" s="99" t="s">
        <v>81</v>
      </c>
      <c r="C349" s="120">
        <v>43188</v>
      </c>
      <c r="D349" s="121">
        <v>0.21249999999999999</v>
      </c>
      <c r="E349" s="97" t="s">
        <v>148</v>
      </c>
      <c r="F349" s="97" t="str">
        <f t="shared" si="5"/>
        <v>PM 5,06</v>
      </c>
    </row>
    <row r="350" spans="1:6" x14ac:dyDescent="0.2">
      <c r="A350" s="98">
        <v>12</v>
      </c>
      <c r="B350" s="99" t="s">
        <v>81</v>
      </c>
      <c r="C350" s="120">
        <v>43190</v>
      </c>
      <c r="D350" s="121">
        <v>0.33888888888888885</v>
      </c>
      <c r="E350" s="97" t="s">
        <v>149</v>
      </c>
      <c r="F350" s="97" t="str">
        <f t="shared" si="5"/>
        <v>AM 8,08</v>
      </c>
    </row>
    <row r="351" spans="1:6" x14ac:dyDescent="0.2">
      <c r="A351" s="98">
        <v>12</v>
      </c>
      <c r="B351" s="99" t="s">
        <v>81</v>
      </c>
      <c r="C351" s="120">
        <v>43190</v>
      </c>
      <c r="D351" s="121">
        <v>0.25138888888888888</v>
      </c>
      <c r="E351" s="97" t="s">
        <v>148</v>
      </c>
      <c r="F351" s="97" t="str">
        <f t="shared" si="5"/>
        <v>PM 6,02</v>
      </c>
    </row>
    <row r="352" spans="1:6" x14ac:dyDescent="0.2">
      <c r="A352" s="98">
        <v>13</v>
      </c>
      <c r="B352" s="99" t="s">
        <v>82</v>
      </c>
      <c r="C352" s="120">
        <v>43160</v>
      </c>
      <c r="D352" s="121">
        <v>0.34236111111111112</v>
      </c>
      <c r="E352" s="97" t="s">
        <v>149</v>
      </c>
      <c r="F352" s="97" t="str">
        <f t="shared" si="5"/>
        <v>AM 8,13</v>
      </c>
    </row>
    <row r="353" spans="1:6" x14ac:dyDescent="0.2">
      <c r="A353" s="98">
        <v>13</v>
      </c>
      <c r="B353" s="99" t="s">
        <v>82</v>
      </c>
      <c r="C353" s="120">
        <v>43160</v>
      </c>
      <c r="D353" s="121">
        <v>0.21319444444444444</v>
      </c>
      <c r="E353" s="97" t="s">
        <v>148</v>
      </c>
      <c r="F353" s="97" t="str">
        <f t="shared" si="5"/>
        <v>PM 5,07</v>
      </c>
    </row>
    <row r="354" spans="1:6" x14ac:dyDescent="0.2">
      <c r="A354" s="98">
        <v>13</v>
      </c>
      <c r="B354" s="99" t="s">
        <v>82</v>
      </c>
      <c r="C354" s="120">
        <v>43161</v>
      </c>
      <c r="D354" s="121">
        <v>0.36249999999999999</v>
      </c>
      <c r="E354" s="97" t="s">
        <v>149</v>
      </c>
      <c r="F354" s="97" t="str">
        <f t="shared" si="5"/>
        <v>AM 8,42</v>
      </c>
    </row>
    <row r="355" spans="1:6" x14ac:dyDescent="0.2">
      <c r="A355" s="98">
        <v>13</v>
      </c>
      <c r="B355" s="99" t="s">
        <v>82</v>
      </c>
      <c r="C355" s="120">
        <v>43161</v>
      </c>
      <c r="D355" s="121">
        <v>0.22222222222222221</v>
      </c>
      <c r="E355" s="97" t="s">
        <v>148</v>
      </c>
      <c r="F355" s="97" t="str">
        <f t="shared" si="5"/>
        <v>PM 5,20</v>
      </c>
    </row>
    <row r="356" spans="1:6" x14ac:dyDescent="0.2">
      <c r="A356" s="98">
        <v>13</v>
      </c>
      <c r="B356" s="99" t="s">
        <v>82</v>
      </c>
      <c r="C356" s="120">
        <v>43162</v>
      </c>
      <c r="D356" s="121">
        <v>0.3430555555555555</v>
      </c>
      <c r="E356" s="97" t="s">
        <v>149</v>
      </c>
      <c r="F356" s="97" t="str">
        <f t="shared" si="5"/>
        <v>AM 8,14</v>
      </c>
    </row>
    <row r="357" spans="1:6" x14ac:dyDescent="0.2">
      <c r="A357" s="98">
        <v>13</v>
      </c>
      <c r="B357" s="99" t="s">
        <v>82</v>
      </c>
      <c r="C357" s="120">
        <v>43162</v>
      </c>
      <c r="D357" s="121">
        <v>0.25416666666666665</v>
      </c>
      <c r="E357" s="97" t="s">
        <v>148</v>
      </c>
      <c r="F357" s="97" t="str">
        <f t="shared" si="5"/>
        <v>PM 6,06</v>
      </c>
    </row>
    <row r="358" spans="1:6" x14ac:dyDescent="0.2">
      <c r="A358" s="98">
        <v>13</v>
      </c>
      <c r="B358" s="99" t="s">
        <v>82</v>
      </c>
      <c r="C358" s="120">
        <v>43163</v>
      </c>
      <c r="D358" s="121">
        <v>0.34236111111111112</v>
      </c>
      <c r="E358" s="97" t="s">
        <v>149</v>
      </c>
      <c r="F358" s="97" t="str">
        <f t="shared" si="5"/>
        <v>AM 8,13</v>
      </c>
    </row>
    <row r="359" spans="1:6" x14ac:dyDescent="0.2">
      <c r="A359" s="98">
        <v>13</v>
      </c>
      <c r="B359" s="99" t="s">
        <v>82</v>
      </c>
      <c r="C359" s="120">
        <v>43163</v>
      </c>
      <c r="D359" s="121">
        <v>0.25069444444444444</v>
      </c>
      <c r="E359" s="97" t="s">
        <v>148</v>
      </c>
      <c r="F359" s="97" t="str">
        <f t="shared" si="5"/>
        <v>PM 6,01</v>
      </c>
    </row>
    <row r="360" spans="1:6" x14ac:dyDescent="0.2">
      <c r="A360" s="98">
        <v>13</v>
      </c>
      <c r="B360" s="99" t="s">
        <v>82</v>
      </c>
      <c r="C360" s="120">
        <v>43164</v>
      </c>
      <c r="D360" s="121">
        <v>0.33333333333333331</v>
      </c>
      <c r="E360" s="97" t="s">
        <v>149</v>
      </c>
      <c r="F360" s="97" t="str">
        <f t="shared" si="5"/>
        <v>AM 8,00</v>
      </c>
    </row>
    <row r="361" spans="1:6" x14ac:dyDescent="0.2">
      <c r="A361" s="98">
        <v>13</v>
      </c>
      <c r="B361" s="99" t="s">
        <v>82</v>
      </c>
      <c r="C361" s="120">
        <v>43164</v>
      </c>
      <c r="D361" s="121">
        <v>0.4680555555555555</v>
      </c>
      <c r="E361" s="97" t="s">
        <v>149</v>
      </c>
      <c r="F361" s="97" t="str">
        <f t="shared" si="5"/>
        <v>AM 11,14</v>
      </c>
    </row>
    <row r="362" spans="1:6" x14ac:dyDescent="0.2">
      <c r="A362" s="98">
        <v>13</v>
      </c>
      <c r="B362" s="99" t="s">
        <v>82</v>
      </c>
      <c r="C362" s="120">
        <v>43164</v>
      </c>
      <c r="D362" s="121">
        <v>8.4027777777777771E-2</v>
      </c>
      <c r="E362" s="97" t="s">
        <v>148</v>
      </c>
      <c r="F362" s="97" t="str">
        <f t="shared" si="5"/>
        <v>PM 2,01</v>
      </c>
    </row>
    <row r="363" spans="1:6" x14ac:dyDescent="0.2">
      <c r="A363" s="98">
        <v>13</v>
      </c>
      <c r="B363" s="99" t="s">
        <v>82</v>
      </c>
      <c r="C363" s="120">
        <v>43164</v>
      </c>
      <c r="D363" s="121">
        <v>0.21319444444444444</v>
      </c>
      <c r="E363" s="97" t="s">
        <v>148</v>
      </c>
      <c r="F363" s="97" t="str">
        <f t="shared" si="5"/>
        <v>PM 5,07</v>
      </c>
    </row>
    <row r="364" spans="1:6" x14ac:dyDescent="0.2">
      <c r="A364" s="98">
        <v>13</v>
      </c>
      <c r="B364" s="99" t="s">
        <v>82</v>
      </c>
      <c r="C364" s="120">
        <v>43165</v>
      </c>
      <c r="D364" s="121">
        <v>0.33680555555555558</v>
      </c>
      <c r="E364" s="97" t="s">
        <v>149</v>
      </c>
      <c r="F364" s="97" t="str">
        <f t="shared" si="5"/>
        <v>AM 8,05</v>
      </c>
    </row>
    <row r="365" spans="1:6" x14ac:dyDescent="0.2">
      <c r="A365" s="98">
        <v>13</v>
      </c>
      <c r="B365" s="99" t="s">
        <v>82</v>
      </c>
      <c r="C365" s="120">
        <v>43165</v>
      </c>
      <c r="D365" s="121">
        <v>0.21249999999999999</v>
      </c>
      <c r="E365" s="97" t="s">
        <v>148</v>
      </c>
      <c r="F365" s="97" t="str">
        <f t="shared" si="5"/>
        <v>PM 5,06</v>
      </c>
    </row>
    <row r="366" spans="1:6" x14ac:dyDescent="0.2">
      <c r="A366" s="98">
        <v>13</v>
      </c>
      <c r="B366" s="99" t="s">
        <v>82</v>
      </c>
      <c r="C366" s="120">
        <v>43166</v>
      </c>
      <c r="D366" s="121">
        <v>0.34027777777777773</v>
      </c>
      <c r="E366" s="97" t="s">
        <v>149</v>
      </c>
      <c r="F366" s="97" t="str">
        <f t="shared" si="5"/>
        <v>AM 8,10</v>
      </c>
    </row>
    <row r="367" spans="1:6" x14ac:dyDescent="0.2">
      <c r="A367" s="98">
        <v>13</v>
      </c>
      <c r="B367" s="99" t="s">
        <v>82</v>
      </c>
      <c r="C367" s="120">
        <v>43166</v>
      </c>
      <c r="D367" s="121">
        <v>0.21249999999999999</v>
      </c>
      <c r="E367" s="97" t="s">
        <v>148</v>
      </c>
      <c r="F367" s="97" t="str">
        <f t="shared" si="5"/>
        <v>PM 5,06</v>
      </c>
    </row>
    <row r="368" spans="1:6" x14ac:dyDescent="0.2">
      <c r="A368" s="98">
        <v>13</v>
      </c>
      <c r="B368" s="99" t="s">
        <v>82</v>
      </c>
      <c r="C368" s="120">
        <v>43167</v>
      </c>
      <c r="D368" s="121">
        <v>0.3430555555555555</v>
      </c>
      <c r="E368" s="97" t="s">
        <v>149</v>
      </c>
      <c r="F368" s="97" t="str">
        <f t="shared" si="5"/>
        <v>AM 8,14</v>
      </c>
    </row>
    <row r="369" spans="1:6" x14ac:dyDescent="0.2">
      <c r="A369" s="98">
        <v>13</v>
      </c>
      <c r="B369" s="99" t="s">
        <v>82</v>
      </c>
      <c r="C369" s="120">
        <v>43167</v>
      </c>
      <c r="D369" s="121">
        <v>0.21180555555555555</v>
      </c>
      <c r="E369" s="97" t="s">
        <v>148</v>
      </c>
      <c r="F369" s="97" t="str">
        <f t="shared" si="5"/>
        <v>PM 5,05</v>
      </c>
    </row>
    <row r="370" spans="1:6" x14ac:dyDescent="0.2">
      <c r="A370" s="98">
        <v>13</v>
      </c>
      <c r="B370" s="99" t="s">
        <v>82</v>
      </c>
      <c r="C370" s="120">
        <v>43169</v>
      </c>
      <c r="D370" s="121">
        <v>0.33888888888888885</v>
      </c>
      <c r="E370" s="97" t="s">
        <v>149</v>
      </c>
      <c r="F370" s="97" t="str">
        <f t="shared" si="5"/>
        <v>AM 8,08</v>
      </c>
    </row>
    <row r="371" spans="1:6" x14ac:dyDescent="0.2">
      <c r="A371" s="98">
        <v>13</v>
      </c>
      <c r="B371" s="99" t="s">
        <v>82</v>
      </c>
      <c r="C371" s="120">
        <v>43169</v>
      </c>
      <c r="D371" s="121">
        <v>0.21319444444444444</v>
      </c>
      <c r="E371" s="97" t="s">
        <v>148</v>
      </c>
      <c r="F371" s="97" t="str">
        <f t="shared" si="5"/>
        <v>PM 5,07</v>
      </c>
    </row>
    <row r="372" spans="1:6" x14ac:dyDescent="0.2">
      <c r="A372" s="98">
        <v>13</v>
      </c>
      <c r="B372" s="99" t="s">
        <v>82</v>
      </c>
      <c r="C372" s="120">
        <v>43170</v>
      </c>
      <c r="D372" s="121">
        <v>0.33611111111111108</v>
      </c>
      <c r="E372" s="97" t="s">
        <v>149</v>
      </c>
      <c r="F372" s="97" t="str">
        <f t="shared" si="5"/>
        <v>AM 8,04</v>
      </c>
    </row>
    <row r="373" spans="1:6" x14ac:dyDescent="0.2">
      <c r="A373" s="98">
        <v>13</v>
      </c>
      <c r="B373" s="99" t="s">
        <v>82</v>
      </c>
      <c r="C373" s="120">
        <v>43170</v>
      </c>
      <c r="D373" s="121">
        <v>0.21249999999999999</v>
      </c>
      <c r="E373" s="97" t="s">
        <v>148</v>
      </c>
      <c r="F373" s="97" t="str">
        <f t="shared" si="5"/>
        <v>PM 5,06</v>
      </c>
    </row>
    <row r="374" spans="1:6" x14ac:dyDescent="0.2">
      <c r="A374" s="98">
        <v>13</v>
      </c>
      <c r="B374" s="99" t="s">
        <v>82</v>
      </c>
      <c r="C374" s="120">
        <v>43171</v>
      </c>
      <c r="D374" s="121">
        <v>0.34027777777777773</v>
      </c>
      <c r="E374" s="97" t="s">
        <v>149</v>
      </c>
      <c r="F374" s="97" t="str">
        <f t="shared" si="5"/>
        <v>AM 8,10</v>
      </c>
    </row>
    <row r="375" spans="1:6" x14ac:dyDescent="0.2">
      <c r="A375" s="98">
        <v>13</v>
      </c>
      <c r="B375" s="99" t="s">
        <v>82</v>
      </c>
      <c r="C375" s="120">
        <v>43171</v>
      </c>
      <c r="D375" s="121">
        <v>0.21875</v>
      </c>
      <c r="E375" s="97" t="s">
        <v>148</v>
      </c>
      <c r="F375" s="97" t="str">
        <f t="shared" si="5"/>
        <v>PM 5,15</v>
      </c>
    </row>
    <row r="376" spans="1:6" x14ac:dyDescent="0.2">
      <c r="A376" s="98">
        <v>13</v>
      </c>
      <c r="B376" s="99" t="s">
        <v>82</v>
      </c>
      <c r="C376" s="120">
        <v>43172</v>
      </c>
      <c r="D376" s="121">
        <v>0.33749999999999997</v>
      </c>
      <c r="E376" s="97" t="s">
        <v>149</v>
      </c>
      <c r="F376" s="97" t="str">
        <f t="shared" si="5"/>
        <v>AM 8,06</v>
      </c>
    </row>
    <row r="377" spans="1:6" x14ac:dyDescent="0.2">
      <c r="A377" s="98">
        <v>13</v>
      </c>
      <c r="B377" s="99" t="s">
        <v>82</v>
      </c>
      <c r="C377" s="120">
        <v>43172</v>
      </c>
      <c r="D377" s="121">
        <v>0.21111111111111111</v>
      </c>
      <c r="E377" s="97" t="s">
        <v>148</v>
      </c>
      <c r="F377" s="97" t="str">
        <f t="shared" si="5"/>
        <v>PM 5,04</v>
      </c>
    </row>
    <row r="378" spans="1:6" x14ac:dyDescent="0.2">
      <c r="A378" s="98">
        <v>13</v>
      </c>
      <c r="B378" s="99" t="s">
        <v>82</v>
      </c>
      <c r="C378" s="120">
        <v>43173</v>
      </c>
      <c r="D378" s="121">
        <v>0.33749999999999997</v>
      </c>
      <c r="E378" s="97" t="s">
        <v>149</v>
      </c>
      <c r="F378" s="97" t="str">
        <f t="shared" si="5"/>
        <v>AM 8,06</v>
      </c>
    </row>
    <row r="379" spans="1:6" x14ac:dyDescent="0.2">
      <c r="A379" s="98">
        <v>13</v>
      </c>
      <c r="B379" s="99" t="s">
        <v>82</v>
      </c>
      <c r="C379" s="120">
        <v>43173</v>
      </c>
      <c r="D379" s="121">
        <v>0.21041666666666667</v>
      </c>
      <c r="E379" s="97" t="s">
        <v>148</v>
      </c>
      <c r="F379" s="97" t="str">
        <f t="shared" si="5"/>
        <v>PM 5,03</v>
      </c>
    </row>
    <row r="380" spans="1:6" x14ac:dyDescent="0.2">
      <c r="A380" s="98">
        <v>13</v>
      </c>
      <c r="B380" s="99" t="s">
        <v>82</v>
      </c>
      <c r="C380" s="120">
        <v>43174</v>
      </c>
      <c r="D380" s="121">
        <v>0.34166666666666662</v>
      </c>
      <c r="E380" s="97" t="s">
        <v>149</v>
      </c>
      <c r="F380" s="97" t="str">
        <f t="shared" si="5"/>
        <v>AM 8,12</v>
      </c>
    </row>
    <row r="381" spans="1:6" x14ac:dyDescent="0.2">
      <c r="A381" s="98">
        <v>13</v>
      </c>
      <c r="B381" s="99" t="s">
        <v>82</v>
      </c>
      <c r="C381" s="120">
        <v>43174</v>
      </c>
      <c r="D381" s="121">
        <v>0.21180555555555555</v>
      </c>
      <c r="E381" s="97" t="s">
        <v>148</v>
      </c>
      <c r="F381" s="97" t="str">
        <f t="shared" si="5"/>
        <v>PM 5,05</v>
      </c>
    </row>
    <row r="382" spans="1:6" x14ac:dyDescent="0.2">
      <c r="A382" s="98">
        <v>13</v>
      </c>
      <c r="B382" s="99" t="s">
        <v>82</v>
      </c>
      <c r="C382" s="120">
        <v>43175</v>
      </c>
      <c r="D382" s="121">
        <v>0.3520833333333333</v>
      </c>
      <c r="E382" s="97" t="s">
        <v>149</v>
      </c>
      <c r="F382" s="97" t="str">
        <f t="shared" si="5"/>
        <v>AM 8,27</v>
      </c>
    </row>
    <row r="383" spans="1:6" x14ac:dyDescent="0.2">
      <c r="A383" s="98">
        <v>13</v>
      </c>
      <c r="B383" s="99" t="s">
        <v>82</v>
      </c>
      <c r="C383" s="120">
        <v>43175</v>
      </c>
      <c r="D383" s="121">
        <v>0.21249999999999999</v>
      </c>
      <c r="E383" s="97" t="s">
        <v>148</v>
      </c>
      <c r="F383" s="97" t="str">
        <f t="shared" si="5"/>
        <v>PM 5,06</v>
      </c>
    </row>
    <row r="384" spans="1:6" x14ac:dyDescent="0.2">
      <c r="A384" s="98">
        <v>13</v>
      </c>
      <c r="B384" s="99" t="s">
        <v>82</v>
      </c>
      <c r="C384" s="120">
        <v>43176</v>
      </c>
      <c r="D384" s="121">
        <v>0.34166666666666662</v>
      </c>
      <c r="E384" s="97" t="s">
        <v>149</v>
      </c>
      <c r="F384" s="97" t="str">
        <f t="shared" si="5"/>
        <v>AM 8,12</v>
      </c>
    </row>
    <row r="385" spans="1:6" x14ac:dyDescent="0.2">
      <c r="A385" s="98">
        <v>13</v>
      </c>
      <c r="B385" s="99" t="s">
        <v>82</v>
      </c>
      <c r="C385" s="120">
        <v>43176</v>
      </c>
      <c r="D385" s="121">
        <v>0.25486111111111109</v>
      </c>
      <c r="E385" s="97" t="s">
        <v>148</v>
      </c>
      <c r="F385" s="97" t="str">
        <f t="shared" si="5"/>
        <v>PM 6,07</v>
      </c>
    </row>
    <row r="386" spans="1:6" x14ac:dyDescent="0.2">
      <c r="A386" s="98">
        <v>13</v>
      </c>
      <c r="B386" s="99" t="s">
        <v>82</v>
      </c>
      <c r="C386" s="120">
        <v>43177</v>
      </c>
      <c r="D386" s="121">
        <v>0.33749999999999997</v>
      </c>
      <c r="E386" s="97" t="s">
        <v>149</v>
      </c>
      <c r="F386" s="97" t="str">
        <f t="shared" ref="F386:F449" si="6">E386&amp;" "&amp;TEXT(D386,"h,mm")</f>
        <v>AM 8,06</v>
      </c>
    </row>
    <row r="387" spans="1:6" x14ac:dyDescent="0.2">
      <c r="A387" s="98">
        <v>13</v>
      </c>
      <c r="B387" s="99" t="s">
        <v>82</v>
      </c>
      <c r="C387" s="120">
        <v>43177</v>
      </c>
      <c r="D387" s="121">
        <v>0.25486111111111109</v>
      </c>
      <c r="E387" s="97" t="s">
        <v>148</v>
      </c>
      <c r="F387" s="97" t="str">
        <f t="shared" si="6"/>
        <v>PM 6,07</v>
      </c>
    </row>
    <row r="388" spans="1:6" x14ac:dyDescent="0.2">
      <c r="A388" s="98">
        <v>13</v>
      </c>
      <c r="B388" s="99" t="s">
        <v>82</v>
      </c>
      <c r="C388" s="120">
        <v>43178</v>
      </c>
      <c r="D388" s="121">
        <v>0.33819444444444446</v>
      </c>
      <c r="E388" s="97" t="s">
        <v>149</v>
      </c>
      <c r="F388" s="97" t="str">
        <f t="shared" si="6"/>
        <v>AM 8,07</v>
      </c>
    </row>
    <row r="389" spans="1:6" x14ac:dyDescent="0.2">
      <c r="A389" s="98">
        <v>13</v>
      </c>
      <c r="B389" s="99" t="s">
        <v>82</v>
      </c>
      <c r="C389" s="120">
        <v>43178</v>
      </c>
      <c r="D389" s="121">
        <v>0.25625000000000003</v>
      </c>
      <c r="E389" s="97" t="s">
        <v>148</v>
      </c>
      <c r="F389" s="97" t="str">
        <f t="shared" si="6"/>
        <v>PM 6,09</v>
      </c>
    </row>
    <row r="390" spans="1:6" x14ac:dyDescent="0.2">
      <c r="A390" s="98">
        <v>13</v>
      </c>
      <c r="B390" s="99" t="s">
        <v>82</v>
      </c>
      <c r="C390" s="120">
        <v>43179</v>
      </c>
      <c r="D390" s="121">
        <v>0.33819444444444446</v>
      </c>
      <c r="E390" s="97" t="s">
        <v>149</v>
      </c>
      <c r="F390" s="97" t="str">
        <f t="shared" si="6"/>
        <v>AM 8,07</v>
      </c>
    </row>
    <row r="391" spans="1:6" x14ac:dyDescent="0.2">
      <c r="A391" s="98">
        <v>13</v>
      </c>
      <c r="B391" s="99" t="s">
        <v>82</v>
      </c>
      <c r="C391" s="120">
        <v>43179</v>
      </c>
      <c r="D391" s="121">
        <v>0.30694444444444441</v>
      </c>
      <c r="E391" s="97" t="s">
        <v>148</v>
      </c>
      <c r="F391" s="97" t="str">
        <f t="shared" si="6"/>
        <v>PM 7,22</v>
      </c>
    </row>
    <row r="392" spans="1:6" x14ac:dyDescent="0.2">
      <c r="A392" s="98">
        <v>13</v>
      </c>
      <c r="B392" s="99" t="s">
        <v>82</v>
      </c>
      <c r="C392" s="120">
        <v>43180</v>
      </c>
      <c r="D392" s="121">
        <v>0.33749999999999997</v>
      </c>
      <c r="E392" s="97" t="s">
        <v>149</v>
      </c>
      <c r="F392" s="97" t="str">
        <f t="shared" si="6"/>
        <v>AM 8,06</v>
      </c>
    </row>
    <row r="393" spans="1:6" x14ac:dyDescent="0.2">
      <c r="A393" s="98">
        <v>13</v>
      </c>
      <c r="B393" s="99" t="s">
        <v>82</v>
      </c>
      <c r="C393" s="120">
        <v>43180</v>
      </c>
      <c r="D393" s="121">
        <v>0.25208333333333333</v>
      </c>
      <c r="E393" s="97" t="s">
        <v>148</v>
      </c>
      <c r="F393" s="97" t="str">
        <f t="shared" si="6"/>
        <v>PM 6,03</v>
      </c>
    </row>
    <row r="394" spans="1:6" x14ac:dyDescent="0.2">
      <c r="A394" s="98">
        <v>13</v>
      </c>
      <c r="B394" s="99" t="s">
        <v>82</v>
      </c>
      <c r="C394" s="120">
        <v>43181</v>
      </c>
      <c r="D394" s="121">
        <v>0.34027777777777773</v>
      </c>
      <c r="E394" s="97" t="s">
        <v>149</v>
      </c>
      <c r="F394" s="97" t="str">
        <f t="shared" si="6"/>
        <v>AM 8,10</v>
      </c>
    </row>
    <row r="395" spans="1:6" x14ac:dyDescent="0.2">
      <c r="A395" s="98">
        <v>13</v>
      </c>
      <c r="B395" s="99" t="s">
        <v>82</v>
      </c>
      <c r="C395" s="120">
        <v>43181</v>
      </c>
      <c r="D395" s="121">
        <v>0.21111111111111111</v>
      </c>
      <c r="E395" s="97" t="s">
        <v>148</v>
      </c>
      <c r="F395" s="97" t="str">
        <f t="shared" si="6"/>
        <v>PM 5,04</v>
      </c>
    </row>
    <row r="396" spans="1:6" x14ac:dyDescent="0.2">
      <c r="A396" s="98">
        <v>13</v>
      </c>
      <c r="B396" s="99" t="s">
        <v>82</v>
      </c>
      <c r="C396" s="120">
        <v>43182</v>
      </c>
      <c r="D396" s="121">
        <v>0.35972222222222222</v>
      </c>
      <c r="E396" s="97" t="s">
        <v>149</v>
      </c>
      <c r="F396" s="97" t="str">
        <f t="shared" si="6"/>
        <v>AM 8,38</v>
      </c>
    </row>
    <row r="397" spans="1:6" x14ac:dyDescent="0.2">
      <c r="A397" s="98">
        <v>13</v>
      </c>
      <c r="B397" s="99" t="s">
        <v>82</v>
      </c>
      <c r="C397" s="120">
        <v>43182</v>
      </c>
      <c r="D397" s="121">
        <v>0.17222222222222225</v>
      </c>
      <c r="E397" s="97" t="s">
        <v>148</v>
      </c>
      <c r="F397" s="97" t="str">
        <f t="shared" si="6"/>
        <v>PM 4,08</v>
      </c>
    </row>
    <row r="398" spans="1:6" x14ac:dyDescent="0.2">
      <c r="A398" s="98">
        <v>13</v>
      </c>
      <c r="B398" s="99" t="s">
        <v>82</v>
      </c>
      <c r="C398" s="120">
        <v>43183</v>
      </c>
      <c r="D398" s="121">
        <v>0.34861111111111115</v>
      </c>
      <c r="E398" s="97" t="s">
        <v>149</v>
      </c>
      <c r="F398" s="97" t="str">
        <f t="shared" si="6"/>
        <v>AM 8,22</v>
      </c>
    </row>
    <row r="399" spans="1:6" x14ac:dyDescent="0.2">
      <c r="A399" s="98">
        <v>13</v>
      </c>
      <c r="B399" s="99" t="s">
        <v>82</v>
      </c>
      <c r="C399" s="120">
        <v>43183</v>
      </c>
      <c r="D399" s="121">
        <v>0.25208333333333333</v>
      </c>
      <c r="E399" s="97" t="s">
        <v>148</v>
      </c>
      <c r="F399" s="97" t="str">
        <f t="shared" si="6"/>
        <v>PM 6,03</v>
      </c>
    </row>
    <row r="400" spans="1:6" x14ac:dyDescent="0.2">
      <c r="A400" s="98">
        <v>13</v>
      </c>
      <c r="B400" s="99" t="s">
        <v>82</v>
      </c>
      <c r="C400" s="120">
        <v>43184</v>
      </c>
      <c r="D400" s="121">
        <v>0.33749999999999997</v>
      </c>
      <c r="E400" s="97" t="s">
        <v>149</v>
      </c>
      <c r="F400" s="97" t="str">
        <f t="shared" si="6"/>
        <v>AM 8,06</v>
      </c>
    </row>
    <row r="401" spans="1:6" x14ac:dyDescent="0.2">
      <c r="A401" s="98">
        <v>13</v>
      </c>
      <c r="B401" s="99" t="s">
        <v>82</v>
      </c>
      <c r="C401" s="120">
        <v>43184</v>
      </c>
      <c r="D401" s="121">
        <v>0.27361111111111108</v>
      </c>
      <c r="E401" s="97" t="s">
        <v>148</v>
      </c>
      <c r="F401" s="97" t="str">
        <f t="shared" si="6"/>
        <v>PM 6,34</v>
      </c>
    </row>
    <row r="402" spans="1:6" x14ac:dyDescent="0.2">
      <c r="A402" s="98">
        <v>13</v>
      </c>
      <c r="B402" s="99" t="s">
        <v>82</v>
      </c>
      <c r="C402" s="120">
        <v>43185</v>
      </c>
      <c r="D402" s="121">
        <v>0.34166666666666662</v>
      </c>
      <c r="E402" s="97" t="s">
        <v>149</v>
      </c>
      <c r="F402" s="97" t="str">
        <f t="shared" si="6"/>
        <v>AM 8,12</v>
      </c>
    </row>
    <row r="403" spans="1:6" x14ac:dyDescent="0.2">
      <c r="A403" s="98">
        <v>13</v>
      </c>
      <c r="B403" s="99" t="s">
        <v>82</v>
      </c>
      <c r="C403" s="120">
        <v>43185</v>
      </c>
      <c r="D403" s="121">
        <v>0.36180555555555555</v>
      </c>
      <c r="E403" s="97" t="s">
        <v>148</v>
      </c>
      <c r="F403" s="97" t="str">
        <f t="shared" si="6"/>
        <v>PM 8,41</v>
      </c>
    </row>
    <row r="404" spans="1:6" x14ac:dyDescent="0.2">
      <c r="A404" s="98">
        <v>13</v>
      </c>
      <c r="B404" s="99" t="s">
        <v>82</v>
      </c>
      <c r="C404" s="120">
        <v>43186</v>
      </c>
      <c r="D404" s="121">
        <v>0.34097222222222223</v>
      </c>
      <c r="E404" s="97" t="s">
        <v>149</v>
      </c>
      <c r="F404" s="97" t="str">
        <f t="shared" si="6"/>
        <v>AM 8,11</v>
      </c>
    </row>
    <row r="405" spans="1:6" x14ac:dyDescent="0.2">
      <c r="A405" s="98">
        <v>13</v>
      </c>
      <c r="B405" s="99" t="s">
        <v>82</v>
      </c>
      <c r="C405" s="120">
        <v>43186</v>
      </c>
      <c r="D405" s="121">
        <v>0.29305555555555557</v>
      </c>
      <c r="E405" s="97" t="s">
        <v>148</v>
      </c>
      <c r="F405" s="97" t="str">
        <f t="shared" si="6"/>
        <v>PM 7,02</v>
      </c>
    </row>
    <row r="406" spans="1:6" x14ac:dyDescent="0.2">
      <c r="A406" s="98">
        <v>13</v>
      </c>
      <c r="B406" s="99" t="s">
        <v>82</v>
      </c>
      <c r="C406" s="120">
        <v>43187</v>
      </c>
      <c r="D406" s="121">
        <v>0.34166666666666662</v>
      </c>
      <c r="E406" s="97" t="s">
        <v>149</v>
      </c>
      <c r="F406" s="97" t="str">
        <f t="shared" si="6"/>
        <v>AM 8,12</v>
      </c>
    </row>
    <row r="407" spans="1:6" x14ac:dyDescent="0.2">
      <c r="A407" s="98">
        <v>13</v>
      </c>
      <c r="B407" s="99" t="s">
        <v>82</v>
      </c>
      <c r="C407" s="120">
        <v>43187</v>
      </c>
      <c r="D407" s="121">
        <v>0.25208333333333333</v>
      </c>
      <c r="E407" s="97" t="s">
        <v>148</v>
      </c>
      <c r="F407" s="97" t="str">
        <f t="shared" si="6"/>
        <v>PM 6,03</v>
      </c>
    </row>
    <row r="408" spans="1:6" x14ac:dyDescent="0.2">
      <c r="A408" s="98">
        <v>13</v>
      </c>
      <c r="B408" s="99" t="s">
        <v>82</v>
      </c>
      <c r="C408" s="120">
        <v>43188</v>
      </c>
      <c r="D408" s="121">
        <v>0.34513888888888888</v>
      </c>
      <c r="E408" s="97" t="s">
        <v>149</v>
      </c>
      <c r="F408" s="97" t="str">
        <f t="shared" si="6"/>
        <v>AM 8,17</v>
      </c>
    </row>
    <row r="409" spans="1:6" x14ac:dyDescent="0.2">
      <c r="A409" s="98">
        <v>13</v>
      </c>
      <c r="B409" s="99" t="s">
        <v>82</v>
      </c>
      <c r="C409" s="120">
        <v>43188</v>
      </c>
      <c r="D409" s="121">
        <v>0.22569444444444445</v>
      </c>
      <c r="E409" s="97" t="s">
        <v>148</v>
      </c>
      <c r="F409" s="97" t="str">
        <f t="shared" si="6"/>
        <v>PM 5,25</v>
      </c>
    </row>
    <row r="410" spans="1:6" x14ac:dyDescent="0.2">
      <c r="A410" s="98">
        <v>13</v>
      </c>
      <c r="B410" s="99" t="s">
        <v>82</v>
      </c>
      <c r="C410" s="120">
        <v>43190</v>
      </c>
      <c r="D410" s="121">
        <v>0.3430555555555555</v>
      </c>
      <c r="E410" s="97" t="s">
        <v>149</v>
      </c>
      <c r="F410" s="97" t="str">
        <f t="shared" si="6"/>
        <v>AM 8,14</v>
      </c>
    </row>
    <row r="411" spans="1:6" x14ac:dyDescent="0.2">
      <c r="A411" s="98">
        <v>15</v>
      </c>
      <c r="B411" s="99" t="s">
        <v>83</v>
      </c>
      <c r="C411" s="120">
        <v>43160</v>
      </c>
      <c r="D411" s="121">
        <v>0.34166666666666662</v>
      </c>
      <c r="E411" s="97" t="s">
        <v>149</v>
      </c>
      <c r="F411" s="97" t="str">
        <f t="shared" si="6"/>
        <v>AM 8,12</v>
      </c>
    </row>
    <row r="412" spans="1:6" x14ac:dyDescent="0.2">
      <c r="A412" s="98">
        <v>15</v>
      </c>
      <c r="B412" s="99" t="s">
        <v>83</v>
      </c>
      <c r="C412" s="120">
        <v>43160</v>
      </c>
      <c r="D412" s="121">
        <v>0.21180555555555555</v>
      </c>
      <c r="E412" s="97" t="s">
        <v>148</v>
      </c>
      <c r="F412" s="97" t="str">
        <f t="shared" si="6"/>
        <v>PM 5,05</v>
      </c>
    </row>
    <row r="413" spans="1:6" x14ac:dyDescent="0.2">
      <c r="A413" s="98">
        <v>15</v>
      </c>
      <c r="B413" s="99" t="s">
        <v>83</v>
      </c>
      <c r="C413" s="120">
        <v>43161</v>
      </c>
      <c r="D413" s="121">
        <v>0.36249999999999999</v>
      </c>
      <c r="E413" s="97" t="s">
        <v>149</v>
      </c>
      <c r="F413" s="97" t="str">
        <f t="shared" si="6"/>
        <v>AM 8,42</v>
      </c>
    </row>
    <row r="414" spans="1:6" x14ac:dyDescent="0.2">
      <c r="A414" s="98">
        <v>15</v>
      </c>
      <c r="B414" s="99" t="s">
        <v>83</v>
      </c>
      <c r="C414" s="120">
        <v>43161</v>
      </c>
      <c r="D414" s="121">
        <v>0.21041666666666667</v>
      </c>
      <c r="E414" s="97" t="s">
        <v>148</v>
      </c>
      <c r="F414" s="97" t="str">
        <f t="shared" si="6"/>
        <v>PM 5,03</v>
      </c>
    </row>
    <row r="415" spans="1:6" x14ac:dyDescent="0.2">
      <c r="A415" s="98">
        <v>15</v>
      </c>
      <c r="B415" s="99" t="s">
        <v>83</v>
      </c>
      <c r="C415" s="120">
        <v>43162</v>
      </c>
      <c r="D415" s="121">
        <v>0.3444444444444445</v>
      </c>
      <c r="E415" s="97" t="s">
        <v>149</v>
      </c>
      <c r="F415" s="97" t="str">
        <f t="shared" si="6"/>
        <v>AM 8,16</v>
      </c>
    </row>
    <row r="416" spans="1:6" x14ac:dyDescent="0.2">
      <c r="A416" s="98">
        <v>15</v>
      </c>
      <c r="B416" s="99" t="s">
        <v>83</v>
      </c>
      <c r="C416" s="120">
        <v>43162</v>
      </c>
      <c r="D416" s="121">
        <v>0.15</v>
      </c>
      <c r="E416" s="97" t="s">
        <v>148</v>
      </c>
      <c r="F416" s="97" t="str">
        <f t="shared" si="6"/>
        <v>PM 3,36</v>
      </c>
    </row>
    <row r="417" spans="1:6" x14ac:dyDescent="0.2">
      <c r="A417" s="98">
        <v>15</v>
      </c>
      <c r="B417" s="99" t="s">
        <v>83</v>
      </c>
      <c r="C417" s="120">
        <v>43163</v>
      </c>
      <c r="D417" s="121">
        <v>0.34166666666666662</v>
      </c>
      <c r="E417" s="97" t="s">
        <v>149</v>
      </c>
      <c r="F417" s="97" t="str">
        <f t="shared" si="6"/>
        <v>AM 8,12</v>
      </c>
    </row>
    <row r="418" spans="1:6" x14ac:dyDescent="0.2">
      <c r="A418" s="98">
        <v>15</v>
      </c>
      <c r="B418" s="99" t="s">
        <v>83</v>
      </c>
      <c r="C418" s="120">
        <v>43163</v>
      </c>
      <c r="D418" s="121">
        <v>0.24027777777777778</v>
      </c>
      <c r="E418" s="97" t="s">
        <v>148</v>
      </c>
      <c r="F418" s="97" t="str">
        <f t="shared" si="6"/>
        <v>PM 5,46</v>
      </c>
    </row>
    <row r="419" spans="1:6" x14ac:dyDescent="0.2">
      <c r="A419" s="98">
        <v>15</v>
      </c>
      <c r="B419" s="99" t="s">
        <v>83</v>
      </c>
      <c r="C419" s="120">
        <v>43164</v>
      </c>
      <c r="D419" s="121">
        <v>0.34375</v>
      </c>
      <c r="E419" s="97" t="s">
        <v>149</v>
      </c>
      <c r="F419" s="97" t="str">
        <f t="shared" si="6"/>
        <v>AM 8,15</v>
      </c>
    </row>
    <row r="420" spans="1:6" x14ac:dyDescent="0.2">
      <c r="A420" s="98">
        <v>15</v>
      </c>
      <c r="B420" s="99" t="s">
        <v>83</v>
      </c>
      <c r="C420" s="120">
        <v>43164</v>
      </c>
      <c r="D420" s="121">
        <v>0.125</v>
      </c>
      <c r="E420" s="97" t="s">
        <v>148</v>
      </c>
      <c r="F420" s="97" t="str">
        <f t="shared" si="6"/>
        <v>PM 3,00</v>
      </c>
    </row>
    <row r="421" spans="1:6" x14ac:dyDescent="0.2">
      <c r="A421" s="98">
        <v>15</v>
      </c>
      <c r="B421" s="99" t="s">
        <v>83</v>
      </c>
      <c r="C421" s="120">
        <v>43164</v>
      </c>
      <c r="D421" s="121">
        <v>0.13194444444444445</v>
      </c>
      <c r="E421" s="97" t="s">
        <v>148</v>
      </c>
      <c r="F421" s="97" t="str">
        <f t="shared" si="6"/>
        <v>PM 3,10</v>
      </c>
    </row>
    <row r="422" spans="1:6" x14ac:dyDescent="0.2">
      <c r="A422" s="98">
        <v>15</v>
      </c>
      <c r="B422" s="99" t="s">
        <v>83</v>
      </c>
      <c r="C422" s="120">
        <v>43164</v>
      </c>
      <c r="D422" s="121">
        <v>0.21041666666666667</v>
      </c>
      <c r="E422" s="97" t="s">
        <v>148</v>
      </c>
      <c r="F422" s="97" t="str">
        <f t="shared" si="6"/>
        <v>PM 5,03</v>
      </c>
    </row>
    <row r="423" spans="1:6" x14ac:dyDescent="0.2">
      <c r="A423" s="98">
        <v>15</v>
      </c>
      <c r="B423" s="99" t="s">
        <v>83</v>
      </c>
      <c r="C423" s="120">
        <v>43165</v>
      </c>
      <c r="D423" s="121">
        <v>0.34375</v>
      </c>
      <c r="E423" s="97" t="s">
        <v>149</v>
      </c>
      <c r="F423" s="97" t="str">
        <f t="shared" si="6"/>
        <v>AM 8,15</v>
      </c>
    </row>
    <row r="424" spans="1:6" x14ac:dyDescent="0.2">
      <c r="A424" s="98">
        <v>15</v>
      </c>
      <c r="B424" s="99" t="s">
        <v>83</v>
      </c>
      <c r="C424" s="120">
        <v>43165</v>
      </c>
      <c r="D424" s="121">
        <v>0.21180555555555555</v>
      </c>
      <c r="E424" s="97" t="s">
        <v>148</v>
      </c>
      <c r="F424" s="97" t="str">
        <f t="shared" si="6"/>
        <v>PM 5,05</v>
      </c>
    </row>
    <row r="425" spans="1:6" x14ac:dyDescent="0.2">
      <c r="A425" s="98">
        <v>15</v>
      </c>
      <c r="B425" s="99" t="s">
        <v>83</v>
      </c>
      <c r="C425" s="120">
        <v>43166</v>
      </c>
      <c r="D425" s="121">
        <v>0.37152777777777773</v>
      </c>
      <c r="E425" s="97" t="s">
        <v>149</v>
      </c>
      <c r="F425" s="97" t="str">
        <f t="shared" si="6"/>
        <v>AM 8,55</v>
      </c>
    </row>
    <row r="426" spans="1:6" x14ac:dyDescent="0.2">
      <c r="A426" s="98">
        <v>15</v>
      </c>
      <c r="B426" s="99" t="s">
        <v>83</v>
      </c>
      <c r="C426" s="120">
        <v>43166</v>
      </c>
      <c r="D426" s="121">
        <v>0.20902777777777778</v>
      </c>
      <c r="E426" s="97" t="s">
        <v>148</v>
      </c>
      <c r="F426" s="97" t="str">
        <f t="shared" si="6"/>
        <v>PM 5,01</v>
      </c>
    </row>
    <row r="427" spans="1:6" x14ac:dyDescent="0.2">
      <c r="A427" s="98">
        <v>15</v>
      </c>
      <c r="B427" s="99" t="s">
        <v>83</v>
      </c>
      <c r="C427" s="120">
        <v>43167</v>
      </c>
      <c r="D427" s="121">
        <v>0.33819444444444446</v>
      </c>
      <c r="E427" s="97" t="s">
        <v>149</v>
      </c>
      <c r="F427" s="97" t="str">
        <f t="shared" si="6"/>
        <v>AM 8,07</v>
      </c>
    </row>
    <row r="428" spans="1:6" x14ac:dyDescent="0.2">
      <c r="A428" s="98">
        <v>15</v>
      </c>
      <c r="B428" s="99" t="s">
        <v>83</v>
      </c>
      <c r="C428" s="120">
        <v>43167</v>
      </c>
      <c r="D428" s="121">
        <v>0.21805555555555556</v>
      </c>
      <c r="E428" s="97" t="s">
        <v>148</v>
      </c>
      <c r="F428" s="97" t="str">
        <f t="shared" si="6"/>
        <v>PM 5,14</v>
      </c>
    </row>
    <row r="429" spans="1:6" x14ac:dyDescent="0.2">
      <c r="A429" s="98">
        <v>15</v>
      </c>
      <c r="B429" s="99" t="s">
        <v>83</v>
      </c>
      <c r="C429" s="120">
        <v>43169</v>
      </c>
      <c r="D429" s="121">
        <v>0.34375</v>
      </c>
      <c r="E429" s="97" t="s">
        <v>149</v>
      </c>
      <c r="F429" s="97" t="str">
        <f t="shared" si="6"/>
        <v>AM 8,15</v>
      </c>
    </row>
    <row r="430" spans="1:6" x14ac:dyDescent="0.2">
      <c r="A430" s="98">
        <v>15</v>
      </c>
      <c r="B430" s="99" t="s">
        <v>83</v>
      </c>
      <c r="C430" s="120">
        <v>43169</v>
      </c>
      <c r="D430" s="121">
        <v>7.9166666666666663E-2</v>
      </c>
      <c r="E430" s="97" t="s">
        <v>148</v>
      </c>
      <c r="F430" s="97" t="str">
        <f t="shared" si="6"/>
        <v>PM 1,54</v>
      </c>
    </row>
    <row r="431" spans="1:6" x14ac:dyDescent="0.2">
      <c r="A431" s="98">
        <v>15</v>
      </c>
      <c r="B431" s="99" t="s">
        <v>83</v>
      </c>
      <c r="C431" s="120">
        <v>43169</v>
      </c>
      <c r="D431" s="121">
        <v>0.10208333333333335</v>
      </c>
      <c r="E431" s="97" t="s">
        <v>148</v>
      </c>
      <c r="F431" s="97" t="str">
        <f t="shared" si="6"/>
        <v>PM 2,27</v>
      </c>
    </row>
    <row r="432" spans="1:6" x14ac:dyDescent="0.2">
      <c r="A432" s="98">
        <v>15</v>
      </c>
      <c r="B432" s="99" t="s">
        <v>83</v>
      </c>
      <c r="C432" s="120">
        <v>43169</v>
      </c>
      <c r="D432" s="121">
        <v>0.20972222222222223</v>
      </c>
      <c r="E432" s="97" t="s">
        <v>148</v>
      </c>
      <c r="F432" s="97" t="str">
        <f t="shared" si="6"/>
        <v>PM 5,02</v>
      </c>
    </row>
    <row r="433" spans="1:6" x14ac:dyDescent="0.2">
      <c r="A433" s="98">
        <v>15</v>
      </c>
      <c r="B433" s="99" t="s">
        <v>83</v>
      </c>
      <c r="C433" s="120">
        <v>43170</v>
      </c>
      <c r="D433" s="121">
        <v>0.33888888888888885</v>
      </c>
      <c r="E433" s="97" t="s">
        <v>149</v>
      </c>
      <c r="F433" s="97" t="str">
        <f t="shared" si="6"/>
        <v>AM 8,08</v>
      </c>
    </row>
    <row r="434" spans="1:6" x14ac:dyDescent="0.2">
      <c r="A434" s="98">
        <v>15</v>
      </c>
      <c r="B434" s="99" t="s">
        <v>83</v>
      </c>
      <c r="C434" s="120">
        <v>43170</v>
      </c>
      <c r="D434" s="121">
        <v>0.20972222222222223</v>
      </c>
      <c r="E434" s="97" t="s">
        <v>148</v>
      </c>
      <c r="F434" s="97" t="str">
        <f t="shared" si="6"/>
        <v>PM 5,02</v>
      </c>
    </row>
    <row r="435" spans="1:6" x14ac:dyDescent="0.2">
      <c r="A435" s="98">
        <v>15</v>
      </c>
      <c r="B435" s="99" t="s">
        <v>83</v>
      </c>
      <c r="C435" s="120">
        <v>43171</v>
      </c>
      <c r="D435" s="121">
        <v>0.34097222222222223</v>
      </c>
      <c r="E435" s="97" t="s">
        <v>149</v>
      </c>
      <c r="F435" s="97" t="str">
        <f t="shared" si="6"/>
        <v>AM 8,11</v>
      </c>
    </row>
    <row r="436" spans="1:6" x14ac:dyDescent="0.2">
      <c r="A436" s="98">
        <v>15</v>
      </c>
      <c r="B436" s="99" t="s">
        <v>83</v>
      </c>
      <c r="C436" s="120">
        <v>43171</v>
      </c>
      <c r="D436" s="121">
        <v>0.21111111111111111</v>
      </c>
      <c r="E436" s="97" t="s">
        <v>148</v>
      </c>
      <c r="F436" s="97" t="str">
        <f t="shared" si="6"/>
        <v>PM 5,04</v>
      </c>
    </row>
    <row r="437" spans="1:6" x14ac:dyDescent="0.2">
      <c r="A437" s="98">
        <v>15</v>
      </c>
      <c r="B437" s="99" t="s">
        <v>83</v>
      </c>
      <c r="C437" s="120">
        <v>43172</v>
      </c>
      <c r="D437" s="121">
        <v>0.33749999999999997</v>
      </c>
      <c r="E437" s="97" t="s">
        <v>149</v>
      </c>
      <c r="F437" s="97" t="str">
        <f t="shared" si="6"/>
        <v>AM 8,06</v>
      </c>
    </row>
    <row r="438" spans="1:6" x14ac:dyDescent="0.2">
      <c r="A438" s="98">
        <v>15</v>
      </c>
      <c r="B438" s="99" t="s">
        <v>83</v>
      </c>
      <c r="C438" s="120">
        <v>43172</v>
      </c>
      <c r="D438" s="121">
        <v>0.20972222222222223</v>
      </c>
      <c r="E438" s="97" t="s">
        <v>148</v>
      </c>
      <c r="F438" s="97" t="str">
        <f t="shared" si="6"/>
        <v>PM 5,02</v>
      </c>
    </row>
    <row r="439" spans="1:6" x14ac:dyDescent="0.2">
      <c r="A439" s="98">
        <v>15</v>
      </c>
      <c r="B439" s="99" t="s">
        <v>83</v>
      </c>
      <c r="C439" s="120">
        <v>43173</v>
      </c>
      <c r="D439" s="121">
        <v>0.38958333333333334</v>
      </c>
      <c r="E439" s="97" t="s">
        <v>149</v>
      </c>
      <c r="F439" s="97" t="str">
        <f t="shared" si="6"/>
        <v>AM 9,21</v>
      </c>
    </row>
    <row r="440" spans="1:6" x14ac:dyDescent="0.2">
      <c r="A440" s="98">
        <v>15</v>
      </c>
      <c r="B440" s="99" t="s">
        <v>83</v>
      </c>
      <c r="C440" s="120">
        <v>43173</v>
      </c>
      <c r="D440" s="121">
        <v>0.20972222222222223</v>
      </c>
      <c r="E440" s="97" t="s">
        <v>148</v>
      </c>
      <c r="F440" s="97" t="str">
        <f t="shared" si="6"/>
        <v>PM 5,02</v>
      </c>
    </row>
    <row r="441" spans="1:6" x14ac:dyDescent="0.2">
      <c r="A441" s="98">
        <v>15</v>
      </c>
      <c r="B441" s="99" t="s">
        <v>83</v>
      </c>
      <c r="C441" s="120">
        <v>43174</v>
      </c>
      <c r="D441" s="121">
        <v>0.10486111111111111</v>
      </c>
      <c r="E441" s="97" t="s">
        <v>148</v>
      </c>
      <c r="F441" s="97" t="str">
        <f t="shared" si="6"/>
        <v>PM 2,31</v>
      </c>
    </row>
    <row r="442" spans="1:6" x14ac:dyDescent="0.2">
      <c r="A442" s="98">
        <v>15</v>
      </c>
      <c r="B442" s="99" t="s">
        <v>83</v>
      </c>
      <c r="C442" s="120">
        <v>43174</v>
      </c>
      <c r="D442" s="121">
        <v>0.21319444444444444</v>
      </c>
      <c r="E442" s="97" t="s">
        <v>148</v>
      </c>
      <c r="F442" s="97" t="str">
        <f t="shared" si="6"/>
        <v>PM 5,07</v>
      </c>
    </row>
    <row r="443" spans="1:6" x14ac:dyDescent="0.2">
      <c r="A443" s="98">
        <v>15</v>
      </c>
      <c r="B443" s="99" t="s">
        <v>83</v>
      </c>
      <c r="C443" s="120">
        <v>43175</v>
      </c>
      <c r="D443" s="121">
        <v>0.35069444444444442</v>
      </c>
      <c r="E443" s="97" t="s">
        <v>149</v>
      </c>
      <c r="F443" s="97" t="str">
        <f t="shared" si="6"/>
        <v>AM 8,25</v>
      </c>
    </row>
    <row r="444" spans="1:6" x14ac:dyDescent="0.2">
      <c r="A444" s="98">
        <v>15</v>
      </c>
      <c r="B444" s="99" t="s">
        <v>83</v>
      </c>
      <c r="C444" s="120">
        <v>43175</v>
      </c>
      <c r="D444" s="121">
        <v>0.21388888888888891</v>
      </c>
      <c r="E444" s="97" t="s">
        <v>148</v>
      </c>
      <c r="F444" s="97" t="str">
        <f t="shared" si="6"/>
        <v>PM 5,08</v>
      </c>
    </row>
    <row r="445" spans="1:6" x14ac:dyDescent="0.2">
      <c r="A445" s="98">
        <v>15</v>
      </c>
      <c r="B445" s="99" t="s">
        <v>83</v>
      </c>
      <c r="C445" s="120">
        <v>43176</v>
      </c>
      <c r="D445" s="121">
        <v>0.33680555555555558</v>
      </c>
      <c r="E445" s="97" t="s">
        <v>149</v>
      </c>
      <c r="F445" s="97" t="str">
        <f t="shared" si="6"/>
        <v>AM 8,05</v>
      </c>
    </row>
    <row r="446" spans="1:6" x14ac:dyDescent="0.2">
      <c r="A446" s="98">
        <v>15</v>
      </c>
      <c r="B446" s="99" t="s">
        <v>83</v>
      </c>
      <c r="C446" s="120">
        <v>43176</v>
      </c>
      <c r="D446" s="121">
        <v>0.25625000000000003</v>
      </c>
      <c r="E446" s="97" t="s">
        <v>148</v>
      </c>
      <c r="F446" s="97" t="str">
        <f t="shared" si="6"/>
        <v>PM 6,09</v>
      </c>
    </row>
    <row r="447" spans="1:6" x14ac:dyDescent="0.2">
      <c r="A447" s="98">
        <v>15</v>
      </c>
      <c r="B447" s="99" t="s">
        <v>83</v>
      </c>
      <c r="C447" s="120">
        <v>43177</v>
      </c>
      <c r="D447" s="121">
        <v>0.33888888888888885</v>
      </c>
      <c r="E447" s="97" t="s">
        <v>149</v>
      </c>
      <c r="F447" s="97" t="str">
        <f t="shared" si="6"/>
        <v>AM 8,08</v>
      </c>
    </row>
    <row r="448" spans="1:6" x14ac:dyDescent="0.2">
      <c r="A448" s="98">
        <v>15</v>
      </c>
      <c r="B448" s="99" t="s">
        <v>83</v>
      </c>
      <c r="C448" s="120">
        <v>43177</v>
      </c>
      <c r="D448" s="121">
        <v>0.25486111111111109</v>
      </c>
      <c r="E448" s="97" t="s">
        <v>148</v>
      </c>
      <c r="F448" s="97" t="str">
        <f t="shared" si="6"/>
        <v>PM 6,07</v>
      </c>
    </row>
    <row r="449" spans="1:6" x14ac:dyDescent="0.2">
      <c r="A449" s="98">
        <v>15</v>
      </c>
      <c r="B449" s="99" t="s">
        <v>83</v>
      </c>
      <c r="C449" s="120">
        <v>43178</v>
      </c>
      <c r="D449" s="121">
        <v>0.33749999999999997</v>
      </c>
      <c r="E449" s="97" t="s">
        <v>149</v>
      </c>
      <c r="F449" s="97" t="str">
        <f t="shared" si="6"/>
        <v>AM 8,06</v>
      </c>
    </row>
    <row r="450" spans="1:6" x14ac:dyDescent="0.2">
      <c r="A450" s="98">
        <v>15</v>
      </c>
      <c r="B450" s="99" t="s">
        <v>83</v>
      </c>
      <c r="C450" s="120">
        <v>43178</v>
      </c>
      <c r="D450" s="121">
        <v>0.26041666666666669</v>
      </c>
      <c r="E450" s="97" t="s">
        <v>148</v>
      </c>
      <c r="F450" s="97" t="str">
        <f t="shared" ref="F450:F513" si="7">E450&amp;" "&amp;TEXT(D450,"h,mm")</f>
        <v>PM 6,15</v>
      </c>
    </row>
    <row r="451" spans="1:6" x14ac:dyDescent="0.2">
      <c r="A451" s="98">
        <v>15</v>
      </c>
      <c r="B451" s="99" t="s">
        <v>83</v>
      </c>
      <c r="C451" s="120">
        <v>43179</v>
      </c>
      <c r="D451" s="121">
        <v>0.34930555555555554</v>
      </c>
      <c r="E451" s="97" t="s">
        <v>149</v>
      </c>
      <c r="F451" s="97" t="str">
        <f t="shared" si="7"/>
        <v>AM 8,23</v>
      </c>
    </row>
    <row r="452" spans="1:6" x14ac:dyDescent="0.2">
      <c r="A452" s="98">
        <v>15</v>
      </c>
      <c r="B452" s="99" t="s">
        <v>83</v>
      </c>
      <c r="C452" s="120">
        <v>43179</v>
      </c>
      <c r="D452" s="121">
        <v>0.15763888888888888</v>
      </c>
      <c r="E452" s="97" t="s">
        <v>148</v>
      </c>
      <c r="F452" s="97" t="str">
        <f t="shared" si="7"/>
        <v>PM 3,47</v>
      </c>
    </row>
    <row r="453" spans="1:6" x14ac:dyDescent="0.2">
      <c r="A453" s="98">
        <v>15</v>
      </c>
      <c r="B453" s="99" t="s">
        <v>83</v>
      </c>
      <c r="C453" s="120">
        <v>43180</v>
      </c>
      <c r="D453" s="121">
        <v>0.38541666666666669</v>
      </c>
      <c r="E453" s="97" t="s">
        <v>149</v>
      </c>
      <c r="F453" s="97" t="str">
        <f t="shared" si="7"/>
        <v>AM 9,15</v>
      </c>
    </row>
    <row r="454" spans="1:6" x14ac:dyDescent="0.2">
      <c r="A454" s="98">
        <v>15</v>
      </c>
      <c r="B454" s="99" t="s">
        <v>83</v>
      </c>
      <c r="C454" s="120">
        <v>43180</v>
      </c>
      <c r="D454" s="121">
        <v>0.25138888888888888</v>
      </c>
      <c r="E454" s="97" t="s">
        <v>148</v>
      </c>
      <c r="F454" s="97" t="str">
        <f t="shared" si="7"/>
        <v>PM 6,02</v>
      </c>
    </row>
    <row r="455" spans="1:6" x14ac:dyDescent="0.2">
      <c r="A455" s="98">
        <v>15</v>
      </c>
      <c r="B455" s="99" t="s">
        <v>83</v>
      </c>
      <c r="C455" s="120">
        <v>43181</v>
      </c>
      <c r="D455" s="121">
        <v>0.33611111111111108</v>
      </c>
      <c r="E455" s="97" t="s">
        <v>149</v>
      </c>
      <c r="F455" s="97" t="str">
        <f t="shared" si="7"/>
        <v>AM 8,04</v>
      </c>
    </row>
    <row r="456" spans="1:6" x14ac:dyDescent="0.2">
      <c r="A456" s="98">
        <v>15</v>
      </c>
      <c r="B456" s="99" t="s">
        <v>83</v>
      </c>
      <c r="C456" s="120">
        <v>43181</v>
      </c>
      <c r="D456" s="121">
        <v>0.20972222222222223</v>
      </c>
      <c r="E456" s="97" t="s">
        <v>148</v>
      </c>
      <c r="F456" s="97" t="str">
        <f t="shared" si="7"/>
        <v>PM 5,02</v>
      </c>
    </row>
    <row r="457" spans="1:6" x14ac:dyDescent="0.2">
      <c r="A457" s="98">
        <v>15</v>
      </c>
      <c r="B457" s="99" t="s">
        <v>83</v>
      </c>
      <c r="C457" s="120">
        <v>43182</v>
      </c>
      <c r="D457" s="121">
        <v>0.35694444444444445</v>
      </c>
      <c r="E457" s="97" t="s">
        <v>149</v>
      </c>
      <c r="F457" s="97" t="str">
        <f t="shared" si="7"/>
        <v>AM 8,34</v>
      </c>
    </row>
    <row r="458" spans="1:6" x14ac:dyDescent="0.2">
      <c r="A458" s="98">
        <v>15</v>
      </c>
      <c r="B458" s="99" t="s">
        <v>83</v>
      </c>
      <c r="C458" s="120">
        <v>43182</v>
      </c>
      <c r="D458" s="121">
        <v>0.14305555555555557</v>
      </c>
      <c r="E458" s="97" t="s">
        <v>148</v>
      </c>
      <c r="F458" s="97" t="str">
        <f t="shared" si="7"/>
        <v>PM 3,26</v>
      </c>
    </row>
    <row r="459" spans="1:6" x14ac:dyDescent="0.2">
      <c r="A459" s="98">
        <v>15</v>
      </c>
      <c r="B459" s="99" t="s">
        <v>83</v>
      </c>
      <c r="C459" s="120">
        <v>43183</v>
      </c>
      <c r="D459" s="121">
        <v>0.40416666666666662</v>
      </c>
      <c r="E459" s="97" t="s">
        <v>149</v>
      </c>
      <c r="F459" s="97" t="str">
        <f t="shared" si="7"/>
        <v>AM 9,42</v>
      </c>
    </row>
    <row r="460" spans="1:6" x14ac:dyDescent="0.2">
      <c r="A460" s="98">
        <v>15</v>
      </c>
      <c r="B460" s="99" t="s">
        <v>83</v>
      </c>
      <c r="C460" s="120">
        <v>43183</v>
      </c>
      <c r="D460" s="121">
        <v>0.25</v>
      </c>
      <c r="E460" s="97" t="s">
        <v>148</v>
      </c>
      <c r="F460" s="97" t="str">
        <f t="shared" si="7"/>
        <v>PM 6,00</v>
      </c>
    </row>
    <row r="461" spans="1:6" x14ac:dyDescent="0.2">
      <c r="A461" s="98">
        <v>15</v>
      </c>
      <c r="B461" s="99" t="s">
        <v>83</v>
      </c>
      <c r="C461" s="120">
        <v>43184</v>
      </c>
      <c r="D461" s="121">
        <v>0.33749999999999997</v>
      </c>
      <c r="E461" s="97" t="s">
        <v>149</v>
      </c>
      <c r="F461" s="97" t="str">
        <f t="shared" si="7"/>
        <v>AM 8,06</v>
      </c>
    </row>
    <row r="462" spans="1:6" x14ac:dyDescent="0.2">
      <c r="A462" s="98">
        <v>15</v>
      </c>
      <c r="B462" s="99" t="s">
        <v>83</v>
      </c>
      <c r="C462" s="120">
        <v>43184</v>
      </c>
      <c r="D462" s="121">
        <v>0.50208333333333333</v>
      </c>
      <c r="E462" s="97" t="s">
        <v>148</v>
      </c>
      <c r="F462" s="97" t="str">
        <f t="shared" si="7"/>
        <v>PM 12,03</v>
      </c>
    </row>
    <row r="463" spans="1:6" x14ac:dyDescent="0.2">
      <c r="A463" s="98">
        <v>15</v>
      </c>
      <c r="B463" s="99" t="s">
        <v>83</v>
      </c>
      <c r="C463" s="120">
        <v>43184</v>
      </c>
      <c r="D463" s="121">
        <v>4.4444444444444446E-2</v>
      </c>
      <c r="E463" s="97" t="s">
        <v>148</v>
      </c>
      <c r="F463" s="97" t="str">
        <f t="shared" si="7"/>
        <v>PM 1,04</v>
      </c>
    </row>
    <row r="464" spans="1:6" x14ac:dyDescent="0.2">
      <c r="A464" s="98">
        <v>15</v>
      </c>
      <c r="B464" s="99" t="s">
        <v>83</v>
      </c>
      <c r="C464" s="120">
        <v>43184</v>
      </c>
      <c r="D464" s="121">
        <v>0.2722222222222222</v>
      </c>
      <c r="E464" s="97" t="s">
        <v>148</v>
      </c>
      <c r="F464" s="97" t="str">
        <f t="shared" si="7"/>
        <v>PM 6,32</v>
      </c>
    </row>
    <row r="465" spans="1:6" x14ac:dyDescent="0.2">
      <c r="A465" s="98">
        <v>15</v>
      </c>
      <c r="B465" s="99" t="s">
        <v>83</v>
      </c>
      <c r="C465" s="120">
        <v>43185</v>
      </c>
      <c r="D465" s="121">
        <v>0.3756944444444445</v>
      </c>
      <c r="E465" s="97" t="s">
        <v>149</v>
      </c>
      <c r="F465" s="97" t="str">
        <f t="shared" si="7"/>
        <v>AM 9,01</v>
      </c>
    </row>
    <row r="466" spans="1:6" x14ac:dyDescent="0.2">
      <c r="A466" s="98">
        <v>15</v>
      </c>
      <c r="B466" s="99" t="s">
        <v>83</v>
      </c>
      <c r="C466" s="120">
        <v>43185</v>
      </c>
      <c r="D466" s="121">
        <v>0.36388888888888887</v>
      </c>
      <c r="E466" s="97" t="s">
        <v>148</v>
      </c>
      <c r="F466" s="97" t="str">
        <f t="shared" si="7"/>
        <v>PM 8,44</v>
      </c>
    </row>
    <row r="467" spans="1:6" x14ac:dyDescent="0.2">
      <c r="A467" s="98">
        <v>15</v>
      </c>
      <c r="B467" s="99" t="s">
        <v>83</v>
      </c>
      <c r="C467" s="120">
        <v>43186</v>
      </c>
      <c r="D467" s="121">
        <v>0.39027777777777778</v>
      </c>
      <c r="E467" s="97" t="s">
        <v>149</v>
      </c>
      <c r="F467" s="97" t="str">
        <f t="shared" si="7"/>
        <v>AM 9,22</v>
      </c>
    </row>
    <row r="468" spans="1:6" x14ac:dyDescent="0.2">
      <c r="A468" s="98">
        <v>15</v>
      </c>
      <c r="B468" s="99" t="s">
        <v>83</v>
      </c>
      <c r="C468" s="120">
        <v>43186</v>
      </c>
      <c r="D468" s="121">
        <v>0.32777777777777778</v>
      </c>
      <c r="E468" s="97" t="s">
        <v>148</v>
      </c>
      <c r="F468" s="97" t="str">
        <f t="shared" si="7"/>
        <v>PM 7,52</v>
      </c>
    </row>
    <row r="469" spans="1:6" x14ac:dyDescent="0.2">
      <c r="A469" s="98">
        <v>15</v>
      </c>
      <c r="B469" s="99" t="s">
        <v>83</v>
      </c>
      <c r="C469" s="120">
        <v>43187</v>
      </c>
      <c r="D469" s="121">
        <v>0.33819444444444446</v>
      </c>
      <c r="E469" s="97" t="s">
        <v>149</v>
      </c>
      <c r="F469" s="97" t="str">
        <f t="shared" si="7"/>
        <v>AM 8,07</v>
      </c>
    </row>
    <row r="470" spans="1:6" x14ac:dyDescent="0.2">
      <c r="A470" s="98">
        <v>15</v>
      </c>
      <c r="B470" s="99" t="s">
        <v>83</v>
      </c>
      <c r="C470" s="120">
        <v>43187</v>
      </c>
      <c r="D470" s="121">
        <v>0.31875000000000003</v>
      </c>
      <c r="E470" s="97" t="s">
        <v>148</v>
      </c>
      <c r="F470" s="97" t="str">
        <f t="shared" si="7"/>
        <v>PM 7,39</v>
      </c>
    </row>
    <row r="471" spans="1:6" x14ac:dyDescent="0.2">
      <c r="A471" s="98">
        <v>15</v>
      </c>
      <c r="B471" s="99" t="s">
        <v>83</v>
      </c>
      <c r="C471" s="120">
        <v>43188</v>
      </c>
      <c r="D471" s="121">
        <v>0.33888888888888885</v>
      </c>
      <c r="E471" s="97" t="s">
        <v>149</v>
      </c>
      <c r="F471" s="97" t="str">
        <f t="shared" si="7"/>
        <v>AM 8,08</v>
      </c>
    </row>
    <row r="472" spans="1:6" x14ac:dyDescent="0.2">
      <c r="A472" s="98">
        <v>15</v>
      </c>
      <c r="B472" s="99" t="s">
        <v>83</v>
      </c>
      <c r="C472" s="120">
        <v>43188</v>
      </c>
      <c r="D472" s="121">
        <v>0.20972222222222223</v>
      </c>
      <c r="E472" s="97" t="s">
        <v>148</v>
      </c>
      <c r="F472" s="97" t="str">
        <f t="shared" si="7"/>
        <v>PM 5,02</v>
      </c>
    </row>
    <row r="473" spans="1:6" x14ac:dyDescent="0.2">
      <c r="A473" s="98">
        <v>15</v>
      </c>
      <c r="B473" s="99" t="s">
        <v>83</v>
      </c>
      <c r="C473" s="120">
        <v>43189</v>
      </c>
      <c r="D473" s="121">
        <v>0.38958333333333334</v>
      </c>
      <c r="E473" s="97" t="s">
        <v>149</v>
      </c>
      <c r="F473" s="97" t="str">
        <f t="shared" si="7"/>
        <v>AM 9,21</v>
      </c>
    </row>
    <row r="474" spans="1:6" x14ac:dyDescent="0.2">
      <c r="A474" s="98">
        <v>15</v>
      </c>
      <c r="B474" s="99" t="s">
        <v>83</v>
      </c>
      <c r="C474" s="120">
        <v>43189</v>
      </c>
      <c r="D474" s="121">
        <v>0.3125</v>
      </c>
      <c r="E474" s="97" t="s">
        <v>148</v>
      </c>
      <c r="F474" s="97" t="str">
        <f t="shared" si="7"/>
        <v>PM 7,30</v>
      </c>
    </row>
    <row r="475" spans="1:6" x14ac:dyDescent="0.2">
      <c r="A475" s="98">
        <v>15</v>
      </c>
      <c r="B475" s="99" t="s">
        <v>83</v>
      </c>
      <c r="C475" s="120">
        <v>43190</v>
      </c>
      <c r="D475" s="121">
        <v>0.37916666666666665</v>
      </c>
      <c r="E475" s="97" t="s">
        <v>149</v>
      </c>
      <c r="F475" s="97" t="str">
        <f t="shared" si="7"/>
        <v>AM 9,06</v>
      </c>
    </row>
    <row r="476" spans="1:6" x14ac:dyDescent="0.2">
      <c r="A476" s="98">
        <v>15</v>
      </c>
      <c r="B476" s="99" t="s">
        <v>83</v>
      </c>
      <c r="C476" s="120">
        <v>43190</v>
      </c>
      <c r="D476" s="121">
        <v>0.25277777777777777</v>
      </c>
      <c r="E476" s="97" t="s">
        <v>148</v>
      </c>
      <c r="F476" s="97" t="str">
        <f t="shared" si="7"/>
        <v>PM 6,04</v>
      </c>
    </row>
    <row r="477" spans="1:6" x14ac:dyDescent="0.2">
      <c r="A477" s="98">
        <v>16</v>
      </c>
      <c r="B477" s="99" t="s">
        <v>84</v>
      </c>
      <c r="C477" s="120">
        <v>43162</v>
      </c>
      <c r="D477" s="121">
        <v>0.3444444444444445</v>
      </c>
      <c r="E477" s="97" t="s">
        <v>149</v>
      </c>
      <c r="F477" s="97" t="str">
        <f t="shared" si="7"/>
        <v>AM 8,16</v>
      </c>
    </row>
    <row r="478" spans="1:6" x14ac:dyDescent="0.2">
      <c r="A478" s="98">
        <v>16</v>
      </c>
      <c r="B478" s="99" t="s">
        <v>84</v>
      </c>
      <c r="C478" s="120">
        <v>43162</v>
      </c>
      <c r="D478" s="121">
        <v>0.26250000000000001</v>
      </c>
      <c r="E478" s="97" t="s">
        <v>148</v>
      </c>
      <c r="F478" s="97" t="str">
        <f t="shared" si="7"/>
        <v>PM 6,18</v>
      </c>
    </row>
    <row r="479" spans="1:6" x14ac:dyDescent="0.2">
      <c r="A479" s="98">
        <v>16</v>
      </c>
      <c r="B479" s="99" t="s">
        <v>84</v>
      </c>
      <c r="C479" s="120">
        <v>43163</v>
      </c>
      <c r="D479" s="121">
        <v>0.34236111111111112</v>
      </c>
      <c r="E479" s="97" t="s">
        <v>149</v>
      </c>
      <c r="F479" s="97" t="str">
        <f t="shared" si="7"/>
        <v>AM 8,13</v>
      </c>
    </row>
    <row r="480" spans="1:6" x14ac:dyDescent="0.2">
      <c r="A480" s="98">
        <v>16</v>
      </c>
      <c r="B480" s="99" t="s">
        <v>84</v>
      </c>
      <c r="C480" s="120">
        <v>43163</v>
      </c>
      <c r="D480" s="121">
        <v>0.24097222222222223</v>
      </c>
      <c r="E480" s="97" t="s">
        <v>148</v>
      </c>
      <c r="F480" s="97" t="str">
        <f t="shared" si="7"/>
        <v>PM 5,47</v>
      </c>
    </row>
    <row r="481" spans="1:6" x14ac:dyDescent="0.2">
      <c r="A481" s="98">
        <v>16</v>
      </c>
      <c r="B481" s="99" t="s">
        <v>84</v>
      </c>
      <c r="C481" s="120">
        <v>43164</v>
      </c>
      <c r="D481" s="121">
        <v>0.34375</v>
      </c>
      <c r="E481" s="97" t="s">
        <v>149</v>
      </c>
      <c r="F481" s="97" t="str">
        <f t="shared" si="7"/>
        <v>AM 8,15</v>
      </c>
    </row>
    <row r="482" spans="1:6" x14ac:dyDescent="0.2">
      <c r="A482" s="98">
        <v>16</v>
      </c>
      <c r="B482" s="99" t="s">
        <v>84</v>
      </c>
      <c r="C482" s="120">
        <v>43164</v>
      </c>
      <c r="D482" s="121">
        <v>0.21249999999999999</v>
      </c>
      <c r="E482" s="97" t="s">
        <v>148</v>
      </c>
      <c r="F482" s="97" t="str">
        <f t="shared" si="7"/>
        <v>PM 5,06</v>
      </c>
    </row>
    <row r="483" spans="1:6" x14ac:dyDescent="0.2">
      <c r="A483" s="98">
        <v>16</v>
      </c>
      <c r="B483" s="99" t="s">
        <v>84</v>
      </c>
      <c r="C483" s="120">
        <v>43165</v>
      </c>
      <c r="D483" s="121">
        <v>0.34375</v>
      </c>
      <c r="E483" s="97" t="s">
        <v>149</v>
      </c>
      <c r="F483" s="97" t="str">
        <f t="shared" si="7"/>
        <v>AM 8,15</v>
      </c>
    </row>
    <row r="484" spans="1:6" x14ac:dyDescent="0.2">
      <c r="A484" s="98">
        <v>16</v>
      </c>
      <c r="B484" s="99" t="s">
        <v>84</v>
      </c>
      <c r="C484" s="120">
        <v>43165</v>
      </c>
      <c r="D484" s="121">
        <v>0.21249999999999999</v>
      </c>
      <c r="E484" s="97" t="s">
        <v>148</v>
      </c>
      <c r="F484" s="97" t="str">
        <f t="shared" si="7"/>
        <v>PM 5,06</v>
      </c>
    </row>
    <row r="485" spans="1:6" x14ac:dyDescent="0.2">
      <c r="A485" s="98">
        <v>16</v>
      </c>
      <c r="B485" s="99" t="s">
        <v>84</v>
      </c>
      <c r="C485" s="120">
        <v>43166</v>
      </c>
      <c r="D485" s="121">
        <v>0.34375</v>
      </c>
      <c r="E485" s="97" t="s">
        <v>149</v>
      </c>
      <c r="F485" s="97" t="str">
        <f t="shared" si="7"/>
        <v>AM 8,15</v>
      </c>
    </row>
    <row r="486" spans="1:6" x14ac:dyDescent="0.2">
      <c r="A486" s="98">
        <v>16</v>
      </c>
      <c r="B486" s="99" t="s">
        <v>84</v>
      </c>
      <c r="C486" s="120">
        <v>43166</v>
      </c>
      <c r="D486" s="121">
        <v>0.21249999999999999</v>
      </c>
      <c r="E486" s="97" t="s">
        <v>148</v>
      </c>
      <c r="F486" s="97" t="str">
        <f t="shared" si="7"/>
        <v>PM 5,06</v>
      </c>
    </row>
    <row r="487" spans="1:6" x14ac:dyDescent="0.2">
      <c r="A487" s="98">
        <v>16</v>
      </c>
      <c r="B487" s="99" t="s">
        <v>84</v>
      </c>
      <c r="C487" s="120">
        <v>43167</v>
      </c>
      <c r="D487" s="121">
        <v>0.33819444444444446</v>
      </c>
      <c r="E487" s="97" t="s">
        <v>149</v>
      </c>
      <c r="F487" s="97" t="str">
        <f t="shared" si="7"/>
        <v>AM 8,07</v>
      </c>
    </row>
    <row r="488" spans="1:6" x14ac:dyDescent="0.2">
      <c r="A488" s="98">
        <v>16</v>
      </c>
      <c r="B488" s="99" t="s">
        <v>84</v>
      </c>
      <c r="C488" s="120">
        <v>43167</v>
      </c>
      <c r="D488" s="121">
        <v>0.21805555555555556</v>
      </c>
      <c r="E488" s="97" t="s">
        <v>148</v>
      </c>
      <c r="F488" s="97" t="str">
        <f t="shared" si="7"/>
        <v>PM 5,14</v>
      </c>
    </row>
    <row r="489" spans="1:6" x14ac:dyDescent="0.2">
      <c r="A489" s="98">
        <v>16</v>
      </c>
      <c r="B489" s="99" t="s">
        <v>84</v>
      </c>
      <c r="C489" s="120">
        <v>43169</v>
      </c>
      <c r="D489" s="121">
        <v>0.34375</v>
      </c>
      <c r="E489" s="97" t="s">
        <v>149</v>
      </c>
      <c r="F489" s="97" t="str">
        <f t="shared" si="7"/>
        <v>AM 8,15</v>
      </c>
    </row>
    <row r="490" spans="1:6" x14ac:dyDescent="0.2">
      <c r="A490" s="98">
        <v>16</v>
      </c>
      <c r="B490" s="99" t="s">
        <v>84</v>
      </c>
      <c r="C490" s="120">
        <v>43169</v>
      </c>
      <c r="D490" s="121">
        <v>0.21249999999999999</v>
      </c>
      <c r="E490" s="97" t="s">
        <v>148</v>
      </c>
      <c r="F490" s="97" t="str">
        <f t="shared" si="7"/>
        <v>PM 5,06</v>
      </c>
    </row>
    <row r="491" spans="1:6" x14ac:dyDescent="0.2">
      <c r="A491" s="98">
        <v>16</v>
      </c>
      <c r="B491" s="99" t="s">
        <v>84</v>
      </c>
      <c r="C491" s="120">
        <v>43170</v>
      </c>
      <c r="D491" s="121">
        <v>0.33888888888888885</v>
      </c>
      <c r="E491" s="97" t="s">
        <v>149</v>
      </c>
      <c r="F491" s="97" t="str">
        <f t="shared" si="7"/>
        <v>AM 8,08</v>
      </c>
    </row>
    <row r="492" spans="1:6" x14ac:dyDescent="0.2">
      <c r="A492" s="98">
        <v>16</v>
      </c>
      <c r="B492" s="99" t="s">
        <v>84</v>
      </c>
      <c r="C492" s="120">
        <v>43170</v>
      </c>
      <c r="D492" s="121">
        <v>0.21249999999999999</v>
      </c>
      <c r="E492" s="97" t="s">
        <v>148</v>
      </c>
      <c r="F492" s="97" t="str">
        <f t="shared" si="7"/>
        <v>PM 5,06</v>
      </c>
    </row>
    <row r="493" spans="1:6" x14ac:dyDescent="0.2">
      <c r="A493" s="98">
        <v>16</v>
      </c>
      <c r="B493" s="99" t="s">
        <v>84</v>
      </c>
      <c r="C493" s="120">
        <v>43171</v>
      </c>
      <c r="D493" s="121">
        <v>0.34166666666666662</v>
      </c>
      <c r="E493" s="97" t="s">
        <v>149</v>
      </c>
      <c r="F493" s="97" t="str">
        <f t="shared" si="7"/>
        <v>AM 8,12</v>
      </c>
    </row>
    <row r="494" spans="1:6" x14ac:dyDescent="0.2">
      <c r="A494" s="98">
        <v>16</v>
      </c>
      <c r="B494" s="99" t="s">
        <v>84</v>
      </c>
      <c r="C494" s="120">
        <v>43171</v>
      </c>
      <c r="D494" s="121">
        <v>0.21111111111111111</v>
      </c>
      <c r="E494" s="97" t="s">
        <v>148</v>
      </c>
      <c r="F494" s="97" t="str">
        <f t="shared" si="7"/>
        <v>PM 5,04</v>
      </c>
    </row>
    <row r="495" spans="1:6" x14ac:dyDescent="0.2">
      <c r="A495" s="98">
        <v>16</v>
      </c>
      <c r="B495" s="99" t="s">
        <v>84</v>
      </c>
      <c r="C495" s="120">
        <v>43172</v>
      </c>
      <c r="D495" s="121">
        <v>0.33749999999999997</v>
      </c>
      <c r="E495" s="97" t="s">
        <v>149</v>
      </c>
      <c r="F495" s="97" t="str">
        <f t="shared" si="7"/>
        <v>AM 8,06</v>
      </c>
    </row>
    <row r="496" spans="1:6" x14ac:dyDescent="0.2">
      <c r="A496" s="98">
        <v>16</v>
      </c>
      <c r="B496" s="99" t="s">
        <v>84</v>
      </c>
      <c r="C496" s="120">
        <v>43172</v>
      </c>
      <c r="D496" s="121">
        <v>0.21111111111111111</v>
      </c>
      <c r="E496" s="97" t="s">
        <v>148</v>
      </c>
      <c r="F496" s="97" t="str">
        <f t="shared" si="7"/>
        <v>PM 5,04</v>
      </c>
    </row>
    <row r="497" spans="1:6" x14ac:dyDescent="0.2">
      <c r="A497" s="98">
        <v>16</v>
      </c>
      <c r="B497" s="99" t="s">
        <v>84</v>
      </c>
      <c r="C497" s="120">
        <v>43173</v>
      </c>
      <c r="D497" s="121">
        <v>0.33819444444444446</v>
      </c>
      <c r="E497" s="97" t="s">
        <v>149</v>
      </c>
      <c r="F497" s="97" t="str">
        <f t="shared" si="7"/>
        <v>AM 8,07</v>
      </c>
    </row>
    <row r="498" spans="1:6" x14ac:dyDescent="0.2">
      <c r="A498" s="98">
        <v>16</v>
      </c>
      <c r="B498" s="99" t="s">
        <v>84</v>
      </c>
      <c r="C498" s="120">
        <v>43173</v>
      </c>
      <c r="D498" s="121">
        <v>0.20972222222222223</v>
      </c>
      <c r="E498" s="97" t="s">
        <v>148</v>
      </c>
      <c r="F498" s="97" t="str">
        <f t="shared" si="7"/>
        <v>PM 5,02</v>
      </c>
    </row>
    <row r="499" spans="1:6" x14ac:dyDescent="0.2">
      <c r="A499" s="98">
        <v>16</v>
      </c>
      <c r="B499" s="99" t="s">
        <v>84</v>
      </c>
      <c r="C499" s="120">
        <v>43174</v>
      </c>
      <c r="D499" s="121">
        <v>0.33611111111111108</v>
      </c>
      <c r="E499" s="97" t="s">
        <v>149</v>
      </c>
      <c r="F499" s="97" t="str">
        <f t="shared" si="7"/>
        <v>AM 8,04</v>
      </c>
    </row>
    <row r="500" spans="1:6" x14ac:dyDescent="0.2">
      <c r="A500" s="98">
        <v>16</v>
      </c>
      <c r="B500" s="99" t="s">
        <v>84</v>
      </c>
      <c r="C500" s="120">
        <v>43174</v>
      </c>
      <c r="D500" s="121">
        <v>0.21319444444444444</v>
      </c>
      <c r="E500" s="97" t="s">
        <v>148</v>
      </c>
      <c r="F500" s="97" t="str">
        <f t="shared" si="7"/>
        <v>PM 5,07</v>
      </c>
    </row>
    <row r="501" spans="1:6" x14ac:dyDescent="0.2">
      <c r="A501" s="98">
        <v>16</v>
      </c>
      <c r="B501" s="99" t="s">
        <v>84</v>
      </c>
      <c r="C501" s="120">
        <v>43175</v>
      </c>
      <c r="D501" s="121">
        <v>0.35069444444444442</v>
      </c>
      <c r="E501" s="97" t="s">
        <v>149</v>
      </c>
      <c r="F501" s="97" t="str">
        <f t="shared" si="7"/>
        <v>AM 8,25</v>
      </c>
    </row>
    <row r="502" spans="1:6" x14ac:dyDescent="0.2">
      <c r="A502" s="98">
        <v>16</v>
      </c>
      <c r="B502" s="99" t="s">
        <v>84</v>
      </c>
      <c r="C502" s="120">
        <v>43175</v>
      </c>
      <c r="D502" s="121">
        <v>0.21458333333333335</v>
      </c>
      <c r="E502" s="97" t="s">
        <v>148</v>
      </c>
      <c r="F502" s="97" t="str">
        <f t="shared" si="7"/>
        <v>PM 5,09</v>
      </c>
    </row>
    <row r="503" spans="1:6" x14ac:dyDescent="0.2">
      <c r="A503" s="98">
        <v>16</v>
      </c>
      <c r="B503" s="99" t="s">
        <v>84</v>
      </c>
      <c r="C503" s="120">
        <v>43176</v>
      </c>
      <c r="D503" s="121">
        <v>0.33680555555555558</v>
      </c>
      <c r="E503" s="97" t="s">
        <v>149</v>
      </c>
      <c r="F503" s="97" t="str">
        <f t="shared" si="7"/>
        <v>AM 8,05</v>
      </c>
    </row>
    <row r="504" spans="1:6" x14ac:dyDescent="0.2">
      <c r="A504" s="98">
        <v>16</v>
      </c>
      <c r="B504" s="99" t="s">
        <v>84</v>
      </c>
      <c r="C504" s="120">
        <v>43176</v>
      </c>
      <c r="D504" s="121">
        <v>0.25694444444444448</v>
      </c>
      <c r="E504" s="97" t="s">
        <v>148</v>
      </c>
      <c r="F504" s="97" t="str">
        <f t="shared" si="7"/>
        <v>PM 6,10</v>
      </c>
    </row>
    <row r="505" spans="1:6" x14ac:dyDescent="0.2">
      <c r="A505" s="98">
        <v>16</v>
      </c>
      <c r="B505" s="99" t="s">
        <v>84</v>
      </c>
      <c r="C505" s="120">
        <v>43177</v>
      </c>
      <c r="D505" s="121">
        <v>0.33888888888888885</v>
      </c>
      <c r="E505" s="97" t="s">
        <v>149</v>
      </c>
      <c r="F505" s="97" t="str">
        <f t="shared" si="7"/>
        <v>AM 8,08</v>
      </c>
    </row>
    <row r="506" spans="1:6" x14ac:dyDescent="0.2">
      <c r="A506" s="98">
        <v>16</v>
      </c>
      <c r="B506" s="99" t="s">
        <v>84</v>
      </c>
      <c r="C506" s="120">
        <v>43177</v>
      </c>
      <c r="D506" s="121">
        <v>0.25416666666666665</v>
      </c>
      <c r="E506" s="97" t="s">
        <v>148</v>
      </c>
      <c r="F506" s="97" t="str">
        <f t="shared" si="7"/>
        <v>PM 6,06</v>
      </c>
    </row>
    <row r="507" spans="1:6" x14ac:dyDescent="0.2">
      <c r="A507" s="98">
        <v>16</v>
      </c>
      <c r="B507" s="99" t="s">
        <v>84</v>
      </c>
      <c r="C507" s="120">
        <v>43178</v>
      </c>
      <c r="D507" s="121">
        <v>0.33749999999999997</v>
      </c>
      <c r="E507" s="97" t="s">
        <v>149</v>
      </c>
      <c r="F507" s="97" t="str">
        <f t="shared" si="7"/>
        <v>AM 8,06</v>
      </c>
    </row>
    <row r="508" spans="1:6" x14ac:dyDescent="0.2">
      <c r="A508" s="98">
        <v>16</v>
      </c>
      <c r="B508" s="99" t="s">
        <v>84</v>
      </c>
      <c r="C508" s="120">
        <v>43178</v>
      </c>
      <c r="D508" s="121">
        <v>0.26111111111111113</v>
      </c>
      <c r="E508" s="97" t="s">
        <v>148</v>
      </c>
      <c r="F508" s="97" t="str">
        <f t="shared" si="7"/>
        <v>PM 6,16</v>
      </c>
    </row>
    <row r="509" spans="1:6" x14ac:dyDescent="0.2">
      <c r="A509" s="98">
        <v>16</v>
      </c>
      <c r="B509" s="99" t="s">
        <v>84</v>
      </c>
      <c r="C509" s="120">
        <v>43179</v>
      </c>
      <c r="D509" s="121">
        <v>0.34930555555555554</v>
      </c>
      <c r="E509" s="97" t="s">
        <v>149</v>
      </c>
      <c r="F509" s="97" t="str">
        <f t="shared" si="7"/>
        <v>AM 8,23</v>
      </c>
    </row>
    <row r="510" spans="1:6" x14ac:dyDescent="0.2">
      <c r="A510" s="98">
        <v>16</v>
      </c>
      <c r="B510" s="99" t="s">
        <v>84</v>
      </c>
      <c r="C510" s="120">
        <v>43179</v>
      </c>
      <c r="D510" s="121">
        <v>0.31319444444444444</v>
      </c>
      <c r="E510" s="97" t="s">
        <v>148</v>
      </c>
      <c r="F510" s="97" t="str">
        <f t="shared" si="7"/>
        <v>PM 7,31</v>
      </c>
    </row>
    <row r="511" spans="1:6" x14ac:dyDescent="0.2">
      <c r="A511" s="98">
        <v>16</v>
      </c>
      <c r="B511" s="99" t="s">
        <v>84</v>
      </c>
      <c r="C511" s="120">
        <v>43180</v>
      </c>
      <c r="D511" s="121">
        <v>0.33749999999999997</v>
      </c>
      <c r="E511" s="97" t="s">
        <v>149</v>
      </c>
      <c r="F511" s="97" t="str">
        <f t="shared" si="7"/>
        <v>AM 8,06</v>
      </c>
    </row>
    <row r="512" spans="1:6" x14ac:dyDescent="0.2">
      <c r="A512" s="98">
        <v>16</v>
      </c>
      <c r="B512" s="99" t="s">
        <v>84</v>
      </c>
      <c r="C512" s="120">
        <v>43180</v>
      </c>
      <c r="D512" s="121">
        <v>0.25069444444444444</v>
      </c>
      <c r="E512" s="97" t="s">
        <v>148</v>
      </c>
      <c r="F512" s="97" t="str">
        <f t="shared" si="7"/>
        <v>PM 6,01</v>
      </c>
    </row>
    <row r="513" spans="1:6" x14ac:dyDescent="0.2">
      <c r="A513" s="98">
        <v>16</v>
      </c>
      <c r="B513" s="99" t="s">
        <v>84</v>
      </c>
      <c r="C513" s="120">
        <v>43181</v>
      </c>
      <c r="D513" s="121">
        <v>0.34722222222222227</v>
      </c>
      <c r="E513" s="97" t="s">
        <v>149</v>
      </c>
      <c r="F513" s="97" t="str">
        <f t="shared" si="7"/>
        <v>AM 8,20</v>
      </c>
    </row>
    <row r="514" spans="1:6" x14ac:dyDescent="0.2">
      <c r="A514" s="98">
        <v>16</v>
      </c>
      <c r="B514" s="99" t="s">
        <v>84</v>
      </c>
      <c r="C514" s="120">
        <v>43181</v>
      </c>
      <c r="D514" s="121">
        <v>0.21180555555555555</v>
      </c>
      <c r="E514" s="97" t="s">
        <v>148</v>
      </c>
      <c r="F514" s="97" t="str">
        <f t="shared" ref="F514:F577" si="8">E514&amp;" "&amp;TEXT(D514,"h,mm")</f>
        <v>PM 5,05</v>
      </c>
    </row>
    <row r="515" spans="1:6" x14ac:dyDescent="0.2">
      <c r="A515" s="98">
        <v>16</v>
      </c>
      <c r="B515" s="99" t="s">
        <v>84</v>
      </c>
      <c r="C515" s="120">
        <v>43182</v>
      </c>
      <c r="D515" s="121">
        <v>0.35694444444444445</v>
      </c>
      <c r="E515" s="97" t="s">
        <v>149</v>
      </c>
      <c r="F515" s="97" t="str">
        <f t="shared" si="8"/>
        <v>AM 8,34</v>
      </c>
    </row>
    <row r="516" spans="1:6" x14ac:dyDescent="0.2">
      <c r="A516" s="98">
        <v>16</v>
      </c>
      <c r="B516" s="99" t="s">
        <v>84</v>
      </c>
      <c r="C516" s="120">
        <v>43188</v>
      </c>
      <c r="D516" s="121">
        <v>0.33958333333333335</v>
      </c>
      <c r="E516" s="97" t="s">
        <v>149</v>
      </c>
      <c r="F516" s="97" t="str">
        <f t="shared" si="8"/>
        <v>AM 8,09</v>
      </c>
    </row>
    <row r="517" spans="1:6" x14ac:dyDescent="0.2">
      <c r="A517" s="98">
        <v>16</v>
      </c>
      <c r="B517" s="99" t="s">
        <v>84</v>
      </c>
      <c r="C517" s="120">
        <v>43188</v>
      </c>
      <c r="D517" s="121">
        <v>0.21041666666666667</v>
      </c>
      <c r="E517" s="97" t="s">
        <v>148</v>
      </c>
      <c r="F517" s="97" t="str">
        <f t="shared" si="8"/>
        <v>PM 5,03</v>
      </c>
    </row>
    <row r="518" spans="1:6" x14ac:dyDescent="0.2">
      <c r="A518" s="98">
        <v>17</v>
      </c>
      <c r="B518" s="99" t="s">
        <v>85</v>
      </c>
      <c r="C518" s="120">
        <v>43160</v>
      </c>
      <c r="D518" s="121">
        <v>0.3354166666666667</v>
      </c>
      <c r="E518" s="97" t="s">
        <v>149</v>
      </c>
      <c r="F518" s="97" t="str">
        <f t="shared" si="8"/>
        <v>AM 8,03</v>
      </c>
    </row>
    <row r="519" spans="1:6" x14ac:dyDescent="0.2">
      <c r="A519" s="98">
        <v>17</v>
      </c>
      <c r="B519" s="99" t="s">
        <v>85</v>
      </c>
      <c r="C519" s="120">
        <v>43160</v>
      </c>
      <c r="D519" s="121">
        <v>0.21666666666666667</v>
      </c>
      <c r="E519" s="97" t="s">
        <v>148</v>
      </c>
      <c r="F519" s="97" t="str">
        <f t="shared" si="8"/>
        <v>PM 5,12</v>
      </c>
    </row>
    <row r="520" spans="1:6" x14ac:dyDescent="0.2">
      <c r="A520" s="98">
        <v>17</v>
      </c>
      <c r="B520" s="99" t="s">
        <v>85</v>
      </c>
      <c r="C520" s="120">
        <v>43161</v>
      </c>
      <c r="D520" s="121">
        <v>0.36249999999999999</v>
      </c>
      <c r="E520" s="97" t="s">
        <v>149</v>
      </c>
      <c r="F520" s="97" t="str">
        <f t="shared" si="8"/>
        <v>AM 8,42</v>
      </c>
    </row>
    <row r="521" spans="1:6" x14ac:dyDescent="0.2">
      <c r="A521" s="98">
        <v>17</v>
      </c>
      <c r="B521" s="99" t="s">
        <v>85</v>
      </c>
      <c r="C521" s="120">
        <v>43161</v>
      </c>
      <c r="D521" s="121">
        <v>0.21180555555555555</v>
      </c>
      <c r="E521" s="97" t="s">
        <v>148</v>
      </c>
      <c r="F521" s="97" t="str">
        <f t="shared" si="8"/>
        <v>PM 5,05</v>
      </c>
    </row>
    <row r="522" spans="1:6" x14ac:dyDescent="0.2">
      <c r="A522" s="98">
        <v>17</v>
      </c>
      <c r="B522" s="99" t="s">
        <v>85</v>
      </c>
      <c r="C522" s="120">
        <v>43162</v>
      </c>
      <c r="D522" s="121">
        <v>0.34027777777777773</v>
      </c>
      <c r="E522" s="97" t="s">
        <v>149</v>
      </c>
      <c r="F522" s="97" t="str">
        <f t="shared" si="8"/>
        <v>AM 8,10</v>
      </c>
    </row>
    <row r="523" spans="1:6" x14ac:dyDescent="0.2">
      <c r="A523" s="98">
        <v>17</v>
      </c>
      <c r="B523" s="99" t="s">
        <v>85</v>
      </c>
      <c r="C523" s="120">
        <v>43162</v>
      </c>
      <c r="D523" s="121">
        <v>0.25347222222222221</v>
      </c>
      <c r="E523" s="97" t="s">
        <v>148</v>
      </c>
      <c r="F523" s="97" t="str">
        <f t="shared" si="8"/>
        <v>PM 6,05</v>
      </c>
    </row>
    <row r="524" spans="1:6" x14ac:dyDescent="0.2">
      <c r="A524" s="98">
        <v>17</v>
      </c>
      <c r="B524" s="99" t="s">
        <v>85</v>
      </c>
      <c r="C524" s="120">
        <v>43163</v>
      </c>
      <c r="D524" s="121">
        <v>0.34166666666666662</v>
      </c>
      <c r="E524" s="97" t="s">
        <v>149</v>
      </c>
      <c r="F524" s="97" t="str">
        <f t="shared" si="8"/>
        <v>AM 8,12</v>
      </c>
    </row>
    <row r="525" spans="1:6" x14ac:dyDescent="0.2">
      <c r="A525" s="98">
        <v>17</v>
      </c>
      <c r="B525" s="99" t="s">
        <v>85</v>
      </c>
      <c r="C525" s="120">
        <v>43163</v>
      </c>
      <c r="D525" s="121">
        <v>0.25069444444444444</v>
      </c>
      <c r="E525" s="97" t="s">
        <v>148</v>
      </c>
      <c r="F525" s="97" t="str">
        <f t="shared" si="8"/>
        <v>PM 6,01</v>
      </c>
    </row>
    <row r="526" spans="1:6" x14ac:dyDescent="0.2">
      <c r="A526" s="98">
        <v>17</v>
      </c>
      <c r="B526" s="99" t="s">
        <v>85</v>
      </c>
      <c r="C526" s="120">
        <v>43164</v>
      </c>
      <c r="D526" s="121">
        <v>0.33680555555555558</v>
      </c>
      <c r="E526" s="97" t="s">
        <v>149</v>
      </c>
      <c r="F526" s="97" t="str">
        <f t="shared" si="8"/>
        <v>AM 8,05</v>
      </c>
    </row>
    <row r="527" spans="1:6" x14ac:dyDescent="0.2">
      <c r="A527" s="98">
        <v>17</v>
      </c>
      <c r="B527" s="99" t="s">
        <v>85</v>
      </c>
      <c r="C527" s="120">
        <v>43164</v>
      </c>
      <c r="D527" s="121">
        <v>0.21249999999999999</v>
      </c>
      <c r="E527" s="97" t="s">
        <v>148</v>
      </c>
      <c r="F527" s="97" t="str">
        <f t="shared" si="8"/>
        <v>PM 5,06</v>
      </c>
    </row>
    <row r="528" spans="1:6" x14ac:dyDescent="0.2">
      <c r="A528" s="98">
        <v>17</v>
      </c>
      <c r="B528" s="99" t="s">
        <v>85</v>
      </c>
      <c r="C528" s="120">
        <v>43165</v>
      </c>
      <c r="D528" s="121">
        <v>0.3354166666666667</v>
      </c>
      <c r="E528" s="97" t="s">
        <v>149</v>
      </c>
      <c r="F528" s="97" t="str">
        <f t="shared" si="8"/>
        <v>AM 8,03</v>
      </c>
    </row>
    <row r="529" spans="1:6" x14ac:dyDescent="0.2">
      <c r="A529" s="98">
        <v>17</v>
      </c>
      <c r="B529" s="99" t="s">
        <v>85</v>
      </c>
      <c r="C529" s="120">
        <v>43165</v>
      </c>
      <c r="D529" s="121">
        <v>0.21111111111111111</v>
      </c>
      <c r="E529" s="97" t="s">
        <v>148</v>
      </c>
      <c r="F529" s="97" t="str">
        <f t="shared" si="8"/>
        <v>PM 5,04</v>
      </c>
    </row>
    <row r="530" spans="1:6" x14ac:dyDescent="0.2">
      <c r="A530" s="98">
        <v>17</v>
      </c>
      <c r="B530" s="99" t="s">
        <v>85</v>
      </c>
      <c r="C530" s="120">
        <v>43166</v>
      </c>
      <c r="D530" s="121">
        <v>0.33819444444444446</v>
      </c>
      <c r="E530" s="97" t="s">
        <v>149</v>
      </c>
      <c r="F530" s="97" t="str">
        <f t="shared" si="8"/>
        <v>AM 8,07</v>
      </c>
    </row>
    <row r="531" spans="1:6" x14ac:dyDescent="0.2">
      <c r="A531" s="98">
        <v>17</v>
      </c>
      <c r="B531" s="99" t="s">
        <v>85</v>
      </c>
      <c r="C531" s="120">
        <v>43166</v>
      </c>
      <c r="D531" s="121">
        <v>0.21111111111111111</v>
      </c>
      <c r="E531" s="97" t="s">
        <v>148</v>
      </c>
      <c r="F531" s="97" t="str">
        <f t="shared" si="8"/>
        <v>PM 5,04</v>
      </c>
    </row>
    <row r="532" spans="1:6" x14ac:dyDescent="0.2">
      <c r="A532" s="98">
        <v>17</v>
      </c>
      <c r="B532" s="99" t="s">
        <v>85</v>
      </c>
      <c r="C532" s="120">
        <v>43167</v>
      </c>
      <c r="D532" s="121">
        <v>0.3354166666666667</v>
      </c>
      <c r="E532" s="97" t="s">
        <v>149</v>
      </c>
      <c r="F532" s="97" t="str">
        <f t="shared" si="8"/>
        <v>AM 8,03</v>
      </c>
    </row>
    <row r="533" spans="1:6" x14ac:dyDescent="0.2">
      <c r="A533" s="98">
        <v>17</v>
      </c>
      <c r="B533" s="99" t="s">
        <v>85</v>
      </c>
      <c r="C533" s="120">
        <v>43167</v>
      </c>
      <c r="D533" s="121">
        <v>0.21111111111111111</v>
      </c>
      <c r="E533" s="97" t="s">
        <v>148</v>
      </c>
      <c r="F533" s="97" t="str">
        <f t="shared" si="8"/>
        <v>PM 5,04</v>
      </c>
    </row>
    <row r="534" spans="1:6" x14ac:dyDescent="0.2">
      <c r="A534" s="98">
        <v>17</v>
      </c>
      <c r="B534" s="99" t="s">
        <v>85</v>
      </c>
      <c r="C534" s="120">
        <v>43169</v>
      </c>
      <c r="D534" s="121">
        <v>0.33888888888888885</v>
      </c>
      <c r="E534" s="97" t="s">
        <v>149</v>
      </c>
      <c r="F534" s="97" t="str">
        <f t="shared" si="8"/>
        <v>AM 8,08</v>
      </c>
    </row>
    <row r="535" spans="1:6" x14ac:dyDescent="0.2">
      <c r="A535" s="98">
        <v>17</v>
      </c>
      <c r="B535" s="99" t="s">
        <v>85</v>
      </c>
      <c r="C535" s="120">
        <v>43169</v>
      </c>
      <c r="D535" s="121">
        <v>0.21111111111111111</v>
      </c>
      <c r="E535" s="97" t="s">
        <v>148</v>
      </c>
      <c r="F535" s="97" t="str">
        <f t="shared" si="8"/>
        <v>PM 5,04</v>
      </c>
    </row>
    <row r="536" spans="1:6" x14ac:dyDescent="0.2">
      <c r="A536" s="98">
        <v>17</v>
      </c>
      <c r="B536" s="99" t="s">
        <v>85</v>
      </c>
      <c r="C536" s="120">
        <v>43170</v>
      </c>
      <c r="D536" s="121">
        <v>0.33680555555555558</v>
      </c>
      <c r="E536" s="97" t="s">
        <v>149</v>
      </c>
      <c r="F536" s="97" t="str">
        <f t="shared" si="8"/>
        <v>AM 8,05</v>
      </c>
    </row>
    <row r="537" spans="1:6" x14ac:dyDescent="0.2">
      <c r="A537" s="98">
        <v>17</v>
      </c>
      <c r="B537" s="99" t="s">
        <v>85</v>
      </c>
      <c r="C537" s="120">
        <v>43170</v>
      </c>
      <c r="D537" s="121">
        <v>0.21111111111111111</v>
      </c>
      <c r="E537" s="97" t="s">
        <v>148</v>
      </c>
      <c r="F537" s="97" t="str">
        <f t="shared" si="8"/>
        <v>PM 5,04</v>
      </c>
    </row>
    <row r="538" spans="1:6" x14ac:dyDescent="0.2">
      <c r="A538" s="98">
        <v>17</v>
      </c>
      <c r="B538" s="99" t="s">
        <v>85</v>
      </c>
      <c r="C538" s="120">
        <v>43171</v>
      </c>
      <c r="D538" s="121">
        <v>0.33749999999999997</v>
      </c>
      <c r="E538" s="97" t="s">
        <v>149</v>
      </c>
      <c r="F538" s="97" t="str">
        <f t="shared" si="8"/>
        <v>AM 8,06</v>
      </c>
    </row>
    <row r="539" spans="1:6" x14ac:dyDescent="0.2">
      <c r="A539" s="98">
        <v>17</v>
      </c>
      <c r="B539" s="99" t="s">
        <v>85</v>
      </c>
      <c r="C539" s="120">
        <v>43171</v>
      </c>
      <c r="D539" s="121">
        <v>0.21180555555555555</v>
      </c>
      <c r="E539" s="97" t="s">
        <v>148</v>
      </c>
      <c r="F539" s="97" t="str">
        <f t="shared" si="8"/>
        <v>PM 5,05</v>
      </c>
    </row>
    <row r="540" spans="1:6" x14ac:dyDescent="0.2">
      <c r="A540" s="98">
        <v>17</v>
      </c>
      <c r="B540" s="99" t="s">
        <v>85</v>
      </c>
      <c r="C540" s="120">
        <v>43172</v>
      </c>
      <c r="D540" s="121">
        <v>0.3347222222222222</v>
      </c>
      <c r="E540" s="97" t="s">
        <v>149</v>
      </c>
      <c r="F540" s="97" t="str">
        <f t="shared" si="8"/>
        <v>AM 8,02</v>
      </c>
    </row>
    <row r="541" spans="1:6" x14ac:dyDescent="0.2">
      <c r="A541" s="98">
        <v>17</v>
      </c>
      <c r="B541" s="99" t="s">
        <v>85</v>
      </c>
      <c r="C541" s="120">
        <v>43172</v>
      </c>
      <c r="D541" s="121">
        <v>0.21041666666666667</v>
      </c>
      <c r="E541" s="97" t="s">
        <v>148</v>
      </c>
      <c r="F541" s="97" t="str">
        <f t="shared" si="8"/>
        <v>PM 5,03</v>
      </c>
    </row>
    <row r="542" spans="1:6" x14ac:dyDescent="0.2">
      <c r="A542" s="98">
        <v>17</v>
      </c>
      <c r="B542" s="99" t="s">
        <v>85</v>
      </c>
      <c r="C542" s="120">
        <v>43173</v>
      </c>
      <c r="D542" s="121">
        <v>0.33819444444444446</v>
      </c>
      <c r="E542" s="97" t="s">
        <v>149</v>
      </c>
      <c r="F542" s="97" t="str">
        <f t="shared" si="8"/>
        <v>AM 8,07</v>
      </c>
    </row>
    <row r="543" spans="1:6" x14ac:dyDescent="0.2">
      <c r="A543" s="98">
        <v>17</v>
      </c>
      <c r="B543" s="99" t="s">
        <v>85</v>
      </c>
      <c r="C543" s="120">
        <v>43173</v>
      </c>
      <c r="D543" s="121">
        <v>0.21111111111111111</v>
      </c>
      <c r="E543" s="97" t="s">
        <v>148</v>
      </c>
      <c r="F543" s="97" t="str">
        <f t="shared" si="8"/>
        <v>PM 5,04</v>
      </c>
    </row>
    <row r="544" spans="1:6" x14ac:dyDescent="0.2">
      <c r="A544" s="98">
        <v>17</v>
      </c>
      <c r="B544" s="99" t="s">
        <v>85</v>
      </c>
      <c r="C544" s="120">
        <v>43174</v>
      </c>
      <c r="D544" s="121">
        <v>0.3354166666666667</v>
      </c>
      <c r="E544" s="97" t="s">
        <v>149</v>
      </c>
      <c r="F544" s="97" t="str">
        <f t="shared" si="8"/>
        <v>AM 8,03</v>
      </c>
    </row>
    <row r="545" spans="1:6" x14ac:dyDescent="0.2">
      <c r="A545" s="98">
        <v>17</v>
      </c>
      <c r="B545" s="99" t="s">
        <v>85</v>
      </c>
      <c r="C545" s="120">
        <v>43174</v>
      </c>
      <c r="D545" s="121">
        <v>0.20972222222222223</v>
      </c>
      <c r="E545" s="97" t="s">
        <v>148</v>
      </c>
      <c r="F545" s="97" t="str">
        <f t="shared" si="8"/>
        <v>PM 5,02</v>
      </c>
    </row>
    <row r="546" spans="1:6" x14ac:dyDescent="0.2">
      <c r="A546" s="98">
        <v>17</v>
      </c>
      <c r="B546" s="99" t="s">
        <v>85</v>
      </c>
      <c r="C546" s="120">
        <v>43175</v>
      </c>
      <c r="D546" s="121">
        <v>0.34513888888888888</v>
      </c>
      <c r="E546" s="97" t="s">
        <v>149</v>
      </c>
      <c r="F546" s="97" t="str">
        <f t="shared" si="8"/>
        <v>AM 8,17</v>
      </c>
    </row>
    <row r="547" spans="1:6" x14ac:dyDescent="0.2">
      <c r="A547" s="98">
        <v>17</v>
      </c>
      <c r="B547" s="99" t="s">
        <v>85</v>
      </c>
      <c r="C547" s="120">
        <v>43175</v>
      </c>
      <c r="D547" s="121">
        <v>0.21111111111111111</v>
      </c>
      <c r="E547" s="97" t="s">
        <v>148</v>
      </c>
      <c r="F547" s="97" t="str">
        <f t="shared" si="8"/>
        <v>PM 5,04</v>
      </c>
    </row>
    <row r="548" spans="1:6" x14ac:dyDescent="0.2">
      <c r="A548" s="98">
        <v>17</v>
      </c>
      <c r="B548" s="99" t="s">
        <v>85</v>
      </c>
      <c r="C548" s="120">
        <v>43176</v>
      </c>
      <c r="D548" s="121">
        <v>0.33680555555555558</v>
      </c>
      <c r="E548" s="97" t="s">
        <v>149</v>
      </c>
      <c r="F548" s="97" t="str">
        <f t="shared" si="8"/>
        <v>AM 8,05</v>
      </c>
    </row>
    <row r="549" spans="1:6" x14ac:dyDescent="0.2">
      <c r="A549" s="98">
        <v>17</v>
      </c>
      <c r="B549" s="99" t="s">
        <v>85</v>
      </c>
      <c r="C549" s="120">
        <v>43176</v>
      </c>
      <c r="D549" s="121">
        <v>0.25347222222222221</v>
      </c>
      <c r="E549" s="97" t="s">
        <v>148</v>
      </c>
      <c r="F549" s="97" t="str">
        <f t="shared" si="8"/>
        <v>PM 6,05</v>
      </c>
    </row>
    <row r="550" spans="1:6" x14ac:dyDescent="0.2">
      <c r="A550" s="98">
        <v>17</v>
      </c>
      <c r="B550" s="99" t="s">
        <v>85</v>
      </c>
      <c r="C550" s="120">
        <v>43177</v>
      </c>
      <c r="D550" s="121">
        <v>0.33749999999999997</v>
      </c>
      <c r="E550" s="97" t="s">
        <v>149</v>
      </c>
      <c r="F550" s="97" t="str">
        <f t="shared" si="8"/>
        <v>AM 8,06</v>
      </c>
    </row>
    <row r="551" spans="1:6" x14ac:dyDescent="0.2">
      <c r="A551" s="98">
        <v>17</v>
      </c>
      <c r="B551" s="99" t="s">
        <v>85</v>
      </c>
      <c r="C551" s="120">
        <v>43177</v>
      </c>
      <c r="D551" s="121">
        <v>0.25416666666666665</v>
      </c>
      <c r="E551" s="97" t="s">
        <v>148</v>
      </c>
      <c r="F551" s="97" t="str">
        <f t="shared" si="8"/>
        <v>PM 6,06</v>
      </c>
    </row>
    <row r="552" spans="1:6" x14ac:dyDescent="0.2">
      <c r="A552" s="98">
        <v>17</v>
      </c>
      <c r="B552" s="99" t="s">
        <v>85</v>
      </c>
      <c r="C552" s="120">
        <v>43178</v>
      </c>
      <c r="D552" s="121">
        <v>0.33611111111111108</v>
      </c>
      <c r="E552" s="97" t="s">
        <v>149</v>
      </c>
      <c r="F552" s="97" t="str">
        <f t="shared" si="8"/>
        <v>AM 8,04</v>
      </c>
    </row>
    <row r="553" spans="1:6" x14ac:dyDescent="0.2">
      <c r="A553" s="98">
        <v>17</v>
      </c>
      <c r="B553" s="99" t="s">
        <v>85</v>
      </c>
      <c r="C553" s="120">
        <v>43178</v>
      </c>
      <c r="D553" s="121">
        <v>0.25208333333333333</v>
      </c>
      <c r="E553" s="97" t="s">
        <v>148</v>
      </c>
      <c r="F553" s="97" t="str">
        <f t="shared" si="8"/>
        <v>PM 6,03</v>
      </c>
    </row>
    <row r="554" spans="1:6" x14ac:dyDescent="0.2">
      <c r="A554" s="98">
        <v>17</v>
      </c>
      <c r="B554" s="99" t="s">
        <v>85</v>
      </c>
      <c r="C554" s="120">
        <v>43179</v>
      </c>
      <c r="D554" s="121">
        <v>0.33263888888888887</v>
      </c>
      <c r="E554" s="97" t="s">
        <v>149</v>
      </c>
      <c r="F554" s="97" t="str">
        <f t="shared" si="8"/>
        <v>AM 7,59</v>
      </c>
    </row>
    <row r="555" spans="1:6" x14ac:dyDescent="0.2">
      <c r="A555" s="98">
        <v>17</v>
      </c>
      <c r="B555" s="99" t="s">
        <v>85</v>
      </c>
      <c r="C555" s="120">
        <v>43179</v>
      </c>
      <c r="D555" s="121">
        <v>0.25555555555555559</v>
      </c>
      <c r="E555" s="97" t="s">
        <v>148</v>
      </c>
      <c r="F555" s="97" t="str">
        <f t="shared" si="8"/>
        <v>PM 6,08</v>
      </c>
    </row>
    <row r="556" spans="1:6" x14ac:dyDescent="0.2">
      <c r="A556" s="98">
        <v>17</v>
      </c>
      <c r="B556" s="99" t="s">
        <v>85</v>
      </c>
      <c r="C556" s="120">
        <v>43180</v>
      </c>
      <c r="D556" s="121">
        <v>0.33611111111111108</v>
      </c>
      <c r="E556" s="97" t="s">
        <v>149</v>
      </c>
      <c r="F556" s="97" t="str">
        <f t="shared" si="8"/>
        <v>AM 8,04</v>
      </c>
    </row>
    <row r="557" spans="1:6" x14ac:dyDescent="0.2">
      <c r="A557" s="98">
        <v>17</v>
      </c>
      <c r="B557" s="99" t="s">
        <v>85</v>
      </c>
      <c r="C557" s="120">
        <v>43180</v>
      </c>
      <c r="D557" s="121">
        <v>0.25277777777777777</v>
      </c>
      <c r="E557" s="97" t="s">
        <v>148</v>
      </c>
      <c r="F557" s="97" t="str">
        <f t="shared" si="8"/>
        <v>PM 6,04</v>
      </c>
    </row>
    <row r="558" spans="1:6" x14ac:dyDescent="0.2">
      <c r="A558" s="98">
        <v>17</v>
      </c>
      <c r="B558" s="99" t="s">
        <v>85</v>
      </c>
      <c r="C558" s="120">
        <v>43181</v>
      </c>
      <c r="D558" s="121">
        <v>0.33749999999999997</v>
      </c>
      <c r="E558" s="97" t="s">
        <v>149</v>
      </c>
      <c r="F558" s="97" t="str">
        <f t="shared" si="8"/>
        <v>AM 8,06</v>
      </c>
    </row>
    <row r="559" spans="1:6" x14ac:dyDescent="0.2">
      <c r="A559" s="98">
        <v>17</v>
      </c>
      <c r="B559" s="99" t="s">
        <v>85</v>
      </c>
      <c r="C559" s="120">
        <v>43181</v>
      </c>
      <c r="D559" s="121">
        <v>0.21041666666666667</v>
      </c>
      <c r="E559" s="97" t="s">
        <v>148</v>
      </c>
      <c r="F559" s="97" t="str">
        <f t="shared" si="8"/>
        <v>PM 5,03</v>
      </c>
    </row>
    <row r="560" spans="1:6" x14ac:dyDescent="0.2">
      <c r="A560" s="98">
        <v>17</v>
      </c>
      <c r="B560" s="99" t="s">
        <v>85</v>
      </c>
      <c r="C560" s="120">
        <v>43182</v>
      </c>
      <c r="D560" s="121">
        <v>0.35625000000000001</v>
      </c>
      <c r="E560" s="97" t="s">
        <v>149</v>
      </c>
      <c r="F560" s="97" t="str">
        <f t="shared" si="8"/>
        <v>AM 8,33</v>
      </c>
    </row>
    <row r="561" spans="1:6" x14ac:dyDescent="0.2">
      <c r="A561" s="98">
        <v>17</v>
      </c>
      <c r="B561" s="99" t="s">
        <v>85</v>
      </c>
      <c r="C561" s="120">
        <v>43182</v>
      </c>
      <c r="D561" s="121">
        <v>0.17222222222222225</v>
      </c>
      <c r="E561" s="97" t="s">
        <v>148</v>
      </c>
      <c r="F561" s="97" t="str">
        <f t="shared" si="8"/>
        <v>PM 4,08</v>
      </c>
    </row>
    <row r="562" spans="1:6" x14ac:dyDescent="0.2">
      <c r="A562" s="98">
        <v>17</v>
      </c>
      <c r="B562" s="99" t="s">
        <v>85</v>
      </c>
      <c r="C562" s="120">
        <v>43183</v>
      </c>
      <c r="D562" s="121">
        <v>0.33888888888888885</v>
      </c>
      <c r="E562" s="97" t="s">
        <v>149</v>
      </c>
      <c r="F562" s="97" t="str">
        <f t="shared" si="8"/>
        <v>AM 8,08</v>
      </c>
    </row>
    <row r="563" spans="1:6" x14ac:dyDescent="0.2">
      <c r="A563" s="98">
        <v>17</v>
      </c>
      <c r="B563" s="99" t="s">
        <v>85</v>
      </c>
      <c r="C563" s="120">
        <v>43183</v>
      </c>
      <c r="D563" s="121">
        <v>0.25</v>
      </c>
      <c r="E563" s="97" t="s">
        <v>148</v>
      </c>
      <c r="F563" s="97" t="str">
        <f t="shared" si="8"/>
        <v>PM 6,00</v>
      </c>
    </row>
    <row r="564" spans="1:6" x14ac:dyDescent="0.2">
      <c r="A564" s="98">
        <v>17</v>
      </c>
      <c r="B564" s="99" t="s">
        <v>85</v>
      </c>
      <c r="C564" s="120">
        <v>43184</v>
      </c>
      <c r="D564" s="121">
        <v>0.33819444444444446</v>
      </c>
      <c r="E564" s="97" t="s">
        <v>149</v>
      </c>
      <c r="F564" s="97" t="str">
        <f t="shared" si="8"/>
        <v>AM 8,07</v>
      </c>
    </row>
    <row r="565" spans="1:6" x14ac:dyDescent="0.2">
      <c r="A565" s="98">
        <v>17</v>
      </c>
      <c r="B565" s="99" t="s">
        <v>85</v>
      </c>
      <c r="C565" s="120">
        <v>43184</v>
      </c>
      <c r="D565" s="121">
        <v>0.27291666666666664</v>
      </c>
      <c r="E565" s="97" t="s">
        <v>148</v>
      </c>
      <c r="F565" s="97" t="str">
        <f t="shared" si="8"/>
        <v>PM 6,33</v>
      </c>
    </row>
    <row r="566" spans="1:6" x14ac:dyDescent="0.2">
      <c r="A566" s="98">
        <v>17</v>
      </c>
      <c r="B566" s="99" t="s">
        <v>85</v>
      </c>
      <c r="C566" s="120">
        <v>43185</v>
      </c>
      <c r="D566" s="121">
        <v>0.33680555555555558</v>
      </c>
      <c r="E566" s="97" t="s">
        <v>149</v>
      </c>
      <c r="F566" s="97" t="str">
        <f t="shared" si="8"/>
        <v>AM 8,05</v>
      </c>
    </row>
    <row r="567" spans="1:6" x14ac:dyDescent="0.2">
      <c r="A567" s="98">
        <v>17</v>
      </c>
      <c r="B567" s="99" t="s">
        <v>85</v>
      </c>
      <c r="C567" s="120">
        <v>43185</v>
      </c>
      <c r="D567" s="121">
        <v>0.25069444444444444</v>
      </c>
      <c r="E567" s="97" t="s">
        <v>148</v>
      </c>
      <c r="F567" s="97" t="str">
        <f t="shared" si="8"/>
        <v>PM 6,01</v>
      </c>
    </row>
    <row r="568" spans="1:6" x14ac:dyDescent="0.2">
      <c r="A568" s="98">
        <v>17</v>
      </c>
      <c r="B568" s="99" t="s">
        <v>85</v>
      </c>
      <c r="C568" s="120">
        <v>43186</v>
      </c>
      <c r="D568" s="121">
        <v>0.33888888888888885</v>
      </c>
      <c r="E568" s="97" t="s">
        <v>149</v>
      </c>
      <c r="F568" s="97" t="str">
        <f t="shared" si="8"/>
        <v>AM 8,08</v>
      </c>
    </row>
    <row r="569" spans="1:6" x14ac:dyDescent="0.2">
      <c r="A569" s="98">
        <v>17</v>
      </c>
      <c r="B569" s="99" t="s">
        <v>85</v>
      </c>
      <c r="C569" s="120">
        <v>43186</v>
      </c>
      <c r="D569" s="121">
        <v>0.25138888888888888</v>
      </c>
      <c r="E569" s="97" t="s">
        <v>148</v>
      </c>
      <c r="F569" s="97" t="str">
        <f t="shared" si="8"/>
        <v>PM 6,02</v>
      </c>
    </row>
    <row r="570" spans="1:6" x14ac:dyDescent="0.2">
      <c r="A570" s="98">
        <v>17</v>
      </c>
      <c r="B570" s="99" t="s">
        <v>85</v>
      </c>
      <c r="C570" s="120">
        <v>43187</v>
      </c>
      <c r="D570" s="121">
        <v>0.33055555555555555</v>
      </c>
      <c r="E570" s="97" t="s">
        <v>149</v>
      </c>
      <c r="F570" s="97" t="str">
        <f t="shared" si="8"/>
        <v>AM 7,56</v>
      </c>
    </row>
    <row r="571" spans="1:6" x14ac:dyDescent="0.2">
      <c r="A571" s="98">
        <v>17</v>
      </c>
      <c r="B571" s="99" t="s">
        <v>85</v>
      </c>
      <c r="C571" s="120">
        <v>43187</v>
      </c>
      <c r="D571" s="121">
        <v>0.25208333333333333</v>
      </c>
      <c r="E571" s="97" t="s">
        <v>148</v>
      </c>
      <c r="F571" s="97" t="str">
        <f t="shared" si="8"/>
        <v>PM 6,03</v>
      </c>
    </row>
    <row r="572" spans="1:6" x14ac:dyDescent="0.2">
      <c r="A572" s="98">
        <v>17</v>
      </c>
      <c r="B572" s="99" t="s">
        <v>85</v>
      </c>
      <c r="C572" s="120">
        <v>43188</v>
      </c>
      <c r="D572" s="121">
        <v>0.33819444444444446</v>
      </c>
      <c r="E572" s="97" t="s">
        <v>149</v>
      </c>
      <c r="F572" s="97" t="str">
        <f t="shared" si="8"/>
        <v>AM 8,07</v>
      </c>
    </row>
    <row r="573" spans="1:6" x14ac:dyDescent="0.2">
      <c r="A573" s="98">
        <v>17</v>
      </c>
      <c r="B573" s="99" t="s">
        <v>85</v>
      </c>
      <c r="C573" s="120">
        <v>43188</v>
      </c>
      <c r="D573" s="121">
        <v>0.21041666666666667</v>
      </c>
      <c r="E573" s="97" t="s">
        <v>148</v>
      </c>
      <c r="F573" s="97" t="str">
        <f t="shared" si="8"/>
        <v>PM 5,03</v>
      </c>
    </row>
    <row r="574" spans="1:6" x14ac:dyDescent="0.2">
      <c r="A574" s="98">
        <v>17</v>
      </c>
      <c r="B574" s="99" t="s">
        <v>85</v>
      </c>
      <c r="C574" s="120">
        <v>43189</v>
      </c>
      <c r="D574" s="121">
        <v>0.38472222222222219</v>
      </c>
      <c r="E574" s="97" t="s">
        <v>149</v>
      </c>
      <c r="F574" s="97" t="str">
        <f t="shared" si="8"/>
        <v>AM 9,14</v>
      </c>
    </row>
    <row r="575" spans="1:6" x14ac:dyDescent="0.2">
      <c r="A575" s="98">
        <v>17</v>
      </c>
      <c r="B575" s="99" t="s">
        <v>85</v>
      </c>
      <c r="C575" s="120">
        <v>43189</v>
      </c>
      <c r="D575" s="121">
        <v>0.29305555555555557</v>
      </c>
      <c r="E575" s="97" t="s">
        <v>148</v>
      </c>
      <c r="F575" s="97" t="str">
        <f t="shared" si="8"/>
        <v>PM 7,02</v>
      </c>
    </row>
    <row r="576" spans="1:6" x14ac:dyDescent="0.2">
      <c r="A576" s="98">
        <v>17</v>
      </c>
      <c r="B576" s="99" t="s">
        <v>85</v>
      </c>
      <c r="C576" s="120">
        <v>43190</v>
      </c>
      <c r="D576" s="121">
        <v>0.33888888888888885</v>
      </c>
      <c r="E576" s="97" t="s">
        <v>149</v>
      </c>
      <c r="F576" s="97" t="str">
        <f t="shared" si="8"/>
        <v>AM 8,08</v>
      </c>
    </row>
    <row r="577" spans="1:6" x14ac:dyDescent="0.2">
      <c r="A577" s="98">
        <v>17</v>
      </c>
      <c r="B577" s="99" t="s">
        <v>85</v>
      </c>
      <c r="C577" s="120">
        <v>43190</v>
      </c>
      <c r="D577" s="121">
        <v>0.25277777777777777</v>
      </c>
      <c r="E577" s="97" t="s">
        <v>148</v>
      </c>
      <c r="F577" s="97" t="str">
        <f t="shared" si="8"/>
        <v>PM 6,04</v>
      </c>
    </row>
    <row r="578" spans="1:6" x14ac:dyDescent="0.2">
      <c r="A578" s="98">
        <v>18</v>
      </c>
      <c r="B578" s="99" t="s">
        <v>86</v>
      </c>
      <c r="C578" s="120">
        <v>43160</v>
      </c>
      <c r="D578" s="121">
        <v>0.3354166666666667</v>
      </c>
      <c r="E578" s="97" t="s">
        <v>149</v>
      </c>
      <c r="F578" s="97" t="str">
        <f t="shared" ref="F578:F641" si="9">E578&amp;" "&amp;TEXT(D578,"h,mm")</f>
        <v>AM 8,03</v>
      </c>
    </row>
    <row r="579" spans="1:6" x14ac:dyDescent="0.2">
      <c r="A579" s="98">
        <v>18</v>
      </c>
      <c r="B579" s="99" t="s">
        <v>86</v>
      </c>
      <c r="C579" s="120">
        <v>43160</v>
      </c>
      <c r="D579" s="121">
        <v>0.21180555555555555</v>
      </c>
      <c r="E579" s="97" t="s">
        <v>148</v>
      </c>
      <c r="F579" s="97" t="str">
        <f t="shared" si="9"/>
        <v>PM 5,05</v>
      </c>
    </row>
    <row r="580" spans="1:6" x14ac:dyDescent="0.2">
      <c r="A580" s="98">
        <v>18</v>
      </c>
      <c r="B580" s="99" t="s">
        <v>86</v>
      </c>
      <c r="C580" s="120">
        <v>43162</v>
      </c>
      <c r="D580" s="121">
        <v>0.34027777777777773</v>
      </c>
      <c r="E580" s="97" t="s">
        <v>149</v>
      </c>
      <c r="F580" s="97" t="str">
        <f t="shared" si="9"/>
        <v>AM 8,10</v>
      </c>
    </row>
    <row r="581" spans="1:6" x14ac:dyDescent="0.2">
      <c r="A581" s="98">
        <v>18</v>
      </c>
      <c r="B581" s="99" t="s">
        <v>86</v>
      </c>
      <c r="C581" s="120">
        <v>43162</v>
      </c>
      <c r="D581" s="121">
        <v>0.25347222222222221</v>
      </c>
      <c r="E581" s="97" t="s">
        <v>148</v>
      </c>
      <c r="F581" s="97" t="str">
        <f t="shared" si="9"/>
        <v>PM 6,05</v>
      </c>
    </row>
    <row r="582" spans="1:6" x14ac:dyDescent="0.2">
      <c r="A582" s="98">
        <v>18</v>
      </c>
      <c r="B582" s="99" t="s">
        <v>86</v>
      </c>
      <c r="C582" s="120">
        <v>43163</v>
      </c>
      <c r="D582" s="121">
        <v>0.34166666666666662</v>
      </c>
      <c r="E582" s="97" t="s">
        <v>149</v>
      </c>
      <c r="F582" s="97" t="str">
        <f t="shared" si="9"/>
        <v>AM 8,12</v>
      </c>
    </row>
    <row r="583" spans="1:6" x14ac:dyDescent="0.2">
      <c r="A583" s="98">
        <v>18</v>
      </c>
      <c r="B583" s="99" t="s">
        <v>86</v>
      </c>
      <c r="C583" s="120">
        <v>43163</v>
      </c>
      <c r="D583" s="121">
        <v>0.25</v>
      </c>
      <c r="E583" s="97" t="s">
        <v>148</v>
      </c>
      <c r="F583" s="97" t="str">
        <f t="shared" si="9"/>
        <v>PM 6,00</v>
      </c>
    </row>
    <row r="584" spans="1:6" x14ac:dyDescent="0.2">
      <c r="A584" s="98">
        <v>18</v>
      </c>
      <c r="B584" s="99" t="s">
        <v>86</v>
      </c>
      <c r="C584" s="120">
        <v>43164</v>
      </c>
      <c r="D584" s="121">
        <v>0.33194444444444443</v>
      </c>
      <c r="E584" s="97" t="s">
        <v>149</v>
      </c>
      <c r="F584" s="97" t="str">
        <f t="shared" si="9"/>
        <v>AM 7,58</v>
      </c>
    </row>
    <row r="585" spans="1:6" x14ac:dyDescent="0.2">
      <c r="A585" s="98">
        <v>18</v>
      </c>
      <c r="B585" s="99" t="s">
        <v>86</v>
      </c>
      <c r="C585" s="120">
        <v>43164</v>
      </c>
      <c r="D585" s="121">
        <v>0.21111111111111111</v>
      </c>
      <c r="E585" s="97" t="s">
        <v>148</v>
      </c>
      <c r="F585" s="97" t="str">
        <f t="shared" si="9"/>
        <v>PM 5,04</v>
      </c>
    </row>
    <row r="586" spans="1:6" x14ac:dyDescent="0.2">
      <c r="A586" s="98">
        <v>18</v>
      </c>
      <c r="B586" s="99" t="s">
        <v>86</v>
      </c>
      <c r="C586" s="120">
        <v>43165</v>
      </c>
      <c r="D586" s="121">
        <v>0.3354166666666667</v>
      </c>
      <c r="E586" s="97" t="s">
        <v>149</v>
      </c>
      <c r="F586" s="97" t="str">
        <f t="shared" si="9"/>
        <v>AM 8,03</v>
      </c>
    </row>
    <row r="587" spans="1:6" x14ac:dyDescent="0.2">
      <c r="A587" s="98">
        <v>18</v>
      </c>
      <c r="B587" s="99" t="s">
        <v>86</v>
      </c>
      <c r="C587" s="120">
        <v>43165</v>
      </c>
      <c r="D587" s="121">
        <v>0.21111111111111111</v>
      </c>
      <c r="E587" s="97" t="s">
        <v>148</v>
      </c>
      <c r="F587" s="97" t="str">
        <f t="shared" si="9"/>
        <v>PM 5,04</v>
      </c>
    </row>
    <row r="588" spans="1:6" x14ac:dyDescent="0.2">
      <c r="A588" s="98">
        <v>18</v>
      </c>
      <c r="B588" s="99" t="s">
        <v>86</v>
      </c>
      <c r="C588" s="120">
        <v>43167</v>
      </c>
      <c r="D588" s="121">
        <v>0.33888888888888885</v>
      </c>
      <c r="E588" s="97" t="s">
        <v>149</v>
      </c>
      <c r="F588" s="97" t="str">
        <f t="shared" si="9"/>
        <v>AM 8,08</v>
      </c>
    </row>
    <row r="589" spans="1:6" x14ac:dyDescent="0.2">
      <c r="A589" s="98">
        <v>18</v>
      </c>
      <c r="B589" s="99" t="s">
        <v>86</v>
      </c>
      <c r="C589" s="120">
        <v>43167</v>
      </c>
      <c r="D589" s="121">
        <v>0.21111111111111111</v>
      </c>
      <c r="E589" s="97" t="s">
        <v>148</v>
      </c>
      <c r="F589" s="97" t="str">
        <f t="shared" si="9"/>
        <v>PM 5,04</v>
      </c>
    </row>
    <row r="590" spans="1:6" x14ac:dyDescent="0.2">
      <c r="A590" s="98">
        <v>18</v>
      </c>
      <c r="B590" s="99" t="s">
        <v>86</v>
      </c>
      <c r="C590" s="120">
        <v>43169</v>
      </c>
      <c r="D590" s="121">
        <v>0.33819444444444446</v>
      </c>
      <c r="E590" s="97" t="s">
        <v>149</v>
      </c>
      <c r="F590" s="97" t="str">
        <f t="shared" si="9"/>
        <v>AM 8,07</v>
      </c>
    </row>
    <row r="591" spans="1:6" x14ac:dyDescent="0.2">
      <c r="A591" s="98">
        <v>18</v>
      </c>
      <c r="B591" s="99" t="s">
        <v>86</v>
      </c>
      <c r="C591" s="120">
        <v>43169</v>
      </c>
      <c r="D591" s="121">
        <v>0.21319444444444444</v>
      </c>
      <c r="E591" s="97" t="s">
        <v>148</v>
      </c>
      <c r="F591" s="97" t="str">
        <f t="shared" si="9"/>
        <v>PM 5,07</v>
      </c>
    </row>
    <row r="592" spans="1:6" x14ac:dyDescent="0.2">
      <c r="A592" s="98">
        <v>18</v>
      </c>
      <c r="B592" s="99" t="s">
        <v>86</v>
      </c>
      <c r="C592" s="120">
        <v>43170</v>
      </c>
      <c r="D592" s="121">
        <v>0.33611111111111108</v>
      </c>
      <c r="E592" s="97" t="s">
        <v>149</v>
      </c>
      <c r="F592" s="97" t="str">
        <f t="shared" si="9"/>
        <v>AM 8,04</v>
      </c>
    </row>
    <row r="593" spans="1:6" x14ac:dyDescent="0.2">
      <c r="A593" s="98">
        <v>18</v>
      </c>
      <c r="B593" s="99" t="s">
        <v>86</v>
      </c>
      <c r="C593" s="120">
        <v>43170</v>
      </c>
      <c r="D593" s="121">
        <v>0.21249999999999999</v>
      </c>
      <c r="E593" s="97" t="s">
        <v>148</v>
      </c>
      <c r="F593" s="97" t="str">
        <f t="shared" si="9"/>
        <v>PM 5,06</v>
      </c>
    </row>
    <row r="594" spans="1:6" x14ac:dyDescent="0.2">
      <c r="A594" s="98">
        <v>18</v>
      </c>
      <c r="B594" s="99" t="s">
        <v>86</v>
      </c>
      <c r="C594" s="120">
        <v>43171</v>
      </c>
      <c r="D594" s="121">
        <v>0.33749999999999997</v>
      </c>
      <c r="E594" s="97" t="s">
        <v>149</v>
      </c>
      <c r="F594" s="97" t="str">
        <f t="shared" si="9"/>
        <v>AM 8,06</v>
      </c>
    </row>
    <row r="595" spans="1:6" x14ac:dyDescent="0.2">
      <c r="A595" s="98">
        <v>18</v>
      </c>
      <c r="B595" s="99" t="s">
        <v>86</v>
      </c>
      <c r="C595" s="120">
        <v>43171</v>
      </c>
      <c r="D595" s="121">
        <v>0.21111111111111111</v>
      </c>
      <c r="E595" s="97" t="s">
        <v>148</v>
      </c>
      <c r="F595" s="97" t="str">
        <f t="shared" si="9"/>
        <v>PM 5,04</v>
      </c>
    </row>
    <row r="596" spans="1:6" x14ac:dyDescent="0.2">
      <c r="A596" s="98">
        <v>18</v>
      </c>
      <c r="B596" s="99" t="s">
        <v>86</v>
      </c>
      <c r="C596" s="120">
        <v>43172</v>
      </c>
      <c r="D596" s="121">
        <v>0.3354166666666667</v>
      </c>
      <c r="E596" s="97" t="s">
        <v>149</v>
      </c>
      <c r="F596" s="97" t="str">
        <f t="shared" si="9"/>
        <v>AM 8,03</v>
      </c>
    </row>
    <row r="597" spans="1:6" x14ac:dyDescent="0.2">
      <c r="A597" s="98">
        <v>18</v>
      </c>
      <c r="B597" s="99" t="s">
        <v>86</v>
      </c>
      <c r="C597" s="120">
        <v>43172</v>
      </c>
      <c r="D597" s="121">
        <v>0.21180555555555555</v>
      </c>
      <c r="E597" s="97" t="s">
        <v>148</v>
      </c>
      <c r="F597" s="97" t="str">
        <f t="shared" si="9"/>
        <v>PM 5,05</v>
      </c>
    </row>
    <row r="598" spans="1:6" x14ac:dyDescent="0.2">
      <c r="A598" s="98">
        <v>18</v>
      </c>
      <c r="B598" s="99" t="s">
        <v>86</v>
      </c>
      <c r="C598" s="120">
        <v>43173</v>
      </c>
      <c r="D598" s="121">
        <v>0.33749999999999997</v>
      </c>
      <c r="E598" s="97" t="s">
        <v>149</v>
      </c>
      <c r="F598" s="97" t="str">
        <f t="shared" si="9"/>
        <v>AM 8,06</v>
      </c>
    </row>
    <row r="599" spans="1:6" x14ac:dyDescent="0.2">
      <c r="A599" s="98">
        <v>18</v>
      </c>
      <c r="B599" s="99" t="s">
        <v>86</v>
      </c>
      <c r="C599" s="120">
        <v>43173</v>
      </c>
      <c r="D599" s="121">
        <v>0.21111111111111111</v>
      </c>
      <c r="E599" s="97" t="s">
        <v>148</v>
      </c>
      <c r="F599" s="97" t="str">
        <f t="shared" si="9"/>
        <v>PM 5,04</v>
      </c>
    </row>
    <row r="600" spans="1:6" x14ac:dyDescent="0.2">
      <c r="A600" s="98">
        <v>18</v>
      </c>
      <c r="B600" s="99" t="s">
        <v>86</v>
      </c>
      <c r="C600" s="120">
        <v>43174</v>
      </c>
      <c r="D600" s="121">
        <v>0.3354166666666667</v>
      </c>
      <c r="E600" s="97" t="s">
        <v>149</v>
      </c>
      <c r="F600" s="97" t="str">
        <f t="shared" si="9"/>
        <v>AM 8,03</v>
      </c>
    </row>
    <row r="601" spans="1:6" x14ac:dyDescent="0.2">
      <c r="A601" s="98">
        <v>18</v>
      </c>
      <c r="B601" s="99" t="s">
        <v>86</v>
      </c>
      <c r="C601" s="120">
        <v>43174</v>
      </c>
      <c r="D601" s="121">
        <v>0.21111111111111111</v>
      </c>
      <c r="E601" s="97" t="s">
        <v>148</v>
      </c>
      <c r="F601" s="97" t="str">
        <f t="shared" si="9"/>
        <v>PM 5,04</v>
      </c>
    </row>
    <row r="602" spans="1:6" x14ac:dyDescent="0.2">
      <c r="A602" s="98">
        <v>18</v>
      </c>
      <c r="B602" s="99" t="s">
        <v>86</v>
      </c>
      <c r="C602" s="120">
        <v>43176</v>
      </c>
      <c r="D602" s="121">
        <v>0.33680555555555558</v>
      </c>
      <c r="E602" s="97" t="s">
        <v>149</v>
      </c>
      <c r="F602" s="97" t="str">
        <f t="shared" si="9"/>
        <v>AM 8,05</v>
      </c>
    </row>
    <row r="603" spans="1:6" x14ac:dyDescent="0.2">
      <c r="A603" s="98">
        <v>18</v>
      </c>
      <c r="B603" s="99" t="s">
        <v>86</v>
      </c>
      <c r="C603" s="120">
        <v>43176</v>
      </c>
      <c r="D603" s="121">
        <v>0.20833333333333334</v>
      </c>
      <c r="E603" s="97" t="s">
        <v>148</v>
      </c>
      <c r="F603" s="97" t="str">
        <f t="shared" si="9"/>
        <v>PM 5,00</v>
      </c>
    </row>
    <row r="604" spans="1:6" x14ac:dyDescent="0.2">
      <c r="A604" s="98">
        <v>18</v>
      </c>
      <c r="B604" s="99" t="s">
        <v>86</v>
      </c>
      <c r="C604" s="120">
        <v>43177</v>
      </c>
      <c r="D604" s="121">
        <v>0.33819444444444446</v>
      </c>
      <c r="E604" s="97" t="s">
        <v>149</v>
      </c>
      <c r="F604" s="97" t="str">
        <f t="shared" si="9"/>
        <v>AM 8,07</v>
      </c>
    </row>
    <row r="605" spans="1:6" x14ac:dyDescent="0.2">
      <c r="A605" s="98">
        <v>18</v>
      </c>
      <c r="B605" s="99" t="s">
        <v>86</v>
      </c>
      <c r="C605" s="120">
        <v>43177</v>
      </c>
      <c r="D605" s="121">
        <v>0.25347222222222221</v>
      </c>
      <c r="E605" s="97" t="s">
        <v>148</v>
      </c>
      <c r="F605" s="97" t="str">
        <f t="shared" si="9"/>
        <v>PM 6,05</v>
      </c>
    </row>
    <row r="606" spans="1:6" x14ac:dyDescent="0.2">
      <c r="A606" s="98">
        <v>18</v>
      </c>
      <c r="B606" s="99" t="s">
        <v>86</v>
      </c>
      <c r="C606" s="120">
        <v>43179</v>
      </c>
      <c r="D606" s="121">
        <v>0.3354166666666667</v>
      </c>
      <c r="E606" s="97" t="s">
        <v>149</v>
      </c>
      <c r="F606" s="97" t="str">
        <f t="shared" si="9"/>
        <v>AM 8,03</v>
      </c>
    </row>
    <row r="607" spans="1:6" x14ac:dyDescent="0.2">
      <c r="A607" s="98">
        <v>18</v>
      </c>
      <c r="B607" s="99" t="s">
        <v>86</v>
      </c>
      <c r="C607" s="120">
        <v>43179</v>
      </c>
      <c r="D607" s="121">
        <v>0.29722222222222222</v>
      </c>
      <c r="E607" s="97" t="s">
        <v>148</v>
      </c>
      <c r="F607" s="97" t="str">
        <f t="shared" si="9"/>
        <v>PM 7,08</v>
      </c>
    </row>
    <row r="608" spans="1:6" x14ac:dyDescent="0.2">
      <c r="A608" s="98">
        <v>18</v>
      </c>
      <c r="B608" s="99" t="s">
        <v>86</v>
      </c>
      <c r="C608" s="120">
        <v>43180</v>
      </c>
      <c r="D608" s="121">
        <v>0.33611111111111108</v>
      </c>
      <c r="E608" s="97" t="s">
        <v>149</v>
      </c>
      <c r="F608" s="97" t="str">
        <f t="shared" si="9"/>
        <v>AM 8,04</v>
      </c>
    </row>
    <row r="609" spans="1:6" x14ac:dyDescent="0.2">
      <c r="A609" s="98">
        <v>18</v>
      </c>
      <c r="B609" s="99" t="s">
        <v>86</v>
      </c>
      <c r="C609" s="120">
        <v>43180</v>
      </c>
      <c r="D609" s="121">
        <v>0.24166666666666667</v>
      </c>
      <c r="E609" s="97" t="s">
        <v>148</v>
      </c>
      <c r="F609" s="97" t="str">
        <f t="shared" si="9"/>
        <v>PM 5,48</v>
      </c>
    </row>
    <row r="610" spans="1:6" x14ac:dyDescent="0.2">
      <c r="A610" s="98">
        <v>18</v>
      </c>
      <c r="B610" s="99" t="s">
        <v>86</v>
      </c>
      <c r="C610" s="120">
        <v>43181</v>
      </c>
      <c r="D610" s="121">
        <v>0.33680555555555558</v>
      </c>
      <c r="E610" s="97" t="s">
        <v>149</v>
      </c>
      <c r="F610" s="97" t="str">
        <f t="shared" si="9"/>
        <v>AM 8,05</v>
      </c>
    </row>
    <row r="611" spans="1:6" x14ac:dyDescent="0.2">
      <c r="A611" s="98">
        <v>18</v>
      </c>
      <c r="B611" s="99" t="s">
        <v>86</v>
      </c>
      <c r="C611" s="120">
        <v>43181</v>
      </c>
      <c r="D611" s="121">
        <v>0.21111111111111111</v>
      </c>
      <c r="E611" s="97" t="s">
        <v>148</v>
      </c>
      <c r="F611" s="97" t="str">
        <f t="shared" si="9"/>
        <v>PM 5,04</v>
      </c>
    </row>
    <row r="612" spans="1:6" x14ac:dyDescent="0.2">
      <c r="A612" s="98">
        <v>18</v>
      </c>
      <c r="B612" s="99" t="s">
        <v>86</v>
      </c>
      <c r="C612" s="120">
        <v>43183</v>
      </c>
      <c r="D612" s="121">
        <v>0.34722222222222227</v>
      </c>
      <c r="E612" s="97" t="s">
        <v>149</v>
      </c>
      <c r="F612" s="97" t="str">
        <f t="shared" si="9"/>
        <v>AM 8,20</v>
      </c>
    </row>
    <row r="613" spans="1:6" x14ac:dyDescent="0.2">
      <c r="A613" s="98">
        <v>18</v>
      </c>
      <c r="B613" s="99" t="s">
        <v>86</v>
      </c>
      <c r="C613" s="120">
        <v>43183</v>
      </c>
      <c r="D613" s="121">
        <v>0.23402777777777781</v>
      </c>
      <c r="E613" s="97" t="s">
        <v>148</v>
      </c>
      <c r="F613" s="97" t="str">
        <f t="shared" si="9"/>
        <v>PM 5,37</v>
      </c>
    </row>
    <row r="614" spans="1:6" x14ac:dyDescent="0.2">
      <c r="A614" s="98">
        <v>18</v>
      </c>
      <c r="B614" s="99" t="s">
        <v>86</v>
      </c>
      <c r="C614" s="120">
        <v>43184</v>
      </c>
      <c r="D614" s="121">
        <v>0.33819444444444446</v>
      </c>
      <c r="E614" s="97" t="s">
        <v>149</v>
      </c>
      <c r="F614" s="97" t="str">
        <f t="shared" si="9"/>
        <v>AM 8,07</v>
      </c>
    </row>
    <row r="615" spans="1:6" x14ac:dyDescent="0.2">
      <c r="A615" s="98">
        <v>18</v>
      </c>
      <c r="B615" s="99" t="s">
        <v>86</v>
      </c>
      <c r="C615" s="120">
        <v>43184</v>
      </c>
      <c r="D615" s="121">
        <v>0.25</v>
      </c>
      <c r="E615" s="97" t="s">
        <v>148</v>
      </c>
      <c r="F615" s="97" t="str">
        <f t="shared" si="9"/>
        <v>PM 6,00</v>
      </c>
    </row>
    <row r="616" spans="1:6" x14ac:dyDescent="0.2">
      <c r="A616" s="98">
        <v>18</v>
      </c>
      <c r="B616" s="99" t="s">
        <v>86</v>
      </c>
      <c r="C616" s="120">
        <v>43185</v>
      </c>
      <c r="D616" s="121">
        <v>0.36041666666666666</v>
      </c>
      <c r="E616" s="97" t="s">
        <v>149</v>
      </c>
      <c r="F616" s="97" t="str">
        <f t="shared" si="9"/>
        <v>AM 8,39</v>
      </c>
    </row>
    <row r="617" spans="1:6" x14ac:dyDescent="0.2">
      <c r="A617" s="98">
        <v>18</v>
      </c>
      <c r="B617" s="99" t="s">
        <v>86</v>
      </c>
      <c r="C617" s="120">
        <v>43185</v>
      </c>
      <c r="D617" s="121">
        <v>0.24861111111111112</v>
      </c>
      <c r="E617" s="97" t="s">
        <v>148</v>
      </c>
      <c r="F617" s="97" t="str">
        <f t="shared" si="9"/>
        <v>PM 5,58</v>
      </c>
    </row>
    <row r="618" spans="1:6" x14ac:dyDescent="0.2">
      <c r="A618" s="98">
        <v>18</v>
      </c>
      <c r="B618" s="99" t="s">
        <v>86</v>
      </c>
      <c r="C618" s="120">
        <v>43188</v>
      </c>
      <c r="D618" s="121">
        <v>0.34027777777777773</v>
      </c>
      <c r="E618" s="97" t="s">
        <v>149</v>
      </c>
      <c r="F618" s="97" t="str">
        <f t="shared" si="9"/>
        <v>AM 8,10</v>
      </c>
    </row>
    <row r="619" spans="1:6" x14ac:dyDescent="0.2">
      <c r="A619" s="98">
        <v>18</v>
      </c>
      <c r="B619" s="99" t="s">
        <v>86</v>
      </c>
      <c r="C619" s="120">
        <v>43188</v>
      </c>
      <c r="D619" s="121">
        <v>0.21041666666666667</v>
      </c>
      <c r="E619" s="97" t="s">
        <v>148</v>
      </c>
      <c r="F619" s="97" t="str">
        <f t="shared" si="9"/>
        <v>PM 5,03</v>
      </c>
    </row>
    <row r="620" spans="1:6" x14ac:dyDescent="0.2">
      <c r="A620" s="98">
        <v>18</v>
      </c>
      <c r="B620" s="99" t="s">
        <v>86</v>
      </c>
      <c r="C620" s="120">
        <v>43190</v>
      </c>
      <c r="D620" s="121">
        <v>0.33819444444444446</v>
      </c>
      <c r="E620" s="97" t="s">
        <v>149</v>
      </c>
      <c r="F620" s="97" t="str">
        <f t="shared" si="9"/>
        <v>AM 8,07</v>
      </c>
    </row>
    <row r="621" spans="1:6" x14ac:dyDescent="0.2">
      <c r="A621" s="98">
        <v>18</v>
      </c>
      <c r="B621" s="99" t="s">
        <v>86</v>
      </c>
      <c r="C621" s="120">
        <v>43190</v>
      </c>
      <c r="D621" s="121">
        <v>0.21180555555555555</v>
      </c>
      <c r="E621" s="97" t="s">
        <v>148</v>
      </c>
      <c r="F621" s="97" t="str">
        <f t="shared" si="9"/>
        <v>PM 5,05</v>
      </c>
    </row>
    <row r="622" spans="1:6" x14ac:dyDescent="0.2">
      <c r="A622" s="98">
        <v>19</v>
      </c>
      <c r="B622" s="99" t="s">
        <v>87</v>
      </c>
      <c r="C622" s="120">
        <v>43160</v>
      </c>
      <c r="D622" s="121">
        <v>0.3527777777777778</v>
      </c>
      <c r="E622" s="97" t="s">
        <v>149</v>
      </c>
      <c r="F622" s="97" t="str">
        <f t="shared" si="9"/>
        <v>AM 8,28</v>
      </c>
    </row>
    <row r="623" spans="1:6" x14ac:dyDescent="0.2">
      <c r="A623" s="98">
        <v>19</v>
      </c>
      <c r="B623" s="99" t="s">
        <v>87</v>
      </c>
      <c r="C623" s="120">
        <v>43160</v>
      </c>
      <c r="D623" s="121">
        <v>0.52777777777777779</v>
      </c>
      <c r="E623" s="97" t="s">
        <v>148</v>
      </c>
      <c r="F623" s="97" t="str">
        <f t="shared" si="9"/>
        <v>PM 12,40</v>
      </c>
    </row>
    <row r="624" spans="1:6" x14ac:dyDescent="0.2">
      <c r="A624" s="98">
        <v>19</v>
      </c>
      <c r="B624" s="99" t="s">
        <v>87</v>
      </c>
      <c r="C624" s="120">
        <v>43160</v>
      </c>
      <c r="D624" s="121">
        <v>0.14791666666666667</v>
      </c>
      <c r="E624" s="97" t="s">
        <v>148</v>
      </c>
      <c r="F624" s="97" t="str">
        <f t="shared" si="9"/>
        <v>PM 3,33</v>
      </c>
    </row>
    <row r="625" spans="1:6" x14ac:dyDescent="0.2">
      <c r="A625" s="98">
        <v>19</v>
      </c>
      <c r="B625" s="99" t="s">
        <v>87</v>
      </c>
      <c r="C625" s="120">
        <v>43160</v>
      </c>
      <c r="D625" s="121">
        <v>0.21041666666666667</v>
      </c>
      <c r="E625" s="97" t="s">
        <v>148</v>
      </c>
      <c r="F625" s="97" t="str">
        <f t="shared" si="9"/>
        <v>PM 5,03</v>
      </c>
    </row>
    <row r="626" spans="1:6" x14ac:dyDescent="0.2">
      <c r="A626" s="98">
        <v>19</v>
      </c>
      <c r="B626" s="99" t="s">
        <v>87</v>
      </c>
      <c r="C626" s="120">
        <v>43161</v>
      </c>
      <c r="D626" s="121">
        <v>0.36249999999999999</v>
      </c>
      <c r="E626" s="97" t="s">
        <v>149</v>
      </c>
      <c r="F626" s="97" t="str">
        <f t="shared" si="9"/>
        <v>AM 8,42</v>
      </c>
    </row>
    <row r="627" spans="1:6" x14ac:dyDescent="0.2">
      <c r="A627" s="98">
        <v>19</v>
      </c>
      <c r="B627" s="99" t="s">
        <v>87</v>
      </c>
      <c r="C627" s="120">
        <v>43161</v>
      </c>
      <c r="D627" s="121">
        <v>0.21041666666666667</v>
      </c>
      <c r="E627" s="97" t="s">
        <v>148</v>
      </c>
      <c r="F627" s="97" t="str">
        <f t="shared" si="9"/>
        <v>PM 5,03</v>
      </c>
    </row>
    <row r="628" spans="1:6" x14ac:dyDescent="0.2">
      <c r="A628" s="98">
        <v>19</v>
      </c>
      <c r="B628" s="99" t="s">
        <v>87</v>
      </c>
      <c r="C628" s="120">
        <v>43162</v>
      </c>
      <c r="D628" s="121">
        <v>0.35000000000000003</v>
      </c>
      <c r="E628" s="97" t="s">
        <v>149</v>
      </c>
      <c r="F628" s="97" t="str">
        <f t="shared" si="9"/>
        <v>AM 8,24</v>
      </c>
    </row>
    <row r="629" spans="1:6" x14ac:dyDescent="0.2">
      <c r="A629" s="98">
        <v>19</v>
      </c>
      <c r="B629" s="99" t="s">
        <v>87</v>
      </c>
      <c r="C629" s="120">
        <v>43162</v>
      </c>
      <c r="D629" s="121">
        <v>0.21041666666666667</v>
      </c>
      <c r="E629" s="97" t="s">
        <v>148</v>
      </c>
      <c r="F629" s="97" t="str">
        <f t="shared" si="9"/>
        <v>PM 5,03</v>
      </c>
    </row>
    <row r="630" spans="1:6" x14ac:dyDescent="0.2">
      <c r="A630" s="98">
        <v>19</v>
      </c>
      <c r="B630" s="99" t="s">
        <v>87</v>
      </c>
      <c r="C630" s="120">
        <v>43163</v>
      </c>
      <c r="D630" s="121">
        <v>0.35902777777777778</v>
      </c>
      <c r="E630" s="97" t="s">
        <v>149</v>
      </c>
      <c r="F630" s="97" t="str">
        <f t="shared" si="9"/>
        <v>AM 8,37</v>
      </c>
    </row>
    <row r="631" spans="1:6" x14ac:dyDescent="0.2">
      <c r="A631" s="98">
        <v>19</v>
      </c>
      <c r="B631" s="99" t="s">
        <v>87</v>
      </c>
      <c r="C631" s="120">
        <v>43163</v>
      </c>
      <c r="D631" s="121">
        <v>0.21041666666666667</v>
      </c>
      <c r="E631" s="97" t="s">
        <v>148</v>
      </c>
      <c r="F631" s="97" t="str">
        <f t="shared" si="9"/>
        <v>PM 5,03</v>
      </c>
    </row>
    <row r="632" spans="1:6" x14ac:dyDescent="0.2">
      <c r="A632" s="98">
        <v>19</v>
      </c>
      <c r="B632" s="99" t="s">
        <v>87</v>
      </c>
      <c r="C632" s="120">
        <v>43164</v>
      </c>
      <c r="D632" s="121">
        <v>0.34861111111111115</v>
      </c>
      <c r="E632" s="97" t="s">
        <v>149</v>
      </c>
      <c r="F632" s="97" t="str">
        <f t="shared" si="9"/>
        <v>AM 8,22</v>
      </c>
    </row>
    <row r="633" spans="1:6" x14ac:dyDescent="0.2">
      <c r="A633" s="98">
        <v>19</v>
      </c>
      <c r="B633" s="99" t="s">
        <v>87</v>
      </c>
      <c r="C633" s="120">
        <v>43164</v>
      </c>
      <c r="D633" s="121">
        <v>0.20972222222222223</v>
      </c>
      <c r="E633" s="97" t="s">
        <v>148</v>
      </c>
      <c r="F633" s="97" t="str">
        <f t="shared" si="9"/>
        <v>PM 5,02</v>
      </c>
    </row>
    <row r="634" spans="1:6" x14ac:dyDescent="0.2">
      <c r="A634" s="98">
        <v>19</v>
      </c>
      <c r="B634" s="99" t="s">
        <v>87</v>
      </c>
      <c r="C634" s="120">
        <v>43165</v>
      </c>
      <c r="D634" s="121">
        <v>0.48819444444444443</v>
      </c>
      <c r="E634" s="97" t="s">
        <v>149</v>
      </c>
      <c r="F634" s="97" t="str">
        <f t="shared" si="9"/>
        <v>AM 11,43</v>
      </c>
    </row>
    <row r="635" spans="1:6" x14ac:dyDescent="0.2">
      <c r="A635" s="98">
        <v>19</v>
      </c>
      <c r="B635" s="99" t="s">
        <v>87</v>
      </c>
      <c r="C635" s="120">
        <v>43165</v>
      </c>
      <c r="D635" s="121">
        <v>0.21111111111111111</v>
      </c>
      <c r="E635" s="97" t="s">
        <v>148</v>
      </c>
      <c r="F635" s="97" t="str">
        <f t="shared" si="9"/>
        <v>PM 5,04</v>
      </c>
    </row>
    <row r="636" spans="1:6" x14ac:dyDescent="0.2">
      <c r="A636" s="98">
        <v>19</v>
      </c>
      <c r="B636" s="99" t="s">
        <v>87</v>
      </c>
      <c r="C636" s="120">
        <v>43166</v>
      </c>
      <c r="D636" s="121">
        <v>0.34722222222222227</v>
      </c>
      <c r="E636" s="97" t="s">
        <v>149</v>
      </c>
      <c r="F636" s="97" t="str">
        <f t="shared" si="9"/>
        <v>AM 8,20</v>
      </c>
    </row>
    <row r="637" spans="1:6" x14ac:dyDescent="0.2">
      <c r="A637" s="98">
        <v>19</v>
      </c>
      <c r="B637" s="99" t="s">
        <v>87</v>
      </c>
      <c r="C637" s="120">
        <v>43166</v>
      </c>
      <c r="D637" s="121">
        <v>0.21041666666666667</v>
      </c>
      <c r="E637" s="97" t="s">
        <v>148</v>
      </c>
      <c r="F637" s="97" t="str">
        <f t="shared" si="9"/>
        <v>PM 5,03</v>
      </c>
    </row>
    <row r="638" spans="1:6" x14ac:dyDescent="0.2">
      <c r="A638" s="98">
        <v>19</v>
      </c>
      <c r="B638" s="99" t="s">
        <v>87</v>
      </c>
      <c r="C638" s="120">
        <v>43167</v>
      </c>
      <c r="D638" s="121">
        <v>0.3527777777777778</v>
      </c>
      <c r="E638" s="97" t="s">
        <v>149</v>
      </c>
      <c r="F638" s="97" t="str">
        <f t="shared" si="9"/>
        <v>AM 8,28</v>
      </c>
    </row>
    <row r="639" spans="1:6" x14ac:dyDescent="0.2">
      <c r="A639" s="98">
        <v>19</v>
      </c>
      <c r="B639" s="99" t="s">
        <v>87</v>
      </c>
      <c r="C639" s="120">
        <v>43167</v>
      </c>
      <c r="D639" s="121">
        <v>0.21111111111111111</v>
      </c>
      <c r="E639" s="97" t="s">
        <v>148</v>
      </c>
      <c r="F639" s="97" t="str">
        <f t="shared" si="9"/>
        <v>PM 5,04</v>
      </c>
    </row>
    <row r="640" spans="1:6" x14ac:dyDescent="0.2">
      <c r="A640" s="98">
        <v>19</v>
      </c>
      <c r="B640" s="99" t="s">
        <v>87</v>
      </c>
      <c r="C640" s="120">
        <v>43169</v>
      </c>
      <c r="D640" s="121">
        <v>0.33958333333333335</v>
      </c>
      <c r="E640" s="97" t="s">
        <v>149</v>
      </c>
      <c r="F640" s="97" t="str">
        <f t="shared" si="9"/>
        <v>AM 8,09</v>
      </c>
    </row>
    <row r="641" spans="1:6" x14ac:dyDescent="0.2">
      <c r="A641" s="98">
        <v>19</v>
      </c>
      <c r="B641" s="99" t="s">
        <v>87</v>
      </c>
      <c r="C641" s="120">
        <v>43169</v>
      </c>
      <c r="D641" s="121">
        <v>0.20972222222222223</v>
      </c>
      <c r="E641" s="97" t="s">
        <v>148</v>
      </c>
      <c r="F641" s="97" t="str">
        <f t="shared" si="9"/>
        <v>PM 5,02</v>
      </c>
    </row>
    <row r="642" spans="1:6" x14ac:dyDescent="0.2">
      <c r="A642" s="98">
        <v>19</v>
      </c>
      <c r="B642" s="99" t="s">
        <v>87</v>
      </c>
      <c r="C642" s="120">
        <v>43170</v>
      </c>
      <c r="D642" s="121">
        <v>0.33680555555555558</v>
      </c>
      <c r="E642" s="97" t="s">
        <v>149</v>
      </c>
      <c r="F642" s="97" t="str">
        <f t="shared" ref="F642:F705" si="10">E642&amp;" "&amp;TEXT(D642,"h,mm")</f>
        <v>AM 8,05</v>
      </c>
    </row>
    <row r="643" spans="1:6" x14ac:dyDescent="0.2">
      <c r="A643" s="98">
        <v>19</v>
      </c>
      <c r="B643" s="99" t="s">
        <v>87</v>
      </c>
      <c r="C643" s="120">
        <v>43170</v>
      </c>
      <c r="D643" s="121">
        <v>0.21180555555555555</v>
      </c>
      <c r="E643" s="97" t="s">
        <v>148</v>
      </c>
      <c r="F643" s="97" t="str">
        <f t="shared" si="10"/>
        <v>PM 5,05</v>
      </c>
    </row>
    <row r="644" spans="1:6" x14ac:dyDescent="0.2">
      <c r="A644" s="98">
        <v>19</v>
      </c>
      <c r="B644" s="99" t="s">
        <v>87</v>
      </c>
      <c r="C644" s="120">
        <v>43171</v>
      </c>
      <c r="D644" s="121">
        <v>0.33749999999999997</v>
      </c>
      <c r="E644" s="97" t="s">
        <v>149</v>
      </c>
      <c r="F644" s="97" t="str">
        <f t="shared" si="10"/>
        <v>AM 8,06</v>
      </c>
    </row>
    <row r="645" spans="1:6" x14ac:dyDescent="0.2">
      <c r="A645" s="98">
        <v>19</v>
      </c>
      <c r="B645" s="99" t="s">
        <v>87</v>
      </c>
      <c r="C645" s="120">
        <v>43171</v>
      </c>
      <c r="D645" s="121">
        <v>0.21111111111111111</v>
      </c>
      <c r="E645" s="97" t="s">
        <v>148</v>
      </c>
      <c r="F645" s="97" t="str">
        <f t="shared" si="10"/>
        <v>PM 5,04</v>
      </c>
    </row>
    <row r="646" spans="1:6" x14ac:dyDescent="0.2">
      <c r="A646" s="98">
        <v>19</v>
      </c>
      <c r="B646" s="99" t="s">
        <v>87</v>
      </c>
      <c r="C646" s="120">
        <v>43172</v>
      </c>
      <c r="D646" s="121">
        <v>0.33888888888888885</v>
      </c>
      <c r="E646" s="97" t="s">
        <v>149</v>
      </c>
      <c r="F646" s="97" t="str">
        <f t="shared" si="10"/>
        <v>AM 8,08</v>
      </c>
    </row>
    <row r="647" spans="1:6" x14ac:dyDescent="0.2">
      <c r="A647" s="98">
        <v>19</v>
      </c>
      <c r="B647" s="99" t="s">
        <v>87</v>
      </c>
      <c r="C647" s="120">
        <v>43172</v>
      </c>
      <c r="D647" s="121">
        <v>0.21041666666666667</v>
      </c>
      <c r="E647" s="97" t="s">
        <v>148</v>
      </c>
      <c r="F647" s="97" t="str">
        <f t="shared" si="10"/>
        <v>PM 5,03</v>
      </c>
    </row>
    <row r="648" spans="1:6" x14ac:dyDescent="0.2">
      <c r="A648" s="98">
        <v>19</v>
      </c>
      <c r="B648" s="99" t="s">
        <v>87</v>
      </c>
      <c r="C648" s="120">
        <v>43173</v>
      </c>
      <c r="D648" s="121">
        <v>9.5833333333333326E-2</v>
      </c>
      <c r="E648" s="97" t="s">
        <v>148</v>
      </c>
      <c r="F648" s="97" t="str">
        <f t="shared" si="10"/>
        <v>PM 2,18</v>
      </c>
    </row>
    <row r="649" spans="1:6" x14ac:dyDescent="0.2">
      <c r="A649" s="98">
        <v>19</v>
      </c>
      <c r="B649" s="99" t="s">
        <v>87</v>
      </c>
      <c r="C649" s="120">
        <v>43173</v>
      </c>
      <c r="D649" s="121">
        <v>0.21041666666666667</v>
      </c>
      <c r="E649" s="97" t="s">
        <v>148</v>
      </c>
      <c r="F649" s="97" t="str">
        <f t="shared" si="10"/>
        <v>PM 5,03</v>
      </c>
    </row>
    <row r="650" spans="1:6" x14ac:dyDescent="0.2">
      <c r="A650" s="98">
        <v>19</v>
      </c>
      <c r="B650" s="99" t="s">
        <v>87</v>
      </c>
      <c r="C650" s="120">
        <v>43174</v>
      </c>
      <c r="D650" s="121">
        <v>0.35138888888888892</v>
      </c>
      <c r="E650" s="97" t="s">
        <v>149</v>
      </c>
      <c r="F650" s="97" t="str">
        <f t="shared" si="10"/>
        <v>AM 8,26</v>
      </c>
    </row>
    <row r="651" spans="1:6" x14ac:dyDescent="0.2">
      <c r="A651" s="98">
        <v>19</v>
      </c>
      <c r="B651" s="99" t="s">
        <v>87</v>
      </c>
      <c r="C651" s="120">
        <v>43174</v>
      </c>
      <c r="D651" s="121">
        <v>0.21111111111111111</v>
      </c>
      <c r="E651" s="97" t="s">
        <v>148</v>
      </c>
      <c r="F651" s="97" t="str">
        <f t="shared" si="10"/>
        <v>PM 5,04</v>
      </c>
    </row>
    <row r="652" spans="1:6" x14ac:dyDescent="0.2">
      <c r="A652" s="98">
        <v>19</v>
      </c>
      <c r="B652" s="99" t="s">
        <v>87</v>
      </c>
      <c r="C652" s="120">
        <v>43175</v>
      </c>
      <c r="D652" s="121">
        <v>0.3520833333333333</v>
      </c>
      <c r="E652" s="97" t="s">
        <v>149</v>
      </c>
      <c r="F652" s="97" t="str">
        <f t="shared" si="10"/>
        <v>AM 8,27</v>
      </c>
    </row>
    <row r="653" spans="1:6" x14ac:dyDescent="0.2">
      <c r="A653" s="98">
        <v>19</v>
      </c>
      <c r="B653" s="99" t="s">
        <v>87</v>
      </c>
      <c r="C653" s="120">
        <v>43175</v>
      </c>
      <c r="D653" s="121">
        <v>0.21111111111111111</v>
      </c>
      <c r="E653" s="97" t="s">
        <v>148</v>
      </c>
      <c r="F653" s="97" t="str">
        <f t="shared" si="10"/>
        <v>PM 5,04</v>
      </c>
    </row>
    <row r="654" spans="1:6" x14ac:dyDescent="0.2">
      <c r="A654" s="98">
        <v>19</v>
      </c>
      <c r="B654" s="99" t="s">
        <v>87</v>
      </c>
      <c r="C654" s="120">
        <v>43176</v>
      </c>
      <c r="D654" s="121">
        <v>0.3527777777777778</v>
      </c>
      <c r="E654" s="97" t="s">
        <v>149</v>
      </c>
      <c r="F654" s="97" t="str">
        <f t="shared" si="10"/>
        <v>AM 8,28</v>
      </c>
    </row>
    <row r="655" spans="1:6" x14ac:dyDescent="0.2">
      <c r="A655" s="98">
        <v>19</v>
      </c>
      <c r="B655" s="99" t="s">
        <v>87</v>
      </c>
      <c r="C655" s="120">
        <v>43176</v>
      </c>
      <c r="D655" s="121">
        <v>0.20902777777777778</v>
      </c>
      <c r="E655" s="97" t="s">
        <v>148</v>
      </c>
      <c r="F655" s="97" t="str">
        <f t="shared" si="10"/>
        <v>PM 5,01</v>
      </c>
    </row>
    <row r="656" spans="1:6" x14ac:dyDescent="0.2">
      <c r="A656" s="98">
        <v>19</v>
      </c>
      <c r="B656" s="99" t="s">
        <v>87</v>
      </c>
      <c r="C656" s="120">
        <v>43177</v>
      </c>
      <c r="D656" s="121">
        <v>0.34375</v>
      </c>
      <c r="E656" s="97" t="s">
        <v>149</v>
      </c>
      <c r="F656" s="97" t="str">
        <f t="shared" si="10"/>
        <v>AM 8,15</v>
      </c>
    </row>
    <row r="657" spans="1:6" x14ac:dyDescent="0.2">
      <c r="A657" s="98">
        <v>19</v>
      </c>
      <c r="B657" s="99" t="s">
        <v>87</v>
      </c>
      <c r="C657" s="120">
        <v>43177</v>
      </c>
      <c r="D657" s="121">
        <v>0.21944444444444444</v>
      </c>
      <c r="E657" s="97" t="s">
        <v>148</v>
      </c>
      <c r="F657" s="97" t="str">
        <f t="shared" si="10"/>
        <v>PM 5,16</v>
      </c>
    </row>
    <row r="658" spans="1:6" x14ac:dyDescent="0.2">
      <c r="A658" s="98">
        <v>19</v>
      </c>
      <c r="B658" s="99" t="s">
        <v>87</v>
      </c>
      <c r="C658" s="120">
        <v>43178</v>
      </c>
      <c r="D658" s="121">
        <v>0.35416666666666669</v>
      </c>
      <c r="E658" s="97" t="s">
        <v>149</v>
      </c>
      <c r="F658" s="97" t="str">
        <f t="shared" si="10"/>
        <v>AM 8,30</v>
      </c>
    </row>
    <row r="659" spans="1:6" x14ac:dyDescent="0.2">
      <c r="A659" s="98">
        <v>19</v>
      </c>
      <c r="B659" s="99" t="s">
        <v>87</v>
      </c>
      <c r="C659" s="120">
        <v>43178</v>
      </c>
      <c r="D659" s="121">
        <v>0.21041666666666667</v>
      </c>
      <c r="E659" s="97" t="s">
        <v>148</v>
      </c>
      <c r="F659" s="97" t="str">
        <f t="shared" si="10"/>
        <v>PM 5,03</v>
      </c>
    </row>
    <row r="660" spans="1:6" x14ac:dyDescent="0.2">
      <c r="A660" s="98">
        <v>19</v>
      </c>
      <c r="B660" s="99" t="s">
        <v>87</v>
      </c>
      <c r="C660" s="120">
        <v>43179</v>
      </c>
      <c r="D660" s="121">
        <v>0.34652777777777777</v>
      </c>
      <c r="E660" s="97" t="s">
        <v>149</v>
      </c>
      <c r="F660" s="97" t="str">
        <f t="shared" si="10"/>
        <v>AM 8,19</v>
      </c>
    </row>
    <row r="661" spans="1:6" x14ac:dyDescent="0.2">
      <c r="A661" s="98">
        <v>19</v>
      </c>
      <c r="B661" s="99" t="s">
        <v>87</v>
      </c>
      <c r="C661" s="120">
        <v>43179</v>
      </c>
      <c r="D661" s="121">
        <v>0.22013888888888888</v>
      </c>
      <c r="E661" s="97" t="s">
        <v>148</v>
      </c>
      <c r="F661" s="97" t="str">
        <f t="shared" si="10"/>
        <v>PM 5,17</v>
      </c>
    </row>
    <row r="662" spans="1:6" x14ac:dyDescent="0.2">
      <c r="A662" s="98">
        <v>19</v>
      </c>
      <c r="B662" s="99" t="s">
        <v>87</v>
      </c>
      <c r="C662" s="120">
        <v>43180</v>
      </c>
      <c r="D662" s="121">
        <v>0.3659722222222222</v>
      </c>
      <c r="E662" s="97" t="s">
        <v>149</v>
      </c>
      <c r="F662" s="97" t="str">
        <f t="shared" si="10"/>
        <v>AM 8,47</v>
      </c>
    </row>
    <row r="663" spans="1:6" x14ac:dyDescent="0.2">
      <c r="A663" s="98">
        <v>19</v>
      </c>
      <c r="B663" s="99" t="s">
        <v>87</v>
      </c>
      <c r="C663" s="120">
        <v>43180</v>
      </c>
      <c r="D663" s="121">
        <v>0.22013888888888888</v>
      </c>
      <c r="E663" s="97" t="s">
        <v>148</v>
      </c>
      <c r="F663" s="97" t="str">
        <f t="shared" si="10"/>
        <v>PM 5,17</v>
      </c>
    </row>
    <row r="664" spans="1:6" x14ac:dyDescent="0.2">
      <c r="A664" s="98">
        <v>19</v>
      </c>
      <c r="B664" s="99" t="s">
        <v>87</v>
      </c>
      <c r="C664" s="120">
        <v>43181</v>
      </c>
      <c r="D664" s="121">
        <v>0.36249999999999999</v>
      </c>
      <c r="E664" s="97" t="s">
        <v>149</v>
      </c>
      <c r="F664" s="97" t="str">
        <f t="shared" si="10"/>
        <v>AM 8,42</v>
      </c>
    </row>
    <row r="665" spans="1:6" x14ac:dyDescent="0.2">
      <c r="A665" s="98">
        <v>19</v>
      </c>
      <c r="B665" s="99" t="s">
        <v>87</v>
      </c>
      <c r="C665" s="120">
        <v>43181</v>
      </c>
      <c r="D665" s="121">
        <v>0.20972222222222223</v>
      </c>
      <c r="E665" s="97" t="s">
        <v>148</v>
      </c>
      <c r="F665" s="97" t="str">
        <f t="shared" si="10"/>
        <v>PM 5,02</v>
      </c>
    </row>
    <row r="666" spans="1:6" x14ac:dyDescent="0.2">
      <c r="A666" s="98">
        <v>19</v>
      </c>
      <c r="B666" s="99" t="s">
        <v>87</v>
      </c>
      <c r="C666" s="120">
        <v>43182</v>
      </c>
      <c r="D666" s="121">
        <v>0.3972222222222222</v>
      </c>
      <c r="E666" s="97" t="s">
        <v>149</v>
      </c>
      <c r="F666" s="97" t="str">
        <f t="shared" si="10"/>
        <v>AM 9,32</v>
      </c>
    </row>
    <row r="667" spans="1:6" x14ac:dyDescent="0.2">
      <c r="A667" s="98">
        <v>19</v>
      </c>
      <c r="B667" s="99" t="s">
        <v>87</v>
      </c>
      <c r="C667" s="120">
        <v>43183</v>
      </c>
      <c r="D667" s="121">
        <v>0.34513888888888888</v>
      </c>
      <c r="E667" s="97" t="s">
        <v>149</v>
      </c>
      <c r="F667" s="97" t="str">
        <f t="shared" si="10"/>
        <v>AM 8,17</v>
      </c>
    </row>
    <row r="668" spans="1:6" x14ac:dyDescent="0.2">
      <c r="A668" s="98">
        <v>19</v>
      </c>
      <c r="B668" s="99" t="s">
        <v>87</v>
      </c>
      <c r="C668" s="120">
        <v>43183</v>
      </c>
      <c r="D668" s="121">
        <v>0.21944444444444444</v>
      </c>
      <c r="E668" s="97" t="s">
        <v>148</v>
      </c>
      <c r="F668" s="97" t="str">
        <f t="shared" si="10"/>
        <v>PM 5,16</v>
      </c>
    </row>
    <row r="669" spans="1:6" x14ac:dyDescent="0.2">
      <c r="A669" s="98">
        <v>19</v>
      </c>
      <c r="B669" s="99" t="s">
        <v>87</v>
      </c>
      <c r="C669" s="120">
        <v>43184</v>
      </c>
      <c r="D669" s="121">
        <v>0.3527777777777778</v>
      </c>
      <c r="E669" s="97" t="s">
        <v>149</v>
      </c>
      <c r="F669" s="97" t="str">
        <f t="shared" si="10"/>
        <v>AM 8,28</v>
      </c>
    </row>
    <row r="670" spans="1:6" x14ac:dyDescent="0.2">
      <c r="A670" s="98">
        <v>19</v>
      </c>
      <c r="B670" s="99" t="s">
        <v>87</v>
      </c>
      <c r="C670" s="120">
        <v>43184</v>
      </c>
      <c r="D670" s="121">
        <v>0.22013888888888888</v>
      </c>
      <c r="E670" s="97" t="s">
        <v>148</v>
      </c>
      <c r="F670" s="97" t="str">
        <f t="shared" si="10"/>
        <v>PM 5,17</v>
      </c>
    </row>
    <row r="671" spans="1:6" x14ac:dyDescent="0.2">
      <c r="A671" s="98">
        <v>19</v>
      </c>
      <c r="B671" s="99" t="s">
        <v>87</v>
      </c>
      <c r="C671" s="120">
        <v>43185</v>
      </c>
      <c r="D671" s="121">
        <v>0.35347222222222219</v>
      </c>
      <c r="E671" s="97" t="s">
        <v>149</v>
      </c>
      <c r="F671" s="97" t="str">
        <f t="shared" si="10"/>
        <v>AM 8,29</v>
      </c>
    </row>
    <row r="672" spans="1:6" x14ac:dyDescent="0.2">
      <c r="A672" s="98">
        <v>19</v>
      </c>
      <c r="B672" s="99" t="s">
        <v>87</v>
      </c>
      <c r="C672" s="120">
        <v>43185</v>
      </c>
      <c r="D672" s="121">
        <v>0.22708333333333333</v>
      </c>
      <c r="E672" s="97" t="s">
        <v>148</v>
      </c>
      <c r="F672" s="97" t="str">
        <f t="shared" si="10"/>
        <v>PM 5,27</v>
      </c>
    </row>
    <row r="673" spans="1:6" x14ac:dyDescent="0.2">
      <c r="A673" s="98">
        <v>19</v>
      </c>
      <c r="B673" s="99" t="s">
        <v>87</v>
      </c>
      <c r="C673" s="120">
        <v>43186</v>
      </c>
      <c r="D673" s="121">
        <v>0.36249999999999999</v>
      </c>
      <c r="E673" s="97" t="s">
        <v>149</v>
      </c>
      <c r="F673" s="97" t="str">
        <f t="shared" si="10"/>
        <v>AM 8,42</v>
      </c>
    </row>
    <row r="674" spans="1:6" x14ac:dyDescent="0.2">
      <c r="A674" s="98">
        <v>19</v>
      </c>
      <c r="B674" s="99" t="s">
        <v>87</v>
      </c>
      <c r="C674" s="120">
        <v>43186</v>
      </c>
      <c r="D674" s="121">
        <v>0.23680555555555557</v>
      </c>
      <c r="E674" s="97" t="s">
        <v>148</v>
      </c>
      <c r="F674" s="97" t="str">
        <f t="shared" si="10"/>
        <v>PM 5,41</v>
      </c>
    </row>
    <row r="675" spans="1:6" x14ac:dyDescent="0.2">
      <c r="A675" s="98">
        <v>19</v>
      </c>
      <c r="B675" s="99" t="s">
        <v>87</v>
      </c>
      <c r="C675" s="120">
        <v>43187</v>
      </c>
      <c r="D675" s="121">
        <v>0.43333333333333335</v>
      </c>
      <c r="E675" s="97" t="s">
        <v>149</v>
      </c>
      <c r="F675" s="97" t="str">
        <f t="shared" si="10"/>
        <v>AM 10,24</v>
      </c>
    </row>
    <row r="676" spans="1:6" x14ac:dyDescent="0.2">
      <c r="A676" s="98">
        <v>19</v>
      </c>
      <c r="B676" s="99" t="s">
        <v>87</v>
      </c>
      <c r="C676" s="120">
        <v>43187</v>
      </c>
      <c r="D676" s="121">
        <v>0.22916666666666666</v>
      </c>
      <c r="E676" s="97" t="s">
        <v>148</v>
      </c>
      <c r="F676" s="97" t="str">
        <f t="shared" si="10"/>
        <v>PM 5,30</v>
      </c>
    </row>
    <row r="677" spans="1:6" x14ac:dyDescent="0.2">
      <c r="A677" s="98">
        <v>22</v>
      </c>
      <c r="B677" s="99" t="s">
        <v>88</v>
      </c>
      <c r="C677" s="120">
        <v>43160</v>
      </c>
      <c r="D677" s="121">
        <v>0.3354166666666667</v>
      </c>
      <c r="E677" s="97" t="s">
        <v>149</v>
      </c>
      <c r="F677" s="97" t="str">
        <f t="shared" si="10"/>
        <v>AM 8,03</v>
      </c>
    </row>
    <row r="678" spans="1:6" x14ac:dyDescent="0.2">
      <c r="A678" s="98">
        <v>22</v>
      </c>
      <c r="B678" s="99" t="s">
        <v>88</v>
      </c>
      <c r="C678" s="120">
        <v>43160</v>
      </c>
      <c r="D678" s="121">
        <v>0.21666666666666667</v>
      </c>
      <c r="E678" s="97" t="s">
        <v>148</v>
      </c>
      <c r="F678" s="97" t="str">
        <f t="shared" si="10"/>
        <v>PM 5,12</v>
      </c>
    </row>
    <row r="679" spans="1:6" x14ac:dyDescent="0.2">
      <c r="A679" s="98">
        <v>22</v>
      </c>
      <c r="B679" s="99" t="s">
        <v>88</v>
      </c>
      <c r="C679" s="120">
        <v>43162</v>
      </c>
      <c r="D679" s="121">
        <v>0.34027777777777773</v>
      </c>
      <c r="E679" s="97" t="s">
        <v>149</v>
      </c>
      <c r="F679" s="97" t="str">
        <f t="shared" si="10"/>
        <v>AM 8,10</v>
      </c>
    </row>
    <row r="680" spans="1:6" x14ac:dyDescent="0.2">
      <c r="A680" s="98">
        <v>22</v>
      </c>
      <c r="B680" s="99" t="s">
        <v>88</v>
      </c>
      <c r="C680" s="120">
        <v>43162</v>
      </c>
      <c r="D680" s="121">
        <v>0.25277777777777777</v>
      </c>
      <c r="E680" s="97" t="s">
        <v>148</v>
      </c>
      <c r="F680" s="97" t="str">
        <f t="shared" si="10"/>
        <v>PM 6,04</v>
      </c>
    </row>
    <row r="681" spans="1:6" x14ac:dyDescent="0.2">
      <c r="A681" s="98">
        <v>22</v>
      </c>
      <c r="B681" s="99" t="s">
        <v>88</v>
      </c>
      <c r="C681" s="120">
        <v>43164</v>
      </c>
      <c r="D681" s="121">
        <v>0.33194444444444443</v>
      </c>
      <c r="E681" s="97" t="s">
        <v>149</v>
      </c>
      <c r="F681" s="97" t="str">
        <f t="shared" si="10"/>
        <v>AM 7,58</v>
      </c>
    </row>
    <row r="682" spans="1:6" x14ac:dyDescent="0.2">
      <c r="A682" s="98">
        <v>22</v>
      </c>
      <c r="B682" s="99" t="s">
        <v>88</v>
      </c>
      <c r="C682" s="120">
        <v>43164</v>
      </c>
      <c r="D682" s="121">
        <v>0.21249999999999999</v>
      </c>
      <c r="E682" s="97" t="s">
        <v>148</v>
      </c>
      <c r="F682" s="97" t="str">
        <f t="shared" si="10"/>
        <v>PM 5,06</v>
      </c>
    </row>
    <row r="683" spans="1:6" x14ac:dyDescent="0.2">
      <c r="A683" s="98">
        <v>22</v>
      </c>
      <c r="B683" s="99" t="s">
        <v>88</v>
      </c>
      <c r="C683" s="120">
        <v>43165</v>
      </c>
      <c r="D683" s="121">
        <v>0.3354166666666667</v>
      </c>
      <c r="E683" s="97" t="s">
        <v>149</v>
      </c>
      <c r="F683" s="97" t="str">
        <f t="shared" si="10"/>
        <v>AM 8,03</v>
      </c>
    </row>
    <row r="684" spans="1:6" x14ac:dyDescent="0.2">
      <c r="A684" s="98">
        <v>22</v>
      </c>
      <c r="B684" s="99" t="s">
        <v>88</v>
      </c>
      <c r="C684" s="120">
        <v>43165</v>
      </c>
      <c r="D684" s="121">
        <v>0.20972222222222223</v>
      </c>
      <c r="E684" s="97" t="s">
        <v>148</v>
      </c>
      <c r="F684" s="97" t="str">
        <f t="shared" si="10"/>
        <v>PM 5,02</v>
      </c>
    </row>
    <row r="685" spans="1:6" x14ac:dyDescent="0.2">
      <c r="A685" s="98">
        <v>22</v>
      </c>
      <c r="B685" s="99" t="s">
        <v>88</v>
      </c>
      <c r="C685" s="120">
        <v>43166</v>
      </c>
      <c r="D685" s="121">
        <v>0.33749999999999997</v>
      </c>
      <c r="E685" s="97" t="s">
        <v>149</v>
      </c>
      <c r="F685" s="97" t="str">
        <f t="shared" si="10"/>
        <v>AM 8,06</v>
      </c>
    </row>
    <row r="686" spans="1:6" x14ac:dyDescent="0.2">
      <c r="A686" s="98">
        <v>22</v>
      </c>
      <c r="B686" s="99" t="s">
        <v>88</v>
      </c>
      <c r="C686" s="120">
        <v>43166</v>
      </c>
      <c r="D686" s="121">
        <v>0.21111111111111111</v>
      </c>
      <c r="E686" s="97" t="s">
        <v>148</v>
      </c>
      <c r="F686" s="97" t="str">
        <f t="shared" si="10"/>
        <v>PM 5,04</v>
      </c>
    </row>
    <row r="687" spans="1:6" x14ac:dyDescent="0.2">
      <c r="A687" s="98">
        <v>22</v>
      </c>
      <c r="B687" s="99" t="s">
        <v>88</v>
      </c>
      <c r="C687" s="120">
        <v>43167</v>
      </c>
      <c r="D687" s="121">
        <v>0.3354166666666667</v>
      </c>
      <c r="E687" s="97" t="s">
        <v>149</v>
      </c>
      <c r="F687" s="97" t="str">
        <f t="shared" si="10"/>
        <v>AM 8,03</v>
      </c>
    </row>
    <row r="688" spans="1:6" x14ac:dyDescent="0.2">
      <c r="A688" s="98">
        <v>22</v>
      </c>
      <c r="B688" s="99" t="s">
        <v>88</v>
      </c>
      <c r="C688" s="120">
        <v>43167</v>
      </c>
      <c r="D688" s="121">
        <v>0.21111111111111111</v>
      </c>
      <c r="E688" s="97" t="s">
        <v>148</v>
      </c>
      <c r="F688" s="97" t="str">
        <f t="shared" si="10"/>
        <v>PM 5,04</v>
      </c>
    </row>
    <row r="689" spans="1:6" x14ac:dyDescent="0.2">
      <c r="A689" s="98">
        <v>22</v>
      </c>
      <c r="B689" s="99" t="s">
        <v>88</v>
      </c>
      <c r="C689" s="120">
        <v>43169</v>
      </c>
      <c r="D689" s="121">
        <v>0.33888888888888885</v>
      </c>
      <c r="E689" s="97" t="s">
        <v>149</v>
      </c>
      <c r="F689" s="97" t="str">
        <f t="shared" si="10"/>
        <v>AM 8,08</v>
      </c>
    </row>
    <row r="690" spans="1:6" x14ac:dyDescent="0.2">
      <c r="A690" s="98">
        <v>22</v>
      </c>
      <c r="B690" s="99" t="s">
        <v>88</v>
      </c>
      <c r="C690" s="120">
        <v>43169</v>
      </c>
      <c r="D690" s="121">
        <v>0.21041666666666667</v>
      </c>
      <c r="E690" s="97" t="s">
        <v>148</v>
      </c>
      <c r="F690" s="97" t="str">
        <f t="shared" si="10"/>
        <v>PM 5,03</v>
      </c>
    </row>
    <row r="691" spans="1:6" x14ac:dyDescent="0.2">
      <c r="A691" s="98">
        <v>22</v>
      </c>
      <c r="B691" s="99" t="s">
        <v>88</v>
      </c>
      <c r="C691" s="120">
        <v>43170</v>
      </c>
      <c r="D691" s="121">
        <v>0.33680555555555558</v>
      </c>
      <c r="E691" s="97" t="s">
        <v>149</v>
      </c>
      <c r="F691" s="97" t="str">
        <f t="shared" si="10"/>
        <v>AM 8,05</v>
      </c>
    </row>
    <row r="692" spans="1:6" x14ac:dyDescent="0.2">
      <c r="A692" s="98">
        <v>22</v>
      </c>
      <c r="B692" s="99" t="s">
        <v>88</v>
      </c>
      <c r="C692" s="120">
        <v>43170</v>
      </c>
      <c r="D692" s="121">
        <v>0.21041666666666667</v>
      </c>
      <c r="E692" s="97" t="s">
        <v>148</v>
      </c>
      <c r="F692" s="97" t="str">
        <f t="shared" si="10"/>
        <v>PM 5,03</v>
      </c>
    </row>
    <row r="693" spans="1:6" x14ac:dyDescent="0.2">
      <c r="A693" s="98">
        <v>22</v>
      </c>
      <c r="B693" s="99" t="s">
        <v>88</v>
      </c>
      <c r="C693" s="120">
        <v>43171</v>
      </c>
      <c r="D693" s="121">
        <v>0.33819444444444446</v>
      </c>
      <c r="E693" s="97" t="s">
        <v>149</v>
      </c>
      <c r="F693" s="97" t="str">
        <f t="shared" si="10"/>
        <v>AM 8,07</v>
      </c>
    </row>
    <row r="694" spans="1:6" x14ac:dyDescent="0.2">
      <c r="A694" s="98">
        <v>22</v>
      </c>
      <c r="B694" s="99" t="s">
        <v>88</v>
      </c>
      <c r="C694" s="120">
        <v>43171</v>
      </c>
      <c r="D694" s="121">
        <v>0.20972222222222223</v>
      </c>
      <c r="E694" s="97" t="s">
        <v>148</v>
      </c>
      <c r="F694" s="97" t="str">
        <f t="shared" si="10"/>
        <v>PM 5,02</v>
      </c>
    </row>
    <row r="695" spans="1:6" x14ac:dyDescent="0.2">
      <c r="A695" s="98">
        <v>22</v>
      </c>
      <c r="B695" s="99" t="s">
        <v>88</v>
      </c>
      <c r="C695" s="120">
        <v>43172</v>
      </c>
      <c r="D695" s="121">
        <v>0.3354166666666667</v>
      </c>
      <c r="E695" s="97" t="s">
        <v>149</v>
      </c>
      <c r="F695" s="97" t="str">
        <f t="shared" si="10"/>
        <v>AM 8,03</v>
      </c>
    </row>
    <row r="696" spans="1:6" x14ac:dyDescent="0.2">
      <c r="A696" s="98">
        <v>22</v>
      </c>
      <c r="B696" s="99" t="s">
        <v>88</v>
      </c>
      <c r="C696" s="120">
        <v>43172</v>
      </c>
      <c r="D696" s="121">
        <v>0.21041666666666667</v>
      </c>
      <c r="E696" s="97" t="s">
        <v>148</v>
      </c>
      <c r="F696" s="97" t="str">
        <f t="shared" si="10"/>
        <v>PM 5,03</v>
      </c>
    </row>
    <row r="697" spans="1:6" x14ac:dyDescent="0.2">
      <c r="A697" s="98">
        <v>22</v>
      </c>
      <c r="B697" s="99" t="s">
        <v>88</v>
      </c>
      <c r="C697" s="120">
        <v>43173</v>
      </c>
      <c r="D697" s="121">
        <v>0.33819444444444446</v>
      </c>
      <c r="E697" s="97" t="s">
        <v>149</v>
      </c>
      <c r="F697" s="97" t="str">
        <f t="shared" si="10"/>
        <v>AM 8,07</v>
      </c>
    </row>
    <row r="698" spans="1:6" x14ac:dyDescent="0.2">
      <c r="A698" s="98">
        <v>22</v>
      </c>
      <c r="B698" s="99" t="s">
        <v>88</v>
      </c>
      <c r="C698" s="120">
        <v>43173</v>
      </c>
      <c r="D698" s="121">
        <v>0.21041666666666667</v>
      </c>
      <c r="E698" s="97" t="s">
        <v>148</v>
      </c>
      <c r="F698" s="97" t="str">
        <f t="shared" si="10"/>
        <v>PM 5,03</v>
      </c>
    </row>
    <row r="699" spans="1:6" x14ac:dyDescent="0.2">
      <c r="A699" s="98">
        <v>22</v>
      </c>
      <c r="B699" s="99" t="s">
        <v>88</v>
      </c>
      <c r="C699" s="120">
        <v>43174</v>
      </c>
      <c r="D699" s="121">
        <v>0.3354166666666667</v>
      </c>
      <c r="E699" s="97" t="s">
        <v>149</v>
      </c>
      <c r="F699" s="97" t="str">
        <f t="shared" si="10"/>
        <v>AM 8,03</v>
      </c>
    </row>
    <row r="700" spans="1:6" x14ac:dyDescent="0.2">
      <c r="A700" s="98">
        <v>22</v>
      </c>
      <c r="B700" s="99" t="s">
        <v>88</v>
      </c>
      <c r="C700" s="120">
        <v>43174</v>
      </c>
      <c r="D700" s="121">
        <v>0.20972222222222223</v>
      </c>
      <c r="E700" s="97" t="s">
        <v>148</v>
      </c>
      <c r="F700" s="97" t="str">
        <f t="shared" si="10"/>
        <v>PM 5,02</v>
      </c>
    </row>
    <row r="701" spans="1:6" x14ac:dyDescent="0.2">
      <c r="A701" s="98">
        <v>22</v>
      </c>
      <c r="B701" s="99" t="s">
        <v>88</v>
      </c>
      <c r="C701" s="120">
        <v>43175</v>
      </c>
      <c r="D701" s="121">
        <v>0.39027777777777778</v>
      </c>
      <c r="E701" s="97" t="s">
        <v>149</v>
      </c>
      <c r="F701" s="97" t="str">
        <f t="shared" si="10"/>
        <v>AM 9,22</v>
      </c>
    </row>
    <row r="702" spans="1:6" x14ac:dyDescent="0.2">
      <c r="A702" s="98">
        <v>22</v>
      </c>
      <c r="B702" s="99" t="s">
        <v>88</v>
      </c>
      <c r="C702" s="120">
        <v>43175</v>
      </c>
      <c r="D702" s="121">
        <v>0.17361111111111113</v>
      </c>
      <c r="E702" s="97" t="s">
        <v>148</v>
      </c>
      <c r="F702" s="97" t="str">
        <f t="shared" si="10"/>
        <v>PM 4,10</v>
      </c>
    </row>
    <row r="703" spans="1:6" x14ac:dyDescent="0.2">
      <c r="A703" s="98">
        <v>22</v>
      </c>
      <c r="B703" s="99" t="s">
        <v>88</v>
      </c>
      <c r="C703" s="120">
        <v>43176</v>
      </c>
      <c r="D703" s="121">
        <v>0.33749999999999997</v>
      </c>
      <c r="E703" s="97" t="s">
        <v>149</v>
      </c>
      <c r="F703" s="97" t="str">
        <f t="shared" si="10"/>
        <v>AM 8,06</v>
      </c>
    </row>
    <row r="704" spans="1:6" x14ac:dyDescent="0.2">
      <c r="A704" s="98">
        <v>22</v>
      </c>
      <c r="B704" s="99" t="s">
        <v>88</v>
      </c>
      <c r="C704" s="120">
        <v>43176</v>
      </c>
      <c r="D704" s="121">
        <v>0.21041666666666667</v>
      </c>
      <c r="E704" s="97" t="s">
        <v>148</v>
      </c>
      <c r="F704" s="97" t="str">
        <f t="shared" si="10"/>
        <v>PM 5,03</v>
      </c>
    </row>
    <row r="705" spans="1:6" x14ac:dyDescent="0.2">
      <c r="A705" s="98">
        <v>22</v>
      </c>
      <c r="B705" s="99" t="s">
        <v>88</v>
      </c>
      <c r="C705" s="120">
        <v>43177</v>
      </c>
      <c r="D705" s="121">
        <v>0.37986111111111115</v>
      </c>
      <c r="E705" s="97" t="s">
        <v>149</v>
      </c>
      <c r="F705" s="97" t="str">
        <f t="shared" si="10"/>
        <v>AM 9,07</v>
      </c>
    </row>
    <row r="706" spans="1:6" x14ac:dyDescent="0.2">
      <c r="A706" s="98">
        <v>22</v>
      </c>
      <c r="B706" s="99" t="s">
        <v>88</v>
      </c>
      <c r="C706" s="120">
        <v>43177</v>
      </c>
      <c r="D706" s="121">
        <v>0.25138888888888888</v>
      </c>
      <c r="E706" s="97" t="s">
        <v>148</v>
      </c>
      <c r="F706" s="97" t="str">
        <f t="shared" ref="F706:F769" si="11">E706&amp;" "&amp;TEXT(D706,"h,mm")</f>
        <v>PM 6,02</v>
      </c>
    </row>
    <row r="707" spans="1:6" x14ac:dyDescent="0.2">
      <c r="A707" s="98">
        <v>22</v>
      </c>
      <c r="B707" s="99" t="s">
        <v>88</v>
      </c>
      <c r="C707" s="120">
        <v>43178</v>
      </c>
      <c r="D707" s="121">
        <v>0.33680555555555558</v>
      </c>
      <c r="E707" s="97" t="s">
        <v>149</v>
      </c>
      <c r="F707" s="97" t="str">
        <f t="shared" si="11"/>
        <v>AM 8,05</v>
      </c>
    </row>
    <row r="708" spans="1:6" x14ac:dyDescent="0.2">
      <c r="A708" s="98">
        <v>22</v>
      </c>
      <c r="B708" s="99" t="s">
        <v>88</v>
      </c>
      <c r="C708" s="120">
        <v>43178</v>
      </c>
      <c r="D708" s="121">
        <v>0.25069444444444444</v>
      </c>
      <c r="E708" s="97" t="s">
        <v>148</v>
      </c>
      <c r="F708" s="97" t="str">
        <f t="shared" si="11"/>
        <v>PM 6,01</v>
      </c>
    </row>
    <row r="709" spans="1:6" x14ac:dyDescent="0.2">
      <c r="A709" s="98">
        <v>22</v>
      </c>
      <c r="B709" s="99" t="s">
        <v>88</v>
      </c>
      <c r="C709" s="120">
        <v>43179</v>
      </c>
      <c r="D709" s="121">
        <v>0.33263888888888887</v>
      </c>
      <c r="E709" s="97" t="s">
        <v>149</v>
      </c>
      <c r="F709" s="97" t="str">
        <f t="shared" si="11"/>
        <v>AM 7,59</v>
      </c>
    </row>
    <row r="710" spans="1:6" x14ac:dyDescent="0.2">
      <c r="A710" s="98">
        <v>22</v>
      </c>
      <c r="B710" s="99" t="s">
        <v>88</v>
      </c>
      <c r="C710" s="120">
        <v>43179</v>
      </c>
      <c r="D710" s="121">
        <v>0.25277777777777777</v>
      </c>
      <c r="E710" s="97" t="s">
        <v>148</v>
      </c>
      <c r="F710" s="97" t="str">
        <f t="shared" si="11"/>
        <v>PM 6,04</v>
      </c>
    </row>
    <row r="711" spans="1:6" x14ac:dyDescent="0.2">
      <c r="A711" s="98">
        <v>22</v>
      </c>
      <c r="B711" s="99" t="s">
        <v>88</v>
      </c>
      <c r="C711" s="120">
        <v>43185</v>
      </c>
      <c r="D711" s="121">
        <v>0.33611111111111108</v>
      </c>
      <c r="E711" s="97" t="s">
        <v>149</v>
      </c>
      <c r="F711" s="97" t="str">
        <f t="shared" si="11"/>
        <v>AM 8,04</v>
      </c>
    </row>
    <row r="712" spans="1:6" x14ac:dyDescent="0.2">
      <c r="A712" s="98">
        <v>22</v>
      </c>
      <c r="B712" s="99" t="s">
        <v>88</v>
      </c>
      <c r="C712" s="120">
        <v>43185</v>
      </c>
      <c r="D712" s="121">
        <v>0.4055555555555555</v>
      </c>
      <c r="E712" s="97" t="s">
        <v>149</v>
      </c>
      <c r="F712" s="97" t="str">
        <f t="shared" si="11"/>
        <v>AM 9,44</v>
      </c>
    </row>
    <row r="713" spans="1:6" x14ac:dyDescent="0.2">
      <c r="A713" s="98">
        <v>22</v>
      </c>
      <c r="B713" s="99" t="s">
        <v>88</v>
      </c>
      <c r="C713" s="120">
        <v>43186</v>
      </c>
      <c r="D713" s="121">
        <v>0.33819444444444446</v>
      </c>
      <c r="E713" s="97" t="s">
        <v>149</v>
      </c>
      <c r="F713" s="97" t="str">
        <f t="shared" si="11"/>
        <v>AM 8,07</v>
      </c>
    </row>
    <row r="714" spans="1:6" x14ac:dyDescent="0.2">
      <c r="A714" s="98">
        <v>22</v>
      </c>
      <c r="B714" s="99" t="s">
        <v>88</v>
      </c>
      <c r="C714" s="120">
        <v>43186</v>
      </c>
      <c r="D714" s="121">
        <v>0.25138888888888888</v>
      </c>
      <c r="E714" s="97" t="s">
        <v>148</v>
      </c>
      <c r="F714" s="97" t="str">
        <f t="shared" si="11"/>
        <v>PM 6,02</v>
      </c>
    </row>
    <row r="715" spans="1:6" x14ac:dyDescent="0.2">
      <c r="A715" s="98">
        <v>22</v>
      </c>
      <c r="B715" s="99" t="s">
        <v>88</v>
      </c>
      <c r="C715" s="120">
        <v>43187</v>
      </c>
      <c r="D715" s="121">
        <v>0.33124999999999999</v>
      </c>
      <c r="E715" s="97" t="s">
        <v>149</v>
      </c>
      <c r="F715" s="97" t="str">
        <f t="shared" si="11"/>
        <v>AM 7,57</v>
      </c>
    </row>
    <row r="716" spans="1:6" x14ac:dyDescent="0.2">
      <c r="A716" s="98">
        <v>22</v>
      </c>
      <c r="B716" s="99" t="s">
        <v>88</v>
      </c>
      <c r="C716" s="120">
        <v>43187</v>
      </c>
      <c r="D716" s="121">
        <v>0.25138888888888888</v>
      </c>
      <c r="E716" s="97" t="s">
        <v>148</v>
      </c>
      <c r="F716" s="97" t="str">
        <f t="shared" si="11"/>
        <v>PM 6,02</v>
      </c>
    </row>
    <row r="717" spans="1:6" x14ac:dyDescent="0.2">
      <c r="A717" s="98">
        <v>22</v>
      </c>
      <c r="B717" s="99" t="s">
        <v>88</v>
      </c>
      <c r="C717" s="120">
        <v>43188</v>
      </c>
      <c r="D717" s="121">
        <v>0.33888888888888885</v>
      </c>
      <c r="E717" s="97" t="s">
        <v>149</v>
      </c>
      <c r="F717" s="97" t="str">
        <f t="shared" si="11"/>
        <v>AM 8,08</v>
      </c>
    </row>
    <row r="718" spans="1:6" x14ac:dyDescent="0.2">
      <c r="A718" s="98">
        <v>22</v>
      </c>
      <c r="B718" s="99" t="s">
        <v>88</v>
      </c>
      <c r="C718" s="120">
        <v>43188</v>
      </c>
      <c r="D718" s="121">
        <v>0.21041666666666667</v>
      </c>
      <c r="E718" s="97" t="s">
        <v>148</v>
      </c>
      <c r="F718" s="97" t="str">
        <f t="shared" si="11"/>
        <v>PM 5,03</v>
      </c>
    </row>
    <row r="719" spans="1:6" x14ac:dyDescent="0.2">
      <c r="A719" s="98">
        <v>22</v>
      </c>
      <c r="B719" s="99" t="s">
        <v>88</v>
      </c>
      <c r="C719" s="120">
        <v>43190</v>
      </c>
      <c r="D719" s="121">
        <v>0.33819444444444446</v>
      </c>
      <c r="E719" s="97" t="s">
        <v>149</v>
      </c>
      <c r="F719" s="97" t="str">
        <f t="shared" si="11"/>
        <v>AM 8,07</v>
      </c>
    </row>
    <row r="720" spans="1:6" x14ac:dyDescent="0.2">
      <c r="A720" s="98">
        <v>22</v>
      </c>
      <c r="B720" s="99" t="s">
        <v>88</v>
      </c>
      <c r="C720" s="120">
        <v>43190</v>
      </c>
      <c r="D720" s="121">
        <v>0.25138888888888888</v>
      </c>
      <c r="E720" s="97" t="s">
        <v>148</v>
      </c>
      <c r="F720" s="97" t="str">
        <f t="shared" si="11"/>
        <v>PM 6,02</v>
      </c>
    </row>
    <row r="721" spans="1:6" x14ac:dyDescent="0.2">
      <c r="A721" s="98">
        <v>23</v>
      </c>
      <c r="B721" s="99" t="s">
        <v>89</v>
      </c>
      <c r="C721" s="120">
        <v>43160</v>
      </c>
      <c r="D721" s="121">
        <v>0.3347222222222222</v>
      </c>
      <c r="E721" s="97" t="s">
        <v>149</v>
      </c>
      <c r="F721" s="97" t="str">
        <f t="shared" si="11"/>
        <v>AM 8,02</v>
      </c>
    </row>
    <row r="722" spans="1:6" x14ac:dyDescent="0.2">
      <c r="A722" s="98">
        <v>23</v>
      </c>
      <c r="B722" s="99" t="s">
        <v>89</v>
      </c>
      <c r="C722" s="120">
        <v>43160</v>
      </c>
      <c r="D722" s="121">
        <v>0.21388888888888891</v>
      </c>
      <c r="E722" s="97" t="s">
        <v>148</v>
      </c>
      <c r="F722" s="97" t="str">
        <f t="shared" si="11"/>
        <v>PM 5,08</v>
      </c>
    </row>
    <row r="723" spans="1:6" x14ac:dyDescent="0.2">
      <c r="A723" s="98">
        <v>23</v>
      </c>
      <c r="B723" s="99" t="s">
        <v>89</v>
      </c>
      <c r="C723" s="120">
        <v>43161</v>
      </c>
      <c r="D723" s="121">
        <v>0.37361111111111112</v>
      </c>
      <c r="E723" s="97" t="s">
        <v>149</v>
      </c>
      <c r="F723" s="97" t="str">
        <f t="shared" si="11"/>
        <v>AM 8,58</v>
      </c>
    </row>
    <row r="724" spans="1:6" x14ac:dyDescent="0.2">
      <c r="A724" s="98">
        <v>23</v>
      </c>
      <c r="B724" s="99" t="s">
        <v>89</v>
      </c>
      <c r="C724" s="120">
        <v>43161</v>
      </c>
      <c r="D724" s="121">
        <v>0.21180555555555555</v>
      </c>
      <c r="E724" s="97" t="s">
        <v>148</v>
      </c>
      <c r="F724" s="97" t="str">
        <f t="shared" si="11"/>
        <v>PM 5,05</v>
      </c>
    </row>
    <row r="725" spans="1:6" x14ac:dyDescent="0.2">
      <c r="A725" s="98">
        <v>23</v>
      </c>
      <c r="B725" s="99" t="s">
        <v>89</v>
      </c>
      <c r="C725" s="120">
        <v>43162</v>
      </c>
      <c r="D725" s="121">
        <v>0.34027777777777773</v>
      </c>
      <c r="E725" s="97" t="s">
        <v>149</v>
      </c>
      <c r="F725" s="97" t="str">
        <f t="shared" si="11"/>
        <v>AM 8,10</v>
      </c>
    </row>
    <row r="726" spans="1:6" x14ac:dyDescent="0.2">
      <c r="A726" s="98">
        <v>23</v>
      </c>
      <c r="B726" s="99" t="s">
        <v>89</v>
      </c>
      <c r="C726" s="120">
        <v>43162</v>
      </c>
      <c r="D726" s="121">
        <v>0.25069444444444444</v>
      </c>
      <c r="E726" s="97" t="s">
        <v>148</v>
      </c>
      <c r="F726" s="97" t="str">
        <f t="shared" si="11"/>
        <v>PM 6,01</v>
      </c>
    </row>
    <row r="727" spans="1:6" x14ac:dyDescent="0.2">
      <c r="A727" s="98">
        <v>23</v>
      </c>
      <c r="B727" s="99" t="s">
        <v>89</v>
      </c>
      <c r="C727" s="120">
        <v>43163</v>
      </c>
      <c r="D727" s="121">
        <v>0.34236111111111112</v>
      </c>
      <c r="E727" s="97" t="s">
        <v>149</v>
      </c>
      <c r="F727" s="97" t="str">
        <f t="shared" si="11"/>
        <v>AM 8,13</v>
      </c>
    </row>
    <row r="728" spans="1:6" x14ac:dyDescent="0.2">
      <c r="A728" s="98">
        <v>23</v>
      </c>
      <c r="B728" s="99" t="s">
        <v>89</v>
      </c>
      <c r="C728" s="120">
        <v>43163</v>
      </c>
      <c r="D728" s="121">
        <v>0.23819444444444446</v>
      </c>
      <c r="E728" s="97" t="s">
        <v>148</v>
      </c>
      <c r="F728" s="97" t="str">
        <f t="shared" si="11"/>
        <v>PM 5,43</v>
      </c>
    </row>
    <row r="729" spans="1:6" x14ac:dyDescent="0.2">
      <c r="A729" s="98">
        <v>23</v>
      </c>
      <c r="B729" s="99" t="s">
        <v>89</v>
      </c>
      <c r="C729" s="120">
        <v>43164</v>
      </c>
      <c r="D729" s="121">
        <v>0.33611111111111108</v>
      </c>
      <c r="E729" s="97" t="s">
        <v>149</v>
      </c>
      <c r="F729" s="97" t="str">
        <f t="shared" si="11"/>
        <v>AM 8,04</v>
      </c>
    </row>
    <row r="730" spans="1:6" x14ac:dyDescent="0.2">
      <c r="A730" s="98">
        <v>23</v>
      </c>
      <c r="B730" s="99" t="s">
        <v>89</v>
      </c>
      <c r="C730" s="120">
        <v>43164</v>
      </c>
      <c r="D730" s="121">
        <v>0.21319444444444444</v>
      </c>
      <c r="E730" s="97" t="s">
        <v>148</v>
      </c>
      <c r="F730" s="97" t="str">
        <f t="shared" si="11"/>
        <v>PM 5,07</v>
      </c>
    </row>
    <row r="731" spans="1:6" x14ac:dyDescent="0.2">
      <c r="A731" s="98">
        <v>23</v>
      </c>
      <c r="B731" s="99" t="s">
        <v>89</v>
      </c>
      <c r="C731" s="120">
        <v>43165</v>
      </c>
      <c r="D731" s="121">
        <v>0.3354166666666667</v>
      </c>
      <c r="E731" s="97" t="s">
        <v>149</v>
      </c>
      <c r="F731" s="97" t="str">
        <f t="shared" si="11"/>
        <v>AM 8,03</v>
      </c>
    </row>
    <row r="732" spans="1:6" x14ac:dyDescent="0.2">
      <c r="A732" s="98">
        <v>23</v>
      </c>
      <c r="B732" s="99" t="s">
        <v>89</v>
      </c>
      <c r="C732" s="120">
        <v>43165</v>
      </c>
      <c r="D732" s="121">
        <v>0.21249999999999999</v>
      </c>
      <c r="E732" s="97" t="s">
        <v>148</v>
      </c>
      <c r="F732" s="97" t="str">
        <f t="shared" si="11"/>
        <v>PM 5,06</v>
      </c>
    </row>
    <row r="733" spans="1:6" x14ac:dyDescent="0.2">
      <c r="A733" s="98">
        <v>23</v>
      </c>
      <c r="B733" s="99" t="s">
        <v>89</v>
      </c>
      <c r="C733" s="120">
        <v>43166</v>
      </c>
      <c r="D733" s="121">
        <v>6.25E-2</v>
      </c>
      <c r="E733" s="97" t="s">
        <v>148</v>
      </c>
      <c r="F733" s="97" t="str">
        <f t="shared" si="11"/>
        <v>PM 1,30</v>
      </c>
    </row>
    <row r="734" spans="1:6" x14ac:dyDescent="0.2">
      <c r="A734" s="98">
        <v>23</v>
      </c>
      <c r="B734" s="99" t="s">
        <v>89</v>
      </c>
      <c r="C734" s="120">
        <v>43166</v>
      </c>
      <c r="D734" s="121">
        <v>0.21111111111111111</v>
      </c>
      <c r="E734" s="97" t="s">
        <v>148</v>
      </c>
      <c r="F734" s="97" t="str">
        <f t="shared" si="11"/>
        <v>PM 5,04</v>
      </c>
    </row>
    <row r="735" spans="1:6" x14ac:dyDescent="0.2">
      <c r="A735" s="98">
        <v>23</v>
      </c>
      <c r="B735" s="99" t="s">
        <v>89</v>
      </c>
      <c r="C735" s="120">
        <v>43167</v>
      </c>
      <c r="D735" s="121">
        <v>0.3354166666666667</v>
      </c>
      <c r="E735" s="97" t="s">
        <v>149</v>
      </c>
      <c r="F735" s="97" t="str">
        <f t="shared" si="11"/>
        <v>AM 8,03</v>
      </c>
    </row>
    <row r="736" spans="1:6" x14ac:dyDescent="0.2">
      <c r="A736" s="98">
        <v>23</v>
      </c>
      <c r="B736" s="99" t="s">
        <v>89</v>
      </c>
      <c r="C736" s="120">
        <v>43167</v>
      </c>
      <c r="D736" s="121">
        <v>0.21527777777777779</v>
      </c>
      <c r="E736" s="97" t="s">
        <v>148</v>
      </c>
      <c r="F736" s="97" t="str">
        <f t="shared" si="11"/>
        <v>PM 5,10</v>
      </c>
    </row>
    <row r="737" spans="1:6" x14ac:dyDescent="0.2">
      <c r="A737" s="98">
        <v>23</v>
      </c>
      <c r="B737" s="99" t="s">
        <v>89</v>
      </c>
      <c r="C737" s="120">
        <v>43169</v>
      </c>
      <c r="D737" s="121">
        <v>0.48749999999999999</v>
      </c>
      <c r="E737" s="97" t="s">
        <v>149</v>
      </c>
      <c r="F737" s="97" t="str">
        <f t="shared" si="11"/>
        <v>AM 11,42</v>
      </c>
    </row>
    <row r="738" spans="1:6" x14ac:dyDescent="0.2">
      <c r="A738" s="98">
        <v>23</v>
      </c>
      <c r="B738" s="99" t="s">
        <v>89</v>
      </c>
      <c r="C738" s="120">
        <v>43169</v>
      </c>
      <c r="D738" s="121">
        <v>0.21249999999999999</v>
      </c>
      <c r="E738" s="97" t="s">
        <v>148</v>
      </c>
      <c r="F738" s="97" t="str">
        <f t="shared" si="11"/>
        <v>PM 5,06</v>
      </c>
    </row>
    <row r="739" spans="1:6" x14ac:dyDescent="0.2">
      <c r="A739" s="98">
        <v>23</v>
      </c>
      <c r="B739" s="99" t="s">
        <v>89</v>
      </c>
      <c r="C739" s="120">
        <v>43170</v>
      </c>
      <c r="D739" s="121">
        <v>0.33611111111111108</v>
      </c>
      <c r="E739" s="97" t="s">
        <v>149</v>
      </c>
      <c r="F739" s="97" t="str">
        <f t="shared" si="11"/>
        <v>AM 8,04</v>
      </c>
    </row>
    <row r="740" spans="1:6" x14ac:dyDescent="0.2">
      <c r="A740" s="98">
        <v>23</v>
      </c>
      <c r="B740" s="99" t="s">
        <v>89</v>
      </c>
      <c r="C740" s="120">
        <v>43170</v>
      </c>
      <c r="D740" s="121">
        <v>0.21319444444444444</v>
      </c>
      <c r="E740" s="97" t="s">
        <v>148</v>
      </c>
      <c r="F740" s="97" t="str">
        <f t="shared" si="11"/>
        <v>PM 5,07</v>
      </c>
    </row>
    <row r="741" spans="1:6" x14ac:dyDescent="0.2">
      <c r="A741" s="98">
        <v>23</v>
      </c>
      <c r="B741" s="99" t="s">
        <v>89</v>
      </c>
      <c r="C741" s="120">
        <v>43171</v>
      </c>
      <c r="D741" s="121">
        <v>0.3354166666666667</v>
      </c>
      <c r="E741" s="97" t="s">
        <v>149</v>
      </c>
      <c r="F741" s="97" t="str">
        <f t="shared" si="11"/>
        <v>AM 8,03</v>
      </c>
    </row>
    <row r="742" spans="1:6" x14ac:dyDescent="0.2">
      <c r="A742" s="98">
        <v>23</v>
      </c>
      <c r="B742" s="99" t="s">
        <v>89</v>
      </c>
      <c r="C742" s="120">
        <v>43171</v>
      </c>
      <c r="D742" s="121">
        <v>0.20902777777777778</v>
      </c>
      <c r="E742" s="97" t="s">
        <v>148</v>
      </c>
      <c r="F742" s="97" t="str">
        <f t="shared" si="11"/>
        <v>PM 5,01</v>
      </c>
    </row>
    <row r="743" spans="1:6" x14ac:dyDescent="0.2">
      <c r="A743" s="98">
        <v>23</v>
      </c>
      <c r="B743" s="99" t="s">
        <v>89</v>
      </c>
      <c r="C743" s="120">
        <v>43172</v>
      </c>
      <c r="D743" s="121">
        <v>0.3354166666666667</v>
      </c>
      <c r="E743" s="97" t="s">
        <v>149</v>
      </c>
      <c r="F743" s="97" t="str">
        <f t="shared" si="11"/>
        <v>AM 8,03</v>
      </c>
    </row>
    <row r="744" spans="1:6" x14ac:dyDescent="0.2">
      <c r="A744" s="98">
        <v>23</v>
      </c>
      <c r="B744" s="99" t="s">
        <v>89</v>
      </c>
      <c r="C744" s="120">
        <v>43172</v>
      </c>
      <c r="D744" s="121">
        <v>0.20902777777777778</v>
      </c>
      <c r="E744" s="97" t="s">
        <v>148</v>
      </c>
      <c r="F744" s="97" t="str">
        <f t="shared" si="11"/>
        <v>PM 5,01</v>
      </c>
    </row>
    <row r="745" spans="1:6" x14ac:dyDescent="0.2">
      <c r="A745" s="98">
        <v>23</v>
      </c>
      <c r="B745" s="99" t="s">
        <v>89</v>
      </c>
      <c r="C745" s="120">
        <v>43173</v>
      </c>
      <c r="D745" s="121">
        <v>0.33749999999999997</v>
      </c>
      <c r="E745" s="97" t="s">
        <v>149</v>
      </c>
      <c r="F745" s="97" t="str">
        <f t="shared" si="11"/>
        <v>AM 8,06</v>
      </c>
    </row>
    <row r="746" spans="1:6" x14ac:dyDescent="0.2">
      <c r="A746" s="98">
        <v>23</v>
      </c>
      <c r="B746" s="99" t="s">
        <v>89</v>
      </c>
      <c r="C746" s="120">
        <v>43173</v>
      </c>
      <c r="D746" s="121">
        <v>0.20972222222222223</v>
      </c>
      <c r="E746" s="97" t="s">
        <v>148</v>
      </c>
      <c r="F746" s="97" t="str">
        <f t="shared" si="11"/>
        <v>PM 5,02</v>
      </c>
    </row>
    <row r="747" spans="1:6" x14ac:dyDescent="0.2">
      <c r="A747" s="98">
        <v>23</v>
      </c>
      <c r="B747" s="99" t="s">
        <v>89</v>
      </c>
      <c r="C747" s="120">
        <v>43174</v>
      </c>
      <c r="D747" s="121">
        <v>0.3354166666666667</v>
      </c>
      <c r="E747" s="97" t="s">
        <v>149</v>
      </c>
      <c r="F747" s="97" t="str">
        <f t="shared" si="11"/>
        <v>AM 8,03</v>
      </c>
    </row>
    <row r="748" spans="1:6" x14ac:dyDescent="0.2">
      <c r="A748" s="98">
        <v>23</v>
      </c>
      <c r="B748" s="99" t="s">
        <v>89</v>
      </c>
      <c r="C748" s="120">
        <v>43174</v>
      </c>
      <c r="D748" s="121">
        <v>0.21041666666666667</v>
      </c>
      <c r="E748" s="97" t="s">
        <v>148</v>
      </c>
      <c r="F748" s="97" t="str">
        <f t="shared" si="11"/>
        <v>PM 5,03</v>
      </c>
    </row>
    <row r="749" spans="1:6" x14ac:dyDescent="0.2">
      <c r="A749" s="98">
        <v>23</v>
      </c>
      <c r="B749" s="99" t="s">
        <v>89</v>
      </c>
      <c r="C749" s="120">
        <v>43175</v>
      </c>
      <c r="D749" s="121">
        <v>0.3444444444444445</v>
      </c>
      <c r="E749" s="97" t="s">
        <v>149</v>
      </c>
      <c r="F749" s="97" t="str">
        <f t="shared" si="11"/>
        <v>AM 8,16</v>
      </c>
    </row>
    <row r="750" spans="1:6" x14ac:dyDescent="0.2">
      <c r="A750" s="98">
        <v>23</v>
      </c>
      <c r="B750" s="99" t="s">
        <v>89</v>
      </c>
      <c r="C750" s="120">
        <v>43175</v>
      </c>
      <c r="D750" s="121">
        <v>0.21111111111111111</v>
      </c>
      <c r="E750" s="97" t="s">
        <v>148</v>
      </c>
      <c r="F750" s="97" t="str">
        <f t="shared" si="11"/>
        <v>PM 5,04</v>
      </c>
    </row>
    <row r="751" spans="1:6" x14ac:dyDescent="0.2">
      <c r="A751" s="98">
        <v>23</v>
      </c>
      <c r="B751" s="99" t="s">
        <v>89</v>
      </c>
      <c r="C751" s="120">
        <v>43176</v>
      </c>
      <c r="D751" s="121">
        <v>0.33680555555555558</v>
      </c>
      <c r="E751" s="97" t="s">
        <v>149</v>
      </c>
      <c r="F751" s="97" t="str">
        <f t="shared" si="11"/>
        <v>AM 8,05</v>
      </c>
    </row>
    <row r="752" spans="1:6" x14ac:dyDescent="0.2">
      <c r="A752" s="98">
        <v>23</v>
      </c>
      <c r="B752" s="99" t="s">
        <v>89</v>
      </c>
      <c r="C752" s="120">
        <v>43176</v>
      </c>
      <c r="D752" s="121">
        <v>0.25347222222222221</v>
      </c>
      <c r="E752" s="97" t="s">
        <v>148</v>
      </c>
      <c r="F752" s="97" t="str">
        <f t="shared" si="11"/>
        <v>PM 6,05</v>
      </c>
    </row>
    <row r="753" spans="1:6" x14ac:dyDescent="0.2">
      <c r="A753" s="98">
        <v>23</v>
      </c>
      <c r="B753" s="99" t="s">
        <v>89</v>
      </c>
      <c r="C753" s="120">
        <v>43177</v>
      </c>
      <c r="D753" s="121">
        <v>0.33819444444444446</v>
      </c>
      <c r="E753" s="97" t="s">
        <v>149</v>
      </c>
      <c r="F753" s="97" t="str">
        <f t="shared" si="11"/>
        <v>AM 8,07</v>
      </c>
    </row>
    <row r="754" spans="1:6" x14ac:dyDescent="0.2">
      <c r="A754" s="98">
        <v>23</v>
      </c>
      <c r="B754" s="99" t="s">
        <v>89</v>
      </c>
      <c r="C754" s="120">
        <v>43177</v>
      </c>
      <c r="D754" s="121">
        <v>0.25138888888888888</v>
      </c>
      <c r="E754" s="97" t="s">
        <v>148</v>
      </c>
      <c r="F754" s="97" t="str">
        <f t="shared" si="11"/>
        <v>PM 6,02</v>
      </c>
    </row>
    <row r="755" spans="1:6" x14ac:dyDescent="0.2">
      <c r="A755" s="98">
        <v>23</v>
      </c>
      <c r="B755" s="99" t="s">
        <v>89</v>
      </c>
      <c r="C755" s="120">
        <v>43178</v>
      </c>
      <c r="D755" s="121">
        <v>0.33611111111111108</v>
      </c>
      <c r="E755" s="97" t="s">
        <v>149</v>
      </c>
      <c r="F755" s="97" t="str">
        <f t="shared" si="11"/>
        <v>AM 8,04</v>
      </c>
    </row>
    <row r="756" spans="1:6" x14ac:dyDescent="0.2">
      <c r="A756" s="98">
        <v>23</v>
      </c>
      <c r="B756" s="99" t="s">
        <v>89</v>
      </c>
      <c r="C756" s="120">
        <v>43178</v>
      </c>
      <c r="D756" s="121">
        <v>0.25138888888888888</v>
      </c>
      <c r="E756" s="97" t="s">
        <v>148</v>
      </c>
      <c r="F756" s="97" t="str">
        <f t="shared" si="11"/>
        <v>PM 6,02</v>
      </c>
    </row>
    <row r="757" spans="1:6" x14ac:dyDescent="0.2">
      <c r="A757" s="98">
        <v>23</v>
      </c>
      <c r="B757" s="99" t="s">
        <v>89</v>
      </c>
      <c r="C757" s="120">
        <v>43179</v>
      </c>
      <c r="D757" s="121">
        <v>0.33263888888888887</v>
      </c>
      <c r="E757" s="97" t="s">
        <v>149</v>
      </c>
      <c r="F757" s="97" t="str">
        <f t="shared" si="11"/>
        <v>AM 7,59</v>
      </c>
    </row>
    <row r="758" spans="1:6" x14ac:dyDescent="0.2">
      <c r="A758" s="98">
        <v>23</v>
      </c>
      <c r="B758" s="99" t="s">
        <v>89</v>
      </c>
      <c r="C758" s="120">
        <v>43179</v>
      </c>
      <c r="D758" s="121">
        <v>0.31527777777777777</v>
      </c>
      <c r="E758" s="97" t="s">
        <v>148</v>
      </c>
      <c r="F758" s="97" t="str">
        <f t="shared" si="11"/>
        <v>PM 7,34</v>
      </c>
    </row>
    <row r="759" spans="1:6" x14ac:dyDescent="0.2">
      <c r="A759" s="98">
        <v>23</v>
      </c>
      <c r="B759" s="99" t="s">
        <v>89</v>
      </c>
      <c r="C759" s="120">
        <v>43180</v>
      </c>
      <c r="D759" s="121">
        <v>0.33611111111111108</v>
      </c>
      <c r="E759" s="97" t="s">
        <v>149</v>
      </c>
      <c r="F759" s="97" t="str">
        <f t="shared" si="11"/>
        <v>AM 8,04</v>
      </c>
    </row>
    <row r="760" spans="1:6" x14ac:dyDescent="0.2">
      <c r="A760" s="98">
        <v>23</v>
      </c>
      <c r="B760" s="99" t="s">
        <v>89</v>
      </c>
      <c r="C760" s="120">
        <v>43180</v>
      </c>
      <c r="D760" s="121">
        <v>0.21388888888888891</v>
      </c>
      <c r="E760" s="97" t="s">
        <v>148</v>
      </c>
      <c r="F760" s="97" t="str">
        <f t="shared" si="11"/>
        <v>PM 5,08</v>
      </c>
    </row>
    <row r="761" spans="1:6" x14ac:dyDescent="0.2">
      <c r="A761" s="98">
        <v>23</v>
      </c>
      <c r="B761" s="99" t="s">
        <v>89</v>
      </c>
      <c r="C761" s="120">
        <v>43181</v>
      </c>
      <c r="D761" s="121">
        <v>0.33680555555555558</v>
      </c>
      <c r="E761" s="97" t="s">
        <v>149</v>
      </c>
      <c r="F761" s="97" t="str">
        <f t="shared" si="11"/>
        <v>AM 8,05</v>
      </c>
    </row>
    <row r="762" spans="1:6" x14ac:dyDescent="0.2">
      <c r="A762" s="98">
        <v>23</v>
      </c>
      <c r="B762" s="99" t="s">
        <v>89</v>
      </c>
      <c r="C762" s="120">
        <v>43181</v>
      </c>
      <c r="D762" s="121">
        <v>0.21041666666666667</v>
      </c>
      <c r="E762" s="97" t="s">
        <v>148</v>
      </c>
      <c r="F762" s="97" t="str">
        <f t="shared" si="11"/>
        <v>PM 5,03</v>
      </c>
    </row>
    <row r="763" spans="1:6" x14ac:dyDescent="0.2">
      <c r="A763" s="98">
        <v>23</v>
      </c>
      <c r="B763" s="99" t="s">
        <v>89</v>
      </c>
      <c r="C763" s="120">
        <v>43182</v>
      </c>
      <c r="D763" s="121">
        <v>0.35694444444444445</v>
      </c>
      <c r="E763" s="97" t="s">
        <v>149</v>
      </c>
      <c r="F763" s="97" t="str">
        <f t="shared" si="11"/>
        <v>AM 8,34</v>
      </c>
    </row>
    <row r="764" spans="1:6" x14ac:dyDescent="0.2">
      <c r="A764" s="98">
        <v>23</v>
      </c>
      <c r="B764" s="99" t="s">
        <v>89</v>
      </c>
      <c r="C764" s="120">
        <v>43182</v>
      </c>
      <c r="D764" s="121">
        <v>0.17291666666666669</v>
      </c>
      <c r="E764" s="97" t="s">
        <v>148</v>
      </c>
      <c r="F764" s="97" t="str">
        <f t="shared" si="11"/>
        <v>PM 4,09</v>
      </c>
    </row>
    <row r="765" spans="1:6" x14ac:dyDescent="0.2">
      <c r="A765" s="98">
        <v>23</v>
      </c>
      <c r="B765" s="99" t="s">
        <v>89</v>
      </c>
      <c r="C765" s="120">
        <v>43183</v>
      </c>
      <c r="D765" s="121">
        <v>0.33888888888888885</v>
      </c>
      <c r="E765" s="97" t="s">
        <v>149</v>
      </c>
      <c r="F765" s="97" t="str">
        <f t="shared" si="11"/>
        <v>AM 8,08</v>
      </c>
    </row>
    <row r="766" spans="1:6" x14ac:dyDescent="0.2">
      <c r="A766" s="98">
        <v>23</v>
      </c>
      <c r="B766" s="99" t="s">
        <v>89</v>
      </c>
      <c r="C766" s="120">
        <v>43183</v>
      </c>
      <c r="D766" s="121">
        <v>0.24930555555555556</v>
      </c>
      <c r="E766" s="97" t="s">
        <v>148</v>
      </c>
      <c r="F766" s="97" t="str">
        <f t="shared" si="11"/>
        <v>PM 5,59</v>
      </c>
    </row>
    <row r="767" spans="1:6" x14ac:dyDescent="0.2">
      <c r="A767" s="98">
        <v>23</v>
      </c>
      <c r="B767" s="99" t="s">
        <v>89</v>
      </c>
      <c r="C767" s="120">
        <v>43184</v>
      </c>
      <c r="D767" s="121">
        <v>0.33749999999999997</v>
      </c>
      <c r="E767" s="97" t="s">
        <v>149</v>
      </c>
      <c r="F767" s="97" t="str">
        <f t="shared" si="11"/>
        <v>AM 8,06</v>
      </c>
    </row>
    <row r="768" spans="1:6" x14ac:dyDescent="0.2">
      <c r="A768" s="98">
        <v>23</v>
      </c>
      <c r="B768" s="99" t="s">
        <v>89</v>
      </c>
      <c r="C768" s="120">
        <v>43184</v>
      </c>
      <c r="D768" s="121">
        <v>0.24652777777777779</v>
      </c>
      <c r="E768" s="97" t="s">
        <v>148</v>
      </c>
      <c r="F768" s="97" t="str">
        <f t="shared" si="11"/>
        <v>PM 5,55</v>
      </c>
    </row>
    <row r="769" spans="1:6" x14ac:dyDescent="0.2">
      <c r="A769" s="98">
        <v>23</v>
      </c>
      <c r="B769" s="99" t="s">
        <v>89</v>
      </c>
      <c r="C769" s="120">
        <v>43185</v>
      </c>
      <c r="D769" s="121">
        <v>0.33611111111111108</v>
      </c>
      <c r="E769" s="97" t="s">
        <v>149</v>
      </c>
      <c r="F769" s="97" t="str">
        <f t="shared" si="11"/>
        <v>AM 8,04</v>
      </c>
    </row>
    <row r="770" spans="1:6" x14ac:dyDescent="0.2">
      <c r="A770" s="98">
        <v>23</v>
      </c>
      <c r="B770" s="99" t="s">
        <v>89</v>
      </c>
      <c r="C770" s="120">
        <v>43185</v>
      </c>
      <c r="D770" s="121">
        <v>0.25</v>
      </c>
      <c r="E770" s="97" t="s">
        <v>148</v>
      </c>
      <c r="F770" s="97" t="str">
        <f t="shared" ref="F770:F833" si="12">E770&amp;" "&amp;TEXT(D770,"h,mm")</f>
        <v>PM 6,00</v>
      </c>
    </row>
    <row r="771" spans="1:6" x14ac:dyDescent="0.2">
      <c r="A771" s="98">
        <v>23</v>
      </c>
      <c r="B771" s="99" t="s">
        <v>89</v>
      </c>
      <c r="C771" s="120">
        <v>43186</v>
      </c>
      <c r="D771" s="121">
        <v>0.33819444444444446</v>
      </c>
      <c r="E771" s="97" t="s">
        <v>149</v>
      </c>
      <c r="F771" s="97" t="str">
        <f t="shared" si="12"/>
        <v>AM 8,07</v>
      </c>
    </row>
    <row r="772" spans="1:6" x14ac:dyDescent="0.2">
      <c r="A772" s="98">
        <v>25</v>
      </c>
      <c r="B772" s="99" t="s">
        <v>90</v>
      </c>
      <c r="C772" s="120">
        <v>43160</v>
      </c>
      <c r="D772" s="121">
        <v>0.33958333333333335</v>
      </c>
      <c r="E772" s="97" t="s">
        <v>149</v>
      </c>
      <c r="F772" s="97" t="str">
        <f t="shared" si="12"/>
        <v>AM 8,09</v>
      </c>
    </row>
    <row r="773" spans="1:6" x14ac:dyDescent="0.2">
      <c r="A773" s="98">
        <v>25</v>
      </c>
      <c r="B773" s="99" t="s">
        <v>90</v>
      </c>
      <c r="C773" s="120">
        <v>43160</v>
      </c>
      <c r="D773" s="121">
        <v>0.21388888888888891</v>
      </c>
      <c r="E773" s="97" t="s">
        <v>148</v>
      </c>
      <c r="F773" s="97" t="str">
        <f t="shared" si="12"/>
        <v>PM 5,08</v>
      </c>
    </row>
    <row r="774" spans="1:6" x14ac:dyDescent="0.2">
      <c r="A774" s="98">
        <v>25</v>
      </c>
      <c r="B774" s="99" t="s">
        <v>90</v>
      </c>
      <c r="C774" s="120">
        <v>43161</v>
      </c>
      <c r="D774" s="121">
        <v>0.36249999999999999</v>
      </c>
      <c r="E774" s="97" t="s">
        <v>149</v>
      </c>
      <c r="F774" s="97" t="str">
        <f t="shared" si="12"/>
        <v>AM 8,42</v>
      </c>
    </row>
    <row r="775" spans="1:6" x14ac:dyDescent="0.2">
      <c r="A775" s="98">
        <v>25</v>
      </c>
      <c r="B775" s="99" t="s">
        <v>90</v>
      </c>
      <c r="C775" s="120">
        <v>43161</v>
      </c>
      <c r="D775" s="121">
        <v>0.21111111111111111</v>
      </c>
      <c r="E775" s="97" t="s">
        <v>148</v>
      </c>
      <c r="F775" s="97" t="str">
        <f t="shared" si="12"/>
        <v>PM 5,04</v>
      </c>
    </row>
    <row r="776" spans="1:6" x14ac:dyDescent="0.2">
      <c r="A776" s="98">
        <v>25</v>
      </c>
      <c r="B776" s="99" t="s">
        <v>90</v>
      </c>
      <c r="C776" s="120">
        <v>43162</v>
      </c>
      <c r="D776" s="121">
        <v>0.34027777777777773</v>
      </c>
      <c r="E776" s="97" t="s">
        <v>149</v>
      </c>
      <c r="F776" s="97" t="str">
        <f t="shared" si="12"/>
        <v>AM 8,10</v>
      </c>
    </row>
    <row r="777" spans="1:6" x14ac:dyDescent="0.2">
      <c r="A777" s="98">
        <v>25</v>
      </c>
      <c r="B777" s="99" t="s">
        <v>90</v>
      </c>
      <c r="C777" s="120">
        <v>43162</v>
      </c>
      <c r="D777" s="121">
        <v>0.21180555555555555</v>
      </c>
      <c r="E777" s="97" t="s">
        <v>148</v>
      </c>
      <c r="F777" s="97" t="str">
        <f t="shared" si="12"/>
        <v>PM 5,05</v>
      </c>
    </row>
    <row r="778" spans="1:6" x14ac:dyDescent="0.2">
      <c r="A778" s="98">
        <v>25</v>
      </c>
      <c r="B778" s="99" t="s">
        <v>90</v>
      </c>
      <c r="C778" s="120">
        <v>43163</v>
      </c>
      <c r="D778" s="121">
        <v>0.34236111111111112</v>
      </c>
      <c r="E778" s="97" t="s">
        <v>149</v>
      </c>
      <c r="F778" s="97" t="str">
        <f t="shared" si="12"/>
        <v>AM 8,13</v>
      </c>
    </row>
    <row r="779" spans="1:6" x14ac:dyDescent="0.2">
      <c r="A779" s="98">
        <v>25</v>
      </c>
      <c r="B779" s="99" t="s">
        <v>90</v>
      </c>
      <c r="C779" s="120">
        <v>43163</v>
      </c>
      <c r="D779" s="121">
        <v>0.21041666666666667</v>
      </c>
      <c r="E779" s="97" t="s">
        <v>148</v>
      </c>
      <c r="F779" s="97" t="str">
        <f t="shared" si="12"/>
        <v>PM 5,03</v>
      </c>
    </row>
    <row r="780" spans="1:6" x14ac:dyDescent="0.2">
      <c r="A780" s="98">
        <v>25</v>
      </c>
      <c r="B780" s="99" t="s">
        <v>90</v>
      </c>
      <c r="C780" s="120">
        <v>43164</v>
      </c>
      <c r="D780" s="121">
        <v>0.33958333333333335</v>
      </c>
      <c r="E780" s="97" t="s">
        <v>149</v>
      </c>
      <c r="F780" s="97" t="str">
        <f t="shared" si="12"/>
        <v>AM 8,09</v>
      </c>
    </row>
    <row r="781" spans="1:6" x14ac:dyDescent="0.2">
      <c r="A781" s="98">
        <v>25</v>
      </c>
      <c r="B781" s="99" t="s">
        <v>90</v>
      </c>
      <c r="C781" s="120">
        <v>43164</v>
      </c>
      <c r="D781" s="121">
        <v>0.21111111111111111</v>
      </c>
      <c r="E781" s="97" t="s">
        <v>148</v>
      </c>
      <c r="F781" s="97" t="str">
        <f t="shared" si="12"/>
        <v>PM 5,04</v>
      </c>
    </row>
    <row r="782" spans="1:6" x14ac:dyDescent="0.2">
      <c r="A782" s="98">
        <v>25</v>
      </c>
      <c r="B782" s="99" t="s">
        <v>90</v>
      </c>
      <c r="C782" s="120">
        <v>43165</v>
      </c>
      <c r="D782" s="121">
        <v>0.3354166666666667</v>
      </c>
      <c r="E782" s="97" t="s">
        <v>149</v>
      </c>
      <c r="F782" s="97" t="str">
        <f t="shared" si="12"/>
        <v>AM 8,03</v>
      </c>
    </row>
    <row r="783" spans="1:6" x14ac:dyDescent="0.2">
      <c r="A783" s="98">
        <v>25</v>
      </c>
      <c r="B783" s="99" t="s">
        <v>90</v>
      </c>
      <c r="C783" s="120">
        <v>43165</v>
      </c>
      <c r="D783" s="121">
        <v>0.20902777777777778</v>
      </c>
      <c r="E783" s="97" t="s">
        <v>148</v>
      </c>
      <c r="F783" s="97" t="str">
        <f t="shared" si="12"/>
        <v>PM 5,01</v>
      </c>
    </row>
    <row r="784" spans="1:6" x14ac:dyDescent="0.2">
      <c r="A784" s="98">
        <v>25</v>
      </c>
      <c r="B784" s="99" t="s">
        <v>90</v>
      </c>
      <c r="C784" s="120">
        <v>43166</v>
      </c>
      <c r="D784" s="121">
        <v>0.34513888888888888</v>
      </c>
      <c r="E784" s="97" t="s">
        <v>149</v>
      </c>
      <c r="F784" s="97" t="str">
        <f t="shared" si="12"/>
        <v>AM 8,17</v>
      </c>
    </row>
    <row r="785" spans="1:6" x14ac:dyDescent="0.2">
      <c r="A785" s="98">
        <v>25</v>
      </c>
      <c r="B785" s="99" t="s">
        <v>90</v>
      </c>
      <c r="C785" s="120">
        <v>43166</v>
      </c>
      <c r="D785" s="121">
        <v>0.20972222222222223</v>
      </c>
      <c r="E785" s="97" t="s">
        <v>148</v>
      </c>
      <c r="F785" s="97" t="str">
        <f t="shared" si="12"/>
        <v>PM 5,02</v>
      </c>
    </row>
    <row r="786" spans="1:6" x14ac:dyDescent="0.2">
      <c r="A786" s="98">
        <v>25</v>
      </c>
      <c r="B786" s="99" t="s">
        <v>90</v>
      </c>
      <c r="C786" s="120">
        <v>43167</v>
      </c>
      <c r="D786" s="121">
        <v>0.33680555555555558</v>
      </c>
      <c r="E786" s="97" t="s">
        <v>149</v>
      </c>
      <c r="F786" s="97" t="str">
        <f t="shared" si="12"/>
        <v>AM 8,05</v>
      </c>
    </row>
    <row r="787" spans="1:6" x14ac:dyDescent="0.2">
      <c r="A787" s="98">
        <v>25</v>
      </c>
      <c r="B787" s="99" t="s">
        <v>90</v>
      </c>
      <c r="C787" s="120">
        <v>43167</v>
      </c>
      <c r="D787" s="121">
        <v>0.20972222222222223</v>
      </c>
      <c r="E787" s="97" t="s">
        <v>148</v>
      </c>
      <c r="F787" s="97" t="str">
        <f t="shared" si="12"/>
        <v>PM 5,02</v>
      </c>
    </row>
    <row r="788" spans="1:6" x14ac:dyDescent="0.2">
      <c r="A788" s="98">
        <v>25</v>
      </c>
      <c r="B788" s="99" t="s">
        <v>90</v>
      </c>
      <c r="C788" s="120">
        <v>43169</v>
      </c>
      <c r="D788" s="121">
        <v>0.33888888888888885</v>
      </c>
      <c r="E788" s="97" t="s">
        <v>149</v>
      </c>
      <c r="F788" s="97" t="str">
        <f t="shared" si="12"/>
        <v>AM 8,08</v>
      </c>
    </row>
    <row r="789" spans="1:6" x14ac:dyDescent="0.2">
      <c r="A789" s="98">
        <v>25</v>
      </c>
      <c r="B789" s="99" t="s">
        <v>90</v>
      </c>
      <c r="C789" s="120">
        <v>43169</v>
      </c>
      <c r="D789" s="121">
        <v>0.21041666666666667</v>
      </c>
      <c r="E789" s="97" t="s">
        <v>148</v>
      </c>
      <c r="F789" s="97" t="str">
        <f t="shared" si="12"/>
        <v>PM 5,03</v>
      </c>
    </row>
    <row r="790" spans="1:6" x14ac:dyDescent="0.2">
      <c r="A790" s="98">
        <v>25</v>
      </c>
      <c r="B790" s="99" t="s">
        <v>90</v>
      </c>
      <c r="C790" s="120">
        <v>43170</v>
      </c>
      <c r="D790" s="121">
        <v>0.33680555555555558</v>
      </c>
      <c r="E790" s="97" t="s">
        <v>149</v>
      </c>
      <c r="F790" s="97" t="str">
        <f t="shared" si="12"/>
        <v>AM 8,05</v>
      </c>
    </row>
    <row r="791" spans="1:6" x14ac:dyDescent="0.2">
      <c r="A791" s="98">
        <v>25</v>
      </c>
      <c r="B791" s="99" t="s">
        <v>90</v>
      </c>
      <c r="C791" s="120">
        <v>43170</v>
      </c>
      <c r="D791" s="121">
        <v>0.41666666666666669</v>
      </c>
      <c r="E791" s="97" t="s">
        <v>149</v>
      </c>
      <c r="F791" s="97" t="str">
        <f t="shared" si="12"/>
        <v>AM 10,00</v>
      </c>
    </row>
    <row r="792" spans="1:6" x14ac:dyDescent="0.2">
      <c r="A792" s="98">
        <v>25</v>
      </c>
      <c r="B792" s="99" t="s">
        <v>90</v>
      </c>
      <c r="C792" s="120">
        <v>43170</v>
      </c>
      <c r="D792" s="121">
        <v>0.51666666666666672</v>
      </c>
      <c r="E792" s="97" t="s">
        <v>148</v>
      </c>
      <c r="F792" s="97" t="str">
        <f t="shared" si="12"/>
        <v>PM 12,24</v>
      </c>
    </row>
    <row r="793" spans="1:6" x14ac:dyDescent="0.2">
      <c r="A793" s="98">
        <v>25</v>
      </c>
      <c r="B793" s="99" t="s">
        <v>90</v>
      </c>
      <c r="C793" s="120">
        <v>43171</v>
      </c>
      <c r="D793" s="121">
        <v>0.3354166666666667</v>
      </c>
      <c r="E793" s="97" t="s">
        <v>149</v>
      </c>
      <c r="F793" s="97" t="str">
        <f t="shared" si="12"/>
        <v>AM 8,03</v>
      </c>
    </row>
    <row r="794" spans="1:6" x14ac:dyDescent="0.2">
      <c r="A794" s="98">
        <v>25</v>
      </c>
      <c r="B794" s="99" t="s">
        <v>90</v>
      </c>
      <c r="C794" s="120">
        <v>43171</v>
      </c>
      <c r="D794" s="121">
        <v>0.20972222222222223</v>
      </c>
      <c r="E794" s="97" t="s">
        <v>148</v>
      </c>
      <c r="F794" s="97" t="str">
        <f t="shared" si="12"/>
        <v>PM 5,02</v>
      </c>
    </row>
    <row r="795" spans="1:6" x14ac:dyDescent="0.2">
      <c r="A795" s="98">
        <v>25</v>
      </c>
      <c r="B795" s="99" t="s">
        <v>90</v>
      </c>
      <c r="C795" s="120">
        <v>43172</v>
      </c>
      <c r="D795" s="121">
        <v>0.3354166666666667</v>
      </c>
      <c r="E795" s="97" t="s">
        <v>149</v>
      </c>
      <c r="F795" s="97" t="str">
        <f t="shared" si="12"/>
        <v>AM 8,03</v>
      </c>
    </row>
    <row r="796" spans="1:6" x14ac:dyDescent="0.2">
      <c r="A796" s="98">
        <v>25</v>
      </c>
      <c r="B796" s="99" t="s">
        <v>90</v>
      </c>
      <c r="C796" s="120">
        <v>43172</v>
      </c>
      <c r="D796" s="121">
        <v>0.20902777777777778</v>
      </c>
      <c r="E796" s="97" t="s">
        <v>148</v>
      </c>
      <c r="F796" s="97" t="str">
        <f t="shared" si="12"/>
        <v>PM 5,01</v>
      </c>
    </row>
    <row r="797" spans="1:6" x14ac:dyDescent="0.2">
      <c r="A797" s="98">
        <v>25</v>
      </c>
      <c r="B797" s="99" t="s">
        <v>90</v>
      </c>
      <c r="C797" s="120">
        <v>43173</v>
      </c>
      <c r="D797" s="121">
        <v>0.33749999999999997</v>
      </c>
      <c r="E797" s="97" t="s">
        <v>149</v>
      </c>
      <c r="F797" s="97" t="str">
        <f t="shared" si="12"/>
        <v>AM 8,06</v>
      </c>
    </row>
    <row r="798" spans="1:6" x14ac:dyDescent="0.2">
      <c r="A798" s="98">
        <v>25</v>
      </c>
      <c r="B798" s="99" t="s">
        <v>90</v>
      </c>
      <c r="C798" s="120">
        <v>43173</v>
      </c>
      <c r="D798" s="121">
        <v>0.20902777777777778</v>
      </c>
      <c r="E798" s="97" t="s">
        <v>148</v>
      </c>
      <c r="F798" s="97" t="str">
        <f t="shared" si="12"/>
        <v>PM 5,01</v>
      </c>
    </row>
    <row r="799" spans="1:6" x14ac:dyDescent="0.2">
      <c r="A799" s="98">
        <v>25</v>
      </c>
      <c r="B799" s="99" t="s">
        <v>90</v>
      </c>
      <c r="C799" s="120">
        <v>43174</v>
      </c>
      <c r="D799" s="121">
        <v>0.33611111111111108</v>
      </c>
      <c r="E799" s="97" t="s">
        <v>149</v>
      </c>
      <c r="F799" s="97" t="str">
        <f t="shared" si="12"/>
        <v>AM 8,04</v>
      </c>
    </row>
    <row r="800" spans="1:6" x14ac:dyDescent="0.2">
      <c r="A800" s="98">
        <v>25</v>
      </c>
      <c r="B800" s="99" t="s">
        <v>90</v>
      </c>
      <c r="C800" s="120">
        <v>43174</v>
      </c>
      <c r="D800" s="121">
        <v>0.20902777777777778</v>
      </c>
      <c r="E800" s="97" t="s">
        <v>148</v>
      </c>
      <c r="F800" s="97" t="str">
        <f t="shared" si="12"/>
        <v>PM 5,01</v>
      </c>
    </row>
    <row r="801" spans="1:6" x14ac:dyDescent="0.2">
      <c r="A801" s="98">
        <v>25</v>
      </c>
      <c r="B801" s="99" t="s">
        <v>90</v>
      </c>
      <c r="C801" s="120">
        <v>43175</v>
      </c>
      <c r="D801" s="121">
        <v>0.34513888888888888</v>
      </c>
      <c r="E801" s="97" t="s">
        <v>149</v>
      </c>
      <c r="F801" s="97" t="str">
        <f t="shared" si="12"/>
        <v>AM 8,17</v>
      </c>
    </row>
    <row r="802" spans="1:6" x14ac:dyDescent="0.2">
      <c r="A802" s="98">
        <v>25</v>
      </c>
      <c r="B802" s="99" t="s">
        <v>90</v>
      </c>
      <c r="C802" s="120">
        <v>43175</v>
      </c>
      <c r="D802" s="121">
        <v>0.21111111111111111</v>
      </c>
      <c r="E802" s="97" t="s">
        <v>148</v>
      </c>
      <c r="F802" s="97" t="str">
        <f t="shared" si="12"/>
        <v>PM 5,04</v>
      </c>
    </row>
    <row r="803" spans="1:6" x14ac:dyDescent="0.2">
      <c r="A803" s="98">
        <v>25</v>
      </c>
      <c r="B803" s="99" t="s">
        <v>90</v>
      </c>
      <c r="C803" s="120">
        <v>43176</v>
      </c>
      <c r="D803" s="121">
        <v>0.34375</v>
      </c>
      <c r="E803" s="97" t="s">
        <v>149</v>
      </c>
      <c r="F803" s="97" t="str">
        <f t="shared" si="12"/>
        <v>AM 8,15</v>
      </c>
    </row>
    <row r="804" spans="1:6" x14ac:dyDescent="0.2">
      <c r="A804" s="98">
        <v>25</v>
      </c>
      <c r="B804" s="99" t="s">
        <v>90</v>
      </c>
      <c r="C804" s="120">
        <v>43176</v>
      </c>
      <c r="D804" s="121">
        <v>0.25</v>
      </c>
      <c r="E804" s="97" t="s">
        <v>148</v>
      </c>
      <c r="F804" s="97" t="str">
        <f t="shared" si="12"/>
        <v>PM 6,00</v>
      </c>
    </row>
    <row r="805" spans="1:6" x14ac:dyDescent="0.2">
      <c r="A805" s="98">
        <v>25</v>
      </c>
      <c r="B805" s="99" t="s">
        <v>90</v>
      </c>
      <c r="C805" s="120">
        <v>43177</v>
      </c>
      <c r="D805" s="121">
        <v>0.33819444444444446</v>
      </c>
      <c r="E805" s="97" t="s">
        <v>149</v>
      </c>
      <c r="F805" s="97" t="str">
        <f t="shared" si="12"/>
        <v>AM 8,07</v>
      </c>
    </row>
    <row r="806" spans="1:6" x14ac:dyDescent="0.2">
      <c r="A806" s="98">
        <v>25</v>
      </c>
      <c r="B806" s="99" t="s">
        <v>90</v>
      </c>
      <c r="C806" s="120">
        <v>43177</v>
      </c>
      <c r="D806" s="121">
        <v>0.25138888888888888</v>
      </c>
      <c r="E806" s="97" t="s">
        <v>148</v>
      </c>
      <c r="F806" s="97" t="str">
        <f t="shared" si="12"/>
        <v>PM 6,02</v>
      </c>
    </row>
    <row r="807" spans="1:6" x14ac:dyDescent="0.2">
      <c r="A807" s="98">
        <v>25</v>
      </c>
      <c r="B807" s="99" t="s">
        <v>90</v>
      </c>
      <c r="C807" s="120">
        <v>43178</v>
      </c>
      <c r="D807" s="121">
        <v>0.33819444444444446</v>
      </c>
      <c r="E807" s="97" t="s">
        <v>149</v>
      </c>
      <c r="F807" s="97" t="str">
        <f t="shared" si="12"/>
        <v>AM 8,07</v>
      </c>
    </row>
    <row r="808" spans="1:6" x14ac:dyDescent="0.2">
      <c r="A808" s="98">
        <v>25</v>
      </c>
      <c r="B808" s="99" t="s">
        <v>90</v>
      </c>
      <c r="C808" s="120">
        <v>43178</v>
      </c>
      <c r="D808" s="121">
        <v>0.25138888888888888</v>
      </c>
      <c r="E808" s="97" t="s">
        <v>148</v>
      </c>
      <c r="F808" s="97" t="str">
        <f t="shared" si="12"/>
        <v>PM 6,02</v>
      </c>
    </row>
    <row r="809" spans="1:6" x14ac:dyDescent="0.2">
      <c r="A809" s="98">
        <v>25</v>
      </c>
      <c r="B809" s="99" t="s">
        <v>90</v>
      </c>
      <c r="C809" s="120">
        <v>43179</v>
      </c>
      <c r="D809" s="121">
        <v>0.33888888888888885</v>
      </c>
      <c r="E809" s="97" t="s">
        <v>149</v>
      </c>
      <c r="F809" s="97" t="str">
        <f t="shared" si="12"/>
        <v>AM 8,08</v>
      </c>
    </row>
    <row r="810" spans="1:6" x14ac:dyDescent="0.2">
      <c r="A810" s="98">
        <v>25</v>
      </c>
      <c r="B810" s="99" t="s">
        <v>90</v>
      </c>
      <c r="C810" s="120">
        <v>43179</v>
      </c>
      <c r="D810" s="121">
        <v>0.25138888888888888</v>
      </c>
      <c r="E810" s="97" t="s">
        <v>148</v>
      </c>
      <c r="F810" s="97" t="str">
        <f t="shared" si="12"/>
        <v>PM 6,02</v>
      </c>
    </row>
    <row r="811" spans="1:6" x14ac:dyDescent="0.2">
      <c r="A811" s="98">
        <v>25</v>
      </c>
      <c r="B811" s="99" t="s">
        <v>90</v>
      </c>
      <c r="C811" s="120">
        <v>43180</v>
      </c>
      <c r="D811" s="121">
        <v>0.33611111111111108</v>
      </c>
      <c r="E811" s="97" t="s">
        <v>149</v>
      </c>
      <c r="F811" s="97" t="str">
        <f t="shared" si="12"/>
        <v>AM 8,04</v>
      </c>
    </row>
    <row r="812" spans="1:6" x14ac:dyDescent="0.2">
      <c r="A812" s="98">
        <v>25</v>
      </c>
      <c r="B812" s="99" t="s">
        <v>90</v>
      </c>
      <c r="C812" s="120">
        <v>43180</v>
      </c>
      <c r="D812" s="121">
        <v>0.25</v>
      </c>
      <c r="E812" s="97" t="s">
        <v>148</v>
      </c>
      <c r="F812" s="97" t="str">
        <f t="shared" si="12"/>
        <v>PM 6,00</v>
      </c>
    </row>
    <row r="813" spans="1:6" x14ac:dyDescent="0.2">
      <c r="A813" s="98">
        <v>25</v>
      </c>
      <c r="B813" s="99" t="s">
        <v>90</v>
      </c>
      <c r="C813" s="120">
        <v>43181</v>
      </c>
      <c r="D813" s="121">
        <v>0.33680555555555558</v>
      </c>
      <c r="E813" s="97" t="s">
        <v>149</v>
      </c>
      <c r="F813" s="97" t="str">
        <f t="shared" si="12"/>
        <v>AM 8,05</v>
      </c>
    </row>
    <row r="814" spans="1:6" x14ac:dyDescent="0.2">
      <c r="A814" s="98">
        <v>25</v>
      </c>
      <c r="B814" s="99" t="s">
        <v>90</v>
      </c>
      <c r="C814" s="120">
        <v>43181</v>
      </c>
      <c r="D814" s="121">
        <v>0.20972222222222223</v>
      </c>
      <c r="E814" s="97" t="s">
        <v>148</v>
      </c>
      <c r="F814" s="97" t="str">
        <f t="shared" si="12"/>
        <v>PM 5,02</v>
      </c>
    </row>
    <row r="815" spans="1:6" x14ac:dyDescent="0.2">
      <c r="A815" s="98">
        <v>25</v>
      </c>
      <c r="B815" s="99" t="s">
        <v>90</v>
      </c>
      <c r="C815" s="120">
        <v>43183</v>
      </c>
      <c r="D815" s="121">
        <v>0.34722222222222227</v>
      </c>
      <c r="E815" s="97" t="s">
        <v>149</v>
      </c>
      <c r="F815" s="97" t="str">
        <f t="shared" si="12"/>
        <v>AM 8,20</v>
      </c>
    </row>
    <row r="816" spans="1:6" x14ac:dyDescent="0.2">
      <c r="A816" s="98">
        <v>25</v>
      </c>
      <c r="B816" s="99" t="s">
        <v>90</v>
      </c>
      <c r="C816" s="120">
        <v>43183</v>
      </c>
      <c r="D816" s="121">
        <v>0.25</v>
      </c>
      <c r="E816" s="97" t="s">
        <v>148</v>
      </c>
      <c r="F816" s="97" t="str">
        <f t="shared" si="12"/>
        <v>PM 6,00</v>
      </c>
    </row>
    <row r="817" spans="1:6" x14ac:dyDescent="0.2">
      <c r="A817" s="98">
        <v>25</v>
      </c>
      <c r="B817" s="99" t="s">
        <v>90</v>
      </c>
      <c r="C817" s="120">
        <v>43184</v>
      </c>
      <c r="D817" s="121">
        <v>0.33888888888888885</v>
      </c>
      <c r="E817" s="97" t="s">
        <v>149</v>
      </c>
      <c r="F817" s="97" t="str">
        <f t="shared" si="12"/>
        <v>AM 8,08</v>
      </c>
    </row>
    <row r="818" spans="1:6" x14ac:dyDescent="0.2">
      <c r="A818" s="98">
        <v>25</v>
      </c>
      <c r="B818" s="99" t="s">
        <v>90</v>
      </c>
      <c r="C818" s="120">
        <v>43184</v>
      </c>
      <c r="D818" s="121">
        <v>0.24791666666666667</v>
      </c>
      <c r="E818" s="97" t="s">
        <v>148</v>
      </c>
      <c r="F818" s="97" t="str">
        <f t="shared" si="12"/>
        <v>PM 5,57</v>
      </c>
    </row>
    <row r="819" spans="1:6" x14ac:dyDescent="0.2">
      <c r="A819" s="98">
        <v>25</v>
      </c>
      <c r="B819" s="99" t="s">
        <v>90</v>
      </c>
      <c r="C819" s="120">
        <v>43185</v>
      </c>
      <c r="D819" s="121">
        <v>0.34652777777777777</v>
      </c>
      <c r="E819" s="97" t="s">
        <v>149</v>
      </c>
      <c r="F819" s="97" t="str">
        <f t="shared" si="12"/>
        <v>AM 8,19</v>
      </c>
    </row>
    <row r="820" spans="1:6" x14ac:dyDescent="0.2">
      <c r="A820" s="98">
        <v>25</v>
      </c>
      <c r="B820" s="99" t="s">
        <v>90</v>
      </c>
      <c r="C820" s="120">
        <v>43185</v>
      </c>
      <c r="D820" s="121">
        <v>0.25</v>
      </c>
      <c r="E820" s="97" t="s">
        <v>148</v>
      </c>
      <c r="F820" s="97" t="str">
        <f t="shared" si="12"/>
        <v>PM 6,00</v>
      </c>
    </row>
    <row r="821" spans="1:6" x14ac:dyDescent="0.2">
      <c r="A821" s="98">
        <v>25</v>
      </c>
      <c r="B821" s="99" t="s">
        <v>90</v>
      </c>
      <c r="C821" s="120">
        <v>43186</v>
      </c>
      <c r="D821" s="121">
        <v>0.33819444444444446</v>
      </c>
      <c r="E821" s="97" t="s">
        <v>149</v>
      </c>
      <c r="F821" s="97" t="str">
        <f t="shared" si="12"/>
        <v>AM 8,07</v>
      </c>
    </row>
    <row r="822" spans="1:6" x14ac:dyDescent="0.2">
      <c r="A822" s="98">
        <v>25</v>
      </c>
      <c r="B822" s="99" t="s">
        <v>90</v>
      </c>
      <c r="C822" s="120">
        <v>43186</v>
      </c>
      <c r="D822" s="121">
        <v>0.25</v>
      </c>
      <c r="E822" s="97" t="s">
        <v>148</v>
      </c>
      <c r="F822" s="97" t="str">
        <f t="shared" si="12"/>
        <v>PM 6,00</v>
      </c>
    </row>
    <row r="823" spans="1:6" x14ac:dyDescent="0.2">
      <c r="A823" s="98">
        <v>25</v>
      </c>
      <c r="B823" s="99" t="s">
        <v>90</v>
      </c>
      <c r="C823" s="120">
        <v>43187</v>
      </c>
      <c r="D823" s="121">
        <v>0.34097222222222223</v>
      </c>
      <c r="E823" s="97" t="s">
        <v>149</v>
      </c>
      <c r="F823" s="97" t="str">
        <f t="shared" si="12"/>
        <v>AM 8,11</v>
      </c>
    </row>
    <row r="824" spans="1:6" x14ac:dyDescent="0.2">
      <c r="A824" s="98">
        <v>25</v>
      </c>
      <c r="B824" s="99" t="s">
        <v>90</v>
      </c>
      <c r="C824" s="120">
        <v>43187</v>
      </c>
      <c r="D824" s="121">
        <v>0.25069444444444444</v>
      </c>
      <c r="E824" s="97" t="s">
        <v>148</v>
      </c>
      <c r="F824" s="97" t="str">
        <f t="shared" si="12"/>
        <v>PM 6,01</v>
      </c>
    </row>
    <row r="825" spans="1:6" x14ac:dyDescent="0.2">
      <c r="A825" s="98">
        <v>25</v>
      </c>
      <c r="B825" s="99" t="s">
        <v>90</v>
      </c>
      <c r="C825" s="120">
        <v>43188</v>
      </c>
      <c r="D825" s="121">
        <v>0.33819444444444446</v>
      </c>
      <c r="E825" s="97" t="s">
        <v>149</v>
      </c>
      <c r="F825" s="97" t="str">
        <f t="shared" si="12"/>
        <v>AM 8,07</v>
      </c>
    </row>
    <row r="826" spans="1:6" x14ac:dyDescent="0.2">
      <c r="A826" s="98">
        <v>25</v>
      </c>
      <c r="B826" s="99" t="s">
        <v>90</v>
      </c>
      <c r="C826" s="120">
        <v>43188</v>
      </c>
      <c r="D826" s="121">
        <v>0.21111111111111111</v>
      </c>
      <c r="E826" s="97" t="s">
        <v>148</v>
      </c>
      <c r="F826" s="97" t="str">
        <f t="shared" si="12"/>
        <v>PM 5,04</v>
      </c>
    </row>
    <row r="827" spans="1:6" x14ac:dyDescent="0.2">
      <c r="A827" s="98">
        <v>25</v>
      </c>
      <c r="B827" s="99" t="s">
        <v>90</v>
      </c>
      <c r="C827" s="120">
        <v>43190</v>
      </c>
      <c r="D827" s="121">
        <v>0.33888888888888885</v>
      </c>
      <c r="E827" s="97" t="s">
        <v>149</v>
      </c>
      <c r="F827" s="97" t="str">
        <f t="shared" si="12"/>
        <v>AM 8,08</v>
      </c>
    </row>
    <row r="828" spans="1:6" x14ac:dyDescent="0.2">
      <c r="A828" s="98">
        <v>25</v>
      </c>
      <c r="B828" s="99" t="s">
        <v>90</v>
      </c>
      <c r="C828" s="120">
        <v>43190</v>
      </c>
      <c r="D828" s="121">
        <v>0.25208333333333333</v>
      </c>
      <c r="E828" s="97" t="s">
        <v>148</v>
      </c>
      <c r="F828" s="97" t="str">
        <f t="shared" si="12"/>
        <v>PM 6,03</v>
      </c>
    </row>
    <row r="829" spans="1:6" x14ac:dyDescent="0.2">
      <c r="A829" s="98">
        <v>29</v>
      </c>
      <c r="B829" s="99" t="s">
        <v>91</v>
      </c>
      <c r="C829" s="120">
        <v>43160</v>
      </c>
      <c r="D829" s="121">
        <v>0.3354166666666667</v>
      </c>
      <c r="E829" s="97" t="s">
        <v>149</v>
      </c>
      <c r="F829" s="97" t="str">
        <f t="shared" si="12"/>
        <v>AM 8,03</v>
      </c>
    </row>
    <row r="830" spans="1:6" x14ac:dyDescent="0.2">
      <c r="A830" s="98">
        <v>29</v>
      </c>
      <c r="B830" s="99" t="s">
        <v>91</v>
      </c>
      <c r="C830" s="120">
        <v>43160</v>
      </c>
      <c r="D830" s="121">
        <v>0.21666666666666667</v>
      </c>
      <c r="E830" s="97" t="s">
        <v>148</v>
      </c>
      <c r="F830" s="97" t="str">
        <f t="shared" si="12"/>
        <v>PM 5,12</v>
      </c>
    </row>
    <row r="831" spans="1:6" x14ac:dyDescent="0.2">
      <c r="A831" s="98">
        <v>29</v>
      </c>
      <c r="B831" s="99" t="s">
        <v>91</v>
      </c>
      <c r="C831" s="120">
        <v>43162</v>
      </c>
      <c r="D831" s="121">
        <v>0.34027777777777773</v>
      </c>
      <c r="E831" s="97" t="s">
        <v>149</v>
      </c>
      <c r="F831" s="97" t="str">
        <f t="shared" si="12"/>
        <v>AM 8,10</v>
      </c>
    </row>
    <row r="832" spans="1:6" x14ac:dyDescent="0.2">
      <c r="A832" s="98">
        <v>29</v>
      </c>
      <c r="B832" s="99" t="s">
        <v>91</v>
      </c>
      <c r="C832" s="120">
        <v>43162</v>
      </c>
      <c r="D832" s="121">
        <v>0.25277777777777777</v>
      </c>
      <c r="E832" s="97" t="s">
        <v>148</v>
      </c>
      <c r="F832" s="97" t="str">
        <f t="shared" si="12"/>
        <v>PM 6,04</v>
      </c>
    </row>
    <row r="833" spans="1:6" x14ac:dyDescent="0.2">
      <c r="A833" s="98">
        <v>29</v>
      </c>
      <c r="B833" s="99" t="s">
        <v>91</v>
      </c>
      <c r="C833" s="120">
        <v>43163</v>
      </c>
      <c r="D833" s="121">
        <v>0.34236111111111112</v>
      </c>
      <c r="E833" s="97" t="s">
        <v>149</v>
      </c>
      <c r="F833" s="97" t="str">
        <f t="shared" si="12"/>
        <v>AM 8,13</v>
      </c>
    </row>
    <row r="834" spans="1:6" x14ac:dyDescent="0.2">
      <c r="A834" s="98">
        <v>29</v>
      </c>
      <c r="B834" s="99" t="s">
        <v>91</v>
      </c>
      <c r="C834" s="120">
        <v>43163</v>
      </c>
      <c r="D834" s="121">
        <v>0.25069444444444444</v>
      </c>
      <c r="E834" s="97" t="s">
        <v>148</v>
      </c>
      <c r="F834" s="97" t="str">
        <f t="shared" ref="F834:F897" si="13">E834&amp;" "&amp;TEXT(D834,"h,mm")</f>
        <v>PM 6,01</v>
      </c>
    </row>
    <row r="835" spans="1:6" x14ac:dyDescent="0.2">
      <c r="A835" s="98">
        <v>29</v>
      </c>
      <c r="B835" s="99" t="s">
        <v>91</v>
      </c>
      <c r="C835" s="120">
        <v>43164</v>
      </c>
      <c r="D835" s="121">
        <v>0.33194444444444443</v>
      </c>
      <c r="E835" s="97" t="s">
        <v>149</v>
      </c>
      <c r="F835" s="97" t="str">
        <f t="shared" si="13"/>
        <v>AM 7,58</v>
      </c>
    </row>
    <row r="836" spans="1:6" x14ac:dyDescent="0.2">
      <c r="A836" s="98">
        <v>29</v>
      </c>
      <c r="B836" s="99" t="s">
        <v>91</v>
      </c>
      <c r="C836" s="120">
        <v>43164</v>
      </c>
      <c r="D836" s="121">
        <v>0.21111111111111111</v>
      </c>
      <c r="E836" s="97" t="s">
        <v>148</v>
      </c>
      <c r="F836" s="97" t="str">
        <f t="shared" si="13"/>
        <v>PM 5,04</v>
      </c>
    </row>
    <row r="837" spans="1:6" x14ac:dyDescent="0.2">
      <c r="A837" s="98">
        <v>29</v>
      </c>
      <c r="B837" s="99" t="s">
        <v>91</v>
      </c>
      <c r="C837" s="120">
        <v>43165</v>
      </c>
      <c r="D837" s="121">
        <v>0.33611111111111108</v>
      </c>
      <c r="E837" s="97" t="s">
        <v>149</v>
      </c>
      <c r="F837" s="97" t="str">
        <f t="shared" si="13"/>
        <v>AM 8,04</v>
      </c>
    </row>
    <row r="838" spans="1:6" x14ac:dyDescent="0.2">
      <c r="A838" s="98">
        <v>29</v>
      </c>
      <c r="B838" s="99" t="s">
        <v>91</v>
      </c>
      <c r="C838" s="120">
        <v>43165</v>
      </c>
      <c r="D838" s="121">
        <v>0.21111111111111111</v>
      </c>
      <c r="E838" s="97" t="s">
        <v>148</v>
      </c>
      <c r="F838" s="97" t="str">
        <f t="shared" si="13"/>
        <v>PM 5,04</v>
      </c>
    </row>
    <row r="839" spans="1:6" x14ac:dyDescent="0.2">
      <c r="A839" s="98">
        <v>29</v>
      </c>
      <c r="B839" s="99" t="s">
        <v>91</v>
      </c>
      <c r="C839" s="120">
        <v>43166</v>
      </c>
      <c r="D839" s="121">
        <v>0.33819444444444446</v>
      </c>
      <c r="E839" s="97" t="s">
        <v>149</v>
      </c>
      <c r="F839" s="97" t="str">
        <f t="shared" si="13"/>
        <v>AM 8,07</v>
      </c>
    </row>
    <row r="840" spans="1:6" x14ac:dyDescent="0.2">
      <c r="A840" s="98">
        <v>29</v>
      </c>
      <c r="B840" s="99" t="s">
        <v>91</v>
      </c>
      <c r="C840" s="120">
        <v>43166</v>
      </c>
      <c r="D840" s="121">
        <v>0.21111111111111111</v>
      </c>
      <c r="E840" s="97" t="s">
        <v>148</v>
      </c>
      <c r="F840" s="97" t="str">
        <f t="shared" si="13"/>
        <v>PM 5,04</v>
      </c>
    </row>
    <row r="841" spans="1:6" x14ac:dyDescent="0.2">
      <c r="A841" s="98">
        <v>29</v>
      </c>
      <c r="B841" s="99" t="s">
        <v>91</v>
      </c>
      <c r="C841" s="120">
        <v>43167</v>
      </c>
      <c r="D841" s="121">
        <v>0.3354166666666667</v>
      </c>
      <c r="E841" s="97" t="s">
        <v>149</v>
      </c>
      <c r="F841" s="97" t="str">
        <f t="shared" si="13"/>
        <v>AM 8,03</v>
      </c>
    </row>
    <row r="842" spans="1:6" x14ac:dyDescent="0.2">
      <c r="A842" s="98">
        <v>29</v>
      </c>
      <c r="B842" s="99" t="s">
        <v>91</v>
      </c>
      <c r="C842" s="120">
        <v>43167</v>
      </c>
      <c r="D842" s="121">
        <v>0.21111111111111111</v>
      </c>
      <c r="E842" s="97" t="s">
        <v>148</v>
      </c>
      <c r="F842" s="97" t="str">
        <f t="shared" si="13"/>
        <v>PM 5,04</v>
      </c>
    </row>
    <row r="843" spans="1:6" x14ac:dyDescent="0.2">
      <c r="A843" s="98">
        <v>29</v>
      </c>
      <c r="B843" s="99" t="s">
        <v>91</v>
      </c>
      <c r="C843" s="120">
        <v>43169</v>
      </c>
      <c r="D843" s="121">
        <v>0.33819444444444446</v>
      </c>
      <c r="E843" s="97" t="s">
        <v>149</v>
      </c>
      <c r="F843" s="97" t="str">
        <f t="shared" si="13"/>
        <v>AM 8,07</v>
      </c>
    </row>
    <row r="844" spans="1:6" x14ac:dyDescent="0.2">
      <c r="A844" s="98">
        <v>29</v>
      </c>
      <c r="B844" s="99" t="s">
        <v>91</v>
      </c>
      <c r="C844" s="120">
        <v>43169</v>
      </c>
      <c r="D844" s="121">
        <v>0.21041666666666667</v>
      </c>
      <c r="E844" s="97" t="s">
        <v>148</v>
      </c>
      <c r="F844" s="97" t="str">
        <f t="shared" si="13"/>
        <v>PM 5,03</v>
      </c>
    </row>
    <row r="845" spans="1:6" x14ac:dyDescent="0.2">
      <c r="A845" s="98">
        <v>29</v>
      </c>
      <c r="B845" s="99" t="s">
        <v>91</v>
      </c>
      <c r="C845" s="120">
        <v>43170</v>
      </c>
      <c r="D845" s="121">
        <v>0.33680555555555558</v>
      </c>
      <c r="E845" s="97" t="s">
        <v>149</v>
      </c>
      <c r="F845" s="97" t="str">
        <f t="shared" si="13"/>
        <v>AM 8,05</v>
      </c>
    </row>
    <row r="846" spans="1:6" x14ac:dyDescent="0.2">
      <c r="A846" s="98">
        <v>29</v>
      </c>
      <c r="B846" s="99" t="s">
        <v>91</v>
      </c>
      <c r="C846" s="120">
        <v>43170</v>
      </c>
      <c r="D846" s="121">
        <v>0.21041666666666667</v>
      </c>
      <c r="E846" s="97" t="s">
        <v>148</v>
      </c>
      <c r="F846" s="97" t="str">
        <f t="shared" si="13"/>
        <v>PM 5,03</v>
      </c>
    </row>
    <row r="847" spans="1:6" x14ac:dyDescent="0.2">
      <c r="A847" s="98">
        <v>29</v>
      </c>
      <c r="B847" s="99" t="s">
        <v>91</v>
      </c>
      <c r="C847" s="120">
        <v>43171</v>
      </c>
      <c r="D847" s="121">
        <v>0.33819444444444446</v>
      </c>
      <c r="E847" s="97" t="s">
        <v>149</v>
      </c>
      <c r="F847" s="97" t="str">
        <f t="shared" si="13"/>
        <v>AM 8,07</v>
      </c>
    </row>
    <row r="848" spans="1:6" x14ac:dyDescent="0.2">
      <c r="A848" s="98">
        <v>29</v>
      </c>
      <c r="B848" s="99" t="s">
        <v>91</v>
      </c>
      <c r="C848" s="120">
        <v>43171</v>
      </c>
      <c r="D848" s="121">
        <v>0.20972222222222223</v>
      </c>
      <c r="E848" s="97" t="s">
        <v>148</v>
      </c>
      <c r="F848" s="97" t="str">
        <f t="shared" si="13"/>
        <v>PM 5,02</v>
      </c>
    </row>
    <row r="849" spans="1:6" x14ac:dyDescent="0.2">
      <c r="A849" s="98">
        <v>29</v>
      </c>
      <c r="B849" s="99" t="s">
        <v>91</v>
      </c>
      <c r="C849" s="120">
        <v>43172</v>
      </c>
      <c r="D849" s="121">
        <v>0.3354166666666667</v>
      </c>
      <c r="E849" s="97" t="s">
        <v>149</v>
      </c>
      <c r="F849" s="97" t="str">
        <f t="shared" si="13"/>
        <v>AM 8,03</v>
      </c>
    </row>
    <row r="850" spans="1:6" x14ac:dyDescent="0.2">
      <c r="A850" s="98">
        <v>29</v>
      </c>
      <c r="B850" s="99" t="s">
        <v>91</v>
      </c>
      <c r="C850" s="120">
        <v>43172</v>
      </c>
      <c r="D850" s="121">
        <v>0.21041666666666667</v>
      </c>
      <c r="E850" s="97" t="s">
        <v>148</v>
      </c>
      <c r="F850" s="97" t="str">
        <f t="shared" si="13"/>
        <v>PM 5,03</v>
      </c>
    </row>
    <row r="851" spans="1:6" x14ac:dyDescent="0.2">
      <c r="A851" s="98">
        <v>29</v>
      </c>
      <c r="B851" s="99" t="s">
        <v>91</v>
      </c>
      <c r="C851" s="120">
        <v>43173</v>
      </c>
      <c r="D851" s="121">
        <v>0.33749999999999997</v>
      </c>
      <c r="E851" s="97" t="s">
        <v>149</v>
      </c>
      <c r="F851" s="97" t="str">
        <f t="shared" si="13"/>
        <v>AM 8,06</v>
      </c>
    </row>
    <row r="852" spans="1:6" x14ac:dyDescent="0.2">
      <c r="A852" s="98">
        <v>29</v>
      </c>
      <c r="B852" s="99" t="s">
        <v>91</v>
      </c>
      <c r="C852" s="120">
        <v>43173</v>
      </c>
      <c r="D852" s="121">
        <v>0.21041666666666667</v>
      </c>
      <c r="E852" s="97" t="s">
        <v>148</v>
      </c>
      <c r="F852" s="97" t="str">
        <f t="shared" si="13"/>
        <v>PM 5,03</v>
      </c>
    </row>
    <row r="853" spans="1:6" x14ac:dyDescent="0.2">
      <c r="A853" s="98">
        <v>29</v>
      </c>
      <c r="B853" s="99" t="s">
        <v>91</v>
      </c>
      <c r="C853" s="120">
        <v>43174</v>
      </c>
      <c r="D853" s="121">
        <v>0.3354166666666667</v>
      </c>
      <c r="E853" s="97" t="s">
        <v>149</v>
      </c>
      <c r="F853" s="97" t="str">
        <f t="shared" si="13"/>
        <v>AM 8,03</v>
      </c>
    </row>
    <row r="854" spans="1:6" x14ac:dyDescent="0.2">
      <c r="A854" s="98">
        <v>29</v>
      </c>
      <c r="B854" s="99" t="s">
        <v>91</v>
      </c>
      <c r="C854" s="120">
        <v>43174</v>
      </c>
      <c r="D854" s="121">
        <v>0.20972222222222223</v>
      </c>
      <c r="E854" s="97" t="s">
        <v>148</v>
      </c>
      <c r="F854" s="97" t="str">
        <f t="shared" si="13"/>
        <v>PM 5,02</v>
      </c>
    </row>
    <row r="855" spans="1:6" x14ac:dyDescent="0.2">
      <c r="A855" s="98">
        <v>29</v>
      </c>
      <c r="B855" s="99" t="s">
        <v>91</v>
      </c>
      <c r="C855" s="120">
        <v>43176</v>
      </c>
      <c r="D855" s="121">
        <v>0.33680555555555558</v>
      </c>
      <c r="E855" s="97" t="s">
        <v>149</v>
      </c>
      <c r="F855" s="97" t="str">
        <f t="shared" si="13"/>
        <v>AM 8,05</v>
      </c>
    </row>
    <row r="856" spans="1:6" x14ac:dyDescent="0.2">
      <c r="A856" s="98">
        <v>29</v>
      </c>
      <c r="B856" s="99" t="s">
        <v>91</v>
      </c>
      <c r="C856" s="120">
        <v>43176</v>
      </c>
      <c r="D856" s="121">
        <v>0.21041666666666667</v>
      </c>
      <c r="E856" s="97" t="s">
        <v>148</v>
      </c>
      <c r="F856" s="97" t="str">
        <f t="shared" si="13"/>
        <v>PM 5,03</v>
      </c>
    </row>
    <row r="857" spans="1:6" x14ac:dyDescent="0.2">
      <c r="A857" s="98">
        <v>29</v>
      </c>
      <c r="B857" s="99" t="s">
        <v>91</v>
      </c>
      <c r="C857" s="120">
        <v>43177</v>
      </c>
      <c r="D857" s="121">
        <v>0.33819444444444446</v>
      </c>
      <c r="E857" s="97" t="s">
        <v>149</v>
      </c>
      <c r="F857" s="97" t="str">
        <f t="shared" si="13"/>
        <v>AM 8,07</v>
      </c>
    </row>
    <row r="858" spans="1:6" x14ac:dyDescent="0.2">
      <c r="A858" s="98">
        <v>29</v>
      </c>
      <c r="B858" s="99" t="s">
        <v>91</v>
      </c>
      <c r="C858" s="120">
        <v>43177</v>
      </c>
      <c r="D858" s="121">
        <v>0.25138888888888888</v>
      </c>
      <c r="E858" s="97" t="s">
        <v>148</v>
      </c>
      <c r="F858" s="97" t="str">
        <f t="shared" si="13"/>
        <v>PM 6,02</v>
      </c>
    </row>
    <row r="859" spans="1:6" x14ac:dyDescent="0.2">
      <c r="A859" s="98">
        <v>29</v>
      </c>
      <c r="B859" s="99" t="s">
        <v>91</v>
      </c>
      <c r="C859" s="120">
        <v>43178</v>
      </c>
      <c r="D859" s="121">
        <v>0.33680555555555558</v>
      </c>
      <c r="E859" s="97" t="s">
        <v>149</v>
      </c>
      <c r="F859" s="97" t="str">
        <f t="shared" si="13"/>
        <v>AM 8,05</v>
      </c>
    </row>
    <row r="860" spans="1:6" x14ac:dyDescent="0.2">
      <c r="A860" s="98">
        <v>29</v>
      </c>
      <c r="B860" s="99" t="s">
        <v>91</v>
      </c>
      <c r="C860" s="120">
        <v>43178</v>
      </c>
      <c r="D860" s="121">
        <v>0.25069444444444444</v>
      </c>
      <c r="E860" s="97" t="s">
        <v>148</v>
      </c>
      <c r="F860" s="97" t="str">
        <f t="shared" si="13"/>
        <v>PM 6,01</v>
      </c>
    </row>
    <row r="861" spans="1:6" x14ac:dyDescent="0.2">
      <c r="A861" s="98">
        <v>29</v>
      </c>
      <c r="B861" s="99" t="s">
        <v>91</v>
      </c>
      <c r="C861" s="120">
        <v>43179</v>
      </c>
      <c r="D861" s="121">
        <v>0.33263888888888887</v>
      </c>
      <c r="E861" s="97" t="s">
        <v>149</v>
      </c>
      <c r="F861" s="97" t="str">
        <f t="shared" si="13"/>
        <v>AM 7,59</v>
      </c>
    </row>
    <row r="862" spans="1:6" x14ac:dyDescent="0.2">
      <c r="A862" s="98">
        <v>29</v>
      </c>
      <c r="B862" s="99" t="s">
        <v>91</v>
      </c>
      <c r="C862" s="120">
        <v>43179</v>
      </c>
      <c r="D862" s="121">
        <v>0.25347222222222221</v>
      </c>
      <c r="E862" s="97" t="s">
        <v>148</v>
      </c>
      <c r="F862" s="97" t="str">
        <f t="shared" si="13"/>
        <v>PM 6,05</v>
      </c>
    </row>
    <row r="863" spans="1:6" x14ac:dyDescent="0.2">
      <c r="A863" s="98">
        <v>29</v>
      </c>
      <c r="B863" s="99" t="s">
        <v>91</v>
      </c>
      <c r="C863" s="120">
        <v>43180</v>
      </c>
      <c r="D863" s="121">
        <v>0.33680555555555558</v>
      </c>
      <c r="E863" s="97" t="s">
        <v>149</v>
      </c>
      <c r="F863" s="97" t="str">
        <f t="shared" si="13"/>
        <v>AM 8,05</v>
      </c>
    </row>
    <row r="864" spans="1:6" x14ac:dyDescent="0.2">
      <c r="A864" s="98">
        <v>29</v>
      </c>
      <c r="B864" s="99" t="s">
        <v>91</v>
      </c>
      <c r="C864" s="120">
        <v>43180</v>
      </c>
      <c r="D864" s="121">
        <v>0.25138888888888888</v>
      </c>
      <c r="E864" s="97" t="s">
        <v>148</v>
      </c>
      <c r="F864" s="97" t="str">
        <f t="shared" si="13"/>
        <v>PM 6,02</v>
      </c>
    </row>
    <row r="865" spans="1:6" x14ac:dyDescent="0.2">
      <c r="A865" s="98">
        <v>29</v>
      </c>
      <c r="B865" s="99" t="s">
        <v>91</v>
      </c>
      <c r="C865" s="120">
        <v>43181</v>
      </c>
      <c r="D865" s="121">
        <v>0.33680555555555558</v>
      </c>
      <c r="E865" s="97" t="s">
        <v>149</v>
      </c>
      <c r="F865" s="97" t="str">
        <f t="shared" si="13"/>
        <v>AM 8,05</v>
      </c>
    </row>
    <row r="866" spans="1:6" x14ac:dyDescent="0.2">
      <c r="A866" s="98">
        <v>29</v>
      </c>
      <c r="B866" s="99" t="s">
        <v>91</v>
      </c>
      <c r="C866" s="120">
        <v>43181</v>
      </c>
      <c r="D866" s="121">
        <v>0.21041666666666667</v>
      </c>
      <c r="E866" s="97" t="s">
        <v>148</v>
      </c>
      <c r="F866" s="97" t="str">
        <f t="shared" si="13"/>
        <v>PM 5,03</v>
      </c>
    </row>
    <row r="867" spans="1:6" x14ac:dyDescent="0.2">
      <c r="A867" s="98">
        <v>29</v>
      </c>
      <c r="B867" s="99" t="s">
        <v>91</v>
      </c>
      <c r="C867" s="120">
        <v>43183</v>
      </c>
      <c r="D867" s="121">
        <v>0.33819444444444446</v>
      </c>
      <c r="E867" s="97" t="s">
        <v>149</v>
      </c>
      <c r="F867" s="97" t="str">
        <f t="shared" si="13"/>
        <v>AM 8,07</v>
      </c>
    </row>
    <row r="868" spans="1:6" x14ac:dyDescent="0.2">
      <c r="A868" s="98">
        <v>29</v>
      </c>
      <c r="B868" s="99" t="s">
        <v>91</v>
      </c>
      <c r="C868" s="120">
        <v>43183</v>
      </c>
      <c r="D868" s="121">
        <v>0.24861111111111112</v>
      </c>
      <c r="E868" s="97" t="s">
        <v>148</v>
      </c>
      <c r="F868" s="97" t="str">
        <f t="shared" si="13"/>
        <v>PM 5,58</v>
      </c>
    </row>
    <row r="869" spans="1:6" x14ac:dyDescent="0.2">
      <c r="A869" s="98">
        <v>29</v>
      </c>
      <c r="B869" s="99" t="s">
        <v>91</v>
      </c>
      <c r="C869" s="120">
        <v>43184</v>
      </c>
      <c r="D869" s="121">
        <v>0.33749999999999997</v>
      </c>
      <c r="E869" s="97" t="s">
        <v>149</v>
      </c>
      <c r="F869" s="97" t="str">
        <f t="shared" si="13"/>
        <v>AM 8,06</v>
      </c>
    </row>
    <row r="870" spans="1:6" x14ac:dyDescent="0.2">
      <c r="A870" s="98">
        <v>29</v>
      </c>
      <c r="B870" s="99" t="s">
        <v>91</v>
      </c>
      <c r="C870" s="120">
        <v>43184</v>
      </c>
      <c r="D870" s="121">
        <v>0.25208333333333333</v>
      </c>
      <c r="E870" s="97" t="s">
        <v>148</v>
      </c>
      <c r="F870" s="97" t="str">
        <f t="shared" si="13"/>
        <v>PM 6,03</v>
      </c>
    </row>
    <row r="871" spans="1:6" x14ac:dyDescent="0.2">
      <c r="A871" s="98">
        <v>29</v>
      </c>
      <c r="B871" s="99" t="s">
        <v>91</v>
      </c>
      <c r="C871" s="120">
        <v>43185</v>
      </c>
      <c r="D871" s="121">
        <v>0.33611111111111108</v>
      </c>
      <c r="E871" s="97" t="s">
        <v>149</v>
      </c>
      <c r="F871" s="97" t="str">
        <f t="shared" si="13"/>
        <v>AM 8,04</v>
      </c>
    </row>
    <row r="872" spans="1:6" x14ac:dyDescent="0.2">
      <c r="A872" s="98">
        <v>29</v>
      </c>
      <c r="B872" s="99" t="s">
        <v>91</v>
      </c>
      <c r="C872" s="120">
        <v>43185</v>
      </c>
      <c r="D872" s="121">
        <v>0.24861111111111112</v>
      </c>
      <c r="E872" s="97" t="s">
        <v>148</v>
      </c>
      <c r="F872" s="97" t="str">
        <f t="shared" si="13"/>
        <v>PM 5,58</v>
      </c>
    </row>
    <row r="873" spans="1:6" x14ac:dyDescent="0.2">
      <c r="A873" s="98">
        <v>29</v>
      </c>
      <c r="B873" s="99" t="s">
        <v>91</v>
      </c>
      <c r="C873" s="120">
        <v>43186</v>
      </c>
      <c r="D873" s="121">
        <v>0.33819444444444446</v>
      </c>
      <c r="E873" s="97" t="s">
        <v>149</v>
      </c>
      <c r="F873" s="97" t="str">
        <f t="shared" si="13"/>
        <v>AM 8,07</v>
      </c>
    </row>
    <row r="874" spans="1:6" x14ac:dyDescent="0.2">
      <c r="A874" s="98">
        <v>29</v>
      </c>
      <c r="B874" s="99" t="s">
        <v>91</v>
      </c>
      <c r="C874" s="120">
        <v>43186</v>
      </c>
      <c r="D874" s="121">
        <v>0.25138888888888888</v>
      </c>
      <c r="E874" s="97" t="s">
        <v>148</v>
      </c>
      <c r="F874" s="97" t="str">
        <f t="shared" si="13"/>
        <v>PM 6,02</v>
      </c>
    </row>
    <row r="875" spans="1:6" x14ac:dyDescent="0.2">
      <c r="A875" s="98">
        <v>29</v>
      </c>
      <c r="B875" s="99" t="s">
        <v>91</v>
      </c>
      <c r="C875" s="120">
        <v>43187</v>
      </c>
      <c r="D875" s="121">
        <v>0.33124999999999999</v>
      </c>
      <c r="E875" s="97" t="s">
        <v>149</v>
      </c>
      <c r="F875" s="97" t="str">
        <f t="shared" si="13"/>
        <v>AM 7,57</v>
      </c>
    </row>
    <row r="876" spans="1:6" x14ac:dyDescent="0.2">
      <c r="A876" s="98">
        <v>29</v>
      </c>
      <c r="B876" s="99" t="s">
        <v>91</v>
      </c>
      <c r="C876" s="120">
        <v>43187</v>
      </c>
      <c r="D876" s="121">
        <v>0.25138888888888888</v>
      </c>
      <c r="E876" s="97" t="s">
        <v>148</v>
      </c>
      <c r="F876" s="97" t="str">
        <f t="shared" si="13"/>
        <v>PM 6,02</v>
      </c>
    </row>
    <row r="877" spans="1:6" x14ac:dyDescent="0.2">
      <c r="A877" s="98">
        <v>29</v>
      </c>
      <c r="B877" s="99" t="s">
        <v>91</v>
      </c>
      <c r="C877" s="120">
        <v>43188</v>
      </c>
      <c r="D877" s="121">
        <v>0.33819444444444446</v>
      </c>
      <c r="E877" s="97" t="s">
        <v>149</v>
      </c>
      <c r="F877" s="97" t="str">
        <f t="shared" si="13"/>
        <v>AM 8,07</v>
      </c>
    </row>
    <row r="878" spans="1:6" x14ac:dyDescent="0.2">
      <c r="A878" s="98">
        <v>29</v>
      </c>
      <c r="B878" s="99" t="s">
        <v>91</v>
      </c>
      <c r="C878" s="120">
        <v>43188</v>
      </c>
      <c r="D878" s="121">
        <v>0.21041666666666667</v>
      </c>
      <c r="E878" s="97" t="s">
        <v>148</v>
      </c>
      <c r="F878" s="97" t="str">
        <f t="shared" si="13"/>
        <v>PM 5,03</v>
      </c>
    </row>
    <row r="879" spans="1:6" x14ac:dyDescent="0.2">
      <c r="A879" s="98">
        <v>29</v>
      </c>
      <c r="B879" s="99" t="s">
        <v>91</v>
      </c>
      <c r="C879" s="120">
        <v>43190</v>
      </c>
      <c r="D879" s="121">
        <v>0.33888888888888885</v>
      </c>
      <c r="E879" s="97" t="s">
        <v>149</v>
      </c>
      <c r="F879" s="97" t="str">
        <f t="shared" si="13"/>
        <v>AM 8,08</v>
      </c>
    </row>
    <row r="880" spans="1:6" x14ac:dyDescent="0.2">
      <c r="A880" s="98">
        <v>29</v>
      </c>
      <c r="B880" s="99" t="s">
        <v>91</v>
      </c>
      <c r="C880" s="120">
        <v>43190</v>
      </c>
      <c r="D880" s="121">
        <v>0.25138888888888888</v>
      </c>
      <c r="E880" s="97" t="s">
        <v>148</v>
      </c>
      <c r="F880" s="97" t="str">
        <f t="shared" si="13"/>
        <v>PM 6,02</v>
      </c>
    </row>
    <row r="881" spans="1:6" x14ac:dyDescent="0.2">
      <c r="A881" s="98">
        <v>30</v>
      </c>
      <c r="B881" s="99" t="s">
        <v>92</v>
      </c>
      <c r="C881" s="120">
        <v>43160</v>
      </c>
      <c r="D881" s="121">
        <v>0.3347222222222222</v>
      </c>
      <c r="E881" s="97" t="s">
        <v>149</v>
      </c>
      <c r="F881" s="97" t="str">
        <f t="shared" si="13"/>
        <v>AM 8,02</v>
      </c>
    </row>
    <row r="882" spans="1:6" x14ac:dyDescent="0.2">
      <c r="A882" s="98">
        <v>30</v>
      </c>
      <c r="B882" s="99" t="s">
        <v>92</v>
      </c>
      <c r="C882" s="120">
        <v>43160</v>
      </c>
      <c r="D882" s="121">
        <v>0.21111111111111111</v>
      </c>
      <c r="E882" s="97" t="s">
        <v>148</v>
      </c>
      <c r="F882" s="97" t="str">
        <f t="shared" si="13"/>
        <v>PM 5,04</v>
      </c>
    </row>
    <row r="883" spans="1:6" x14ac:dyDescent="0.2">
      <c r="A883" s="98">
        <v>30</v>
      </c>
      <c r="B883" s="99" t="s">
        <v>92</v>
      </c>
      <c r="C883" s="120">
        <v>43162</v>
      </c>
      <c r="D883" s="121">
        <v>0.33958333333333335</v>
      </c>
      <c r="E883" s="97" t="s">
        <v>149</v>
      </c>
      <c r="F883" s="97" t="str">
        <f t="shared" si="13"/>
        <v>AM 8,09</v>
      </c>
    </row>
    <row r="884" spans="1:6" x14ac:dyDescent="0.2">
      <c r="A884" s="98">
        <v>30</v>
      </c>
      <c r="B884" s="99" t="s">
        <v>92</v>
      </c>
      <c r="C884" s="120">
        <v>43162</v>
      </c>
      <c r="D884" s="121">
        <v>0.25416666666666665</v>
      </c>
      <c r="E884" s="97" t="s">
        <v>148</v>
      </c>
      <c r="F884" s="97" t="str">
        <f t="shared" si="13"/>
        <v>PM 6,06</v>
      </c>
    </row>
    <row r="885" spans="1:6" x14ac:dyDescent="0.2">
      <c r="A885" s="98">
        <v>30</v>
      </c>
      <c r="B885" s="99" t="s">
        <v>92</v>
      </c>
      <c r="C885" s="120">
        <v>43163</v>
      </c>
      <c r="D885" s="121">
        <v>0.34166666666666662</v>
      </c>
      <c r="E885" s="97" t="s">
        <v>149</v>
      </c>
      <c r="F885" s="97" t="str">
        <f t="shared" si="13"/>
        <v>AM 8,12</v>
      </c>
    </row>
    <row r="886" spans="1:6" x14ac:dyDescent="0.2">
      <c r="A886" s="98">
        <v>30</v>
      </c>
      <c r="B886" s="99" t="s">
        <v>92</v>
      </c>
      <c r="C886" s="120">
        <v>43163</v>
      </c>
      <c r="D886" s="121">
        <v>0.25</v>
      </c>
      <c r="E886" s="97" t="s">
        <v>148</v>
      </c>
      <c r="F886" s="97" t="str">
        <f t="shared" si="13"/>
        <v>PM 6,00</v>
      </c>
    </row>
    <row r="887" spans="1:6" x14ac:dyDescent="0.2">
      <c r="A887" s="98">
        <v>30</v>
      </c>
      <c r="B887" s="99" t="s">
        <v>92</v>
      </c>
      <c r="C887" s="120">
        <v>43164</v>
      </c>
      <c r="D887" s="121">
        <v>0.33124999999999999</v>
      </c>
      <c r="E887" s="97" t="s">
        <v>149</v>
      </c>
      <c r="F887" s="97" t="str">
        <f t="shared" si="13"/>
        <v>AM 7,57</v>
      </c>
    </row>
    <row r="888" spans="1:6" x14ac:dyDescent="0.2">
      <c r="A888" s="98">
        <v>30</v>
      </c>
      <c r="B888" s="99" t="s">
        <v>92</v>
      </c>
      <c r="C888" s="120">
        <v>43164</v>
      </c>
      <c r="D888" s="121">
        <v>0.21319444444444444</v>
      </c>
      <c r="E888" s="97" t="s">
        <v>148</v>
      </c>
      <c r="F888" s="97" t="str">
        <f t="shared" si="13"/>
        <v>PM 5,07</v>
      </c>
    </row>
    <row r="889" spans="1:6" x14ac:dyDescent="0.2">
      <c r="A889" s="98">
        <v>30</v>
      </c>
      <c r="B889" s="99" t="s">
        <v>92</v>
      </c>
      <c r="C889" s="120">
        <v>43165</v>
      </c>
      <c r="D889" s="121">
        <v>0.3354166666666667</v>
      </c>
      <c r="E889" s="97" t="s">
        <v>149</v>
      </c>
      <c r="F889" s="97" t="str">
        <f t="shared" si="13"/>
        <v>AM 8,03</v>
      </c>
    </row>
    <row r="890" spans="1:6" x14ac:dyDescent="0.2">
      <c r="A890" s="98">
        <v>30</v>
      </c>
      <c r="B890" s="99" t="s">
        <v>92</v>
      </c>
      <c r="C890" s="120">
        <v>43165</v>
      </c>
      <c r="D890" s="121">
        <v>0.21111111111111111</v>
      </c>
      <c r="E890" s="97" t="s">
        <v>148</v>
      </c>
      <c r="F890" s="97" t="str">
        <f t="shared" si="13"/>
        <v>PM 5,04</v>
      </c>
    </row>
    <row r="891" spans="1:6" x14ac:dyDescent="0.2">
      <c r="A891" s="98">
        <v>30</v>
      </c>
      <c r="B891" s="99" t="s">
        <v>92</v>
      </c>
      <c r="C891" s="120">
        <v>43167</v>
      </c>
      <c r="D891" s="121">
        <v>0.33888888888888885</v>
      </c>
      <c r="E891" s="97" t="s">
        <v>149</v>
      </c>
      <c r="F891" s="97" t="str">
        <f t="shared" si="13"/>
        <v>AM 8,08</v>
      </c>
    </row>
    <row r="892" spans="1:6" x14ac:dyDescent="0.2">
      <c r="A892" s="98">
        <v>30</v>
      </c>
      <c r="B892" s="99" t="s">
        <v>92</v>
      </c>
      <c r="C892" s="120">
        <v>43167</v>
      </c>
      <c r="D892" s="121">
        <v>0.21041666666666667</v>
      </c>
      <c r="E892" s="97" t="s">
        <v>148</v>
      </c>
      <c r="F892" s="97" t="str">
        <f t="shared" si="13"/>
        <v>PM 5,03</v>
      </c>
    </row>
    <row r="893" spans="1:6" x14ac:dyDescent="0.2">
      <c r="A893" s="98">
        <v>30</v>
      </c>
      <c r="B893" s="99" t="s">
        <v>92</v>
      </c>
      <c r="C893" s="120">
        <v>43169</v>
      </c>
      <c r="D893" s="121">
        <v>0.33819444444444446</v>
      </c>
      <c r="E893" s="97" t="s">
        <v>149</v>
      </c>
      <c r="F893" s="97" t="str">
        <f t="shared" si="13"/>
        <v>AM 8,07</v>
      </c>
    </row>
    <row r="894" spans="1:6" x14ac:dyDescent="0.2">
      <c r="A894" s="98">
        <v>30</v>
      </c>
      <c r="B894" s="99" t="s">
        <v>92</v>
      </c>
      <c r="C894" s="120">
        <v>43169</v>
      </c>
      <c r="D894" s="121">
        <v>0.21041666666666667</v>
      </c>
      <c r="E894" s="97" t="s">
        <v>148</v>
      </c>
      <c r="F894" s="97" t="str">
        <f t="shared" si="13"/>
        <v>PM 5,03</v>
      </c>
    </row>
    <row r="895" spans="1:6" x14ac:dyDescent="0.2">
      <c r="A895" s="98">
        <v>30</v>
      </c>
      <c r="B895" s="99" t="s">
        <v>92</v>
      </c>
      <c r="C895" s="120">
        <v>43170</v>
      </c>
      <c r="D895" s="121">
        <v>0.33611111111111108</v>
      </c>
      <c r="E895" s="97" t="s">
        <v>149</v>
      </c>
      <c r="F895" s="97" t="str">
        <f t="shared" si="13"/>
        <v>AM 8,04</v>
      </c>
    </row>
    <row r="896" spans="1:6" x14ac:dyDescent="0.2">
      <c r="A896" s="98">
        <v>30</v>
      </c>
      <c r="B896" s="99" t="s">
        <v>92</v>
      </c>
      <c r="C896" s="120">
        <v>43170</v>
      </c>
      <c r="D896" s="121">
        <v>0.21180555555555555</v>
      </c>
      <c r="E896" s="97" t="s">
        <v>148</v>
      </c>
      <c r="F896" s="97" t="str">
        <f t="shared" si="13"/>
        <v>PM 5,05</v>
      </c>
    </row>
    <row r="897" spans="1:6" x14ac:dyDescent="0.2">
      <c r="A897" s="98">
        <v>30</v>
      </c>
      <c r="B897" s="99" t="s">
        <v>92</v>
      </c>
      <c r="C897" s="120">
        <v>43171</v>
      </c>
      <c r="D897" s="121">
        <v>0.33749999999999997</v>
      </c>
      <c r="E897" s="97" t="s">
        <v>149</v>
      </c>
      <c r="F897" s="97" t="str">
        <f t="shared" si="13"/>
        <v>AM 8,06</v>
      </c>
    </row>
    <row r="898" spans="1:6" x14ac:dyDescent="0.2">
      <c r="A898" s="98">
        <v>30</v>
      </c>
      <c r="B898" s="99" t="s">
        <v>92</v>
      </c>
      <c r="C898" s="120">
        <v>43171</v>
      </c>
      <c r="D898" s="121">
        <v>0.21111111111111111</v>
      </c>
      <c r="E898" s="97" t="s">
        <v>148</v>
      </c>
      <c r="F898" s="97" t="str">
        <f t="shared" ref="F898:F961" si="14">E898&amp;" "&amp;TEXT(D898,"h,mm")</f>
        <v>PM 5,04</v>
      </c>
    </row>
    <row r="899" spans="1:6" x14ac:dyDescent="0.2">
      <c r="A899" s="98">
        <v>30</v>
      </c>
      <c r="B899" s="99" t="s">
        <v>92</v>
      </c>
      <c r="C899" s="120">
        <v>43172</v>
      </c>
      <c r="D899" s="121">
        <v>0.3347222222222222</v>
      </c>
      <c r="E899" s="97" t="s">
        <v>149</v>
      </c>
      <c r="F899" s="97" t="str">
        <f t="shared" si="14"/>
        <v>AM 8,02</v>
      </c>
    </row>
    <row r="900" spans="1:6" x14ac:dyDescent="0.2">
      <c r="A900" s="98">
        <v>30</v>
      </c>
      <c r="B900" s="99" t="s">
        <v>92</v>
      </c>
      <c r="C900" s="120">
        <v>43172</v>
      </c>
      <c r="D900" s="121">
        <v>0.21111111111111111</v>
      </c>
      <c r="E900" s="97" t="s">
        <v>148</v>
      </c>
      <c r="F900" s="97" t="str">
        <f t="shared" si="14"/>
        <v>PM 5,04</v>
      </c>
    </row>
    <row r="901" spans="1:6" x14ac:dyDescent="0.2">
      <c r="A901" s="98">
        <v>30</v>
      </c>
      <c r="B901" s="99" t="s">
        <v>92</v>
      </c>
      <c r="C901" s="120">
        <v>43173</v>
      </c>
      <c r="D901" s="121">
        <v>0.33749999999999997</v>
      </c>
      <c r="E901" s="97" t="s">
        <v>149</v>
      </c>
      <c r="F901" s="97" t="str">
        <f t="shared" si="14"/>
        <v>AM 8,06</v>
      </c>
    </row>
    <row r="902" spans="1:6" x14ac:dyDescent="0.2">
      <c r="A902" s="98">
        <v>30</v>
      </c>
      <c r="B902" s="99" t="s">
        <v>92</v>
      </c>
      <c r="C902" s="120">
        <v>43173</v>
      </c>
      <c r="D902" s="121">
        <v>0.21111111111111111</v>
      </c>
      <c r="E902" s="97" t="s">
        <v>148</v>
      </c>
      <c r="F902" s="97" t="str">
        <f t="shared" si="14"/>
        <v>PM 5,04</v>
      </c>
    </row>
    <row r="903" spans="1:6" x14ac:dyDescent="0.2">
      <c r="A903" s="98">
        <v>30</v>
      </c>
      <c r="B903" s="99" t="s">
        <v>92</v>
      </c>
      <c r="C903" s="120">
        <v>43174</v>
      </c>
      <c r="D903" s="121">
        <v>0.3354166666666667</v>
      </c>
      <c r="E903" s="97" t="s">
        <v>149</v>
      </c>
      <c r="F903" s="97" t="str">
        <f t="shared" si="14"/>
        <v>AM 8,03</v>
      </c>
    </row>
    <row r="904" spans="1:6" x14ac:dyDescent="0.2">
      <c r="A904" s="98">
        <v>30</v>
      </c>
      <c r="B904" s="99" t="s">
        <v>92</v>
      </c>
      <c r="C904" s="120">
        <v>43174</v>
      </c>
      <c r="D904" s="121">
        <v>0.21041666666666667</v>
      </c>
      <c r="E904" s="97" t="s">
        <v>148</v>
      </c>
      <c r="F904" s="97" t="str">
        <f t="shared" si="14"/>
        <v>PM 5,03</v>
      </c>
    </row>
    <row r="905" spans="1:6" x14ac:dyDescent="0.2">
      <c r="A905" s="98">
        <v>30</v>
      </c>
      <c r="B905" s="99" t="s">
        <v>92</v>
      </c>
      <c r="C905" s="120">
        <v>43176</v>
      </c>
      <c r="D905" s="121">
        <v>0.33680555555555558</v>
      </c>
      <c r="E905" s="97" t="s">
        <v>149</v>
      </c>
      <c r="F905" s="97" t="str">
        <f t="shared" si="14"/>
        <v>AM 8,05</v>
      </c>
    </row>
    <row r="906" spans="1:6" x14ac:dyDescent="0.2">
      <c r="A906" s="98">
        <v>30</v>
      </c>
      <c r="B906" s="99" t="s">
        <v>92</v>
      </c>
      <c r="C906" s="120">
        <v>43176</v>
      </c>
      <c r="D906" s="121">
        <v>0.20833333333333334</v>
      </c>
      <c r="E906" s="97" t="s">
        <v>148</v>
      </c>
      <c r="F906" s="97" t="str">
        <f t="shared" si="14"/>
        <v>PM 5,00</v>
      </c>
    </row>
    <row r="907" spans="1:6" x14ac:dyDescent="0.2">
      <c r="A907" s="98">
        <v>30</v>
      </c>
      <c r="B907" s="99" t="s">
        <v>92</v>
      </c>
      <c r="C907" s="120">
        <v>43177</v>
      </c>
      <c r="D907" s="121">
        <v>0.33819444444444446</v>
      </c>
      <c r="E907" s="97" t="s">
        <v>149</v>
      </c>
      <c r="F907" s="97" t="str">
        <f t="shared" si="14"/>
        <v>AM 8,07</v>
      </c>
    </row>
    <row r="908" spans="1:6" x14ac:dyDescent="0.2">
      <c r="A908" s="98">
        <v>30</v>
      </c>
      <c r="B908" s="99" t="s">
        <v>92</v>
      </c>
      <c r="C908" s="120">
        <v>43177</v>
      </c>
      <c r="D908" s="121">
        <v>0.25486111111111109</v>
      </c>
      <c r="E908" s="97" t="s">
        <v>148</v>
      </c>
      <c r="F908" s="97" t="str">
        <f t="shared" si="14"/>
        <v>PM 6,07</v>
      </c>
    </row>
    <row r="909" spans="1:6" x14ac:dyDescent="0.2">
      <c r="A909" s="98">
        <v>30</v>
      </c>
      <c r="B909" s="99" t="s">
        <v>92</v>
      </c>
      <c r="C909" s="120">
        <v>43179</v>
      </c>
      <c r="D909" s="121">
        <v>0.3354166666666667</v>
      </c>
      <c r="E909" s="97" t="s">
        <v>149</v>
      </c>
      <c r="F909" s="97" t="str">
        <f t="shared" si="14"/>
        <v>AM 8,03</v>
      </c>
    </row>
    <row r="910" spans="1:6" x14ac:dyDescent="0.2">
      <c r="A910" s="98">
        <v>30</v>
      </c>
      <c r="B910" s="99" t="s">
        <v>92</v>
      </c>
      <c r="C910" s="120">
        <v>43179</v>
      </c>
      <c r="D910" s="121">
        <v>0.29722222222222222</v>
      </c>
      <c r="E910" s="97" t="s">
        <v>148</v>
      </c>
      <c r="F910" s="97" t="str">
        <f t="shared" si="14"/>
        <v>PM 7,08</v>
      </c>
    </row>
    <row r="911" spans="1:6" x14ac:dyDescent="0.2">
      <c r="A911" s="98">
        <v>30</v>
      </c>
      <c r="B911" s="99" t="s">
        <v>92</v>
      </c>
      <c r="C911" s="120">
        <v>43180</v>
      </c>
      <c r="D911" s="121">
        <v>0.33611111111111108</v>
      </c>
      <c r="E911" s="97" t="s">
        <v>149</v>
      </c>
      <c r="F911" s="97" t="str">
        <f t="shared" si="14"/>
        <v>AM 8,04</v>
      </c>
    </row>
    <row r="912" spans="1:6" x14ac:dyDescent="0.2">
      <c r="A912" s="98">
        <v>30</v>
      </c>
      <c r="B912" s="99" t="s">
        <v>92</v>
      </c>
      <c r="C912" s="120">
        <v>43180</v>
      </c>
      <c r="D912" s="121">
        <v>0.24097222222222223</v>
      </c>
      <c r="E912" s="97" t="s">
        <v>148</v>
      </c>
      <c r="F912" s="97" t="str">
        <f t="shared" si="14"/>
        <v>PM 5,47</v>
      </c>
    </row>
    <row r="913" spans="1:6" x14ac:dyDescent="0.2">
      <c r="A913" s="98">
        <v>30</v>
      </c>
      <c r="B913" s="99" t="s">
        <v>92</v>
      </c>
      <c r="C913" s="120">
        <v>43181</v>
      </c>
      <c r="D913" s="121">
        <v>0.33680555555555558</v>
      </c>
      <c r="E913" s="97" t="s">
        <v>149</v>
      </c>
      <c r="F913" s="97" t="str">
        <f t="shared" si="14"/>
        <v>AM 8,05</v>
      </c>
    </row>
    <row r="914" spans="1:6" x14ac:dyDescent="0.2">
      <c r="A914" s="98">
        <v>30</v>
      </c>
      <c r="B914" s="99" t="s">
        <v>92</v>
      </c>
      <c r="C914" s="120">
        <v>43181</v>
      </c>
      <c r="D914" s="121">
        <v>0.21249999999999999</v>
      </c>
      <c r="E914" s="97" t="s">
        <v>148</v>
      </c>
      <c r="F914" s="97" t="str">
        <f t="shared" si="14"/>
        <v>PM 5,06</v>
      </c>
    </row>
    <row r="915" spans="1:6" x14ac:dyDescent="0.2">
      <c r="A915" s="98">
        <v>30</v>
      </c>
      <c r="B915" s="99" t="s">
        <v>92</v>
      </c>
      <c r="C915" s="120">
        <v>43183</v>
      </c>
      <c r="D915" s="121">
        <v>0.34722222222222227</v>
      </c>
      <c r="E915" s="97" t="s">
        <v>149</v>
      </c>
      <c r="F915" s="97" t="str">
        <f t="shared" si="14"/>
        <v>AM 8,20</v>
      </c>
    </row>
    <row r="916" spans="1:6" x14ac:dyDescent="0.2">
      <c r="A916" s="98">
        <v>30</v>
      </c>
      <c r="B916" s="99" t="s">
        <v>92</v>
      </c>
      <c r="C916" s="120">
        <v>43183</v>
      </c>
      <c r="D916" s="121">
        <v>0.23472222222222219</v>
      </c>
      <c r="E916" s="97" t="s">
        <v>148</v>
      </c>
      <c r="F916" s="97" t="str">
        <f t="shared" si="14"/>
        <v>PM 5,38</v>
      </c>
    </row>
    <row r="917" spans="1:6" x14ac:dyDescent="0.2">
      <c r="A917" s="98">
        <v>30</v>
      </c>
      <c r="B917" s="99" t="s">
        <v>92</v>
      </c>
      <c r="C917" s="120">
        <v>43184</v>
      </c>
      <c r="D917" s="121">
        <v>0.33819444444444446</v>
      </c>
      <c r="E917" s="97" t="s">
        <v>149</v>
      </c>
      <c r="F917" s="97" t="str">
        <f t="shared" si="14"/>
        <v>AM 8,07</v>
      </c>
    </row>
    <row r="918" spans="1:6" x14ac:dyDescent="0.2">
      <c r="A918" s="98">
        <v>30</v>
      </c>
      <c r="B918" s="99" t="s">
        <v>92</v>
      </c>
      <c r="C918" s="120">
        <v>43184</v>
      </c>
      <c r="D918" s="121">
        <v>0.25</v>
      </c>
      <c r="E918" s="97" t="s">
        <v>148</v>
      </c>
      <c r="F918" s="97" t="str">
        <f t="shared" si="14"/>
        <v>PM 6,00</v>
      </c>
    </row>
    <row r="919" spans="1:6" x14ac:dyDescent="0.2">
      <c r="A919" s="98">
        <v>30</v>
      </c>
      <c r="B919" s="99" t="s">
        <v>92</v>
      </c>
      <c r="C919" s="120">
        <v>43185</v>
      </c>
      <c r="D919" s="121">
        <v>0.35972222222222222</v>
      </c>
      <c r="E919" s="97" t="s">
        <v>149</v>
      </c>
      <c r="F919" s="97" t="str">
        <f t="shared" si="14"/>
        <v>AM 8,38</v>
      </c>
    </row>
    <row r="920" spans="1:6" x14ac:dyDescent="0.2">
      <c r="A920" s="98">
        <v>30</v>
      </c>
      <c r="B920" s="99" t="s">
        <v>92</v>
      </c>
      <c r="C920" s="120">
        <v>43185</v>
      </c>
      <c r="D920" s="121">
        <v>0.24861111111111112</v>
      </c>
      <c r="E920" s="97" t="s">
        <v>148</v>
      </c>
      <c r="F920" s="97" t="str">
        <f t="shared" si="14"/>
        <v>PM 5,58</v>
      </c>
    </row>
    <row r="921" spans="1:6" x14ac:dyDescent="0.2">
      <c r="A921" s="98">
        <v>30</v>
      </c>
      <c r="B921" s="99" t="s">
        <v>92</v>
      </c>
      <c r="C921" s="120">
        <v>43188</v>
      </c>
      <c r="D921" s="121">
        <v>0.34027777777777773</v>
      </c>
      <c r="E921" s="97" t="s">
        <v>149</v>
      </c>
      <c r="F921" s="97" t="str">
        <f t="shared" si="14"/>
        <v>AM 8,10</v>
      </c>
    </row>
    <row r="922" spans="1:6" x14ac:dyDescent="0.2">
      <c r="A922" s="98">
        <v>30</v>
      </c>
      <c r="B922" s="99" t="s">
        <v>92</v>
      </c>
      <c r="C922" s="120">
        <v>43188</v>
      </c>
      <c r="D922" s="121">
        <v>0.21041666666666667</v>
      </c>
      <c r="E922" s="97" t="s">
        <v>148</v>
      </c>
      <c r="F922" s="97" t="str">
        <f t="shared" si="14"/>
        <v>PM 5,03</v>
      </c>
    </row>
    <row r="923" spans="1:6" x14ac:dyDescent="0.2">
      <c r="A923" s="98">
        <v>30</v>
      </c>
      <c r="B923" s="99" t="s">
        <v>92</v>
      </c>
      <c r="C923" s="120">
        <v>43190</v>
      </c>
      <c r="D923" s="121">
        <v>0.33819444444444446</v>
      </c>
      <c r="E923" s="97" t="s">
        <v>149</v>
      </c>
      <c r="F923" s="97" t="str">
        <f t="shared" si="14"/>
        <v>AM 8,07</v>
      </c>
    </row>
    <row r="924" spans="1:6" x14ac:dyDescent="0.2">
      <c r="A924" s="98">
        <v>30</v>
      </c>
      <c r="B924" s="99" t="s">
        <v>92</v>
      </c>
      <c r="C924" s="120">
        <v>43190</v>
      </c>
      <c r="D924" s="121">
        <v>0.21180555555555555</v>
      </c>
      <c r="E924" s="97" t="s">
        <v>148</v>
      </c>
      <c r="F924" s="97" t="str">
        <f t="shared" si="14"/>
        <v>PM 5,05</v>
      </c>
    </row>
    <row r="925" spans="1:6" x14ac:dyDescent="0.2">
      <c r="A925" s="98">
        <v>31</v>
      </c>
      <c r="B925" s="99" t="s">
        <v>93</v>
      </c>
      <c r="C925" s="120">
        <v>43160</v>
      </c>
      <c r="D925" s="121">
        <v>0.34791666666666665</v>
      </c>
      <c r="E925" s="97" t="s">
        <v>149</v>
      </c>
      <c r="F925" s="97" t="str">
        <f t="shared" si="14"/>
        <v>AM 8,21</v>
      </c>
    </row>
    <row r="926" spans="1:6" x14ac:dyDescent="0.2">
      <c r="A926" s="98">
        <v>31</v>
      </c>
      <c r="B926" s="99" t="s">
        <v>93</v>
      </c>
      <c r="C926" s="120">
        <v>43160</v>
      </c>
      <c r="D926" s="121">
        <v>0.21249999999999999</v>
      </c>
      <c r="E926" s="97" t="s">
        <v>148</v>
      </c>
      <c r="F926" s="97" t="str">
        <f t="shared" si="14"/>
        <v>PM 5,06</v>
      </c>
    </row>
    <row r="927" spans="1:6" x14ac:dyDescent="0.2">
      <c r="A927" s="98">
        <v>31</v>
      </c>
      <c r="B927" s="99" t="s">
        <v>93</v>
      </c>
      <c r="C927" s="120">
        <v>43162</v>
      </c>
      <c r="D927" s="121">
        <v>0.34027777777777773</v>
      </c>
      <c r="E927" s="97" t="s">
        <v>149</v>
      </c>
      <c r="F927" s="97" t="str">
        <f t="shared" si="14"/>
        <v>AM 8,10</v>
      </c>
    </row>
    <row r="928" spans="1:6" x14ac:dyDescent="0.2">
      <c r="A928" s="98">
        <v>31</v>
      </c>
      <c r="B928" s="99" t="s">
        <v>93</v>
      </c>
      <c r="C928" s="120">
        <v>43162</v>
      </c>
      <c r="D928" s="121">
        <v>0.25208333333333333</v>
      </c>
      <c r="E928" s="97" t="s">
        <v>148</v>
      </c>
      <c r="F928" s="97" t="str">
        <f t="shared" si="14"/>
        <v>PM 6,03</v>
      </c>
    </row>
    <row r="929" spans="1:6" x14ac:dyDescent="0.2">
      <c r="A929" s="98">
        <v>31</v>
      </c>
      <c r="B929" s="99" t="s">
        <v>93</v>
      </c>
      <c r="C929" s="120">
        <v>43163</v>
      </c>
      <c r="D929" s="121">
        <v>0.34722222222222227</v>
      </c>
      <c r="E929" s="97" t="s">
        <v>149</v>
      </c>
      <c r="F929" s="97" t="str">
        <f t="shared" si="14"/>
        <v>AM 8,20</v>
      </c>
    </row>
    <row r="930" spans="1:6" x14ac:dyDescent="0.2">
      <c r="A930" s="98">
        <v>31</v>
      </c>
      <c r="B930" s="99" t="s">
        <v>93</v>
      </c>
      <c r="C930" s="120">
        <v>43163</v>
      </c>
      <c r="D930" s="121">
        <v>0.25208333333333333</v>
      </c>
      <c r="E930" s="97" t="s">
        <v>148</v>
      </c>
      <c r="F930" s="97" t="str">
        <f t="shared" si="14"/>
        <v>PM 6,03</v>
      </c>
    </row>
    <row r="931" spans="1:6" x14ac:dyDescent="0.2">
      <c r="A931" s="98">
        <v>31</v>
      </c>
      <c r="B931" s="99" t="s">
        <v>93</v>
      </c>
      <c r="C931" s="120">
        <v>43164</v>
      </c>
      <c r="D931" s="121">
        <v>0.3444444444444445</v>
      </c>
      <c r="E931" s="97" t="s">
        <v>149</v>
      </c>
      <c r="F931" s="97" t="str">
        <f t="shared" si="14"/>
        <v>AM 8,16</v>
      </c>
    </row>
    <row r="932" spans="1:6" x14ac:dyDescent="0.2">
      <c r="A932" s="98">
        <v>31</v>
      </c>
      <c r="B932" s="99" t="s">
        <v>93</v>
      </c>
      <c r="C932" s="120">
        <v>43164</v>
      </c>
      <c r="D932" s="121">
        <v>0.21319444444444444</v>
      </c>
      <c r="E932" s="97" t="s">
        <v>148</v>
      </c>
      <c r="F932" s="97" t="str">
        <f t="shared" si="14"/>
        <v>PM 5,07</v>
      </c>
    </row>
    <row r="933" spans="1:6" x14ac:dyDescent="0.2">
      <c r="A933" s="98">
        <v>31</v>
      </c>
      <c r="B933" s="99" t="s">
        <v>93</v>
      </c>
      <c r="C933" s="120">
        <v>43165</v>
      </c>
      <c r="D933" s="121">
        <v>0.34652777777777777</v>
      </c>
      <c r="E933" s="97" t="s">
        <v>149</v>
      </c>
      <c r="F933" s="97" t="str">
        <f t="shared" si="14"/>
        <v>AM 8,19</v>
      </c>
    </row>
    <row r="934" spans="1:6" x14ac:dyDescent="0.2">
      <c r="A934" s="98">
        <v>31</v>
      </c>
      <c r="B934" s="99" t="s">
        <v>93</v>
      </c>
      <c r="C934" s="120">
        <v>43165</v>
      </c>
      <c r="D934" s="121">
        <v>0.21111111111111111</v>
      </c>
      <c r="E934" s="97" t="s">
        <v>148</v>
      </c>
      <c r="F934" s="97" t="str">
        <f t="shared" si="14"/>
        <v>PM 5,04</v>
      </c>
    </row>
    <row r="935" spans="1:6" x14ac:dyDescent="0.2">
      <c r="A935" s="98">
        <v>31</v>
      </c>
      <c r="B935" s="99" t="s">
        <v>93</v>
      </c>
      <c r="C935" s="120">
        <v>43166</v>
      </c>
      <c r="D935" s="121">
        <v>0.44027777777777777</v>
      </c>
      <c r="E935" s="97" t="s">
        <v>149</v>
      </c>
      <c r="F935" s="97" t="str">
        <f t="shared" si="14"/>
        <v>AM 10,34</v>
      </c>
    </row>
    <row r="936" spans="1:6" x14ac:dyDescent="0.2">
      <c r="A936" s="98">
        <v>31</v>
      </c>
      <c r="B936" s="99" t="s">
        <v>93</v>
      </c>
      <c r="C936" s="120">
        <v>43166</v>
      </c>
      <c r="D936" s="121">
        <v>0.21249999999999999</v>
      </c>
      <c r="E936" s="97" t="s">
        <v>148</v>
      </c>
      <c r="F936" s="97" t="str">
        <f t="shared" si="14"/>
        <v>PM 5,06</v>
      </c>
    </row>
    <row r="937" spans="1:6" x14ac:dyDescent="0.2">
      <c r="A937" s="98">
        <v>31</v>
      </c>
      <c r="B937" s="99" t="s">
        <v>93</v>
      </c>
      <c r="C937" s="120">
        <v>43167</v>
      </c>
      <c r="D937" s="121">
        <v>0.35069444444444442</v>
      </c>
      <c r="E937" s="97" t="s">
        <v>149</v>
      </c>
      <c r="F937" s="97" t="str">
        <f t="shared" si="14"/>
        <v>AM 8,25</v>
      </c>
    </row>
    <row r="938" spans="1:6" x14ac:dyDescent="0.2">
      <c r="A938" s="98">
        <v>31</v>
      </c>
      <c r="B938" s="99" t="s">
        <v>93</v>
      </c>
      <c r="C938" s="120">
        <v>43167</v>
      </c>
      <c r="D938" s="121">
        <v>0.21041666666666667</v>
      </c>
      <c r="E938" s="97" t="s">
        <v>148</v>
      </c>
      <c r="F938" s="97" t="str">
        <f t="shared" si="14"/>
        <v>PM 5,03</v>
      </c>
    </row>
    <row r="939" spans="1:6" x14ac:dyDescent="0.2">
      <c r="A939" s="98">
        <v>31</v>
      </c>
      <c r="B939" s="99" t="s">
        <v>93</v>
      </c>
      <c r="C939" s="120">
        <v>43169</v>
      </c>
      <c r="D939" s="121">
        <v>0.33888888888888885</v>
      </c>
      <c r="E939" s="97" t="s">
        <v>149</v>
      </c>
      <c r="F939" s="97" t="str">
        <f t="shared" si="14"/>
        <v>AM 8,08</v>
      </c>
    </row>
    <row r="940" spans="1:6" x14ac:dyDescent="0.2">
      <c r="A940" s="98">
        <v>31</v>
      </c>
      <c r="B940" s="99" t="s">
        <v>93</v>
      </c>
      <c r="C940" s="120">
        <v>43169</v>
      </c>
      <c r="D940" s="121">
        <v>0.21319444444444444</v>
      </c>
      <c r="E940" s="97" t="s">
        <v>148</v>
      </c>
      <c r="F940" s="97" t="str">
        <f t="shared" si="14"/>
        <v>PM 5,07</v>
      </c>
    </row>
    <row r="941" spans="1:6" x14ac:dyDescent="0.2">
      <c r="A941" s="98">
        <v>31</v>
      </c>
      <c r="B941" s="99" t="s">
        <v>93</v>
      </c>
      <c r="C941" s="120">
        <v>43170</v>
      </c>
      <c r="D941" s="121">
        <v>0.34513888888888888</v>
      </c>
      <c r="E941" s="97" t="s">
        <v>149</v>
      </c>
      <c r="F941" s="97" t="str">
        <f t="shared" si="14"/>
        <v>AM 8,17</v>
      </c>
    </row>
    <row r="942" spans="1:6" x14ac:dyDescent="0.2">
      <c r="A942" s="98">
        <v>31</v>
      </c>
      <c r="B942" s="99" t="s">
        <v>93</v>
      </c>
      <c r="C942" s="120">
        <v>43170</v>
      </c>
      <c r="D942" s="121">
        <v>0.21041666666666667</v>
      </c>
      <c r="E942" s="97" t="s">
        <v>148</v>
      </c>
      <c r="F942" s="97" t="str">
        <f t="shared" si="14"/>
        <v>PM 5,03</v>
      </c>
    </row>
    <row r="943" spans="1:6" x14ac:dyDescent="0.2">
      <c r="A943" s="98">
        <v>31</v>
      </c>
      <c r="B943" s="99" t="s">
        <v>93</v>
      </c>
      <c r="C943" s="120">
        <v>43171</v>
      </c>
      <c r="D943" s="121">
        <v>0.34236111111111112</v>
      </c>
      <c r="E943" s="97" t="s">
        <v>149</v>
      </c>
      <c r="F943" s="97" t="str">
        <f t="shared" si="14"/>
        <v>AM 8,13</v>
      </c>
    </row>
    <row r="944" spans="1:6" x14ac:dyDescent="0.2">
      <c r="A944" s="98">
        <v>31</v>
      </c>
      <c r="B944" s="99" t="s">
        <v>93</v>
      </c>
      <c r="C944" s="120">
        <v>43171</v>
      </c>
      <c r="D944" s="121">
        <v>0.21111111111111111</v>
      </c>
      <c r="E944" s="97" t="s">
        <v>148</v>
      </c>
      <c r="F944" s="97" t="str">
        <f t="shared" si="14"/>
        <v>PM 5,04</v>
      </c>
    </row>
    <row r="945" spans="1:6" x14ac:dyDescent="0.2">
      <c r="A945" s="98">
        <v>31</v>
      </c>
      <c r="B945" s="99" t="s">
        <v>93</v>
      </c>
      <c r="C945" s="120">
        <v>43172</v>
      </c>
      <c r="D945" s="121">
        <v>0.34097222222222223</v>
      </c>
      <c r="E945" s="97" t="s">
        <v>149</v>
      </c>
      <c r="F945" s="97" t="str">
        <f t="shared" si="14"/>
        <v>AM 8,11</v>
      </c>
    </row>
    <row r="946" spans="1:6" x14ac:dyDescent="0.2">
      <c r="A946" s="98">
        <v>31</v>
      </c>
      <c r="B946" s="99" t="s">
        <v>93</v>
      </c>
      <c r="C946" s="120">
        <v>43172</v>
      </c>
      <c r="D946" s="121">
        <v>0.21041666666666667</v>
      </c>
      <c r="E946" s="97" t="s">
        <v>148</v>
      </c>
      <c r="F946" s="97" t="str">
        <f t="shared" si="14"/>
        <v>PM 5,03</v>
      </c>
    </row>
    <row r="947" spans="1:6" x14ac:dyDescent="0.2">
      <c r="A947" s="98">
        <v>31</v>
      </c>
      <c r="B947" s="99" t="s">
        <v>93</v>
      </c>
      <c r="C947" s="120">
        <v>43173</v>
      </c>
      <c r="D947" s="121">
        <v>0.34652777777777777</v>
      </c>
      <c r="E947" s="97" t="s">
        <v>149</v>
      </c>
      <c r="F947" s="97" t="str">
        <f t="shared" si="14"/>
        <v>AM 8,19</v>
      </c>
    </row>
    <row r="948" spans="1:6" x14ac:dyDescent="0.2">
      <c r="A948" s="98">
        <v>31</v>
      </c>
      <c r="B948" s="99" t="s">
        <v>93</v>
      </c>
      <c r="C948" s="120">
        <v>43173</v>
      </c>
      <c r="D948" s="121">
        <v>0.21041666666666667</v>
      </c>
      <c r="E948" s="97" t="s">
        <v>148</v>
      </c>
      <c r="F948" s="97" t="str">
        <f t="shared" si="14"/>
        <v>PM 5,03</v>
      </c>
    </row>
    <row r="949" spans="1:6" x14ac:dyDescent="0.2">
      <c r="A949" s="98">
        <v>31</v>
      </c>
      <c r="B949" s="99" t="s">
        <v>93</v>
      </c>
      <c r="C949" s="120">
        <v>43174</v>
      </c>
      <c r="D949" s="121">
        <v>0.3444444444444445</v>
      </c>
      <c r="E949" s="97" t="s">
        <v>149</v>
      </c>
      <c r="F949" s="97" t="str">
        <f t="shared" si="14"/>
        <v>AM 8,16</v>
      </c>
    </row>
    <row r="950" spans="1:6" x14ac:dyDescent="0.2">
      <c r="A950" s="98">
        <v>31</v>
      </c>
      <c r="B950" s="99" t="s">
        <v>93</v>
      </c>
      <c r="C950" s="120">
        <v>43174</v>
      </c>
      <c r="D950" s="121">
        <v>0.21041666666666667</v>
      </c>
      <c r="E950" s="97" t="s">
        <v>148</v>
      </c>
      <c r="F950" s="97" t="str">
        <f t="shared" si="14"/>
        <v>PM 5,03</v>
      </c>
    </row>
    <row r="951" spans="1:6" x14ac:dyDescent="0.2">
      <c r="A951" s="98">
        <v>31</v>
      </c>
      <c r="B951" s="99" t="s">
        <v>93</v>
      </c>
      <c r="C951" s="120">
        <v>43176</v>
      </c>
      <c r="D951" s="121">
        <v>0.35069444444444442</v>
      </c>
      <c r="E951" s="97" t="s">
        <v>149</v>
      </c>
      <c r="F951" s="97" t="str">
        <f t="shared" si="14"/>
        <v>AM 8,25</v>
      </c>
    </row>
    <row r="952" spans="1:6" x14ac:dyDescent="0.2">
      <c r="A952" s="98">
        <v>31</v>
      </c>
      <c r="B952" s="99" t="s">
        <v>93</v>
      </c>
      <c r="C952" s="120">
        <v>43176</v>
      </c>
      <c r="D952" s="121">
        <v>0.25347222222222221</v>
      </c>
      <c r="E952" s="97" t="s">
        <v>148</v>
      </c>
      <c r="F952" s="97" t="str">
        <f t="shared" si="14"/>
        <v>PM 6,05</v>
      </c>
    </row>
    <row r="953" spans="1:6" x14ac:dyDescent="0.2">
      <c r="A953" s="98">
        <v>31</v>
      </c>
      <c r="B953" s="99" t="s">
        <v>93</v>
      </c>
      <c r="C953" s="120">
        <v>43177</v>
      </c>
      <c r="D953" s="121">
        <v>0.34375</v>
      </c>
      <c r="E953" s="97" t="s">
        <v>149</v>
      </c>
      <c r="F953" s="97" t="str">
        <f t="shared" si="14"/>
        <v>AM 8,15</v>
      </c>
    </row>
    <row r="954" spans="1:6" x14ac:dyDescent="0.2">
      <c r="A954" s="98">
        <v>31</v>
      </c>
      <c r="B954" s="99" t="s">
        <v>93</v>
      </c>
      <c r="C954" s="120">
        <v>43177</v>
      </c>
      <c r="D954" s="121">
        <v>0.25277777777777777</v>
      </c>
      <c r="E954" s="97" t="s">
        <v>148</v>
      </c>
      <c r="F954" s="97" t="str">
        <f t="shared" si="14"/>
        <v>PM 6,04</v>
      </c>
    </row>
    <row r="955" spans="1:6" x14ac:dyDescent="0.2">
      <c r="A955" s="98">
        <v>31</v>
      </c>
      <c r="B955" s="99" t="s">
        <v>93</v>
      </c>
      <c r="C955" s="120">
        <v>43178</v>
      </c>
      <c r="D955" s="121">
        <v>0.35416666666666669</v>
      </c>
      <c r="E955" s="97" t="s">
        <v>149</v>
      </c>
      <c r="F955" s="97" t="str">
        <f t="shared" si="14"/>
        <v>AM 8,30</v>
      </c>
    </row>
    <row r="956" spans="1:6" x14ac:dyDescent="0.2">
      <c r="A956" s="98">
        <v>31</v>
      </c>
      <c r="B956" s="99" t="s">
        <v>93</v>
      </c>
      <c r="C956" s="120">
        <v>43178</v>
      </c>
      <c r="D956" s="121">
        <v>0.25208333333333333</v>
      </c>
      <c r="E956" s="97" t="s">
        <v>148</v>
      </c>
      <c r="F956" s="97" t="str">
        <f t="shared" si="14"/>
        <v>PM 6,03</v>
      </c>
    </row>
    <row r="957" spans="1:6" x14ac:dyDescent="0.2">
      <c r="A957" s="98">
        <v>31</v>
      </c>
      <c r="B957" s="99" t="s">
        <v>93</v>
      </c>
      <c r="C957" s="120">
        <v>43179</v>
      </c>
      <c r="D957" s="121">
        <v>0.35069444444444442</v>
      </c>
      <c r="E957" s="97" t="s">
        <v>149</v>
      </c>
      <c r="F957" s="97" t="str">
        <f t="shared" si="14"/>
        <v>AM 8,25</v>
      </c>
    </row>
    <row r="958" spans="1:6" x14ac:dyDescent="0.2">
      <c r="A958" s="98">
        <v>31</v>
      </c>
      <c r="B958" s="99" t="s">
        <v>93</v>
      </c>
      <c r="C958" s="120">
        <v>43179</v>
      </c>
      <c r="D958" s="121">
        <v>0.25416666666666665</v>
      </c>
      <c r="E958" s="97" t="s">
        <v>148</v>
      </c>
      <c r="F958" s="97" t="str">
        <f t="shared" si="14"/>
        <v>PM 6,06</v>
      </c>
    </row>
    <row r="959" spans="1:6" x14ac:dyDescent="0.2">
      <c r="A959" s="98">
        <v>31</v>
      </c>
      <c r="B959" s="99" t="s">
        <v>93</v>
      </c>
      <c r="C959" s="120">
        <v>43180</v>
      </c>
      <c r="D959" s="121">
        <v>0.34097222222222223</v>
      </c>
      <c r="E959" s="97" t="s">
        <v>149</v>
      </c>
      <c r="F959" s="97" t="str">
        <f t="shared" si="14"/>
        <v>AM 8,11</v>
      </c>
    </row>
    <row r="960" spans="1:6" x14ac:dyDescent="0.2">
      <c r="A960" s="98">
        <v>31</v>
      </c>
      <c r="B960" s="99" t="s">
        <v>93</v>
      </c>
      <c r="C960" s="120">
        <v>43180</v>
      </c>
      <c r="D960" s="121">
        <v>0.25138888888888888</v>
      </c>
      <c r="E960" s="97" t="s">
        <v>148</v>
      </c>
      <c r="F960" s="97" t="str">
        <f t="shared" si="14"/>
        <v>PM 6,02</v>
      </c>
    </row>
    <row r="961" spans="1:6" x14ac:dyDescent="0.2">
      <c r="A961" s="98">
        <v>31</v>
      </c>
      <c r="B961" s="99" t="s">
        <v>93</v>
      </c>
      <c r="C961" s="120">
        <v>43183</v>
      </c>
      <c r="D961" s="121">
        <v>0.34375</v>
      </c>
      <c r="E961" s="97" t="s">
        <v>149</v>
      </c>
      <c r="F961" s="97" t="str">
        <f t="shared" si="14"/>
        <v>AM 8,15</v>
      </c>
    </row>
    <row r="962" spans="1:6" x14ac:dyDescent="0.2">
      <c r="A962" s="98">
        <v>31</v>
      </c>
      <c r="B962" s="99" t="s">
        <v>93</v>
      </c>
      <c r="C962" s="120">
        <v>43183</v>
      </c>
      <c r="D962" s="121">
        <v>0.25208333333333333</v>
      </c>
      <c r="E962" s="97" t="s">
        <v>148</v>
      </c>
      <c r="F962" s="97" t="str">
        <f t="shared" ref="F962:F1025" si="15">E962&amp;" "&amp;TEXT(D962,"h,mm")</f>
        <v>PM 6,03</v>
      </c>
    </row>
    <row r="963" spans="1:6" x14ac:dyDescent="0.2">
      <c r="A963" s="98">
        <v>31</v>
      </c>
      <c r="B963" s="99" t="s">
        <v>93</v>
      </c>
      <c r="C963" s="120">
        <v>43184</v>
      </c>
      <c r="D963" s="121">
        <v>0.38125000000000003</v>
      </c>
      <c r="E963" s="97" t="s">
        <v>149</v>
      </c>
      <c r="F963" s="97" t="str">
        <f t="shared" si="15"/>
        <v>AM 9,09</v>
      </c>
    </row>
    <row r="964" spans="1:6" x14ac:dyDescent="0.2">
      <c r="A964" s="98">
        <v>31</v>
      </c>
      <c r="B964" s="99" t="s">
        <v>93</v>
      </c>
      <c r="C964" s="120">
        <v>43184</v>
      </c>
      <c r="D964" s="121">
        <v>0.27361111111111108</v>
      </c>
      <c r="E964" s="97" t="s">
        <v>148</v>
      </c>
      <c r="F964" s="97" t="str">
        <f t="shared" si="15"/>
        <v>PM 6,34</v>
      </c>
    </row>
    <row r="965" spans="1:6" x14ac:dyDescent="0.2">
      <c r="A965" s="98">
        <v>31</v>
      </c>
      <c r="B965" s="99" t="s">
        <v>93</v>
      </c>
      <c r="C965" s="120">
        <v>43185</v>
      </c>
      <c r="D965" s="121">
        <v>0.3659722222222222</v>
      </c>
      <c r="E965" s="97" t="s">
        <v>149</v>
      </c>
      <c r="F965" s="97" t="str">
        <f t="shared" si="15"/>
        <v>AM 8,47</v>
      </c>
    </row>
    <row r="966" spans="1:6" x14ac:dyDescent="0.2">
      <c r="A966" s="98">
        <v>31</v>
      </c>
      <c r="B966" s="99" t="s">
        <v>93</v>
      </c>
      <c r="C966" s="120">
        <v>43185</v>
      </c>
      <c r="D966" s="121">
        <v>0.29722222222222222</v>
      </c>
      <c r="E966" s="97" t="s">
        <v>148</v>
      </c>
      <c r="F966" s="97" t="str">
        <f t="shared" si="15"/>
        <v>PM 7,08</v>
      </c>
    </row>
    <row r="967" spans="1:6" x14ac:dyDescent="0.2">
      <c r="A967" s="98">
        <v>31</v>
      </c>
      <c r="B967" s="99" t="s">
        <v>93</v>
      </c>
      <c r="C967" s="120">
        <v>43186</v>
      </c>
      <c r="D967" s="121">
        <v>0.35625000000000001</v>
      </c>
      <c r="E967" s="97" t="s">
        <v>149</v>
      </c>
      <c r="F967" s="97" t="str">
        <f t="shared" si="15"/>
        <v>AM 8,33</v>
      </c>
    </row>
    <row r="968" spans="1:6" x14ac:dyDescent="0.2">
      <c r="A968" s="98">
        <v>33</v>
      </c>
      <c r="B968" s="99" t="s">
        <v>94</v>
      </c>
      <c r="C968" s="120">
        <v>43160</v>
      </c>
      <c r="D968" s="121">
        <v>0.33888888888888885</v>
      </c>
      <c r="E968" s="97" t="s">
        <v>149</v>
      </c>
      <c r="F968" s="97" t="str">
        <f t="shared" si="15"/>
        <v>AM 8,08</v>
      </c>
    </row>
    <row r="969" spans="1:6" x14ac:dyDescent="0.2">
      <c r="A969" s="98">
        <v>33</v>
      </c>
      <c r="B969" s="99" t="s">
        <v>94</v>
      </c>
      <c r="C969" s="120">
        <v>43160</v>
      </c>
      <c r="D969" s="121">
        <v>0.21388888888888891</v>
      </c>
      <c r="E969" s="97" t="s">
        <v>148</v>
      </c>
      <c r="F969" s="97" t="str">
        <f t="shared" si="15"/>
        <v>PM 5,08</v>
      </c>
    </row>
    <row r="970" spans="1:6" x14ac:dyDescent="0.2">
      <c r="A970" s="98">
        <v>33</v>
      </c>
      <c r="B970" s="99" t="s">
        <v>94</v>
      </c>
      <c r="C970" s="120">
        <v>43162</v>
      </c>
      <c r="D970" s="121">
        <v>0.34027777777777773</v>
      </c>
      <c r="E970" s="97" t="s">
        <v>149</v>
      </c>
      <c r="F970" s="97" t="str">
        <f t="shared" si="15"/>
        <v>AM 8,10</v>
      </c>
    </row>
    <row r="971" spans="1:6" x14ac:dyDescent="0.2">
      <c r="A971" s="98">
        <v>33</v>
      </c>
      <c r="B971" s="99" t="s">
        <v>94</v>
      </c>
      <c r="C971" s="120">
        <v>43162</v>
      </c>
      <c r="D971" s="121">
        <v>0.25208333333333333</v>
      </c>
      <c r="E971" s="97" t="s">
        <v>148</v>
      </c>
      <c r="F971" s="97" t="str">
        <f t="shared" si="15"/>
        <v>PM 6,03</v>
      </c>
    </row>
    <row r="972" spans="1:6" x14ac:dyDescent="0.2">
      <c r="A972" s="98">
        <v>33</v>
      </c>
      <c r="B972" s="99" t="s">
        <v>94</v>
      </c>
      <c r="C972" s="120">
        <v>43163</v>
      </c>
      <c r="D972" s="121">
        <v>0.34166666666666662</v>
      </c>
      <c r="E972" s="97" t="s">
        <v>149</v>
      </c>
      <c r="F972" s="97" t="str">
        <f t="shared" si="15"/>
        <v>AM 8,12</v>
      </c>
    </row>
    <row r="973" spans="1:6" x14ac:dyDescent="0.2">
      <c r="A973" s="98">
        <v>33</v>
      </c>
      <c r="B973" s="99" t="s">
        <v>94</v>
      </c>
      <c r="C973" s="120">
        <v>43163</v>
      </c>
      <c r="D973" s="121">
        <v>0.24027777777777778</v>
      </c>
      <c r="E973" s="97" t="s">
        <v>148</v>
      </c>
      <c r="F973" s="97" t="str">
        <f t="shared" si="15"/>
        <v>PM 5,46</v>
      </c>
    </row>
    <row r="974" spans="1:6" x14ac:dyDescent="0.2">
      <c r="A974" s="98">
        <v>33</v>
      </c>
      <c r="B974" s="99" t="s">
        <v>94</v>
      </c>
      <c r="C974" s="120">
        <v>43164</v>
      </c>
      <c r="D974" s="121">
        <v>0.3354166666666667</v>
      </c>
      <c r="E974" s="97" t="s">
        <v>149</v>
      </c>
      <c r="F974" s="97" t="str">
        <f t="shared" si="15"/>
        <v>AM 8,03</v>
      </c>
    </row>
    <row r="975" spans="1:6" x14ac:dyDescent="0.2">
      <c r="A975" s="98">
        <v>33</v>
      </c>
      <c r="B975" s="99" t="s">
        <v>94</v>
      </c>
      <c r="C975" s="120">
        <v>43164</v>
      </c>
      <c r="D975" s="121">
        <v>0.20972222222222223</v>
      </c>
      <c r="E975" s="97" t="s">
        <v>148</v>
      </c>
      <c r="F975" s="97" t="str">
        <f t="shared" si="15"/>
        <v>PM 5,02</v>
      </c>
    </row>
    <row r="976" spans="1:6" x14ac:dyDescent="0.2">
      <c r="A976" s="98">
        <v>33</v>
      </c>
      <c r="B976" s="99" t="s">
        <v>94</v>
      </c>
      <c r="C976" s="120">
        <v>43165</v>
      </c>
      <c r="D976" s="121">
        <v>0.3354166666666667</v>
      </c>
      <c r="E976" s="97" t="s">
        <v>149</v>
      </c>
      <c r="F976" s="97" t="str">
        <f t="shared" si="15"/>
        <v>AM 8,03</v>
      </c>
    </row>
    <row r="977" spans="1:6" x14ac:dyDescent="0.2">
      <c r="A977" s="98">
        <v>33</v>
      </c>
      <c r="B977" s="99" t="s">
        <v>94</v>
      </c>
      <c r="C977" s="120">
        <v>43165</v>
      </c>
      <c r="D977" s="121">
        <v>0.21249999999999999</v>
      </c>
      <c r="E977" s="97" t="s">
        <v>148</v>
      </c>
      <c r="F977" s="97" t="str">
        <f t="shared" si="15"/>
        <v>PM 5,06</v>
      </c>
    </row>
    <row r="978" spans="1:6" x14ac:dyDescent="0.2">
      <c r="A978" s="98">
        <v>33</v>
      </c>
      <c r="B978" s="99" t="s">
        <v>94</v>
      </c>
      <c r="C978" s="120">
        <v>43166</v>
      </c>
      <c r="D978" s="121">
        <v>0.33819444444444446</v>
      </c>
      <c r="E978" s="97" t="s">
        <v>149</v>
      </c>
      <c r="F978" s="97" t="str">
        <f t="shared" si="15"/>
        <v>AM 8,07</v>
      </c>
    </row>
    <row r="979" spans="1:6" x14ac:dyDescent="0.2">
      <c r="A979" s="98">
        <v>33</v>
      </c>
      <c r="B979" s="99" t="s">
        <v>94</v>
      </c>
      <c r="C979" s="120">
        <v>43166</v>
      </c>
      <c r="D979" s="121">
        <v>0.21041666666666667</v>
      </c>
      <c r="E979" s="97" t="s">
        <v>148</v>
      </c>
      <c r="F979" s="97" t="str">
        <f t="shared" si="15"/>
        <v>PM 5,03</v>
      </c>
    </row>
    <row r="980" spans="1:6" x14ac:dyDescent="0.2">
      <c r="A980" s="98">
        <v>33</v>
      </c>
      <c r="B980" s="99" t="s">
        <v>94</v>
      </c>
      <c r="C980" s="120">
        <v>43167</v>
      </c>
      <c r="D980" s="121">
        <v>0.3430555555555555</v>
      </c>
      <c r="E980" s="97" t="s">
        <v>149</v>
      </c>
      <c r="F980" s="97" t="str">
        <f t="shared" si="15"/>
        <v>AM 8,14</v>
      </c>
    </row>
    <row r="981" spans="1:6" x14ac:dyDescent="0.2">
      <c r="A981" s="98">
        <v>33</v>
      </c>
      <c r="B981" s="99" t="s">
        <v>94</v>
      </c>
      <c r="C981" s="120">
        <v>43167</v>
      </c>
      <c r="D981" s="121">
        <v>0.21805555555555556</v>
      </c>
      <c r="E981" s="97" t="s">
        <v>148</v>
      </c>
      <c r="F981" s="97" t="str">
        <f t="shared" si="15"/>
        <v>PM 5,14</v>
      </c>
    </row>
    <row r="982" spans="1:6" x14ac:dyDescent="0.2">
      <c r="A982" s="98">
        <v>33</v>
      </c>
      <c r="B982" s="99" t="s">
        <v>94</v>
      </c>
      <c r="C982" s="120">
        <v>43169</v>
      </c>
      <c r="D982" s="121">
        <v>0.34097222222222223</v>
      </c>
      <c r="E982" s="97" t="s">
        <v>149</v>
      </c>
      <c r="F982" s="97" t="str">
        <f t="shared" si="15"/>
        <v>AM 8,11</v>
      </c>
    </row>
    <row r="983" spans="1:6" x14ac:dyDescent="0.2">
      <c r="A983" s="98">
        <v>33</v>
      </c>
      <c r="B983" s="99" t="s">
        <v>94</v>
      </c>
      <c r="C983" s="120">
        <v>43169</v>
      </c>
      <c r="D983" s="121">
        <v>0.21041666666666667</v>
      </c>
      <c r="E983" s="97" t="s">
        <v>148</v>
      </c>
      <c r="F983" s="97" t="str">
        <f t="shared" si="15"/>
        <v>PM 5,03</v>
      </c>
    </row>
    <row r="984" spans="1:6" x14ac:dyDescent="0.2">
      <c r="A984" s="98">
        <v>33</v>
      </c>
      <c r="B984" s="99" t="s">
        <v>94</v>
      </c>
      <c r="C984" s="120">
        <v>43170</v>
      </c>
      <c r="D984" s="121">
        <v>0.33680555555555558</v>
      </c>
      <c r="E984" s="97" t="s">
        <v>149</v>
      </c>
      <c r="F984" s="97" t="str">
        <f t="shared" si="15"/>
        <v>AM 8,05</v>
      </c>
    </row>
    <row r="985" spans="1:6" x14ac:dyDescent="0.2">
      <c r="A985" s="98">
        <v>33</v>
      </c>
      <c r="B985" s="99" t="s">
        <v>94</v>
      </c>
      <c r="C985" s="120">
        <v>43170</v>
      </c>
      <c r="D985" s="121">
        <v>0.21249999999999999</v>
      </c>
      <c r="E985" s="97" t="s">
        <v>148</v>
      </c>
      <c r="F985" s="97" t="str">
        <f t="shared" si="15"/>
        <v>PM 5,06</v>
      </c>
    </row>
    <row r="986" spans="1:6" x14ac:dyDescent="0.2">
      <c r="A986" s="98">
        <v>33</v>
      </c>
      <c r="B986" s="99" t="s">
        <v>94</v>
      </c>
      <c r="C986" s="120">
        <v>43171</v>
      </c>
      <c r="D986" s="121">
        <v>0.34513888888888888</v>
      </c>
      <c r="E986" s="97" t="s">
        <v>149</v>
      </c>
      <c r="F986" s="97" t="str">
        <f t="shared" si="15"/>
        <v>AM 8,17</v>
      </c>
    </row>
    <row r="987" spans="1:6" x14ac:dyDescent="0.2">
      <c r="A987" s="98">
        <v>33</v>
      </c>
      <c r="B987" s="99" t="s">
        <v>94</v>
      </c>
      <c r="C987" s="120">
        <v>43171</v>
      </c>
      <c r="D987" s="121">
        <v>0.16458333333333333</v>
      </c>
      <c r="E987" s="97" t="s">
        <v>148</v>
      </c>
      <c r="F987" s="97" t="str">
        <f t="shared" si="15"/>
        <v>PM 3,57</v>
      </c>
    </row>
    <row r="988" spans="1:6" x14ac:dyDescent="0.2">
      <c r="A988" s="98">
        <v>33</v>
      </c>
      <c r="B988" s="99" t="s">
        <v>94</v>
      </c>
      <c r="C988" s="120">
        <v>43172</v>
      </c>
      <c r="D988" s="121">
        <v>0.3520833333333333</v>
      </c>
      <c r="E988" s="97" t="s">
        <v>149</v>
      </c>
      <c r="F988" s="97" t="str">
        <f t="shared" si="15"/>
        <v>AM 8,27</v>
      </c>
    </row>
    <row r="989" spans="1:6" x14ac:dyDescent="0.2">
      <c r="A989" s="98">
        <v>33</v>
      </c>
      <c r="B989" s="99" t="s">
        <v>94</v>
      </c>
      <c r="C989" s="120">
        <v>43172</v>
      </c>
      <c r="D989" s="121">
        <v>0.21249999999999999</v>
      </c>
      <c r="E989" s="97" t="s">
        <v>148</v>
      </c>
      <c r="F989" s="97" t="str">
        <f t="shared" si="15"/>
        <v>PM 5,06</v>
      </c>
    </row>
    <row r="990" spans="1:6" x14ac:dyDescent="0.2">
      <c r="A990" s="98">
        <v>33</v>
      </c>
      <c r="B990" s="99" t="s">
        <v>94</v>
      </c>
      <c r="C990" s="120">
        <v>43173</v>
      </c>
      <c r="D990" s="121">
        <v>0.33749999999999997</v>
      </c>
      <c r="E990" s="97" t="s">
        <v>149</v>
      </c>
      <c r="F990" s="97" t="str">
        <f t="shared" si="15"/>
        <v>AM 8,06</v>
      </c>
    </row>
    <row r="991" spans="1:6" x14ac:dyDescent="0.2">
      <c r="A991" s="98">
        <v>33</v>
      </c>
      <c r="B991" s="99" t="s">
        <v>94</v>
      </c>
      <c r="C991" s="120">
        <v>43173</v>
      </c>
      <c r="D991" s="121">
        <v>0.20902777777777778</v>
      </c>
      <c r="E991" s="97" t="s">
        <v>148</v>
      </c>
      <c r="F991" s="97" t="str">
        <f t="shared" si="15"/>
        <v>PM 5,01</v>
      </c>
    </row>
    <row r="992" spans="1:6" x14ac:dyDescent="0.2">
      <c r="A992" s="98">
        <v>33</v>
      </c>
      <c r="B992" s="99" t="s">
        <v>94</v>
      </c>
      <c r="C992" s="120">
        <v>43174</v>
      </c>
      <c r="D992" s="121">
        <v>0.33819444444444446</v>
      </c>
      <c r="E992" s="97" t="s">
        <v>149</v>
      </c>
      <c r="F992" s="97" t="str">
        <f t="shared" si="15"/>
        <v>AM 8,07</v>
      </c>
    </row>
    <row r="993" spans="1:6" x14ac:dyDescent="0.2">
      <c r="A993" s="98">
        <v>33</v>
      </c>
      <c r="B993" s="99" t="s">
        <v>94</v>
      </c>
      <c r="C993" s="120">
        <v>43174</v>
      </c>
      <c r="D993" s="121">
        <v>0.21319444444444444</v>
      </c>
      <c r="E993" s="97" t="s">
        <v>148</v>
      </c>
      <c r="F993" s="97" t="str">
        <f t="shared" si="15"/>
        <v>PM 5,07</v>
      </c>
    </row>
    <row r="994" spans="1:6" x14ac:dyDescent="0.2">
      <c r="A994" s="98">
        <v>33</v>
      </c>
      <c r="B994" s="99" t="s">
        <v>94</v>
      </c>
      <c r="C994" s="120">
        <v>43176</v>
      </c>
      <c r="D994" s="121">
        <v>0.33819444444444446</v>
      </c>
      <c r="E994" s="97" t="s">
        <v>149</v>
      </c>
      <c r="F994" s="97" t="str">
        <f t="shared" si="15"/>
        <v>AM 8,07</v>
      </c>
    </row>
    <row r="995" spans="1:6" x14ac:dyDescent="0.2">
      <c r="A995" s="98">
        <v>33</v>
      </c>
      <c r="B995" s="99" t="s">
        <v>94</v>
      </c>
      <c r="C995" s="120">
        <v>43176</v>
      </c>
      <c r="D995" s="121">
        <v>0.25694444444444448</v>
      </c>
      <c r="E995" s="97" t="s">
        <v>148</v>
      </c>
      <c r="F995" s="97" t="str">
        <f t="shared" si="15"/>
        <v>PM 6,10</v>
      </c>
    </row>
    <row r="996" spans="1:6" x14ac:dyDescent="0.2">
      <c r="A996" s="98">
        <v>33</v>
      </c>
      <c r="B996" s="99" t="s">
        <v>94</v>
      </c>
      <c r="C996" s="120">
        <v>43177</v>
      </c>
      <c r="D996" s="121">
        <v>0.33749999999999997</v>
      </c>
      <c r="E996" s="97" t="s">
        <v>149</v>
      </c>
      <c r="F996" s="97" t="str">
        <f t="shared" si="15"/>
        <v>AM 8,06</v>
      </c>
    </row>
    <row r="997" spans="1:6" x14ac:dyDescent="0.2">
      <c r="A997" s="98">
        <v>33</v>
      </c>
      <c r="B997" s="99" t="s">
        <v>94</v>
      </c>
      <c r="C997" s="120">
        <v>43177</v>
      </c>
      <c r="D997" s="121">
        <v>0.25416666666666665</v>
      </c>
      <c r="E997" s="97" t="s">
        <v>148</v>
      </c>
      <c r="F997" s="97" t="str">
        <f t="shared" si="15"/>
        <v>PM 6,06</v>
      </c>
    </row>
    <row r="998" spans="1:6" x14ac:dyDescent="0.2">
      <c r="A998" s="98">
        <v>33</v>
      </c>
      <c r="B998" s="99" t="s">
        <v>94</v>
      </c>
      <c r="C998" s="120">
        <v>43178</v>
      </c>
      <c r="D998" s="121">
        <v>0.33611111111111108</v>
      </c>
      <c r="E998" s="97" t="s">
        <v>149</v>
      </c>
      <c r="F998" s="97" t="str">
        <f t="shared" si="15"/>
        <v>AM 8,04</v>
      </c>
    </row>
    <row r="999" spans="1:6" x14ac:dyDescent="0.2">
      <c r="A999" s="98">
        <v>33</v>
      </c>
      <c r="B999" s="99" t="s">
        <v>94</v>
      </c>
      <c r="C999" s="120">
        <v>43178</v>
      </c>
      <c r="D999" s="121">
        <v>0.25138888888888888</v>
      </c>
      <c r="E999" s="97" t="s">
        <v>148</v>
      </c>
      <c r="F999" s="97" t="str">
        <f t="shared" si="15"/>
        <v>PM 6,02</v>
      </c>
    </row>
    <row r="1000" spans="1:6" x14ac:dyDescent="0.2">
      <c r="A1000" s="98">
        <v>33</v>
      </c>
      <c r="B1000" s="99" t="s">
        <v>94</v>
      </c>
      <c r="C1000" s="120">
        <v>43179</v>
      </c>
      <c r="D1000" s="121">
        <v>0.33263888888888887</v>
      </c>
      <c r="E1000" s="97" t="s">
        <v>149</v>
      </c>
      <c r="F1000" s="97" t="str">
        <f t="shared" si="15"/>
        <v>AM 7,59</v>
      </c>
    </row>
    <row r="1001" spans="1:6" x14ac:dyDescent="0.2">
      <c r="A1001" s="98">
        <v>33</v>
      </c>
      <c r="B1001" s="99" t="s">
        <v>94</v>
      </c>
      <c r="C1001" s="120">
        <v>43179</v>
      </c>
      <c r="D1001" s="121">
        <v>0.3125</v>
      </c>
      <c r="E1001" s="97" t="s">
        <v>148</v>
      </c>
      <c r="F1001" s="97" t="str">
        <f t="shared" si="15"/>
        <v>PM 7,30</v>
      </c>
    </row>
    <row r="1002" spans="1:6" x14ac:dyDescent="0.2">
      <c r="A1002" s="98">
        <v>33</v>
      </c>
      <c r="B1002" s="99" t="s">
        <v>94</v>
      </c>
      <c r="C1002" s="120">
        <v>43180</v>
      </c>
      <c r="D1002" s="121">
        <v>0.33888888888888885</v>
      </c>
      <c r="E1002" s="97" t="s">
        <v>149</v>
      </c>
      <c r="F1002" s="97" t="str">
        <f t="shared" si="15"/>
        <v>AM 8,08</v>
      </c>
    </row>
    <row r="1003" spans="1:6" x14ac:dyDescent="0.2">
      <c r="A1003" s="98">
        <v>33</v>
      </c>
      <c r="B1003" s="99" t="s">
        <v>94</v>
      </c>
      <c r="C1003" s="120">
        <v>43180</v>
      </c>
      <c r="D1003" s="121">
        <v>0.25069444444444444</v>
      </c>
      <c r="E1003" s="97" t="s">
        <v>148</v>
      </c>
      <c r="F1003" s="97" t="str">
        <f t="shared" si="15"/>
        <v>PM 6,01</v>
      </c>
    </row>
    <row r="1004" spans="1:6" x14ac:dyDescent="0.2">
      <c r="A1004" s="98">
        <v>33</v>
      </c>
      <c r="B1004" s="99" t="s">
        <v>94</v>
      </c>
      <c r="C1004" s="120">
        <v>43181</v>
      </c>
      <c r="D1004" s="121">
        <v>0.33680555555555558</v>
      </c>
      <c r="E1004" s="97" t="s">
        <v>149</v>
      </c>
      <c r="F1004" s="97" t="str">
        <f t="shared" si="15"/>
        <v>AM 8,05</v>
      </c>
    </row>
    <row r="1005" spans="1:6" x14ac:dyDescent="0.2">
      <c r="A1005" s="98">
        <v>33</v>
      </c>
      <c r="B1005" s="99" t="s">
        <v>94</v>
      </c>
      <c r="C1005" s="120">
        <v>43181</v>
      </c>
      <c r="D1005" s="121">
        <v>0.21180555555555555</v>
      </c>
      <c r="E1005" s="97" t="s">
        <v>148</v>
      </c>
      <c r="F1005" s="97" t="str">
        <f t="shared" si="15"/>
        <v>PM 5,05</v>
      </c>
    </row>
    <row r="1006" spans="1:6" x14ac:dyDescent="0.2">
      <c r="A1006" s="98">
        <v>33</v>
      </c>
      <c r="B1006" s="99" t="s">
        <v>94</v>
      </c>
      <c r="C1006" s="120">
        <v>43182</v>
      </c>
      <c r="D1006" s="121">
        <v>0.40138888888888885</v>
      </c>
      <c r="E1006" s="97" t="s">
        <v>149</v>
      </c>
      <c r="F1006" s="97" t="str">
        <f t="shared" si="15"/>
        <v>AM 9,38</v>
      </c>
    </row>
    <row r="1007" spans="1:6" x14ac:dyDescent="0.2">
      <c r="A1007" s="98">
        <v>33</v>
      </c>
      <c r="B1007" s="99" t="s">
        <v>94</v>
      </c>
      <c r="C1007" s="120">
        <v>43182</v>
      </c>
      <c r="D1007" s="121">
        <v>0.14444444444444446</v>
      </c>
      <c r="E1007" s="97" t="s">
        <v>148</v>
      </c>
      <c r="F1007" s="97" t="str">
        <f t="shared" si="15"/>
        <v>PM 3,28</v>
      </c>
    </row>
    <row r="1008" spans="1:6" x14ac:dyDescent="0.2">
      <c r="A1008" s="98">
        <v>33</v>
      </c>
      <c r="B1008" s="99" t="s">
        <v>94</v>
      </c>
      <c r="C1008" s="120">
        <v>43183</v>
      </c>
      <c r="D1008" s="121">
        <v>0.33819444444444446</v>
      </c>
      <c r="E1008" s="97" t="s">
        <v>149</v>
      </c>
      <c r="F1008" s="97" t="str">
        <f t="shared" si="15"/>
        <v>AM 8,07</v>
      </c>
    </row>
    <row r="1009" spans="1:6" x14ac:dyDescent="0.2">
      <c r="A1009" s="98">
        <v>33</v>
      </c>
      <c r="B1009" s="99" t="s">
        <v>94</v>
      </c>
      <c r="C1009" s="120">
        <v>43183</v>
      </c>
      <c r="D1009" s="121">
        <v>0.25069444444444444</v>
      </c>
      <c r="E1009" s="97" t="s">
        <v>148</v>
      </c>
      <c r="F1009" s="97" t="str">
        <f t="shared" si="15"/>
        <v>PM 6,01</v>
      </c>
    </row>
    <row r="1010" spans="1:6" x14ac:dyDescent="0.2">
      <c r="A1010" s="98">
        <v>33</v>
      </c>
      <c r="B1010" s="99" t="s">
        <v>94</v>
      </c>
      <c r="C1010" s="120">
        <v>43184</v>
      </c>
      <c r="D1010" s="121">
        <v>0.33749999999999997</v>
      </c>
      <c r="E1010" s="97" t="s">
        <v>149</v>
      </c>
      <c r="F1010" s="97" t="str">
        <f t="shared" si="15"/>
        <v>AM 8,06</v>
      </c>
    </row>
    <row r="1011" spans="1:6" x14ac:dyDescent="0.2">
      <c r="A1011" s="98">
        <v>33</v>
      </c>
      <c r="B1011" s="99" t="s">
        <v>94</v>
      </c>
      <c r="C1011" s="120">
        <v>43184</v>
      </c>
      <c r="D1011" s="121">
        <v>0.27291666666666664</v>
      </c>
      <c r="E1011" s="97" t="s">
        <v>148</v>
      </c>
      <c r="F1011" s="97" t="str">
        <f t="shared" si="15"/>
        <v>PM 6,33</v>
      </c>
    </row>
    <row r="1012" spans="1:6" x14ac:dyDescent="0.2">
      <c r="A1012" s="98">
        <v>33</v>
      </c>
      <c r="B1012" s="99" t="s">
        <v>94</v>
      </c>
      <c r="C1012" s="120">
        <v>43185</v>
      </c>
      <c r="D1012" s="121">
        <v>0.33611111111111108</v>
      </c>
      <c r="E1012" s="97" t="s">
        <v>149</v>
      </c>
      <c r="F1012" s="97" t="str">
        <f t="shared" si="15"/>
        <v>AM 8,04</v>
      </c>
    </row>
    <row r="1013" spans="1:6" x14ac:dyDescent="0.2">
      <c r="A1013" s="98">
        <v>33</v>
      </c>
      <c r="B1013" s="99" t="s">
        <v>94</v>
      </c>
      <c r="C1013" s="120">
        <v>43185</v>
      </c>
      <c r="D1013" s="121">
        <v>0.36388888888888887</v>
      </c>
      <c r="E1013" s="97" t="s">
        <v>148</v>
      </c>
      <c r="F1013" s="97" t="str">
        <f t="shared" si="15"/>
        <v>PM 8,44</v>
      </c>
    </row>
    <row r="1014" spans="1:6" x14ac:dyDescent="0.2">
      <c r="A1014" s="98">
        <v>33</v>
      </c>
      <c r="B1014" s="99" t="s">
        <v>94</v>
      </c>
      <c r="C1014" s="120">
        <v>43186</v>
      </c>
      <c r="D1014" s="121">
        <v>0.33819444444444446</v>
      </c>
      <c r="E1014" s="97" t="s">
        <v>149</v>
      </c>
      <c r="F1014" s="97" t="str">
        <f t="shared" si="15"/>
        <v>AM 8,07</v>
      </c>
    </row>
    <row r="1015" spans="1:6" x14ac:dyDescent="0.2">
      <c r="A1015" s="98">
        <v>33</v>
      </c>
      <c r="B1015" s="99" t="s">
        <v>94</v>
      </c>
      <c r="C1015" s="120">
        <v>43186</v>
      </c>
      <c r="D1015" s="121">
        <v>0.23750000000000002</v>
      </c>
      <c r="E1015" s="97" t="s">
        <v>148</v>
      </c>
      <c r="F1015" s="97" t="str">
        <f t="shared" si="15"/>
        <v>PM 5,42</v>
      </c>
    </row>
    <row r="1016" spans="1:6" x14ac:dyDescent="0.2">
      <c r="A1016" s="98">
        <v>33</v>
      </c>
      <c r="B1016" s="99" t="s">
        <v>94</v>
      </c>
      <c r="C1016" s="120">
        <v>43187</v>
      </c>
      <c r="D1016" s="121">
        <v>0.33888888888888885</v>
      </c>
      <c r="E1016" s="97" t="s">
        <v>149</v>
      </c>
      <c r="F1016" s="97" t="str">
        <f t="shared" si="15"/>
        <v>AM 8,08</v>
      </c>
    </row>
    <row r="1017" spans="1:6" x14ac:dyDescent="0.2">
      <c r="A1017" s="98">
        <v>33</v>
      </c>
      <c r="B1017" s="99" t="s">
        <v>94</v>
      </c>
      <c r="C1017" s="120">
        <v>43187</v>
      </c>
      <c r="D1017" s="121">
        <v>0.32222222222222224</v>
      </c>
      <c r="E1017" s="97" t="s">
        <v>148</v>
      </c>
      <c r="F1017" s="97" t="str">
        <f t="shared" si="15"/>
        <v>PM 7,44</v>
      </c>
    </row>
    <row r="1018" spans="1:6" x14ac:dyDescent="0.2">
      <c r="A1018" s="98">
        <v>33</v>
      </c>
      <c r="B1018" s="99" t="s">
        <v>94</v>
      </c>
      <c r="C1018" s="120">
        <v>43188</v>
      </c>
      <c r="D1018" s="121">
        <v>0.33819444444444446</v>
      </c>
      <c r="E1018" s="97" t="s">
        <v>149</v>
      </c>
      <c r="F1018" s="97" t="str">
        <f t="shared" si="15"/>
        <v>AM 8,07</v>
      </c>
    </row>
    <row r="1019" spans="1:6" x14ac:dyDescent="0.2">
      <c r="A1019" s="98">
        <v>33</v>
      </c>
      <c r="B1019" s="99" t="s">
        <v>94</v>
      </c>
      <c r="C1019" s="120">
        <v>43188</v>
      </c>
      <c r="D1019" s="121">
        <v>0.20972222222222223</v>
      </c>
      <c r="E1019" s="97" t="s">
        <v>148</v>
      </c>
      <c r="F1019" s="97" t="str">
        <f t="shared" si="15"/>
        <v>PM 5,02</v>
      </c>
    </row>
    <row r="1020" spans="1:6" x14ac:dyDescent="0.2">
      <c r="A1020" s="98">
        <v>33</v>
      </c>
      <c r="B1020" s="99" t="s">
        <v>94</v>
      </c>
      <c r="C1020" s="120">
        <v>43190</v>
      </c>
      <c r="D1020" s="121">
        <v>0.33888888888888885</v>
      </c>
      <c r="E1020" s="97" t="s">
        <v>149</v>
      </c>
      <c r="F1020" s="97" t="str">
        <f t="shared" si="15"/>
        <v>AM 8,08</v>
      </c>
    </row>
    <row r="1021" spans="1:6" x14ac:dyDescent="0.2">
      <c r="A1021" s="98">
        <v>34</v>
      </c>
      <c r="B1021" s="99" t="s">
        <v>95</v>
      </c>
      <c r="C1021" s="120">
        <v>43166</v>
      </c>
      <c r="D1021" s="121">
        <v>8.6805555555555566E-2</v>
      </c>
      <c r="E1021" s="97" t="s">
        <v>148</v>
      </c>
      <c r="F1021" s="97" t="str">
        <f t="shared" si="15"/>
        <v>PM 2,05</v>
      </c>
    </row>
    <row r="1022" spans="1:6" x14ac:dyDescent="0.2">
      <c r="A1022" s="98">
        <v>34</v>
      </c>
      <c r="B1022" s="99" t="s">
        <v>95</v>
      </c>
      <c r="C1022" s="120">
        <v>43166</v>
      </c>
      <c r="D1022" s="121">
        <v>0.20972222222222223</v>
      </c>
      <c r="E1022" s="97" t="s">
        <v>148</v>
      </c>
      <c r="F1022" s="97" t="str">
        <f t="shared" si="15"/>
        <v>PM 5,02</v>
      </c>
    </row>
    <row r="1023" spans="1:6" x14ac:dyDescent="0.2">
      <c r="A1023" s="98">
        <v>34</v>
      </c>
      <c r="B1023" s="99" t="s">
        <v>95</v>
      </c>
      <c r="C1023" s="120">
        <v>43167</v>
      </c>
      <c r="D1023" s="121">
        <v>0.33680555555555558</v>
      </c>
      <c r="E1023" s="97" t="s">
        <v>149</v>
      </c>
      <c r="F1023" s="97" t="str">
        <f t="shared" si="15"/>
        <v>AM 8,05</v>
      </c>
    </row>
    <row r="1024" spans="1:6" x14ac:dyDescent="0.2">
      <c r="A1024" s="98">
        <v>34</v>
      </c>
      <c r="B1024" s="99" t="s">
        <v>95</v>
      </c>
      <c r="C1024" s="120">
        <v>43167</v>
      </c>
      <c r="D1024" s="121">
        <v>0.21111111111111111</v>
      </c>
      <c r="E1024" s="97" t="s">
        <v>148</v>
      </c>
      <c r="F1024" s="97" t="str">
        <f t="shared" si="15"/>
        <v>PM 5,04</v>
      </c>
    </row>
    <row r="1025" spans="1:6" x14ac:dyDescent="0.2">
      <c r="A1025" s="98">
        <v>34</v>
      </c>
      <c r="B1025" s="99" t="s">
        <v>95</v>
      </c>
      <c r="C1025" s="120">
        <v>43169</v>
      </c>
      <c r="D1025" s="121">
        <v>0.33819444444444446</v>
      </c>
      <c r="E1025" s="97" t="s">
        <v>149</v>
      </c>
      <c r="F1025" s="97" t="str">
        <f t="shared" si="15"/>
        <v>AM 8,07</v>
      </c>
    </row>
    <row r="1026" spans="1:6" x14ac:dyDescent="0.2">
      <c r="A1026" s="98">
        <v>34</v>
      </c>
      <c r="B1026" s="99" t="s">
        <v>95</v>
      </c>
      <c r="C1026" s="120">
        <v>43169</v>
      </c>
      <c r="D1026" s="121">
        <v>0.21180555555555555</v>
      </c>
      <c r="E1026" s="97" t="s">
        <v>148</v>
      </c>
      <c r="F1026" s="97" t="str">
        <f t="shared" ref="F1026:F1089" si="16">E1026&amp;" "&amp;TEXT(D1026,"h,mm")</f>
        <v>PM 5,05</v>
      </c>
    </row>
    <row r="1027" spans="1:6" x14ac:dyDescent="0.2">
      <c r="A1027" s="98">
        <v>34</v>
      </c>
      <c r="B1027" s="99" t="s">
        <v>95</v>
      </c>
      <c r="C1027" s="120">
        <v>43170</v>
      </c>
      <c r="D1027" s="121">
        <v>7.013888888888889E-2</v>
      </c>
      <c r="E1027" s="97" t="s">
        <v>148</v>
      </c>
      <c r="F1027" s="97" t="str">
        <f t="shared" si="16"/>
        <v>PM 1,41</v>
      </c>
    </row>
    <row r="1028" spans="1:6" x14ac:dyDescent="0.2">
      <c r="A1028" s="98">
        <v>34</v>
      </c>
      <c r="B1028" s="99" t="s">
        <v>95</v>
      </c>
      <c r="C1028" s="120">
        <v>43170</v>
      </c>
      <c r="D1028" s="121">
        <v>0.20972222222222223</v>
      </c>
      <c r="E1028" s="97" t="s">
        <v>148</v>
      </c>
      <c r="F1028" s="97" t="str">
        <f t="shared" si="16"/>
        <v>PM 5,02</v>
      </c>
    </row>
    <row r="1029" spans="1:6" x14ac:dyDescent="0.2">
      <c r="A1029" s="98">
        <v>34</v>
      </c>
      <c r="B1029" s="99" t="s">
        <v>95</v>
      </c>
      <c r="C1029" s="120">
        <v>43171</v>
      </c>
      <c r="D1029" s="121">
        <v>5.6944444444444443E-2</v>
      </c>
      <c r="E1029" s="97" t="s">
        <v>148</v>
      </c>
      <c r="F1029" s="97" t="str">
        <f t="shared" si="16"/>
        <v>PM 1,22</v>
      </c>
    </row>
    <row r="1030" spans="1:6" x14ac:dyDescent="0.2">
      <c r="A1030" s="98">
        <v>34</v>
      </c>
      <c r="B1030" s="99" t="s">
        <v>95</v>
      </c>
      <c r="C1030" s="120">
        <v>43171</v>
      </c>
      <c r="D1030" s="121">
        <v>0.22291666666666665</v>
      </c>
      <c r="E1030" s="97" t="s">
        <v>148</v>
      </c>
      <c r="F1030" s="97" t="str">
        <f t="shared" si="16"/>
        <v>PM 5,21</v>
      </c>
    </row>
    <row r="1031" spans="1:6" x14ac:dyDescent="0.2">
      <c r="A1031" s="98">
        <v>34</v>
      </c>
      <c r="B1031" s="99" t="s">
        <v>95</v>
      </c>
      <c r="C1031" s="120">
        <v>43172</v>
      </c>
      <c r="D1031" s="121">
        <v>6.0416666666666667E-2</v>
      </c>
      <c r="E1031" s="97" t="s">
        <v>148</v>
      </c>
      <c r="F1031" s="97" t="str">
        <f t="shared" si="16"/>
        <v>PM 1,27</v>
      </c>
    </row>
    <row r="1032" spans="1:6" x14ac:dyDescent="0.2">
      <c r="A1032" s="98">
        <v>34</v>
      </c>
      <c r="B1032" s="99" t="s">
        <v>95</v>
      </c>
      <c r="C1032" s="120">
        <v>43172</v>
      </c>
      <c r="D1032" s="121">
        <v>0.21041666666666667</v>
      </c>
      <c r="E1032" s="97" t="s">
        <v>148</v>
      </c>
      <c r="F1032" s="97" t="str">
        <f t="shared" si="16"/>
        <v>PM 5,03</v>
      </c>
    </row>
    <row r="1033" spans="1:6" x14ac:dyDescent="0.2">
      <c r="A1033" s="98">
        <v>34</v>
      </c>
      <c r="B1033" s="99" t="s">
        <v>95</v>
      </c>
      <c r="C1033" s="120">
        <v>43173</v>
      </c>
      <c r="D1033" s="121">
        <v>5.6250000000000001E-2</v>
      </c>
      <c r="E1033" s="97" t="s">
        <v>148</v>
      </c>
      <c r="F1033" s="97" t="str">
        <f t="shared" si="16"/>
        <v>PM 1,21</v>
      </c>
    </row>
    <row r="1034" spans="1:6" x14ac:dyDescent="0.2">
      <c r="A1034" s="98">
        <v>34</v>
      </c>
      <c r="B1034" s="99" t="s">
        <v>95</v>
      </c>
      <c r="C1034" s="120">
        <v>43173</v>
      </c>
      <c r="D1034" s="121">
        <v>0.20625000000000002</v>
      </c>
      <c r="E1034" s="97" t="s">
        <v>148</v>
      </c>
      <c r="F1034" s="97" t="str">
        <f t="shared" si="16"/>
        <v>PM 4,57</v>
      </c>
    </row>
    <row r="1035" spans="1:6" x14ac:dyDescent="0.2">
      <c r="A1035" s="98">
        <v>34</v>
      </c>
      <c r="B1035" s="99" t="s">
        <v>95</v>
      </c>
      <c r="C1035" s="120">
        <v>43174</v>
      </c>
      <c r="D1035" s="121">
        <v>5.2083333333333336E-2</v>
      </c>
      <c r="E1035" s="97" t="s">
        <v>148</v>
      </c>
      <c r="F1035" s="97" t="str">
        <f t="shared" si="16"/>
        <v>PM 1,15</v>
      </c>
    </row>
    <row r="1036" spans="1:6" x14ac:dyDescent="0.2">
      <c r="A1036" s="98">
        <v>34</v>
      </c>
      <c r="B1036" s="99" t="s">
        <v>95</v>
      </c>
      <c r="C1036" s="120">
        <v>43174</v>
      </c>
      <c r="D1036" s="121">
        <v>0.20972222222222223</v>
      </c>
      <c r="E1036" s="97" t="s">
        <v>148</v>
      </c>
      <c r="F1036" s="97" t="str">
        <f t="shared" si="16"/>
        <v>PM 5,02</v>
      </c>
    </row>
    <row r="1037" spans="1:6" x14ac:dyDescent="0.2">
      <c r="A1037" s="98">
        <v>34</v>
      </c>
      <c r="B1037" s="99" t="s">
        <v>95</v>
      </c>
      <c r="C1037" s="120">
        <v>43176</v>
      </c>
      <c r="D1037" s="121">
        <v>0.33611111111111108</v>
      </c>
      <c r="E1037" s="97" t="s">
        <v>149</v>
      </c>
      <c r="F1037" s="97" t="str">
        <f t="shared" si="16"/>
        <v>AM 8,04</v>
      </c>
    </row>
    <row r="1038" spans="1:6" x14ac:dyDescent="0.2">
      <c r="A1038" s="98">
        <v>34</v>
      </c>
      <c r="B1038" s="99" t="s">
        <v>95</v>
      </c>
      <c r="C1038" s="120">
        <v>43176</v>
      </c>
      <c r="D1038" s="121">
        <v>0.21041666666666667</v>
      </c>
      <c r="E1038" s="97" t="s">
        <v>148</v>
      </c>
      <c r="F1038" s="97" t="str">
        <f t="shared" si="16"/>
        <v>PM 5,03</v>
      </c>
    </row>
    <row r="1039" spans="1:6" x14ac:dyDescent="0.2">
      <c r="A1039" s="98">
        <v>34</v>
      </c>
      <c r="B1039" s="99" t="s">
        <v>95</v>
      </c>
      <c r="C1039" s="120">
        <v>43177</v>
      </c>
      <c r="D1039" s="121">
        <v>4.8611111111111112E-2</v>
      </c>
      <c r="E1039" s="97" t="s">
        <v>148</v>
      </c>
      <c r="F1039" s="97" t="str">
        <f t="shared" si="16"/>
        <v>PM 1,10</v>
      </c>
    </row>
    <row r="1040" spans="1:6" x14ac:dyDescent="0.2">
      <c r="A1040" s="98">
        <v>34</v>
      </c>
      <c r="B1040" s="99" t="s">
        <v>95</v>
      </c>
      <c r="C1040" s="120">
        <v>43177</v>
      </c>
      <c r="D1040" s="121">
        <v>0.29305555555555557</v>
      </c>
      <c r="E1040" s="97" t="s">
        <v>148</v>
      </c>
      <c r="F1040" s="97" t="str">
        <f t="shared" si="16"/>
        <v>PM 7,02</v>
      </c>
    </row>
    <row r="1041" spans="1:6" x14ac:dyDescent="0.2">
      <c r="A1041" s="98">
        <v>34</v>
      </c>
      <c r="B1041" s="99" t="s">
        <v>95</v>
      </c>
      <c r="C1041" s="120">
        <v>43178</v>
      </c>
      <c r="D1041" s="121">
        <v>0.10277777777777779</v>
      </c>
      <c r="E1041" s="97" t="s">
        <v>148</v>
      </c>
      <c r="F1041" s="97" t="str">
        <f t="shared" si="16"/>
        <v>PM 2,28</v>
      </c>
    </row>
    <row r="1042" spans="1:6" x14ac:dyDescent="0.2">
      <c r="A1042" s="98">
        <v>34</v>
      </c>
      <c r="B1042" s="99" t="s">
        <v>95</v>
      </c>
      <c r="C1042" s="120">
        <v>43178</v>
      </c>
      <c r="D1042" s="121">
        <v>0.25138888888888888</v>
      </c>
      <c r="E1042" s="97" t="s">
        <v>148</v>
      </c>
      <c r="F1042" s="97" t="str">
        <f t="shared" si="16"/>
        <v>PM 6,02</v>
      </c>
    </row>
    <row r="1043" spans="1:6" x14ac:dyDescent="0.2">
      <c r="A1043" s="98">
        <v>34</v>
      </c>
      <c r="B1043" s="99" t="s">
        <v>95</v>
      </c>
      <c r="C1043" s="120">
        <v>43179</v>
      </c>
      <c r="D1043" s="121">
        <v>4.3750000000000004E-2</v>
      </c>
      <c r="E1043" s="97" t="s">
        <v>148</v>
      </c>
      <c r="F1043" s="97" t="str">
        <f t="shared" si="16"/>
        <v>PM 1,03</v>
      </c>
    </row>
    <row r="1044" spans="1:6" x14ac:dyDescent="0.2">
      <c r="A1044" s="98">
        <v>34</v>
      </c>
      <c r="B1044" s="99" t="s">
        <v>95</v>
      </c>
      <c r="C1044" s="120">
        <v>43179</v>
      </c>
      <c r="D1044" s="121">
        <v>0.31319444444444444</v>
      </c>
      <c r="E1044" s="97" t="s">
        <v>148</v>
      </c>
      <c r="F1044" s="97" t="str">
        <f t="shared" si="16"/>
        <v>PM 7,31</v>
      </c>
    </row>
    <row r="1045" spans="1:6" x14ac:dyDescent="0.2">
      <c r="A1045" s="98">
        <v>34</v>
      </c>
      <c r="B1045" s="99" t="s">
        <v>95</v>
      </c>
      <c r="C1045" s="120">
        <v>43180</v>
      </c>
      <c r="D1045" s="121">
        <v>0.35833333333333334</v>
      </c>
      <c r="E1045" s="97" t="s">
        <v>149</v>
      </c>
      <c r="F1045" s="97" t="str">
        <f t="shared" si="16"/>
        <v>AM 8,36</v>
      </c>
    </row>
    <row r="1046" spans="1:6" x14ac:dyDescent="0.2">
      <c r="A1046" s="98">
        <v>34</v>
      </c>
      <c r="B1046" s="99" t="s">
        <v>95</v>
      </c>
      <c r="C1046" s="120">
        <v>43180</v>
      </c>
      <c r="D1046" s="121">
        <v>0.25069444444444444</v>
      </c>
      <c r="E1046" s="97" t="s">
        <v>148</v>
      </c>
      <c r="F1046" s="97" t="str">
        <f t="shared" si="16"/>
        <v>PM 6,01</v>
      </c>
    </row>
    <row r="1047" spans="1:6" x14ac:dyDescent="0.2">
      <c r="A1047" s="98">
        <v>34</v>
      </c>
      <c r="B1047" s="99" t="s">
        <v>95</v>
      </c>
      <c r="C1047" s="120">
        <v>43181</v>
      </c>
      <c r="D1047" s="121">
        <v>0.33749999999999997</v>
      </c>
      <c r="E1047" s="97" t="s">
        <v>149</v>
      </c>
      <c r="F1047" s="97" t="str">
        <f t="shared" si="16"/>
        <v>AM 8,06</v>
      </c>
    </row>
    <row r="1048" spans="1:6" x14ac:dyDescent="0.2">
      <c r="A1048" s="98">
        <v>34</v>
      </c>
      <c r="B1048" s="99" t="s">
        <v>95</v>
      </c>
      <c r="C1048" s="120">
        <v>43181</v>
      </c>
      <c r="D1048" s="121">
        <v>0.20902777777777778</v>
      </c>
      <c r="E1048" s="97" t="s">
        <v>148</v>
      </c>
      <c r="F1048" s="97" t="str">
        <f t="shared" si="16"/>
        <v>PM 5,01</v>
      </c>
    </row>
    <row r="1049" spans="1:6" x14ac:dyDescent="0.2">
      <c r="A1049" s="98">
        <v>34</v>
      </c>
      <c r="B1049" s="99" t="s">
        <v>95</v>
      </c>
      <c r="C1049" s="120">
        <v>43183</v>
      </c>
      <c r="D1049" s="121">
        <v>0.33819444444444446</v>
      </c>
      <c r="E1049" s="97" t="s">
        <v>149</v>
      </c>
      <c r="F1049" s="97" t="str">
        <f t="shared" si="16"/>
        <v>AM 8,07</v>
      </c>
    </row>
    <row r="1050" spans="1:6" x14ac:dyDescent="0.2">
      <c r="A1050" s="98">
        <v>34</v>
      </c>
      <c r="B1050" s="99" t="s">
        <v>95</v>
      </c>
      <c r="C1050" s="120">
        <v>43183</v>
      </c>
      <c r="D1050" s="121">
        <v>0.23194444444444443</v>
      </c>
      <c r="E1050" s="97" t="s">
        <v>148</v>
      </c>
      <c r="F1050" s="97" t="str">
        <f t="shared" si="16"/>
        <v>PM 5,34</v>
      </c>
    </row>
    <row r="1051" spans="1:6" x14ac:dyDescent="0.2">
      <c r="A1051" s="98">
        <v>34</v>
      </c>
      <c r="B1051" s="99" t="s">
        <v>95</v>
      </c>
      <c r="C1051" s="120">
        <v>43185</v>
      </c>
      <c r="D1051" s="121">
        <v>0.33888888888888885</v>
      </c>
      <c r="E1051" s="97" t="s">
        <v>149</v>
      </c>
      <c r="F1051" s="97" t="str">
        <f t="shared" si="16"/>
        <v>AM 8,08</v>
      </c>
    </row>
    <row r="1052" spans="1:6" x14ac:dyDescent="0.2">
      <c r="A1052" s="98">
        <v>34</v>
      </c>
      <c r="B1052" s="99" t="s">
        <v>95</v>
      </c>
      <c r="C1052" s="120">
        <v>43185</v>
      </c>
      <c r="D1052" s="121">
        <v>0.52569444444444446</v>
      </c>
      <c r="E1052" s="97" t="s">
        <v>148</v>
      </c>
      <c r="F1052" s="97" t="str">
        <f t="shared" si="16"/>
        <v>PM 12,37</v>
      </c>
    </row>
    <row r="1053" spans="1:6" x14ac:dyDescent="0.2">
      <c r="A1053" s="98">
        <v>34</v>
      </c>
      <c r="B1053" s="99" t="s">
        <v>95</v>
      </c>
      <c r="C1053" s="120">
        <v>43185</v>
      </c>
      <c r="D1053" s="121">
        <v>0.10486111111111111</v>
      </c>
      <c r="E1053" s="97" t="s">
        <v>148</v>
      </c>
      <c r="F1053" s="97" t="str">
        <f t="shared" si="16"/>
        <v>PM 2,31</v>
      </c>
    </row>
    <row r="1054" spans="1:6" x14ac:dyDescent="0.2">
      <c r="A1054" s="98">
        <v>34</v>
      </c>
      <c r="B1054" s="99" t="s">
        <v>95</v>
      </c>
      <c r="C1054" s="120">
        <v>43185</v>
      </c>
      <c r="D1054" s="121">
        <v>0.17361111111111113</v>
      </c>
      <c r="E1054" s="97" t="s">
        <v>148</v>
      </c>
      <c r="F1054" s="97" t="str">
        <f t="shared" si="16"/>
        <v>PM 4,10</v>
      </c>
    </row>
    <row r="1055" spans="1:6" x14ac:dyDescent="0.2">
      <c r="A1055" s="98">
        <v>34</v>
      </c>
      <c r="B1055" s="99" t="s">
        <v>95</v>
      </c>
      <c r="C1055" s="120">
        <v>43186</v>
      </c>
      <c r="D1055" s="121">
        <v>0.33819444444444446</v>
      </c>
      <c r="E1055" s="97" t="s">
        <v>149</v>
      </c>
      <c r="F1055" s="97" t="str">
        <f t="shared" si="16"/>
        <v>AM 8,07</v>
      </c>
    </row>
    <row r="1056" spans="1:6" x14ac:dyDescent="0.2">
      <c r="A1056" s="98">
        <v>34</v>
      </c>
      <c r="B1056" s="99" t="s">
        <v>95</v>
      </c>
      <c r="C1056" s="120">
        <v>43186</v>
      </c>
      <c r="D1056" s="121">
        <v>0.3263888888888889</v>
      </c>
      <c r="E1056" s="97" t="s">
        <v>148</v>
      </c>
      <c r="F1056" s="97" t="str">
        <f t="shared" si="16"/>
        <v>PM 7,50</v>
      </c>
    </row>
    <row r="1057" spans="1:6" x14ac:dyDescent="0.2">
      <c r="A1057" s="98">
        <v>34</v>
      </c>
      <c r="B1057" s="99" t="s">
        <v>95</v>
      </c>
      <c r="C1057" s="120">
        <v>43187</v>
      </c>
      <c r="D1057" s="121">
        <v>0.33055555555555555</v>
      </c>
      <c r="E1057" s="97" t="s">
        <v>149</v>
      </c>
      <c r="F1057" s="97" t="str">
        <f t="shared" si="16"/>
        <v>AM 7,56</v>
      </c>
    </row>
    <row r="1058" spans="1:6" x14ac:dyDescent="0.2">
      <c r="A1058" s="98">
        <v>34</v>
      </c>
      <c r="B1058" s="99" t="s">
        <v>95</v>
      </c>
      <c r="C1058" s="120">
        <v>43187</v>
      </c>
      <c r="D1058" s="121">
        <v>0.25069444444444444</v>
      </c>
      <c r="E1058" s="97" t="s">
        <v>148</v>
      </c>
      <c r="F1058" s="97" t="str">
        <f t="shared" si="16"/>
        <v>PM 6,01</v>
      </c>
    </row>
    <row r="1059" spans="1:6" x14ac:dyDescent="0.2">
      <c r="A1059" s="98">
        <v>34</v>
      </c>
      <c r="B1059" s="99" t="s">
        <v>95</v>
      </c>
      <c r="C1059" s="120">
        <v>43188</v>
      </c>
      <c r="D1059" s="121">
        <v>0.38263888888888892</v>
      </c>
      <c r="E1059" s="97" t="s">
        <v>149</v>
      </c>
      <c r="F1059" s="97" t="str">
        <f t="shared" si="16"/>
        <v>AM 9,11</v>
      </c>
    </row>
    <row r="1060" spans="1:6" x14ac:dyDescent="0.2">
      <c r="A1060" s="98">
        <v>34</v>
      </c>
      <c r="B1060" s="99" t="s">
        <v>95</v>
      </c>
      <c r="C1060" s="120">
        <v>43188</v>
      </c>
      <c r="D1060" s="121">
        <v>0.38958333333333334</v>
      </c>
      <c r="E1060" s="97" t="s">
        <v>149</v>
      </c>
      <c r="F1060" s="97" t="str">
        <f t="shared" si="16"/>
        <v>AM 9,21</v>
      </c>
    </row>
    <row r="1061" spans="1:6" x14ac:dyDescent="0.2">
      <c r="A1061" s="98">
        <v>34</v>
      </c>
      <c r="B1061" s="99" t="s">
        <v>95</v>
      </c>
      <c r="C1061" s="120">
        <v>43188</v>
      </c>
      <c r="D1061" s="121">
        <v>0.4909722222222222</v>
      </c>
      <c r="E1061" s="97" t="s">
        <v>149</v>
      </c>
      <c r="F1061" s="97" t="str">
        <f t="shared" si="16"/>
        <v>AM 11,47</v>
      </c>
    </row>
    <row r="1062" spans="1:6" x14ac:dyDescent="0.2">
      <c r="A1062" s="98">
        <v>34</v>
      </c>
      <c r="B1062" s="99" t="s">
        <v>95</v>
      </c>
      <c r="C1062" s="120">
        <v>43188</v>
      </c>
      <c r="D1062" s="121">
        <v>0.20972222222222223</v>
      </c>
      <c r="E1062" s="97" t="s">
        <v>148</v>
      </c>
      <c r="F1062" s="97" t="str">
        <f t="shared" si="16"/>
        <v>PM 5,02</v>
      </c>
    </row>
    <row r="1063" spans="1:6" x14ac:dyDescent="0.2">
      <c r="A1063" s="98">
        <v>34</v>
      </c>
      <c r="B1063" s="99" t="s">
        <v>95</v>
      </c>
      <c r="C1063" s="120">
        <v>43190</v>
      </c>
      <c r="D1063" s="121">
        <v>0.33958333333333335</v>
      </c>
      <c r="E1063" s="97" t="s">
        <v>149</v>
      </c>
      <c r="F1063" s="97" t="str">
        <f t="shared" si="16"/>
        <v>AM 8,09</v>
      </c>
    </row>
    <row r="1064" spans="1:6" x14ac:dyDescent="0.2">
      <c r="A1064" s="98">
        <v>34</v>
      </c>
      <c r="B1064" s="99" t="s">
        <v>95</v>
      </c>
      <c r="C1064" s="120">
        <v>43190</v>
      </c>
      <c r="D1064" s="121">
        <v>0.20833333333333334</v>
      </c>
      <c r="E1064" s="97" t="s">
        <v>148</v>
      </c>
      <c r="F1064" s="97" t="str">
        <f t="shared" si="16"/>
        <v>PM 5,00</v>
      </c>
    </row>
    <row r="1065" spans="1:6" x14ac:dyDescent="0.2">
      <c r="A1065" s="98">
        <v>35</v>
      </c>
      <c r="B1065" s="99" t="s">
        <v>96</v>
      </c>
      <c r="C1065" s="120">
        <v>43160</v>
      </c>
      <c r="D1065" s="121">
        <v>0.3444444444444445</v>
      </c>
      <c r="E1065" s="97" t="s">
        <v>149</v>
      </c>
      <c r="F1065" s="97" t="str">
        <f t="shared" si="16"/>
        <v>AM 8,16</v>
      </c>
    </row>
    <row r="1066" spans="1:6" x14ac:dyDescent="0.2">
      <c r="A1066" s="98">
        <v>35</v>
      </c>
      <c r="B1066" s="99" t="s">
        <v>96</v>
      </c>
      <c r="C1066" s="120">
        <v>43160</v>
      </c>
      <c r="D1066" s="121">
        <v>0.20972222222222223</v>
      </c>
      <c r="E1066" s="97" t="s">
        <v>148</v>
      </c>
      <c r="F1066" s="97" t="str">
        <f t="shared" si="16"/>
        <v>PM 5,02</v>
      </c>
    </row>
    <row r="1067" spans="1:6" x14ac:dyDescent="0.2">
      <c r="A1067" s="98">
        <v>35</v>
      </c>
      <c r="B1067" s="99" t="s">
        <v>96</v>
      </c>
      <c r="C1067" s="120">
        <v>43162</v>
      </c>
      <c r="D1067" s="121">
        <v>0.34652777777777777</v>
      </c>
      <c r="E1067" s="97" t="s">
        <v>149</v>
      </c>
      <c r="F1067" s="97" t="str">
        <f t="shared" si="16"/>
        <v>AM 8,19</v>
      </c>
    </row>
    <row r="1068" spans="1:6" x14ac:dyDescent="0.2">
      <c r="A1068" s="98">
        <v>35</v>
      </c>
      <c r="B1068" s="99" t="s">
        <v>96</v>
      </c>
      <c r="C1068" s="120">
        <v>43162</v>
      </c>
      <c r="D1068" s="121">
        <v>0.28611111111111115</v>
      </c>
      <c r="E1068" s="97" t="s">
        <v>148</v>
      </c>
      <c r="F1068" s="97" t="str">
        <f t="shared" si="16"/>
        <v>PM 6,52</v>
      </c>
    </row>
    <row r="1069" spans="1:6" x14ac:dyDescent="0.2">
      <c r="A1069" s="98">
        <v>35</v>
      </c>
      <c r="B1069" s="99" t="s">
        <v>96</v>
      </c>
      <c r="C1069" s="120">
        <v>43163</v>
      </c>
      <c r="D1069" s="121">
        <v>0.34652777777777777</v>
      </c>
      <c r="E1069" s="97" t="s">
        <v>149</v>
      </c>
      <c r="F1069" s="97" t="str">
        <f t="shared" si="16"/>
        <v>AM 8,19</v>
      </c>
    </row>
    <row r="1070" spans="1:6" x14ac:dyDescent="0.2">
      <c r="A1070" s="98">
        <v>35</v>
      </c>
      <c r="B1070" s="99" t="s">
        <v>96</v>
      </c>
      <c r="C1070" s="120">
        <v>43163</v>
      </c>
      <c r="D1070" s="121">
        <v>7.9861111111111105E-2</v>
      </c>
      <c r="E1070" s="97" t="s">
        <v>148</v>
      </c>
      <c r="F1070" s="97" t="str">
        <f t="shared" si="16"/>
        <v>PM 1,55</v>
      </c>
    </row>
    <row r="1071" spans="1:6" x14ac:dyDescent="0.2">
      <c r="A1071" s="98">
        <v>35</v>
      </c>
      <c r="B1071" s="99" t="s">
        <v>96</v>
      </c>
      <c r="C1071" s="120">
        <v>43164</v>
      </c>
      <c r="D1071" s="121">
        <v>0.3444444444444445</v>
      </c>
      <c r="E1071" s="97" t="s">
        <v>149</v>
      </c>
      <c r="F1071" s="97" t="str">
        <f t="shared" si="16"/>
        <v>AM 8,16</v>
      </c>
    </row>
    <row r="1072" spans="1:6" x14ac:dyDescent="0.2">
      <c r="A1072" s="98">
        <v>35</v>
      </c>
      <c r="B1072" s="99" t="s">
        <v>96</v>
      </c>
      <c r="C1072" s="120">
        <v>43164</v>
      </c>
      <c r="D1072" s="121">
        <v>0.12361111111111112</v>
      </c>
      <c r="E1072" s="97" t="s">
        <v>148</v>
      </c>
      <c r="F1072" s="97" t="str">
        <f t="shared" si="16"/>
        <v>PM 2,58</v>
      </c>
    </row>
    <row r="1073" spans="1:6" x14ac:dyDescent="0.2">
      <c r="A1073" s="98">
        <v>35</v>
      </c>
      <c r="B1073" s="99" t="s">
        <v>96</v>
      </c>
      <c r="C1073" s="120">
        <v>43165</v>
      </c>
      <c r="D1073" s="121">
        <v>0.34166666666666662</v>
      </c>
      <c r="E1073" s="97" t="s">
        <v>149</v>
      </c>
      <c r="F1073" s="97" t="str">
        <f t="shared" si="16"/>
        <v>AM 8,12</v>
      </c>
    </row>
    <row r="1074" spans="1:6" x14ac:dyDescent="0.2">
      <c r="A1074" s="98">
        <v>35</v>
      </c>
      <c r="B1074" s="99" t="s">
        <v>96</v>
      </c>
      <c r="C1074" s="120">
        <v>43165</v>
      </c>
      <c r="D1074" s="121">
        <v>0.12638888888888888</v>
      </c>
      <c r="E1074" s="97" t="s">
        <v>148</v>
      </c>
      <c r="F1074" s="97" t="str">
        <f t="shared" si="16"/>
        <v>PM 3,02</v>
      </c>
    </row>
    <row r="1075" spans="1:6" x14ac:dyDescent="0.2">
      <c r="A1075" s="98">
        <v>35</v>
      </c>
      <c r="B1075" s="99" t="s">
        <v>96</v>
      </c>
      <c r="C1075" s="120">
        <v>43166</v>
      </c>
      <c r="D1075" s="121">
        <v>0.33819444444444446</v>
      </c>
      <c r="E1075" s="97" t="s">
        <v>149</v>
      </c>
      <c r="F1075" s="97" t="str">
        <f t="shared" si="16"/>
        <v>AM 8,07</v>
      </c>
    </row>
    <row r="1076" spans="1:6" x14ac:dyDescent="0.2">
      <c r="A1076" s="98">
        <v>35</v>
      </c>
      <c r="B1076" s="99" t="s">
        <v>96</v>
      </c>
      <c r="C1076" s="120">
        <v>43166</v>
      </c>
      <c r="D1076" s="121">
        <v>4.2361111111111106E-2</v>
      </c>
      <c r="E1076" s="97" t="s">
        <v>148</v>
      </c>
      <c r="F1076" s="97" t="str">
        <f t="shared" si="16"/>
        <v>PM 1,01</v>
      </c>
    </row>
    <row r="1077" spans="1:6" x14ac:dyDescent="0.2">
      <c r="A1077" s="98">
        <v>35</v>
      </c>
      <c r="B1077" s="99" t="s">
        <v>96</v>
      </c>
      <c r="C1077" s="120">
        <v>43170</v>
      </c>
      <c r="D1077" s="121">
        <v>0.44513888888888892</v>
      </c>
      <c r="E1077" s="97" t="s">
        <v>149</v>
      </c>
      <c r="F1077" s="97" t="str">
        <f t="shared" si="16"/>
        <v>AM 10,41</v>
      </c>
    </row>
    <row r="1078" spans="1:6" x14ac:dyDescent="0.2">
      <c r="A1078" s="98">
        <v>35</v>
      </c>
      <c r="B1078" s="99" t="s">
        <v>96</v>
      </c>
      <c r="C1078" s="120">
        <v>43170</v>
      </c>
      <c r="D1078" s="121">
        <v>0.12638888888888888</v>
      </c>
      <c r="E1078" s="97" t="s">
        <v>148</v>
      </c>
      <c r="F1078" s="97" t="str">
        <f t="shared" si="16"/>
        <v>PM 3,02</v>
      </c>
    </row>
    <row r="1079" spans="1:6" x14ac:dyDescent="0.2">
      <c r="A1079" s="98">
        <v>35</v>
      </c>
      <c r="B1079" s="99" t="s">
        <v>96</v>
      </c>
      <c r="C1079" s="120">
        <v>43171</v>
      </c>
      <c r="D1079" s="121">
        <v>0.33819444444444446</v>
      </c>
      <c r="E1079" s="97" t="s">
        <v>149</v>
      </c>
      <c r="F1079" s="97" t="str">
        <f t="shared" si="16"/>
        <v>AM 8,07</v>
      </c>
    </row>
    <row r="1080" spans="1:6" x14ac:dyDescent="0.2">
      <c r="A1080" s="98">
        <v>35</v>
      </c>
      <c r="B1080" s="99" t="s">
        <v>96</v>
      </c>
      <c r="C1080" s="120">
        <v>43171</v>
      </c>
      <c r="D1080" s="121">
        <v>0.12708333333333333</v>
      </c>
      <c r="E1080" s="97" t="s">
        <v>148</v>
      </c>
      <c r="F1080" s="97" t="str">
        <f t="shared" si="16"/>
        <v>PM 3,03</v>
      </c>
    </row>
    <row r="1081" spans="1:6" x14ac:dyDescent="0.2">
      <c r="A1081" s="98">
        <v>35</v>
      </c>
      <c r="B1081" s="99" t="s">
        <v>96</v>
      </c>
      <c r="C1081" s="120">
        <v>43172</v>
      </c>
      <c r="D1081" s="121">
        <v>0.35555555555555557</v>
      </c>
      <c r="E1081" s="97" t="s">
        <v>149</v>
      </c>
      <c r="F1081" s="97" t="str">
        <f t="shared" si="16"/>
        <v>AM 8,32</v>
      </c>
    </row>
    <row r="1082" spans="1:6" x14ac:dyDescent="0.2">
      <c r="A1082" s="98">
        <v>35</v>
      </c>
      <c r="B1082" s="99" t="s">
        <v>96</v>
      </c>
      <c r="C1082" s="120">
        <v>43172</v>
      </c>
      <c r="D1082" s="121">
        <v>0.12708333333333333</v>
      </c>
      <c r="E1082" s="97" t="s">
        <v>148</v>
      </c>
      <c r="F1082" s="97" t="str">
        <f t="shared" si="16"/>
        <v>PM 3,03</v>
      </c>
    </row>
    <row r="1083" spans="1:6" x14ac:dyDescent="0.2">
      <c r="A1083" s="98">
        <v>35</v>
      </c>
      <c r="B1083" s="99" t="s">
        <v>96</v>
      </c>
      <c r="C1083" s="120">
        <v>43173</v>
      </c>
      <c r="D1083" s="121">
        <v>0.34513888888888888</v>
      </c>
      <c r="E1083" s="97" t="s">
        <v>149</v>
      </c>
      <c r="F1083" s="97" t="str">
        <f t="shared" si="16"/>
        <v>AM 8,17</v>
      </c>
    </row>
    <row r="1084" spans="1:6" x14ac:dyDescent="0.2">
      <c r="A1084" s="98">
        <v>35</v>
      </c>
      <c r="B1084" s="99" t="s">
        <v>96</v>
      </c>
      <c r="C1084" s="120">
        <v>43173</v>
      </c>
      <c r="D1084" s="121">
        <v>0.12638888888888888</v>
      </c>
      <c r="E1084" s="97" t="s">
        <v>148</v>
      </c>
      <c r="F1084" s="97" t="str">
        <f t="shared" si="16"/>
        <v>PM 3,02</v>
      </c>
    </row>
    <row r="1085" spans="1:6" x14ac:dyDescent="0.2">
      <c r="A1085" s="98">
        <v>35</v>
      </c>
      <c r="B1085" s="99" t="s">
        <v>96</v>
      </c>
      <c r="C1085" s="120">
        <v>43176</v>
      </c>
      <c r="D1085" s="121">
        <v>0.33749999999999997</v>
      </c>
      <c r="E1085" s="97" t="s">
        <v>149</v>
      </c>
      <c r="F1085" s="97" t="str">
        <f t="shared" si="16"/>
        <v>AM 8,06</v>
      </c>
    </row>
    <row r="1086" spans="1:6" x14ac:dyDescent="0.2">
      <c r="A1086" s="98">
        <v>35</v>
      </c>
      <c r="B1086" s="99" t="s">
        <v>96</v>
      </c>
      <c r="C1086" s="120">
        <v>43176</v>
      </c>
      <c r="D1086" s="121">
        <v>0.20833333333333334</v>
      </c>
      <c r="E1086" s="97" t="s">
        <v>148</v>
      </c>
      <c r="F1086" s="97" t="str">
        <f t="shared" si="16"/>
        <v>PM 5,00</v>
      </c>
    </row>
    <row r="1087" spans="1:6" x14ac:dyDescent="0.2">
      <c r="A1087" s="98">
        <v>35</v>
      </c>
      <c r="B1087" s="99" t="s">
        <v>96</v>
      </c>
      <c r="C1087" s="120">
        <v>43177</v>
      </c>
      <c r="D1087" s="121">
        <v>0.33888888888888885</v>
      </c>
      <c r="E1087" s="97" t="s">
        <v>149</v>
      </c>
      <c r="F1087" s="97" t="str">
        <f t="shared" si="16"/>
        <v>AM 8,08</v>
      </c>
    </row>
    <row r="1088" spans="1:6" x14ac:dyDescent="0.2">
      <c r="A1088" s="98">
        <v>35</v>
      </c>
      <c r="B1088" s="99" t="s">
        <v>96</v>
      </c>
      <c r="C1088" s="120">
        <v>43177</v>
      </c>
      <c r="D1088" s="121">
        <v>0.12638888888888888</v>
      </c>
      <c r="E1088" s="97" t="s">
        <v>148</v>
      </c>
      <c r="F1088" s="97" t="str">
        <f t="shared" si="16"/>
        <v>PM 3,02</v>
      </c>
    </row>
    <row r="1089" spans="1:10" x14ac:dyDescent="0.2">
      <c r="A1089" s="98">
        <v>35</v>
      </c>
      <c r="B1089" s="99" t="s">
        <v>96</v>
      </c>
      <c r="C1089" s="120">
        <v>43178</v>
      </c>
      <c r="D1089" s="121">
        <v>0.33680555555555558</v>
      </c>
      <c r="E1089" s="97" t="s">
        <v>149</v>
      </c>
      <c r="F1089" s="97" t="str">
        <f t="shared" si="16"/>
        <v>AM 8,05</v>
      </c>
    </row>
    <row r="1090" spans="1:10" x14ac:dyDescent="0.2">
      <c r="A1090" s="98">
        <v>35</v>
      </c>
      <c r="B1090" s="99" t="s">
        <v>96</v>
      </c>
      <c r="C1090" s="120">
        <v>43178</v>
      </c>
      <c r="D1090" s="121">
        <v>0.12569444444444444</v>
      </c>
      <c r="E1090" s="97" t="s">
        <v>148</v>
      </c>
      <c r="F1090" s="97" t="str">
        <f t="shared" ref="F1090:F1153" si="17">E1090&amp;" "&amp;TEXT(D1090,"h,mm")</f>
        <v>PM 3,01</v>
      </c>
    </row>
    <row r="1091" spans="1:10" x14ac:dyDescent="0.2">
      <c r="A1091" s="98">
        <v>35</v>
      </c>
      <c r="B1091" s="99" t="s">
        <v>96</v>
      </c>
      <c r="C1091" s="120">
        <v>43179</v>
      </c>
      <c r="D1091" s="121">
        <v>0.33611111111111108</v>
      </c>
      <c r="E1091" s="97" t="s">
        <v>149</v>
      </c>
      <c r="F1091" s="97" t="str">
        <f t="shared" si="17"/>
        <v>AM 8,04</v>
      </c>
    </row>
    <row r="1092" spans="1:10" x14ac:dyDescent="0.2">
      <c r="A1092" s="98">
        <v>35</v>
      </c>
      <c r="B1092" s="99" t="s">
        <v>96</v>
      </c>
      <c r="C1092" s="120">
        <v>43179</v>
      </c>
      <c r="D1092" s="121">
        <v>0.12638888888888888</v>
      </c>
      <c r="E1092" s="97" t="s">
        <v>148</v>
      </c>
      <c r="F1092" s="97" t="str">
        <f t="shared" si="17"/>
        <v>PM 3,02</v>
      </c>
    </row>
    <row r="1093" spans="1:10" x14ac:dyDescent="0.2">
      <c r="A1093" s="98">
        <v>35</v>
      </c>
      <c r="B1093" s="99" t="s">
        <v>96</v>
      </c>
      <c r="C1093" s="120">
        <v>43180</v>
      </c>
      <c r="D1093" s="121">
        <v>0.34513888888888888</v>
      </c>
      <c r="E1093" s="97" t="s">
        <v>149</v>
      </c>
      <c r="F1093" s="97" t="str">
        <f t="shared" si="17"/>
        <v>AM 8,17</v>
      </c>
    </row>
    <row r="1094" spans="1:10" x14ac:dyDescent="0.2">
      <c r="A1094" s="98">
        <v>35</v>
      </c>
      <c r="B1094" s="99" t="s">
        <v>96</v>
      </c>
      <c r="C1094" s="120">
        <v>43180</v>
      </c>
      <c r="D1094" s="121">
        <v>0.12638888888888888</v>
      </c>
      <c r="E1094" s="97" t="s">
        <v>148</v>
      </c>
      <c r="F1094" s="97" t="str">
        <f t="shared" si="17"/>
        <v>PM 3,02</v>
      </c>
    </row>
    <row r="1095" spans="1:10" x14ac:dyDescent="0.2">
      <c r="A1095" s="98">
        <v>35</v>
      </c>
      <c r="B1095" s="99" t="s">
        <v>96</v>
      </c>
      <c r="C1095" s="120">
        <v>43183</v>
      </c>
      <c r="D1095" s="121">
        <v>0.33958333333333335</v>
      </c>
      <c r="E1095" s="97" t="s">
        <v>149</v>
      </c>
      <c r="F1095" s="97" t="str">
        <f t="shared" si="17"/>
        <v>AM 8,09</v>
      </c>
    </row>
    <row r="1096" spans="1:10" x14ac:dyDescent="0.2">
      <c r="A1096" s="98">
        <v>35</v>
      </c>
      <c r="B1096" s="99" t="s">
        <v>96</v>
      </c>
      <c r="C1096" s="120">
        <v>43183</v>
      </c>
      <c r="D1096" s="121">
        <v>0.20902777777777778</v>
      </c>
      <c r="E1096" s="97" t="s">
        <v>148</v>
      </c>
      <c r="F1096" s="97" t="str">
        <f t="shared" si="17"/>
        <v>PM 5,01</v>
      </c>
    </row>
    <row r="1097" spans="1:10" x14ac:dyDescent="0.2">
      <c r="A1097" s="98">
        <v>35</v>
      </c>
      <c r="B1097" s="99" t="s">
        <v>96</v>
      </c>
      <c r="C1097" s="120">
        <v>43184</v>
      </c>
      <c r="D1097" s="121">
        <v>0.3444444444444445</v>
      </c>
      <c r="E1097" s="97" t="s">
        <v>149</v>
      </c>
      <c r="F1097" s="97" t="str">
        <f t="shared" si="17"/>
        <v>AM 8,16</v>
      </c>
    </row>
    <row r="1098" spans="1:10" x14ac:dyDescent="0.2">
      <c r="A1098" s="98">
        <v>35</v>
      </c>
      <c r="B1098" s="99" t="s">
        <v>96</v>
      </c>
      <c r="C1098" s="120">
        <v>43184</v>
      </c>
      <c r="D1098" s="121">
        <v>0.12708333333333333</v>
      </c>
      <c r="E1098" s="97" t="s">
        <v>148</v>
      </c>
      <c r="F1098" s="97" t="str">
        <f t="shared" si="17"/>
        <v>PM 3,03</v>
      </c>
    </row>
    <row r="1099" spans="1:10" x14ac:dyDescent="0.2">
      <c r="A1099" s="98">
        <v>35</v>
      </c>
      <c r="B1099" s="99" t="s">
        <v>96</v>
      </c>
      <c r="C1099" s="120">
        <v>43185</v>
      </c>
      <c r="D1099" s="121">
        <v>0.34513888888888888</v>
      </c>
      <c r="E1099" s="97" t="s">
        <v>149</v>
      </c>
      <c r="F1099" s="97" t="str">
        <f t="shared" si="17"/>
        <v>AM 8,17</v>
      </c>
    </row>
    <row r="1100" spans="1:10" x14ac:dyDescent="0.2">
      <c r="A1100" s="98">
        <v>35</v>
      </c>
      <c r="B1100" s="99" t="s">
        <v>96</v>
      </c>
      <c r="C1100" s="120">
        <v>43185</v>
      </c>
      <c r="D1100" s="121">
        <v>0.12638888888888888</v>
      </c>
      <c r="E1100" s="97" t="s">
        <v>148</v>
      </c>
      <c r="F1100" s="97" t="str">
        <f t="shared" si="17"/>
        <v>PM 3,02</v>
      </c>
    </row>
    <row r="1101" spans="1:10" x14ac:dyDescent="0.2">
      <c r="A1101" s="98">
        <v>35</v>
      </c>
      <c r="B1101" s="99" t="s">
        <v>96</v>
      </c>
      <c r="C1101" s="120">
        <v>43186</v>
      </c>
      <c r="D1101" s="121">
        <v>0.34027777777777773</v>
      </c>
      <c r="E1101" s="97" t="s">
        <v>149</v>
      </c>
      <c r="F1101" s="97" t="str">
        <f t="shared" si="17"/>
        <v>AM 8,10</v>
      </c>
    </row>
    <row r="1102" spans="1:10" x14ac:dyDescent="0.2">
      <c r="A1102" s="98">
        <v>35</v>
      </c>
      <c r="B1102" s="99" t="s">
        <v>96</v>
      </c>
      <c r="C1102" s="120">
        <v>43186</v>
      </c>
      <c r="D1102" s="121">
        <v>0.4597222222222222</v>
      </c>
      <c r="E1102" s="97" t="s">
        <v>149</v>
      </c>
      <c r="F1102" s="97" t="str">
        <f t="shared" si="17"/>
        <v>AM 11,02</v>
      </c>
    </row>
    <row r="1103" spans="1:10" x14ac:dyDescent="0.2">
      <c r="A1103" s="98">
        <v>36</v>
      </c>
      <c r="B1103" s="99" t="s">
        <v>97</v>
      </c>
      <c r="C1103" s="120">
        <v>43160</v>
      </c>
      <c r="D1103" s="121">
        <v>0.40277777777777773</v>
      </c>
      <c r="E1103" s="97" t="s">
        <v>149</v>
      </c>
      <c r="F1103" s="97" t="str">
        <f t="shared" si="17"/>
        <v>AM 9,40</v>
      </c>
      <c r="H1103" s="124">
        <v>0.40277777777777773</v>
      </c>
      <c r="I1103" s="131" t="s">
        <v>149</v>
      </c>
      <c r="J1103" s="97" t="str">
        <f>I1103&amp;" "&amp;TEXT(H1103,"h,mm")</f>
        <v>AM 9,40</v>
      </c>
    </row>
    <row r="1104" spans="1:10" x14ac:dyDescent="0.2">
      <c r="A1104" s="98">
        <v>36</v>
      </c>
      <c r="B1104" s="99" t="s">
        <v>97</v>
      </c>
      <c r="C1104" s="120">
        <v>43160</v>
      </c>
      <c r="D1104" s="121">
        <v>0.21666666666666667</v>
      </c>
      <c r="E1104" s="97" t="s">
        <v>148</v>
      </c>
      <c r="F1104" s="97" t="str">
        <f t="shared" si="17"/>
        <v>PM 5,12</v>
      </c>
      <c r="H1104" s="124">
        <v>0.21666666666666667</v>
      </c>
      <c r="I1104" s="131" t="s">
        <v>148</v>
      </c>
      <c r="J1104" s="97" t="str">
        <f t="shared" ref="J1104:J1105" si="18">I1104&amp;" "&amp;TEXT(H1104,"h,mm")</f>
        <v>PM 5,12</v>
      </c>
    </row>
    <row r="1105" spans="1:10" x14ac:dyDescent="0.2">
      <c r="A1105" s="98">
        <v>36</v>
      </c>
      <c r="B1105" s="99" t="s">
        <v>97</v>
      </c>
      <c r="C1105" s="120">
        <v>43162</v>
      </c>
      <c r="D1105" s="121">
        <v>0.34930555555555554</v>
      </c>
      <c r="E1105" s="97" t="s">
        <v>149</v>
      </c>
      <c r="F1105" s="97" t="str">
        <f t="shared" si="17"/>
        <v>AM 8,23</v>
      </c>
      <c r="H1105" s="124">
        <v>0.34930555555555554</v>
      </c>
      <c r="I1105" s="131" t="s">
        <v>149</v>
      </c>
      <c r="J1105" s="97" t="str">
        <f t="shared" si="18"/>
        <v>AM 8,23</v>
      </c>
    </row>
    <row r="1106" spans="1:10" x14ac:dyDescent="0.2">
      <c r="A1106" s="98">
        <v>36</v>
      </c>
      <c r="B1106" s="99" t="s">
        <v>97</v>
      </c>
      <c r="C1106" s="120">
        <v>43162</v>
      </c>
      <c r="D1106" s="121">
        <v>0.21111111111111111</v>
      </c>
      <c r="E1106" s="97" t="s">
        <v>148</v>
      </c>
      <c r="F1106" s="97" t="str">
        <f t="shared" si="17"/>
        <v>PM 5,04</v>
      </c>
    </row>
    <row r="1107" spans="1:10" x14ac:dyDescent="0.2">
      <c r="A1107" s="98">
        <v>36</v>
      </c>
      <c r="B1107" s="99" t="s">
        <v>97</v>
      </c>
      <c r="C1107" s="120">
        <v>43163</v>
      </c>
      <c r="D1107" s="121">
        <v>0.34236111111111112</v>
      </c>
      <c r="E1107" s="97" t="s">
        <v>149</v>
      </c>
      <c r="F1107" s="97" t="str">
        <f t="shared" si="17"/>
        <v>AM 8,13</v>
      </c>
    </row>
    <row r="1108" spans="1:10" x14ac:dyDescent="0.2">
      <c r="A1108" s="98">
        <v>36</v>
      </c>
      <c r="B1108" s="99" t="s">
        <v>97</v>
      </c>
      <c r="C1108" s="120">
        <v>43163</v>
      </c>
      <c r="D1108" s="121">
        <v>0.21875</v>
      </c>
      <c r="E1108" s="97" t="s">
        <v>148</v>
      </c>
      <c r="F1108" s="97" t="str">
        <f t="shared" si="17"/>
        <v>PM 5,15</v>
      </c>
    </row>
    <row r="1109" spans="1:10" x14ac:dyDescent="0.2">
      <c r="A1109" s="98">
        <v>36</v>
      </c>
      <c r="B1109" s="99" t="s">
        <v>97</v>
      </c>
      <c r="C1109" s="120">
        <v>43164</v>
      </c>
      <c r="D1109" s="121">
        <v>0.33124999999999999</v>
      </c>
      <c r="E1109" s="97" t="s">
        <v>149</v>
      </c>
      <c r="F1109" s="97" t="str">
        <f t="shared" si="17"/>
        <v>AM 7,57</v>
      </c>
    </row>
    <row r="1110" spans="1:10" x14ac:dyDescent="0.2">
      <c r="A1110" s="98">
        <v>36</v>
      </c>
      <c r="B1110" s="99" t="s">
        <v>97</v>
      </c>
      <c r="C1110" s="120">
        <v>43164</v>
      </c>
      <c r="D1110" s="121">
        <v>0.21041666666666667</v>
      </c>
      <c r="E1110" s="97" t="s">
        <v>148</v>
      </c>
      <c r="F1110" s="97" t="str">
        <f t="shared" si="17"/>
        <v>PM 5,03</v>
      </c>
    </row>
    <row r="1111" spans="1:10" x14ac:dyDescent="0.2">
      <c r="A1111" s="98">
        <v>36</v>
      </c>
      <c r="B1111" s="99" t="s">
        <v>97</v>
      </c>
      <c r="C1111" s="120">
        <v>43165</v>
      </c>
      <c r="D1111" s="121">
        <v>0.36041666666666666</v>
      </c>
      <c r="E1111" s="97" t="s">
        <v>149</v>
      </c>
      <c r="F1111" s="97" t="str">
        <f t="shared" si="17"/>
        <v>AM 8,39</v>
      </c>
    </row>
    <row r="1112" spans="1:10" x14ac:dyDescent="0.2">
      <c r="A1112" s="98">
        <v>36</v>
      </c>
      <c r="B1112" s="99" t="s">
        <v>97</v>
      </c>
      <c r="C1112" s="120">
        <v>43165</v>
      </c>
      <c r="D1112" s="121">
        <v>0.20972222222222223</v>
      </c>
      <c r="E1112" s="97" t="s">
        <v>148</v>
      </c>
      <c r="F1112" s="97" t="str">
        <f t="shared" si="17"/>
        <v>PM 5,02</v>
      </c>
    </row>
    <row r="1113" spans="1:10" x14ac:dyDescent="0.2">
      <c r="A1113" s="98">
        <v>36</v>
      </c>
      <c r="B1113" s="99" t="s">
        <v>97</v>
      </c>
      <c r="C1113" s="120">
        <v>43166</v>
      </c>
      <c r="D1113" s="121">
        <v>0.33958333333333335</v>
      </c>
      <c r="E1113" s="97" t="s">
        <v>149</v>
      </c>
      <c r="F1113" s="97" t="str">
        <f t="shared" si="17"/>
        <v>AM 8,09</v>
      </c>
    </row>
    <row r="1114" spans="1:10" x14ac:dyDescent="0.2">
      <c r="A1114" s="98">
        <v>36</v>
      </c>
      <c r="B1114" s="99" t="s">
        <v>97</v>
      </c>
      <c r="C1114" s="120">
        <v>43166</v>
      </c>
      <c r="D1114" s="121">
        <v>0.21111111111111111</v>
      </c>
      <c r="E1114" s="97" t="s">
        <v>148</v>
      </c>
      <c r="F1114" s="97" t="str">
        <f t="shared" si="17"/>
        <v>PM 5,04</v>
      </c>
    </row>
    <row r="1115" spans="1:10" x14ac:dyDescent="0.2">
      <c r="A1115" s="98">
        <v>36</v>
      </c>
      <c r="B1115" s="99" t="s">
        <v>97</v>
      </c>
      <c r="C1115" s="120">
        <v>43167</v>
      </c>
      <c r="D1115" s="121">
        <v>0.34097222222222223</v>
      </c>
      <c r="E1115" s="97" t="s">
        <v>149</v>
      </c>
      <c r="F1115" s="97" t="str">
        <f t="shared" si="17"/>
        <v>AM 8,11</v>
      </c>
    </row>
    <row r="1116" spans="1:10" x14ac:dyDescent="0.2">
      <c r="A1116" s="98">
        <v>36</v>
      </c>
      <c r="B1116" s="99" t="s">
        <v>97</v>
      </c>
      <c r="C1116" s="120">
        <v>43167</v>
      </c>
      <c r="D1116" s="121">
        <v>0.21597222222222223</v>
      </c>
      <c r="E1116" s="97" t="s">
        <v>148</v>
      </c>
      <c r="F1116" s="97" t="str">
        <f t="shared" si="17"/>
        <v>PM 5,11</v>
      </c>
    </row>
    <row r="1117" spans="1:10" x14ac:dyDescent="0.2">
      <c r="A1117" s="98">
        <v>36</v>
      </c>
      <c r="B1117" s="99" t="s">
        <v>97</v>
      </c>
      <c r="C1117" s="120">
        <v>43169</v>
      </c>
      <c r="D1117" s="121">
        <v>0.33958333333333335</v>
      </c>
      <c r="E1117" s="97" t="s">
        <v>149</v>
      </c>
      <c r="F1117" s="97" t="str">
        <f t="shared" si="17"/>
        <v>AM 8,09</v>
      </c>
    </row>
    <row r="1118" spans="1:10" x14ac:dyDescent="0.2">
      <c r="A1118" s="98">
        <v>36</v>
      </c>
      <c r="B1118" s="99" t="s">
        <v>97</v>
      </c>
      <c r="C1118" s="120">
        <v>43169</v>
      </c>
      <c r="D1118" s="121">
        <v>0.20972222222222223</v>
      </c>
      <c r="E1118" s="97" t="s">
        <v>148</v>
      </c>
      <c r="F1118" s="97" t="str">
        <f t="shared" si="17"/>
        <v>PM 5,02</v>
      </c>
    </row>
    <row r="1119" spans="1:10" x14ac:dyDescent="0.2">
      <c r="A1119" s="98">
        <v>36</v>
      </c>
      <c r="B1119" s="99" t="s">
        <v>97</v>
      </c>
      <c r="C1119" s="120">
        <v>43170</v>
      </c>
      <c r="D1119" s="121">
        <v>0.33819444444444446</v>
      </c>
      <c r="E1119" s="97" t="s">
        <v>149</v>
      </c>
      <c r="F1119" s="97" t="str">
        <f t="shared" si="17"/>
        <v>AM 8,07</v>
      </c>
    </row>
    <row r="1120" spans="1:10" x14ac:dyDescent="0.2">
      <c r="A1120" s="98">
        <v>36</v>
      </c>
      <c r="B1120" s="99" t="s">
        <v>97</v>
      </c>
      <c r="C1120" s="120">
        <v>43171</v>
      </c>
      <c r="D1120" s="121">
        <v>0.33680555555555558</v>
      </c>
      <c r="E1120" s="97" t="s">
        <v>149</v>
      </c>
      <c r="F1120" s="97" t="str">
        <f t="shared" si="17"/>
        <v>AM 8,05</v>
      </c>
    </row>
    <row r="1121" spans="1:6" x14ac:dyDescent="0.2">
      <c r="A1121" s="98">
        <v>36</v>
      </c>
      <c r="B1121" s="99" t="s">
        <v>97</v>
      </c>
      <c r="C1121" s="120">
        <v>43171</v>
      </c>
      <c r="D1121" s="121">
        <v>0.13194444444444445</v>
      </c>
      <c r="E1121" s="97" t="s">
        <v>148</v>
      </c>
      <c r="F1121" s="97" t="str">
        <f t="shared" si="17"/>
        <v>PM 3,10</v>
      </c>
    </row>
    <row r="1122" spans="1:6" x14ac:dyDescent="0.2">
      <c r="A1122" s="98">
        <v>36</v>
      </c>
      <c r="B1122" s="99" t="s">
        <v>97</v>
      </c>
      <c r="C1122" s="120">
        <v>43172</v>
      </c>
      <c r="D1122" s="121">
        <v>0.33749999999999997</v>
      </c>
      <c r="E1122" s="97" t="s">
        <v>149</v>
      </c>
      <c r="F1122" s="97" t="str">
        <f t="shared" si="17"/>
        <v>AM 8,06</v>
      </c>
    </row>
    <row r="1123" spans="1:6" x14ac:dyDescent="0.2">
      <c r="A1123" s="98">
        <v>36</v>
      </c>
      <c r="B1123" s="99" t="s">
        <v>97</v>
      </c>
      <c r="C1123" s="120">
        <v>43172</v>
      </c>
      <c r="D1123" s="121">
        <v>0.20972222222222223</v>
      </c>
      <c r="E1123" s="97" t="s">
        <v>148</v>
      </c>
      <c r="F1123" s="97" t="str">
        <f t="shared" si="17"/>
        <v>PM 5,02</v>
      </c>
    </row>
    <row r="1124" spans="1:6" x14ac:dyDescent="0.2">
      <c r="A1124" s="98">
        <v>36</v>
      </c>
      <c r="B1124" s="99" t="s">
        <v>97</v>
      </c>
      <c r="C1124" s="120">
        <v>43173</v>
      </c>
      <c r="D1124" s="121">
        <v>0.33888888888888885</v>
      </c>
      <c r="E1124" s="97" t="s">
        <v>149</v>
      </c>
      <c r="F1124" s="97" t="str">
        <f t="shared" si="17"/>
        <v>AM 8,08</v>
      </c>
    </row>
    <row r="1125" spans="1:6" x14ac:dyDescent="0.2">
      <c r="A1125" s="98">
        <v>36</v>
      </c>
      <c r="B1125" s="99" t="s">
        <v>97</v>
      </c>
      <c r="C1125" s="120">
        <v>43173</v>
      </c>
      <c r="D1125" s="121">
        <v>0.20902777777777778</v>
      </c>
      <c r="E1125" s="97" t="s">
        <v>148</v>
      </c>
      <c r="F1125" s="97" t="str">
        <f t="shared" si="17"/>
        <v>PM 5,01</v>
      </c>
    </row>
    <row r="1126" spans="1:6" x14ac:dyDescent="0.2">
      <c r="A1126" s="98">
        <v>36</v>
      </c>
      <c r="B1126" s="99" t="s">
        <v>97</v>
      </c>
      <c r="C1126" s="120">
        <v>43174</v>
      </c>
      <c r="D1126" s="121">
        <v>0.33680555555555558</v>
      </c>
      <c r="E1126" s="97" t="s">
        <v>149</v>
      </c>
      <c r="F1126" s="97" t="str">
        <f t="shared" si="17"/>
        <v>AM 8,05</v>
      </c>
    </row>
    <row r="1127" spans="1:6" x14ac:dyDescent="0.2">
      <c r="A1127" s="98">
        <v>36</v>
      </c>
      <c r="B1127" s="99" t="s">
        <v>97</v>
      </c>
      <c r="C1127" s="120">
        <v>43174</v>
      </c>
      <c r="D1127" s="121">
        <v>0.22013888888888888</v>
      </c>
      <c r="E1127" s="97" t="s">
        <v>148</v>
      </c>
      <c r="F1127" s="97" t="str">
        <f t="shared" si="17"/>
        <v>PM 5,17</v>
      </c>
    </row>
    <row r="1128" spans="1:6" x14ac:dyDescent="0.2">
      <c r="A1128" s="98">
        <v>36</v>
      </c>
      <c r="B1128" s="99" t="s">
        <v>97</v>
      </c>
      <c r="C1128" s="120">
        <v>43176</v>
      </c>
      <c r="D1128" s="121">
        <v>0.33749999999999997</v>
      </c>
      <c r="E1128" s="97" t="s">
        <v>149</v>
      </c>
      <c r="F1128" s="97" t="str">
        <f t="shared" si="17"/>
        <v>AM 8,06</v>
      </c>
    </row>
    <row r="1129" spans="1:6" x14ac:dyDescent="0.2">
      <c r="A1129" s="98">
        <v>36</v>
      </c>
      <c r="B1129" s="99" t="s">
        <v>97</v>
      </c>
      <c r="C1129" s="120">
        <v>43176</v>
      </c>
      <c r="D1129" s="121">
        <v>0.21458333333333335</v>
      </c>
      <c r="E1129" s="97" t="s">
        <v>148</v>
      </c>
      <c r="F1129" s="97" t="str">
        <f t="shared" si="17"/>
        <v>PM 5,09</v>
      </c>
    </row>
    <row r="1130" spans="1:6" x14ac:dyDescent="0.2">
      <c r="A1130" s="98">
        <v>36</v>
      </c>
      <c r="B1130" s="99" t="s">
        <v>97</v>
      </c>
      <c r="C1130" s="120">
        <v>43177</v>
      </c>
      <c r="D1130" s="121">
        <v>0.33958333333333335</v>
      </c>
      <c r="E1130" s="97" t="s">
        <v>149</v>
      </c>
      <c r="F1130" s="97" t="str">
        <f t="shared" si="17"/>
        <v>AM 8,09</v>
      </c>
    </row>
    <row r="1131" spans="1:6" x14ac:dyDescent="0.2">
      <c r="A1131" s="98">
        <v>36</v>
      </c>
      <c r="B1131" s="99" t="s">
        <v>97</v>
      </c>
      <c r="C1131" s="120">
        <v>43177</v>
      </c>
      <c r="D1131" s="121">
        <v>0.25347222222222221</v>
      </c>
      <c r="E1131" s="97" t="s">
        <v>148</v>
      </c>
      <c r="F1131" s="97" t="str">
        <f t="shared" si="17"/>
        <v>PM 6,05</v>
      </c>
    </row>
    <row r="1132" spans="1:6" x14ac:dyDescent="0.2">
      <c r="A1132" s="98">
        <v>36</v>
      </c>
      <c r="B1132" s="99" t="s">
        <v>97</v>
      </c>
      <c r="C1132" s="120">
        <v>43178</v>
      </c>
      <c r="D1132" s="121">
        <v>0.33749999999999997</v>
      </c>
      <c r="E1132" s="97" t="s">
        <v>149</v>
      </c>
      <c r="F1132" s="97" t="str">
        <f t="shared" si="17"/>
        <v>AM 8,06</v>
      </c>
    </row>
    <row r="1133" spans="1:6" x14ac:dyDescent="0.2">
      <c r="A1133" s="98">
        <v>36</v>
      </c>
      <c r="B1133" s="99" t="s">
        <v>97</v>
      </c>
      <c r="C1133" s="120">
        <v>43178</v>
      </c>
      <c r="D1133" s="121">
        <v>0.25486111111111109</v>
      </c>
      <c r="E1133" s="97" t="s">
        <v>148</v>
      </c>
      <c r="F1133" s="97" t="str">
        <f t="shared" si="17"/>
        <v>PM 6,07</v>
      </c>
    </row>
    <row r="1134" spans="1:6" x14ac:dyDescent="0.2">
      <c r="A1134" s="98">
        <v>36</v>
      </c>
      <c r="B1134" s="99" t="s">
        <v>97</v>
      </c>
      <c r="C1134" s="120">
        <v>43179</v>
      </c>
      <c r="D1134" s="121">
        <v>0.33611111111111108</v>
      </c>
      <c r="E1134" s="97" t="s">
        <v>149</v>
      </c>
      <c r="F1134" s="97" t="str">
        <f t="shared" si="17"/>
        <v>AM 8,04</v>
      </c>
    </row>
    <row r="1135" spans="1:6" x14ac:dyDescent="0.2">
      <c r="A1135" s="98">
        <v>36</v>
      </c>
      <c r="B1135" s="99" t="s">
        <v>97</v>
      </c>
      <c r="C1135" s="120">
        <v>43179</v>
      </c>
      <c r="D1135" s="121">
        <v>0.30763888888888891</v>
      </c>
      <c r="E1135" s="97" t="s">
        <v>148</v>
      </c>
      <c r="F1135" s="97" t="str">
        <f t="shared" si="17"/>
        <v>PM 7,23</v>
      </c>
    </row>
    <row r="1136" spans="1:6" x14ac:dyDescent="0.2">
      <c r="A1136" s="98">
        <v>36</v>
      </c>
      <c r="B1136" s="99" t="s">
        <v>97</v>
      </c>
      <c r="C1136" s="120">
        <v>43180</v>
      </c>
      <c r="D1136" s="121">
        <v>0.34236111111111112</v>
      </c>
      <c r="E1136" s="97" t="s">
        <v>149</v>
      </c>
      <c r="F1136" s="97" t="str">
        <f t="shared" si="17"/>
        <v>AM 8,13</v>
      </c>
    </row>
    <row r="1137" spans="1:6" x14ac:dyDescent="0.2">
      <c r="A1137" s="98">
        <v>36</v>
      </c>
      <c r="B1137" s="99" t="s">
        <v>97</v>
      </c>
      <c r="C1137" s="120">
        <v>43180</v>
      </c>
      <c r="D1137" s="121">
        <v>0.21180555555555555</v>
      </c>
      <c r="E1137" s="97" t="s">
        <v>148</v>
      </c>
      <c r="F1137" s="97" t="str">
        <f t="shared" si="17"/>
        <v>PM 5,05</v>
      </c>
    </row>
    <row r="1138" spans="1:6" x14ac:dyDescent="0.2">
      <c r="A1138" s="98">
        <v>36</v>
      </c>
      <c r="B1138" s="99" t="s">
        <v>97</v>
      </c>
      <c r="C1138" s="120">
        <v>43181</v>
      </c>
      <c r="D1138" s="121">
        <v>0.34236111111111112</v>
      </c>
      <c r="E1138" s="97" t="s">
        <v>149</v>
      </c>
      <c r="F1138" s="97" t="str">
        <f t="shared" si="17"/>
        <v>AM 8,13</v>
      </c>
    </row>
    <row r="1139" spans="1:6" x14ac:dyDescent="0.2">
      <c r="A1139" s="98">
        <v>36</v>
      </c>
      <c r="B1139" s="99" t="s">
        <v>97</v>
      </c>
      <c r="C1139" s="120">
        <v>43181</v>
      </c>
      <c r="D1139" s="121">
        <v>0.20972222222222223</v>
      </c>
      <c r="E1139" s="97" t="s">
        <v>148</v>
      </c>
      <c r="F1139" s="97" t="str">
        <f t="shared" si="17"/>
        <v>PM 5,02</v>
      </c>
    </row>
    <row r="1140" spans="1:6" x14ac:dyDescent="0.2">
      <c r="A1140" s="98">
        <v>36</v>
      </c>
      <c r="B1140" s="99" t="s">
        <v>97</v>
      </c>
      <c r="C1140" s="120">
        <v>43183</v>
      </c>
      <c r="D1140" s="121">
        <v>0.33888888888888885</v>
      </c>
      <c r="E1140" s="97" t="s">
        <v>149</v>
      </c>
      <c r="F1140" s="97" t="str">
        <f t="shared" si="17"/>
        <v>AM 8,08</v>
      </c>
    </row>
    <row r="1141" spans="1:6" x14ac:dyDescent="0.2">
      <c r="A1141" s="98">
        <v>36</v>
      </c>
      <c r="B1141" s="99" t="s">
        <v>97</v>
      </c>
      <c r="C1141" s="120">
        <v>43183</v>
      </c>
      <c r="D1141" s="121">
        <v>0.23194444444444443</v>
      </c>
      <c r="E1141" s="97" t="s">
        <v>148</v>
      </c>
      <c r="F1141" s="97" t="str">
        <f t="shared" si="17"/>
        <v>PM 5,34</v>
      </c>
    </row>
    <row r="1142" spans="1:6" x14ac:dyDescent="0.2">
      <c r="A1142" s="98">
        <v>36</v>
      </c>
      <c r="B1142" s="99" t="s">
        <v>97</v>
      </c>
      <c r="C1142" s="120">
        <v>43184</v>
      </c>
      <c r="D1142" s="121">
        <v>0.33888888888888885</v>
      </c>
      <c r="E1142" s="97" t="s">
        <v>149</v>
      </c>
      <c r="F1142" s="97" t="str">
        <f t="shared" si="17"/>
        <v>AM 8,08</v>
      </c>
    </row>
    <row r="1143" spans="1:6" x14ac:dyDescent="0.2">
      <c r="A1143" s="98">
        <v>36</v>
      </c>
      <c r="B1143" s="99" t="s">
        <v>97</v>
      </c>
      <c r="C1143" s="120">
        <v>43184</v>
      </c>
      <c r="D1143" s="121">
        <v>0.25277777777777777</v>
      </c>
      <c r="E1143" s="97" t="s">
        <v>148</v>
      </c>
      <c r="F1143" s="97" t="str">
        <f t="shared" si="17"/>
        <v>PM 6,04</v>
      </c>
    </row>
    <row r="1144" spans="1:6" x14ac:dyDescent="0.2">
      <c r="A1144" s="98">
        <v>36</v>
      </c>
      <c r="B1144" s="99" t="s">
        <v>97</v>
      </c>
      <c r="C1144" s="120">
        <v>43185</v>
      </c>
      <c r="D1144" s="121">
        <v>0.33819444444444446</v>
      </c>
      <c r="E1144" s="97" t="s">
        <v>149</v>
      </c>
      <c r="F1144" s="97" t="str">
        <f t="shared" si="17"/>
        <v>AM 8,07</v>
      </c>
    </row>
    <row r="1145" spans="1:6" x14ac:dyDescent="0.2">
      <c r="A1145" s="98">
        <v>36</v>
      </c>
      <c r="B1145" s="99" t="s">
        <v>97</v>
      </c>
      <c r="C1145" s="120">
        <v>43185</v>
      </c>
      <c r="D1145" s="121">
        <v>0.24791666666666667</v>
      </c>
      <c r="E1145" s="97" t="s">
        <v>148</v>
      </c>
      <c r="F1145" s="97" t="str">
        <f t="shared" si="17"/>
        <v>PM 5,57</v>
      </c>
    </row>
    <row r="1146" spans="1:6" x14ac:dyDescent="0.2">
      <c r="A1146" s="98">
        <v>36</v>
      </c>
      <c r="B1146" s="99" t="s">
        <v>97</v>
      </c>
      <c r="C1146" s="120">
        <v>43186</v>
      </c>
      <c r="D1146" s="121">
        <v>0.33888888888888885</v>
      </c>
      <c r="E1146" s="97" t="s">
        <v>149</v>
      </c>
      <c r="F1146" s="97" t="str">
        <f t="shared" si="17"/>
        <v>AM 8,08</v>
      </c>
    </row>
    <row r="1147" spans="1:6" x14ac:dyDescent="0.2">
      <c r="A1147" s="98">
        <v>36</v>
      </c>
      <c r="B1147" s="99" t="s">
        <v>97</v>
      </c>
      <c r="C1147" s="120">
        <v>43186</v>
      </c>
      <c r="D1147" s="121">
        <v>0.35694444444444445</v>
      </c>
      <c r="E1147" s="97" t="s">
        <v>148</v>
      </c>
      <c r="F1147" s="97" t="str">
        <f t="shared" si="17"/>
        <v>PM 8,34</v>
      </c>
    </row>
    <row r="1148" spans="1:6" x14ac:dyDescent="0.2">
      <c r="A1148" s="98">
        <v>36</v>
      </c>
      <c r="B1148" s="99" t="s">
        <v>97</v>
      </c>
      <c r="C1148" s="120">
        <v>43187</v>
      </c>
      <c r="D1148" s="121">
        <v>0.33055555555555555</v>
      </c>
      <c r="E1148" s="97" t="s">
        <v>149</v>
      </c>
      <c r="F1148" s="97" t="str">
        <f t="shared" si="17"/>
        <v>AM 7,56</v>
      </c>
    </row>
    <row r="1149" spans="1:6" x14ac:dyDescent="0.2">
      <c r="A1149" s="98">
        <v>36</v>
      </c>
      <c r="B1149" s="99" t="s">
        <v>97</v>
      </c>
      <c r="C1149" s="120">
        <v>43187</v>
      </c>
      <c r="D1149" s="121">
        <v>0.29791666666666666</v>
      </c>
      <c r="E1149" s="97" t="s">
        <v>148</v>
      </c>
      <c r="F1149" s="97" t="str">
        <f t="shared" si="17"/>
        <v>PM 7,09</v>
      </c>
    </row>
    <row r="1150" spans="1:6" x14ac:dyDescent="0.2">
      <c r="A1150" s="98">
        <v>36</v>
      </c>
      <c r="B1150" s="99" t="s">
        <v>97</v>
      </c>
      <c r="C1150" s="120">
        <v>43188</v>
      </c>
      <c r="D1150" s="121">
        <v>0.33888888888888885</v>
      </c>
      <c r="E1150" s="97" t="s">
        <v>149</v>
      </c>
      <c r="F1150" s="97" t="str">
        <f t="shared" si="17"/>
        <v>AM 8,08</v>
      </c>
    </row>
    <row r="1151" spans="1:6" x14ac:dyDescent="0.2">
      <c r="A1151" s="98">
        <v>36</v>
      </c>
      <c r="B1151" s="99" t="s">
        <v>97</v>
      </c>
      <c r="C1151" s="120">
        <v>43188</v>
      </c>
      <c r="D1151" s="121">
        <v>0.21180555555555555</v>
      </c>
      <c r="E1151" s="97" t="s">
        <v>148</v>
      </c>
      <c r="F1151" s="97" t="str">
        <f t="shared" si="17"/>
        <v>PM 5,05</v>
      </c>
    </row>
    <row r="1152" spans="1:6" x14ac:dyDescent="0.2">
      <c r="A1152" s="98">
        <v>36</v>
      </c>
      <c r="B1152" s="99" t="s">
        <v>97</v>
      </c>
      <c r="C1152" s="120">
        <v>43190</v>
      </c>
      <c r="D1152" s="121">
        <v>0.33958333333333335</v>
      </c>
      <c r="E1152" s="97" t="s">
        <v>149</v>
      </c>
      <c r="F1152" s="97" t="str">
        <f t="shared" si="17"/>
        <v>AM 8,09</v>
      </c>
    </row>
    <row r="1153" spans="1:6" x14ac:dyDescent="0.2">
      <c r="A1153" s="98">
        <v>49</v>
      </c>
      <c r="B1153" s="99" t="s">
        <v>98</v>
      </c>
      <c r="C1153" s="120">
        <v>43169</v>
      </c>
      <c r="D1153" s="121">
        <v>0.3527777777777778</v>
      </c>
      <c r="E1153" s="97" t="s">
        <v>149</v>
      </c>
      <c r="F1153" s="97" t="str">
        <f t="shared" si="17"/>
        <v>AM 8,28</v>
      </c>
    </row>
    <row r="1154" spans="1:6" x14ac:dyDescent="0.2">
      <c r="A1154" s="98">
        <v>53</v>
      </c>
      <c r="B1154" s="99" t="s">
        <v>103</v>
      </c>
      <c r="C1154" s="120">
        <v>43160</v>
      </c>
      <c r="D1154" s="121">
        <v>0.3354166666666667</v>
      </c>
      <c r="E1154" s="97" t="s">
        <v>149</v>
      </c>
      <c r="F1154" s="97" t="str">
        <f t="shared" ref="F1154:F1217" si="19">E1154&amp;" "&amp;TEXT(D1154,"h,mm")</f>
        <v>AM 8,03</v>
      </c>
    </row>
    <row r="1155" spans="1:6" x14ac:dyDescent="0.2">
      <c r="A1155" s="98">
        <v>53</v>
      </c>
      <c r="B1155" s="99" t="s">
        <v>103</v>
      </c>
      <c r="C1155" s="120">
        <v>43160</v>
      </c>
      <c r="D1155" s="121">
        <v>0.21041666666666667</v>
      </c>
      <c r="E1155" s="97" t="s">
        <v>148</v>
      </c>
      <c r="F1155" s="97" t="str">
        <f t="shared" si="19"/>
        <v>PM 5,03</v>
      </c>
    </row>
    <row r="1156" spans="1:6" x14ac:dyDescent="0.2">
      <c r="A1156" s="98">
        <v>53</v>
      </c>
      <c r="B1156" s="99" t="s">
        <v>103</v>
      </c>
      <c r="C1156" s="120">
        <v>43162</v>
      </c>
      <c r="D1156" s="121">
        <v>0.52361111111111114</v>
      </c>
      <c r="E1156" s="97" t="s">
        <v>148</v>
      </c>
      <c r="F1156" s="97" t="str">
        <f t="shared" si="19"/>
        <v>PM 12,34</v>
      </c>
    </row>
    <row r="1157" spans="1:6" x14ac:dyDescent="0.2">
      <c r="A1157" s="98">
        <v>53</v>
      </c>
      <c r="B1157" s="99" t="s">
        <v>103</v>
      </c>
      <c r="C1157" s="120">
        <v>43162</v>
      </c>
      <c r="D1157" s="121">
        <v>0.21111111111111111</v>
      </c>
      <c r="E1157" s="97" t="s">
        <v>148</v>
      </c>
      <c r="F1157" s="97" t="str">
        <f t="shared" si="19"/>
        <v>PM 5,04</v>
      </c>
    </row>
    <row r="1158" spans="1:6" x14ac:dyDescent="0.2">
      <c r="A1158" s="98">
        <v>53</v>
      </c>
      <c r="B1158" s="99" t="s">
        <v>103</v>
      </c>
      <c r="C1158" s="120">
        <v>43163</v>
      </c>
      <c r="D1158" s="121">
        <v>0.34236111111111112</v>
      </c>
      <c r="E1158" s="97" t="s">
        <v>149</v>
      </c>
      <c r="F1158" s="97" t="str">
        <f t="shared" si="19"/>
        <v>AM 8,13</v>
      </c>
    </row>
    <row r="1159" spans="1:6" x14ac:dyDescent="0.2">
      <c r="A1159" s="98">
        <v>53</v>
      </c>
      <c r="B1159" s="99" t="s">
        <v>103</v>
      </c>
      <c r="C1159" s="120">
        <v>43163</v>
      </c>
      <c r="D1159" s="121">
        <v>0.21111111111111111</v>
      </c>
      <c r="E1159" s="97" t="s">
        <v>148</v>
      </c>
      <c r="F1159" s="97" t="str">
        <f t="shared" si="19"/>
        <v>PM 5,04</v>
      </c>
    </row>
    <row r="1160" spans="1:6" x14ac:dyDescent="0.2">
      <c r="A1160" s="98">
        <v>53</v>
      </c>
      <c r="B1160" s="99" t="s">
        <v>103</v>
      </c>
      <c r="C1160" s="120">
        <v>43164</v>
      </c>
      <c r="D1160" s="121">
        <v>0.52013888888888882</v>
      </c>
      <c r="E1160" s="97" t="s">
        <v>148</v>
      </c>
      <c r="F1160" s="97" t="str">
        <f t="shared" si="19"/>
        <v>PM 12,29</v>
      </c>
    </row>
    <row r="1161" spans="1:6" x14ac:dyDescent="0.2">
      <c r="A1161" s="98">
        <v>53</v>
      </c>
      <c r="B1161" s="99" t="s">
        <v>103</v>
      </c>
      <c r="C1161" s="120">
        <v>43164</v>
      </c>
      <c r="D1161" s="121">
        <v>0.21041666666666667</v>
      </c>
      <c r="E1161" s="97" t="s">
        <v>148</v>
      </c>
      <c r="F1161" s="97" t="str">
        <f t="shared" si="19"/>
        <v>PM 5,03</v>
      </c>
    </row>
    <row r="1162" spans="1:6" x14ac:dyDescent="0.2">
      <c r="A1162" s="98">
        <v>53</v>
      </c>
      <c r="B1162" s="99" t="s">
        <v>103</v>
      </c>
      <c r="C1162" s="120">
        <v>43165</v>
      </c>
      <c r="D1162" s="121">
        <v>0.3354166666666667</v>
      </c>
      <c r="E1162" s="97" t="s">
        <v>149</v>
      </c>
      <c r="F1162" s="97" t="str">
        <f t="shared" si="19"/>
        <v>AM 8,03</v>
      </c>
    </row>
    <row r="1163" spans="1:6" x14ac:dyDescent="0.2">
      <c r="A1163" s="98">
        <v>53</v>
      </c>
      <c r="B1163" s="99" t="s">
        <v>103</v>
      </c>
      <c r="C1163" s="120">
        <v>43165</v>
      </c>
      <c r="D1163" s="121">
        <v>0.21111111111111111</v>
      </c>
      <c r="E1163" s="97" t="s">
        <v>148</v>
      </c>
      <c r="F1163" s="97" t="str">
        <f t="shared" si="19"/>
        <v>PM 5,04</v>
      </c>
    </row>
    <row r="1164" spans="1:6" x14ac:dyDescent="0.2">
      <c r="A1164" s="98">
        <v>53</v>
      </c>
      <c r="B1164" s="99" t="s">
        <v>103</v>
      </c>
      <c r="C1164" s="120">
        <v>43166</v>
      </c>
      <c r="D1164" s="121">
        <v>0.33819444444444446</v>
      </c>
      <c r="E1164" s="97" t="s">
        <v>149</v>
      </c>
      <c r="F1164" s="97" t="str">
        <f t="shared" si="19"/>
        <v>AM 8,07</v>
      </c>
    </row>
    <row r="1165" spans="1:6" x14ac:dyDescent="0.2">
      <c r="A1165" s="98">
        <v>53</v>
      </c>
      <c r="B1165" s="99" t="s">
        <v>103</v>
      </c>
      <c r="C1165" s="120">
        <v>43166</v>
      </c>
      <c r="D1165" s="121">
        <v>0.20972222222222223</v>
      </c>
      <c r="E1165" s="97" t="s">
        <v>148</v>
      </c>
      <c r="F1165" s="97" t="str">
        <f t="shared" si="19"/>
        <v>PM 5,02</v>
      </c>
    </row>
    <row r="1166" spans="1:6" x14ac:dyDescent="0.2">
      <c r="A1166" s="98">
        <v>53</v>
      </c>
      <c r="B1166" s="99" t="s">
        <v>103</v>
      </c>
      <c r="C1166" s="120">
        <v>43167</v>
      </c>
      <c r="D1166" s="121">
        <v>0.3354166666666667</v>
      </c>
      <c r="E1166" s="97" t="s">
        <v>149</v>
      </c>
      <c r="F1166" s="97" t="str">
        <f t="shared" si="19"/>
        <v>AM 8,03</v>
      </c>
    </row>
    <row r="1167" spans="1:6" x14ac:dyDescent="0.2">
      <c r="A1167" s="98">
        <v>53</v>
      </c>
      <c r="B1167" s="99" t="s">
        <v>103</v>
      </c>
      <c r="C1167" s="120">
        <v>43167</v>
      </c>
      <c r="D1167" s="121">
        <v>0.20972222222222223</v>
      </c>
      <c r="E1167" s="97" t="s">
        <v>148</v>
      </c>
      <c r="F1167" s="97" t="str">
        <f t="shared" si="19"/>
        <v>PM 5,02</v>
      </c>
    </row>
    <row r="1168" spans="1:6" x14ac:dyDescent="0.2">
      <c r="A1168" s="98">
        <v>53</v>
      </c>
      <c r="B1168" s="99" t="s">
        <v>103</v>
      </c>
      <c r="C1168" s="120">
        <v>43169</v>
      </c>
      <c r="D1168" s="121">
        <v>0.52777777777777779</v>
      </c>
      <c r="E1168" s="97" t="s">
        <v>148</v>
      </c>
      <c r="F1168" s="97" t="str">
        <f t="shared" si="19"/>
        <v>PM 12,40</v>
      </c>
    </row>
    <row r="1169" spans="1:6" x14ac:dyDescent="0.2">
      <c r="A1169" s="98">
        <v>53</v>
      </c>
      <c r="B1169" s="99" t="s">
        <v>103</v>
      </c>
      <c r="C1169" s="120">
        <v>43169</v>
      </c>
      <c r="D1169" s="121">
        <v>0.21249999999999999</v>
      </c>
      <c r="E1169" s="97" t="s">
        <v>148</v>
      </c>
      <c r="F1169" s="97" t="str">
        <f t="shared" si="19"/>
        <v>PM 5,06</v>
      </c>
    </row>
    <row r="1170" spans="1:6" x14ac:dyDescent="0.2">
      <c r="A1170" s="98">
        <v>53</v>
      </c>
      <c r="B1170" s="99" t="s">
        <v>103</v>
      </c>
      <c r="C1170" s="120">
        <v>43170</v>
      </c>
      <c r="D1170" s="121">
        <v>0.33680555555555558</v>
      </c>
      <c r="E1170" s="97" t="s">
        <v>149</v>
      </c>
      <c r="F1170" s="97" t="str">
        <f t="shared" si="19"/>
        <v>AM 8,05</v>
      </c>
    </row>
    <row r="1171" spans="1:6" x14ac:dyDescent="0.2">
      <c r="A1171" s="98">
        <v>53</v>
      </c>
      <c r="B1171" s="99" t="s">
        <v>103</v>
      </c>
      <c r="C1171" s="120">
        <v>43170</v>
      </c>
      <c r="D1171" s="121">
        <v>0.20972222222222223</v>
      </c>
      <c r="E1171" s="97" t="s">
        <v>148</v>
      </c>
      <c r="F1171" s="97" t="str">
        <f t="shared" si="19"/>
        <v>PM 5,02</v>
      </c>
    </row>
    <row r="1172" spans="1:6" x14ac:dyDescent="0.2">
      <c r="A1172" s="98">
        <v>53</v>
      </c>
      <c r="B1172" s="99" t="s">
        <v>103</v>
      </c>
      <c r="C1172" s="120">
        <v>43171</v>
      </c>
      <c r="D1172" s="121">
        <v>0.52708333333333335</v>
      </c>
      <c r="E1172" s="97" t="s">
        <v>148</v>
      </c>
      <c r="F1172" s="97" t="str">
        <f t="shared" si="19"/>
        <v>PM 12,39</v>
      </c>
    </row>
    <row r="1173" spans="1:6" x14ac:dyDescent="0.2">
      <c r="A1173" s="98">
        <v>53</v>
      </c>
      <c r="B1173" s="99" t="s">
        <v>103</v>
      </c>
      <c r="C1173" s="120">
        <v>43171</v>
      </c>
      <c r="D1173" s="121">
        <v>0.21041666666666667</v>
      </c>
      <c r="E1173" s="97" t="s">
        <v>148</v>
      </c>
      <c r="F1173" s="97" t="str">
        <f t="shared" si="19"/>
        <v>PM 5,03</v>
      </c>
    </row>
    <row r="1174" spans="1:6" x14ac:dyDescent="0.2">
      <c r="A1174" s="98">
        <v>53</v>
      </c>
      <c r="B1174" s="99" t="s">
        <v>103</v>
      </c>
      <c r="C1174" s="120">
        <v>43172</v>
      </c>
      <c r="D1174" s="121">
        <v>0.3354166666666667</v>
      </c>
      <c r="E1174" s="97" t="s">
        <v>149</v>
      </c>
      <c r="F1174" s="97" t="str">
        <f t="shared" si="19"/>
        <v>AM 8,03</v>
      </c>
    </row>
    <row r="1175" spans="1:6" x14ac:dyDescent="0.2">
      <c r="A1175" s="98">
        <v>53</v>
      </c>
      <c r="B1175" s="99" t="s">
        <v>103</v>
      </c>
      <c r="C1175" s="120">
        <v>43172</v>
      </c>
      <c r="D1175" s="121">
        <v>0.20486111111111113</v>
      </c>
      <c r="E1175" s="97" t="s">
        <v>148</v>
      </c>
      <c r="F1175" s="97" t="str">
        <f t="shared" si="19"/>
        <v>PM 4,55</v>
      </c>
    </row>
    <row r="1176" spans="1:6" x14ac:dyDescent="0.2">
      <c r="A1176" s="98">
        <v>53</v>
      </c>
      <c r="B1176" s="99" t="s">
        <v>103</v>
      </c>
      <c r="C1176" s="120">
        <v>43173</v>
      </c>
      <c r="D1176" s="121">
        <v>0.33819444444444446</v>
      </c>
      <c r="E1176" s="97" t="s">
        <v>149</v>
      </c>
      <c r="F1176" s="97" t="str">
        <f t="shared" si="19"/>
        <v>AM 8,07</v>
      </c>
    </row>
    <row r="1177" spans="1:6" x14ac:dyDescent="0.2">
      <c r="A1177" s="98">
        <v>53</v>
      </c>
      <c r="B1177" s="99" t="s">
        <v>103</v>
      </c>
      <c r="C1177" s="120">
        <v>43173</v>
      </c>
      <c r="D1177" s="121">
        <v>0.19305555555555554</v>
      </c>
      <c r="E1177" s="97" t="s">
        <v>148</v>
      </c>
      <c r="F1177" s="97" t="str">
        <f t="shared" si="19"/>
        <v>PM 4,38</v>
      </c>
    </row>
    <row r="1178" spans="1:6" x14ac:dyDescent="0.2">
      <c r="A1178" s="98">
        <v>53</v>
      </c>
      <c r="B1178" s="99" t="s">
        <v>103</v>
      </c>
      <c r="C1178" s="120">
        <v>43179</v>
      </c>
      <c r="D1178" s="121">
        <v>0.33263888888888887</v>
      </c>
      <c r="E1178" s="97" t="s">
        <v>149</v>
      </c>
      <c r="F1178" s="97" t="str">
        <f t="shared" si="19"/>
        <v>AM 7,59</v>
      </c>
    </row>
    <row r="1179" spans="1:6" x14ac:dyDescent="0.2">
      <c r="A1179" s="98">
        <v>53</v>
      </c>
      <c r="B1179" s="99" t="s">
        <v>103</v>
      </c>
      <c r="C1179" s="120">
        <v>43179</v>
      </c>
      <c r="D1179" s="121">
        <v>0.21249999999999999</v>
      </c>
      <c r="E1179" s="97" t="s">
        <v>148</v>
      </c>
      <c r="F1179" s="97" t="str">
        <f t="shared" si="19"/>
        <v>PM 5,06</v>
      </c>
    </row>
    <row r="1180" spans="1:6" x14ac:dyDescent="0.2">
      <c r="A1180" s="98">
        <v>53</v>
      </c>
      <c r="B1180" s="99" t="s">
        <v>103</v>
      </c>
      <c r="C1180" s="120">
        <v>43180</v>
      </c>
      <c r="D1180" s="121">
        <v>0.33611111111111108</v>
      </c>
      <c r="E1180" s="97" t="s">
        <v>149</v>
      </c>
      <c r="F1180" s="97" t="str">
        <f t="shared" si="19"/>
        <v>AM 8,04</v>
      </c>
    </row>
    <row r="1181" spans="1:6" x14ac:dyDescent="0.2">
      <c r="A1181" s="98">
        <v>53</v>
      </c>
      <c r="B1181" s="99" t="s">
        <v>103</v>
      </c>
      <c r="C1181" s="120">
        <v>43180</v>
      </c>
      <c r="D1181" s="121">
        <v>0.21041666666666667</v>
      </c>
      <c r="E1181" s="97" t="s">
        <v>148</v>
      </c>
      <c r="F1181" s="97" t="str">
        <f t="shared" si="19"/>
        <v>PM 5,03</v>
      </c>
    </row>
    <row r="1182" spans="1:6" x14ac:dyDescent="0.2">
      <c r="A1182" s="98">
        <v>53</v>
      </c>
      <c r="B1182" s="99" t="s">
        <v>103</v>
      </c>
      <c r="C1182" s="120">
        <v>43181</v>
      </c>
      <c r="D1182" s="121">
        <v>0.33680555555555558</v>
      </c>
      <c r="E1182" s="97" t="s">
        <v>149</v>
      </c>
      <c r="F1182" s="97" t="str">
        <f t="shared" si="19"/>
        <v>AM 8,05</v>
      </c>
    </row>
    <row r="1183" spans="1:6" x14ac:dyDescent="0.2">
      <c r="A1183" s="98">
        <v>53</v>
      </c>
      <c r="B1183" s="99" t="s">
        <v>103</v>
      </c>
      <c r="C1183" s="120">
        <v>43181</v>
      </c>
      <c r="D1183" s="121">
        <v>0.20972222222222223</v>
      </c>
      <c r="E1183" s="97" t="s">
        <v>148</v>
      </c>
      <c r="F1183" s="97" t="str">
        <f t="shared" si="19"/>
        <v>PM 5,02</v>
      </c>
    </row>
    <row r="1184" spans="1:6" x14ac:dyDescent="0.2">
      <c r="A1184" s="98">
        <v>53</v>
      </c>
      <c r="B1184" s="99" t="s">
        <v>103</v>
      </c>
      <c r="C1184" s="120">
        <v>43183</v>
      </c>
      <c r="D1184" s="121">
        <v>0.52222222222222225</v>
      </c>
      <c r="E1184" s="97" t="s">
        <v>148</v>
      </c>
      <c r="F1184" s="97" t="str">
        <f t="shared" si="19"/>
        <v>PM 12,32</v>
      </c>
    </row>
    <row r="1185" spans="1:6" x14ac:dyDescent="0.2">
      <c r="A1185" s="98">
        <v>53</v>
      </c>
      <c r="B1185" s="99" t="s">
        <v>103</v>
      </c>
      <c r="C1185" s="120">
        <v>43183</v>
      </c>
      <c r="D1185" s="121">
        <v>0.20972222222222223</v>
      </c>
      <c r="E1185" s="97" t="s">
        <v>148</v>
      </c>
      <c r="F1185" s="97" t="str">
        <f t="shared" si="19"/>
        <v>PM 5,02</v>
      </c>
    </row>
    <row r="1186" spans="1:6" x14ac:dyDescent="0.2">
      <c r="A1186" s="98">
        <v>53</v>
      </c>
      <c r="B1186" s="99" t="s">
        <v>103</v>
      </c>
      <c r="C1186" s="120">
        <v>43184</v>
      </c>
      <c r="D1186" s="121">
        <v>0.33749999999999997</v>
      </c>
      <c r="E1186" s="97" t="s">
        <v>149</v>
      </c>
      <c r="F1186" s="97" t="str">
        <f t="shared" si="19"/>
        <v>AM 8,06</v>
      </c>
    </row>
    <row r="1187" spans="1:6" x14ac:dyDescent="0.2">
      <c r="A1187" s="98">
        <v>53</v>
      </c>
      <c r="B1187" s="99" t="s">
        <v>103</v>
      </c>
      <c r="C1187" s="120">
        <v>43184</v>
      </c>
      <c r="D1187" s="121">
        <v>0.20694444444444446</v>
      </c>
      <c r="E1187" s="97" t="s">
        <v>148</v>
      </c>
      <c r="F1187" s="97" t="str">
        <f t="shared" si="19"/>
        <v>PM 4,58</v>
      </c>
    </row>
    <row r="1188" spans="1:6" x14ac:dyDescent="0.2">
      <c r="A1188" s="98">
        <v>53</v>
      </c>
      <c r="B1188" s="99" t="s">
        <v>103</v>
      </c>
      <c r="C1188" s="120">
        <v>43185</v>
      </c>
      <c r="D1188" s="121">
        <v>0.51250000000000007</v>
      </c>
      <c r="E1188" s="97" t="s">
        <v>148</v>
      </c>
      <c r="F1188" s="97" t="str">
        <f t="shared" si="19"/>
        <v>PM 12,18</v>
      </c>
    </row>
    <row r="1189" spans="1:6" x14ac:dyDescent="0.2">
      <c r="A1189" s="98">
        <v>53</v>
      </c>
      <c r="B1189" s="99" t="s">
        <v>103</v>
      </c>
      <c r="C1189" s="120">
        <v>43185</v>
      </c>
      <c r="D1189" s="121">
        <v>0.21041666666666667</v>
      </c>
      <c r="E1189" s="97" t="s">
        <v>148</v>
      </c>
      <c r="F1189" s="97" t="str">
        <f t="shared" si="19"/>
        <v>PM 5,03</v>
      </c>
    </row>
    <row r="1190" spans="1:6" x14ac:dyDescent="0.2">
      <c r="A1190" s="98">
        <v>53</v>
      </c>
      <c r="B1190" s="99" t="s">
        <v>103</v>
      </c>
      <c r="C1190" s="120">
        <v>43186</v>
      </c>
      <c r="D1190" s="121">
        <v>0.33819444444444446</v>
      </c>
      <c r="E1190" s="97" t="s">
        <v>149</v>
      </c>
      <c r="F1190" s="97" t="str">
        <f t="shared" si="19"/>
        <v>AM 8,07</v>
      </c>
    </row>
    <row r="1191" spans="1:6" x14ac:dyDescent="0.2">
      <c r="A1191" s="98">
        <v>53</v>
      </c>
      <c r="B1191" s="99" t="s">
        <v>103</v>
      </c>
      <c r="C1191" s="120">
        <v>43186</v>
      </c>
      <c r="D1191" s="121">
        <v>0.20833333333333334</v>
      </c>
      <c r="E1191" s="97" t="s">
        <v>148</v>
      </c>
      <c r="F1191" s="97" t="str">
        <f t="shared" si="19"/>
        <v>PM 5,00</v>
      </c>
    </row>
    <row r="1192" spans="1:6" x14ac:dyDescent="0.2">
      <c r="A1192" s="98">
        <v>53</v>
      </c>
      <c r="B1192" s="99" t="s">
        <v>103</v>
      </c>
      <c r="C1192" s="120">
        <v>43187</v>
      </c>
      <c r="D1192" s="121">
        <v>0.34097222222222223</v>
      </c>
      <c r="E1192" s="97" t="s">
        <v>149</v>
      </c>
      <c r="F1192" s="97" t="str">
        <f t="shared" si="19"/>
        <v>AM 8,11</v>
      </c>
    </row>
    <row r="1193" spans="1:6" x14ac:dyDescent="0.2">
      <c r="A1193" s="98">
        <v>53</v>
      </c>
      <c r="B1193" s="99" t="s">
        <v>103</v>
      </c>
      <c r="C1193" s="120">
        <v>43187</v>
      </c>
      <c r="D1193" s="121">
        <v>0.20208333333333331</v>
      </c>
      <c r="E1193" s="97" t="s">
        <v>148</v>
      </c>
      <c r="F1193" s="97" t="str">
        <f t="shared" si="19"/>
        <v>PM 4,51</v>
      </c>
    </row>
    <row r="1194" spans="1:6" x14ac:dyDescent="0.2">
      <c r="A1194" s="98">
        <v>53</v>
      </c>
      <c r="B1194" s="99" t="s">
        <v>103</v>
      </c>
      <c r="C1194" s="120">
        <v>43188</v>
      </c>
      <c r="D1194" s="121">
        <v>0.33888888888888885</v>
      </c>
      <c r="E1194" s="97" t="s">
        <v>149</v>
      </c>
      <c r="F1194" s="97" t="str">
        <f t="shared" si="19"/>
        <v>AM 8,08</v>
      </c>
    </row>
    <row r="1195" spans="1:6" x14ac:dyDescent="0.2">
      <c r="A1195" s="98">
        <v>53</v>
      </c>
      <c r="B1195" s="99" t="s">
        <v>103</v>
      </c>
      <c r="C1195" s="120">
        <v>43188</v>
      </c>
      <c r="D1195" s="121">
        <v>0.2076388888888889</v>
      </c>
      <c r="E1195" s="97" t="s">
        <v>148</v>
      </c>
      <c r="F1195" s="97" t="str">
        <f t="shared" si="19"/>
        <v>PM 4,59</v>
      </c>
    </row>
    <row r="1196" spans="1:6" x14ac:dyDescent="0.2">
      <c r="A1196" s="98">
        <v>53</v>
      </c>
      <c r="B1196" s="99" t="s">
        <v>103</v>
      </c>
      <c r="C1196" s="120">
        <v>43188</v>
      </c>
      <c r="D1196" s="121">
        <v>0.21041666666666667</v>
      </c>
      <c r="E1196" s="97" t="s">
        <v>148</v>
      </c>
      <c r="F1196" s="97" t="str">
        <f t="shared" si="19"/>
        <v>PM 5,03</v>
      </c>
    </row>
    <row r="1197" spans="1:6" x14ac:dyDescent="0.2">
      <c r="A1197" s="98">
        <v>53</v>
      </c>
      <c r="B1197" s="99" t="s">
        <v>103</v>
      </c>
      <c r="C1197" s="120">
        <v>43190</v>
      </c>
      <c r="D1197" s="121">
        <v>0.50277777777777777</v>
      </c>
      <c r="E1197" s="97" t="s">
        <v>148</v>
      </c>
      <c r="F1197" s="97" t="str">
        <f t="shared" si="19"/>
        <v>PM 12,04</v>
      </c>
    </row>
    <row r="1198" spans="1:6" x14ac:dyDescent="0.2">
      <c r="A1198" s="98">
        <v>53</v>
      </c>
      <c r="B1198" s="99" t="s">
        <v>103</v>
      </c>
      <c r="C1198" s="120">
        <v>43190</v>
      </c>
      <c r="D1198" s="121">
        <v>0.21180555555555555</v>
      </c>
      <c r="E1198" s="97" t="s">
        <v>148</v>
      </c>
      <c r="F1198" s="97" t="str">
        <f t="shared" si="19"/>
        <v>PM 5,05</v>
      </c>
    </row>
    <row r="1199" spans="1:6" x14ac:dyDescent="0.2">
      <c r="A1199" s="98">
        <v>54</v>
      </c>
      <c r="B1199" s="99" t="s">
        <v>104</v>
      </c>
      <c r="C1199" s="120">
        <v>43160</v>
      </c>
      <c r="D1199" s="121">
        <v>0.3840277777777778</v>
      </c>
      <c r="E1199" s="97" t="s">
        <v>149</v>
      </c>
      <c r="F1199" s="97" t="str">
        <f t="shared" si="19"/>
        <v>AM 9,13</v>
      </c>
    </row>
    <row r="1200" spans="1:6" x14ac:dyDescent="0.2">
      <c r="A1200" s="98">
        <v>54</v>
      </c>
      <c r="B1200" s="99" t="s">
        <v>104</v>
      </c>
      <c r="C1200" s="120">
        <v>43160</v>
      </c>
      <c r="D1200" s="121">
        <v>0.21319444444444444</v>
      </c>
      <c r="E1200" s="97" t="s">
        <v>148</v>
      </c>
      <c r="F1200" s="97" t="str">
        <f t="shared" si="19"/>
        <v>PM 5,07</v>
      </c>
    </row>
    <row r="1201" spans="1:6" x14ac:dyDescent="0.2">
      <c r="A1201" s="98">
        <v>54</v>
      </c>
      <c r="B1201" s="99" t="s">
        <v>104</v>
      </c>
      <c r="C1201" s="120">
        <v>43160</v>
      </c>
      <c r="D1201" s="121">
        <v>0.21458333333333335</v>
      </c>
      <c r="E1201" s="97" t="s">
        <v>148</v>
      </c>
      <c r="F1201" s="97" t="str">
        <f t="shared" si="19"/>
        <v>PM 5,09</v>
      </c>
    </row>
    <row r="1202" spans="1:6" x14ac:dyDescent="0.2">
      <c r="A1202" s="98">
        <v>54</v>
      </c>
      <c r="B1202" s="99" t="s">
        <v>104</v>
      </c>
      <c r="C1202" s="120">
        <v>43161</v>
      </c>
      <c r="D1202" s="121">
        <v>0.45069444444444445</v>
      </c>
      <c r="E1202" s="97" t="s">
        <v>149</v>
      </c>
      <c r="F1202" s="97" t="str">
        <f t="shared" si="19"/>
        <v>AM 10,49</v>
      </c>
    </row>
    <row r="1203" spans="1:6" x14ac:dyDescent="0.2">
      <c r="A1203" s="98">
        <v>54</v>
      </c>
      <c r="B1203" s="99" t="s">
        <v>104</v>
      </c>
      <c r="C1203" s="120">
        <v>43161</v>
      </c>
      <c r="D1203" s="121">
        <v>0.21041666666666667</v>
      </c>
      <c r="E1203" s="97" t="s">
        <v>148</v>
      </c>
      <c r="F1203" s="97" t="str">
        <f t="shared" si="19"/>
        <v>PM 5,03</v>
      </c>
    </row>
    <row r="1204" spans="1:6" x14ac:dyDescent="0.2">
      <c r="A1204" s="98">
        <v>54</v>
      </c>
      <c r="B1204" s="99" t="s">
        <v>104</v>
      </c>
      <c r="C1204" s="120">
        <v>43162</v>
      </c>
      <c r="D1204" s="121">
        <v>0.37152777777777773</v>
      </c>
      <c r="E1204" s="97" t="s">
        <v>149</v>
      </c>
      <c r="F1204" s="97" t="str">
        <f t="shared" si="19"/>
        <v>AM 8,55</v>
      </c>
    </row>
    <row r="1205" spans="1:6" x14ac:dyDescent="0.2">
      <c r="A1205" s="98">
        <v>54</v>
      </c>
      <c r="B1205" s="99" t="s">
        <v>104</v>
      </c>
      <c r="C1205" s="120">
        <v>43162</v>
      </c>
      <c r="D1205" s="121">
        <v>0.43611111111111112</v>
      </c>
      <c r="E1205" s="97" t="s">
        <v>148</v>
      </c>
      <c r="F1205" s="97" t="str">
        <f t="shared" si="19"/>
        <v>PM 10,28</v>
      </c>
    </row>
    <row r="1206" spans="1:6" x14ac:dyDescent="0.2">
      <c r="A1206" s="98">
        <v>54</v>
      </c>
      <c r="B1206" s="99" t="s">
        <v>104</v>
      </c>
      <c r="C1206" s="120">
        <v>43163</v>
      </c>
      <c r="D1206" s="121">
        <v>0.39444444444444443</v>
      </c>
      <c r="E1206" s="97" t="s">
        <v>149</v>
      </c>
      <c r="F1206" s="97" t="str">
        <f t="shared" si="19"/>
        <v>AM 9,28</v>
      </c>
    </row>
    <row r="1207" spans="1:6" x14ac:dyDescent="0.2">
      <c r="A1207" s="98">
        <v>54</v>
      </c>
      <c r="B1207" s="99" t="s">
        <v>104</v>
      </c>
      <c r="C1207" s="120">
        <v>43163</v>
      </c>
      <c r="D1207" s="121">
        <v>0.25138888888888888</v>
      </c>
      <c r="E1207" s="97" t="s">
        <v>148</v>
      </c>
      <c r="F1207" s="97" t="str">
        <f t="shared" si="19"/>
        <v>PM 6,02</v>
      </c>
    </row>
    <row r="1208" spans="1:6" x14ac:dyDescent="0.2">
      <c r="A1208" s="98">
        <v>54</v>
      </c>
      <c r="B1208" s="99" t="s">
        <v>104</v>
      </c>
      <c r="C1208" s="120">
        <v>43164</v>
      </c>
      <c r="D1208" s="121">
        <v>0.52152777777777781</v>
      </c>
      <c r="E1208" s="97" t="s">
        <v>148</v>
      </c>
      <c r="F1208" s="97" t="str">
        <f t="shared" si="19"/>
        <v>PM 12,31</v>
      </c>
    </row>
    <row r="1209" spans="1:6" x14ac:dyDescent="0.2">
      <c r="A1209" s="98">
        <v>54</v>
      </c>
      <c r="B1209" s="99" t="s">
        <v>104</v>
      </c>
      <c r="C1209" s="120">
        <v>43164</v>
      </c>
      <c r="D1209" s="121">
        <v>0.21666666666666667</v>
      </c>
      <c r="E1209" s="97" t="s">
        <v>148</v>
      </c>
      <c r="F1209" s="97" t="str">
        <f t="shared" si="19"/>
        <v>PM 5,12</v>
      </c>
    </row>
    <row r="1210" spans="1:6" x14ac:dyDescent="0.2">
      <c r="A1210" s="98">
        <v>54</v>
      </c>
      <c r="B1210" s="99" t="s">
        <v>104</v>
      </c>
      <c r="C1210" s="120">
        <v>43165</v>
      </c>
      <c r="D1210" s="121">
        <v>0.37916666666666665</v>
      </c>
      <c r="E1210" s="97" t="s">
        <v>149</v>
      </c>
      <c r="F1210" s="97" t="str">
        <f t="shared" si="19"/>
        <v>AM 9,06</v>
      </c>
    </row>
    <row r="1211" spans="1:6" x14ac:dyDescent="0.2">
      <c r="A1211" s="98">
        <v>54</v>
      </c>
      <c r="B1211" s="99" t="s">
        <v>104</v>
      </c>
      <c r="C1211" s="120">
        <v>43165</v>
      </c>
      <c r="D1211" s="121">
        <v>0.21180555555555555</v>
      </c>
      <c r="E1211" s="97" t="s">
        <v>148</v>
      </c>
      <c r="F1211" s="97" t="str">
        <f t="shared" si="19"/>
        <v>PM 5,05</v>
      </c>
    </row>
    <row r="1212" spans="1:6" x14ac:dyDescent="0.2">
      <c r="A1212" s="98">
        <v>54</v>
      </c>
      <c r="B1212" s="99" t="s">
        <v>104</v>
      </c>
      <c r="C1212" s="120">
        <v>43166</v>
      </c>
      <c r="D1212" s="121">
        <v>0.3430555555555555</v>
      </c>
      <c r="E1212" s="97" t="s">
        <v>149</v>
      </c>
      <c r="F1212" s="97" t="str">
        <f t="shared" si="19"/>
        <v>AM 8,14</v>
      </c>
    </row>
    <row r="1213" spans="1:6" x14ac:dyDescent="0.2">
      <c r="A1213" s="98">
        <v>54</v>
      </c>
      <c r="B1213" s="99" t="s">
        <v>104</v>
      </c>
      <c r="C1213" s="120">
        <v>43166</v>
      </c>
      <c r="D1213" s="121">
        <v>0.35138888888888892</v>
      </c>
      <c r="E1213" s="97" t="s">
        <v>148</v>
      </c>
      <c r="F1213" s="97" t="str">
        <f t="shared" si="19"/>
        <v>PM 8,26</v>
      </c>
    </row>
    <row r="1214" spans="1:6" x14ac:dyDescent="0.2">
      <c r="A1214" s="98">
        <v>54</v>
      </c>
      <c r="B1214" s="99" t="s">
        <v>104</v>
      </c>
      <c r="C1214" s="120">
        <v>43167</v>
      </c>
      <c r="D1214" s="121">
        <v>0.35000000000000003</v>
      </c>
      <c r="E1214" s="97" t="s">
        <v>149</v>
      </c>
      <c r="F1214" s="97" t="str">
        <f t="shared" si="19"/>
        <v>AM 8,24</v>
      </c>
    </row>
    <row r="1215" spans="1:6" x14ac:dyDescent="0.2">
      <c r="A1215" s="98">
        <v>54</v>
      </c>
      <c r="B1215" s="99" t="s">
        <v>104</v>
      </c>
      <c r="C1215" s="120">
        <v>43167</v>
      </c>
      <c r="D1215" s="121">
        <v>0.22222222222222221</v>
      </c>
      <c r="E1215" s="97" t="s">
        <v>148</v>
      </c>
      <c r="F1215" s="97" t="str">
        <f t="shared" si="19"/>
        <v>PM 5,20</v>
      </c>
    </row>
    <row r="1216" spans="1:6" x14ac:dyDescent="0.2">
      <c r="A1216" s="98">
        <v>54</v>
      </c>
      <c r="B1216" s="99" t="s">
        <v>104</v>
      </c>
      <c r="C1216" s="120">
        <v>43169</v>
      </c>
      <c r="D1216" s="121">
        <v>0.38472222222222219</v>
      </c>
      <c r="E1216" s="97" t="s">
        <v>149</v>
      </c>
      <c r="F1216" s="97" t="str">
        <f t="shared" si="19"/>
        <v>AM 9,14</v>
      </c>
    </row>
    <row r="1217" spans="1:6" x14ac:dyDescent="0.2">
      <c r="A1217" s="98">
        <v>54</v>
      </c>
      <c r="B1217" s="99" t="s">
        <v>104</v>
      </c>
      <c r="C1217" s="120">
        <v>43169</v>
      </c>
      <c r="D1217" s="121">
        <v>0.21111111111111111</v>
      </c>
      <c r="E1217" s="97" t="s">
        <v>148</v>
      </c>
      <c r="F1217" s="97" t="str">
        <f t="shared" si="19"/>
        <v>PM 5,04</v>
      </c>
    </row>
    <row r="1218" spans="1:6" x14ac:dyDescent="0.2">
      <c r="A1218" s="98">
        <v>54</v>
      </c>
      <c r="B1218" s="99" t="s">
        <v>104</v>
      </c>
      <c r="C1218" s="120">
        <v>43170</v>
      </c>
      <c r="D1218" s="121">
        <v>0.35416666666666669</v>
      </c>
      <c r="E1218" s="97" t="s">
        <v>149</v>
      </c>
      <c r="F1218" s="97" t="str">
        <f t="shared" ref="F1218:F1281" si="20">E1218&amp;" "&amp;TEXT(D1218,"h,mm")</f>
        <v>AM 8,30</v>
      </c>
    </row>
    <row r="1219" spans="1:6" x14ac:dyDescent="0.2">
      <c r="A1219" s="98">
        <v>54</v>
      </c>
      <c r="B1219" s="99" t="s">
        <v>104</v>
      </c>
      <c r="C1219" s="120">
        <v>43170</v>
      </c>
      <c r="D1219" s="121">
        <v>0.20972222222222223</v>
      </c>
      <c r="E1219" s="97" t="s">
        <v>148</v>
      </c>
      <c r="F1219" s="97" t="str">
        <f t="shared" si="20"/>
        <v>PM 5,02</v>
      </c>
    </row>
    <row r="1220" spans="1:6" x14ac:dyDescent="0.2">
      <c r="A1220" s="98">
        <v>54</v>
      </c>
      <c r="B1220" s="99" t="s">
        <v>104</v>
      </c>
      <c r="C1220" s="120">
        <v>43171</v>
      </c>
      <c r="D1220" s="121">
        <v>0.34652777777777777</v>
      </c>
      <c r="E1220" s="97" t="s">
        <v>149</v>
      </c>
      <c r="F1220" s="97" t="str">
        <f t="shared" si="20"/>
        <v>AM 8,19</v>
      </c>
    </row>
    <row r="1221" spans="1:6" x14ac:dyDescent="0.2">
      <c r="A1221" s="98">
        <v>54</v>
      </c>
      <c r="B1221" s="99" t="s">
        <v>104</v>
      </c>
      <c r="C1221" s="120">
        <v>43171</v>
      </c>
      <c r="D1221" s="121">
        <v>0.22361111111111109</v>
      </c>
      <c r="E1221" s="97" t="s">
        <v>148</v>
      </c>
      <c r="F1221" s="97" t="str">
        <f t="shared" si="20"/>
        <v>PM 5,22</v>
      </c>
    </row>
    <row r="1222" spans="1:6" x14ac:dyDescent="0.2">
      <c r="A1222" s="98">
        <v>54</v>
      </c>
      <c r="B1222" s="99" t="s">
        <v>104</v>
      </c>
      <c r="C1222" s="120">
        <v>43172</v>
      </c>
      <c r="D1222" s="121">
        <v>0.34930555555555554</v>
      </c>
      <c r="E1222" s="97" t="s">
        <v>149</v>
      </c>
      <c r="F1222" s="97" t="str">
        <f t="shared" si="20"/>
        <v>AM 8,23</v>
      </c>
    </row>
    <row r="1223" spans="1:6" x14ac:dyDescent="0.2">
      <c r="A1223" s="98">
        <v>54</v>
      </c>
      <c r="B1223" s="99" t="s">
        <v>104</v>
      </c>
      <c r="C1223" s="120">
        <v>43172</v>
      </c>
      <c r="D1223" s="121">
        <v>0.21041666666666667</v>
      </c>
      <c r="E1223" s="97" t="s">
        <v>148</v>
      </c>
      <c r="F1223" s="97" t="str">
        <f t="shared" si="20"/>
        <v>PM 5,03</v>
      </c>
    </row>
    <row r="1224" spans="1:6" x14ac:dyDescent="0.2">
      <c r="A1224" s="98">
        <v>54</v>
      </c>
      <c r="B1224" s="99" t="s">
        <v>104</v>
      </c>
      <c r="C1224" s="120">
        <v>43173</v>
      </c>
      <c r="D1224" s="121">
        <v>0.35625000000000001</v>
      </c>
      <c r="E1224" s="97" t="s">
        <v>149</v>
      </c>
      <c r="F1224" s="97" t="str">
        <f t="shared" si="20"/>
        <v>AM 8,33</v>
      </c>
    </row>
    <row r="1225" spans="1:6" x14ac:dyDescent="0.2">
      <c r="A1225" s="98">
        <v>54</v>
      </c>
      <c r="B1225" s="99" t="s">
        <v>104</v>
      </c>
      <c r="C1225" s="120">
        <v>43173</v>
      </c>
      <c r="D1225" s="121">
        <v>0.20972222222222223</v>
      </c>
      <c r="E1225" s="97" t="s">
        <v>148</v>
      </c>
      <c r="F1225" s="97" t="str">
        <f t="shared" si="20"/>
        <v>PM 5,02</v>
      </c>
    </row>
    <row r="1226" spans="1:6" x14ac:dyDescent="0.2">
      <c r="A1226" s="98">
        <v>54</v>
      </c>
      <c r="B1226" s="99" t="s">
        <v>104</v>
      </c>
      <c r="C1226" s="120">
        <v>43177</v>
      </c>
      <c r="D1226" s="121">
        <v>0.51527777777777783</v>
      </c>
      <c r="E1226" s="97" t="s">
        <v>148</v>
      </c>
      <c r="F1226" s="97" t="str">
        <f t="shared" si="20"/>
        <v>PM 12,22</v>
      </c>
    </row>
    <row r="1227" spans="1:6" x14ac:dyDescent="0.2">
      <c r="A1227" s="98">
        <v>54</v>
      </c>
      <c r="B1227" s="99" t="s">
        <v>104</v>
      </c>
      <c r="C1227" s="120">
        <v>43177</v>
      </c>
      <c r="D1227" s="121">
        <v>0.25416666666666665</v>
      </c>
      <c r="E1227" s="97" t="s">
        <v>148</v>
      </c>
      <c r="F1227" s="97" t="str">
        <f t="shared" si="20"/>
        <v>PM 6,06</v>
      </c>
    </row>
    <row r="1228" spans="1:6" x14ac:dyDescent="0.2">
      <c r="A1228" s="98">
        <v>54</v>
      </c>
      <c r="B1228" s="99" t="s">
        <v>104</v>
      </c>
      <c r="C1228" s="120">
        <v>43178</v>
      </c>
      <c r="D1228" s="121">
        <v>0.36805555555555558</v>
      </c>
      <c r="E1228" s="97" t="s">
        <v>149</v>
      </c>
      <c r="F1228" s="97" t="str">
        <f t="shared" si="20"/>
        <v>AM 8,50</v>
      </c>
    </row>
    <row r="1229" spans="1:6" x14ac:dyDescent="0.2">
      <c r="A1229" s="98">
        <v>54</v>
      </c>
      <c r="B1229" s="99" t="s">
        <v>104</v>
      </c>
      <c r="C1229" s="120">
        <v>43178</v>
      </c>
      <c r="D1229" s="121">
        <v>0.26041666666666669</v>
      </c>
      <c r="E1229" s="97" t="s">
        <v>148</v>
      </c>
      <c r="F1229" s="97" t="str">
        <f t="shared" si="20"/>
        <v>PM 6,15</v>
      </c>
    </row>
    <row r="1230" spans="1:6" x14ac:dyDescent="0.2">
      <c r="A1230" s="98">
        <v>54</v>
      </c>
      <c r="B1230" s="99" t="s">
        <v>104</v>
      </c>
      <c r="C1230" s="120">
        <v>43179</v>
      </c>
      <c r="D1230" s="121">
        <v>0.34097222222222223</v>
      </c>
      <c r="E1230" s="97" t="s">
        <v>149</v>
      </c>
      <c r="F1230" s="97" t="str">
        <f t="shared" si="20"/>
        <v>AM 8,11</v>
      </c>
    </row>
    <row r="1231" spans="1:6" x14ac:dyDescent="0.2">
      <c r="A1231" s="98">
        <v>54</v>
      </c>
      <c r="B1231" s="99" t="s">
        <v>104</v>
      </c>
      <c r="C1231" s="120">
        <v>43179</v>
      </c>
      <c r="D1231" s="121">
        <v>0.31319444444444444</v>
      </c>
      <c r="E1231" s="97" t="s">
        <v>148</v>
      </c>
      <c r="F1231" s="97" t="str">
        <f t="shared" si="20"/>
        <v>PM 7,31</v>
      </c>
    </row>
    <row r="1232" spans="1:6" x14ac:dyDescent="0.2">
      <c r="A1232" s="98">
        <v>54</v>
      </c>
      <c r="B1232" s="99" t="s">
        <v>104</v>
      </c>
      <c r="C1232" s="120">
        <v>43180</v>
      </c>
      <c r="D1232" s="121">
        <v>0.3527777777777778</v>
      </c>
      <c r="E1232" s="97" t="s">
        <v>149</v>
      </c>
      <c r="F1232" s="97" t="str">
        <f t="shared" si="20"/>
        <v>AM 8,28</v>
      </c>
    </row>
    <row r="1233" spans="1:6" x14ac:dyDescent="0.2">
      <c r="A1233" s="98">
        <v>54</v>
      </c>
      <c r="B1233" s="99" t="s">
        <v>104</v>
      </c>
      <c r="C1233" s="120">
        <v>43180</v>
      </c>
      <c r="D1233" s="121">
        <v>7.013888888888889E-2</v>
      </c>
      <c r="E1233" s="97" t="s">
        <v>148</v>
      </c>
      <c r="F1233" s="97" t="str">
        <f t="shared" si="20"/>
        <v>PM 1,41</v>
      </c>
    </row>
    <row r="1234" spans="1:6" x14ac:dyDescent="0.2">
      <c r="A1234" s="98">
        <v>54</v>
      </c>
      <c r="B1234" s="99" t="s">
        <v>104</v>
      </c>
      <c r="C1234" s="120">
        <v>43180</v>
      </c>
      <c r="D1234" s="121">
        <v>0.12152777777777778</v>
      </c>
      <c r="E1234" s="97" t="s">
        <v>148</v>
      </c>
      <c r="F1234" s="97" t="str">
        <f t="shared" si="20"/>
        <v>PM 2,55</v>
      </c>
    </row>
    <row r="1235" spans="1:6" x14ac:dyDescent="0.2">
      <c r="A1235" s="98">
        <v>54</v>
      </c>
      <c r="B1235" s="99" t="s">
        <v>104</v>
      </c>
      <c r="C1235" s="120">
        <v>43180</v>
      </c>
      <c r="D1235" s="121">
        <v>0.25138888888888888</v>
      </c>
      <c r="E1235" s="97" t="s">
        <v>148</v>
      </c>
      <c r="F1235" s="97" t="str">
        <f t="shared" si="20"/>
        <v>PM 6,02</v>
      </c>
    </row>
    <row r="1236" spans="1:6" x14ac:dyDescent="0.2">
      <c r="A1236" s="98">
        <v>54</v>
      </c>
      <c r="B1236" s="99" t="s">
        <v>104</v>
      </c>
      <c r="C1236" s="120">
        <v>43181</v>
      </c>
      <c r="D1236" s="121">
        <v>0.34930555555555554</v>
      </c>
      <c r="E1236" s="97" t="s">
        <v>149</v>
      </c>
      <c r="F1236" s="97" t="str">
        <f t="shared" si="20"/>
        <v>AM 8,23</v>
      </c>
    </row>
    <row r="1237" spans="1:6" x14ac:dyDescent="0.2">
      <c r="A1237" s="98">
        <v>54</v>
      </c>
      <c r="B1237" s="99" t="s">
        <v>104</v>
      </c>
      <c r="C1237" s="120">
        <v>43181</v>
      </c>
      <c r="D1237" s="121">
        <v>0.20972222222222223</v>
      </c>
      <c r="E1237" s="97" t="s">
        <v>148</v>
      </c>
      <c r="F1237" s="97" t="str">
        <f t="shared" si="20"/>
        <v>PM 5,02</v>
      </c>
    </row>
    <row r="1238" spans="1:6" x14ac:dyDescent="0.2">
      <c r="A1238" s="98">
        <v>54</v>
      </c>
      <c r="B1238" s="99" t="s">
        <v>104</v>
      </c>
      <c r="C1238" s="120">
        <v>43183</v>
      </c>
      <c r="D1238" s="121">
        <v>0.34722222222222227</v>
      </c>
      <c r="E1238" s="97" t="s">
        <v>149</v>
      </c>
      <c r="F1238" s="97" t="str">
        <f t="shared" si="20"/>
        <v>AM 8,20</v>
      </c>
    </row>
    <row r="1239" spans="1:6" x14ac:dyDescent="0.2">
      <c r="A1239" s="98">
        <v>54</v>
      </c>
      <c r="B1239" s="99" t="s">
        <v>104</v>
      </c>
      <c r="C1239" s="120">
        <v>43183</v>
      </c>
      <c r="D1239" s="121">
        <v>0.23750000000000002</v>
      </c>
      <c r="E1239" s="97" t="s">
        <v>148</v>
      </c>
      <c r="F1239" s="97" t="str">
        <f t="shared" si="20"/>
        <v>PM 5,42</v>
      </c>
    </row>
    <row r="1240" spans="1:6" x14ac:dyDescent="0.2">
      <c r="A1240" s="98">
        <v>54</v>
      </c>
      <c r="B1240" s="99" t="s">
        <v>104</v>
      </c>
      <c r="C1240" s="120">
        <v>43184</v>
      </c>
      <c r="D1240" s="121">
        <v>0.35138888888888892</v>
      </c>
      <c r="E1240" s="97" t="s">
        <v>149</v>
      </c>
      <c r="F1240" s="97" t="str">
        <f t="shared" si="20"/>
        <v>AM 8,26</v>
      </c>
    </row>
    <row r="1241" spans="1:6" x14ac:dyDescent="0.2">
      <c r="A1241" s="98">
        <v>54</v>
      </c>
      <c r="B1241" s="99" t="s">
        <v>104</v>
      </c>
      <c r="C1241" s="120">
        <v>43184</v>
      </c>
      <c r="D1241" s="121">
        <v>0.27152777777777776</v>
      </c>
      <c r="E1241" s="97" t="s">
        <v>148</v>
      </c>
      <c r="F1241" s="97" t="str">
        <f t="shared" si="20"/>
        <v>PM 6,31</v>
      </c>
    </row>
    <row r="1242" spans="1:6" x14ac:dyDescent="0.2">
      <c r="A1242" s="98">
        <v>54</v>
      </c>
      <c r="B1242" s="99" t="s">
        <v>104</v>
      </c>
      <c r="C1242" s="120">
        <v>43185</v>
      </c>
      <c r="D1242" s="121">
        <v>0.4284722222222222</v>
      </c>
      <c r="E1242" s="97" t="s">
        <v>149</v>
      </c>
      <c r="F1242" s="97" t="str">
        <f t="shared" si="20"/>
        <v>AM 10,17</v>
      </c>
    </row>
    <row r="1243" spans="1:6" x14ac:dyDescent="0.2">
      <c r="A1243" s="98">
        <v>54</v>
      </c>
      <c r="B1243" s="99" t="s">
        <v>104</v>
      </c>
      <c r="C1243" s="120">
        <v>43185</v>
      </c>
      <c r="D1243" s="121">
        <v>0.25</v>
      </c>
      <c r="E1243" s="97" t="s">
        <v>148</v>
      </c>
      <c r="F1243" s="97" t="str">
        <f t="shared" si="20"/>
        <v>PM 6,00</v>
      </c>
    </row>
    <row r="1244" spans="1:6" x14ac:dyDescent="0.2">
      <c r="A1244" s="98">
        <v>54</v>
      </c>
      <c r="B1244" s="99" t="s">
        <v>104</v>
      </c>
      <c r="C1244" s="120">
        <v>43185</v>
      </c>
      <c r="D1244" s="121">
        <v>0.25069444444444444</v>
      </c>
      <c r="E1244" s="97" t="s">
        <v>148</v>
      </c>
      <c r="F1244" s="97" t="str">
        <f t="shared" si="20"/>
        <v>PM 6,01</v>
      </c>
    </row>
    <row r="1245" spans="1:6" x14ac:dyDescent="0.2">
      <c r="A1245" s="98">
        <v>54</v>
      </c>
      <c r="B1245" s="99" t="s">
        <v>104</v>
      </c>
      <c r="C1245" s="120">
        <v>43185</v>
      </c>
      <c r="D1245" s="121">
        <v>0.28055555555555556</v>
      </c>
      <c r="E1245" s="97" t="s">
        <v>148</v>
      </c>
      <c r="F1245" s="97" t="str">
        <f t="shared" si="20"/>
        <v>PM 6,44</v>
      </c>
    </row>
    <row r="1246" spans="1:6" x14ac:dyDescent="0.2">
      <c r="A1246" s="98">
        <v>54</v>
      </c>
      <c r="B1246" s="99" t="s">
        <v>104</v>
      </c>
      <c r="C1246" s="120">
        <v>43186</v>
      </c>
      <c r="D1246" s="121">
        <v>0.41666666666666669</v>
      </c>
      <c r="E1246" s="97" t="s">
        <v>149</v>
      </c>
      <c r="F1246" s="97" t="str">
        <f t="shared" si="20"/>
        <v>AM 10,00</v>
      </c>
    </row>
    <row r="1247" spans="1:6" x14ac:dyDescent="0.2">
      <c r="A1247" s="98">
        <v>54</v>
      </c>
      <c r="B1247" s="99" t="s">
        <v>104</v>
      </c>
      <c r="C1247" s="120">
        <v>43186</v>
      </c>
      <c r="D1247" s="121">
        <v>0.17083333333333331</v>
      </c>
      <c r="E1247" s="97" t="s">
        <v>148</v>
      </c>
      <c r="F1247" s="97" t="str">
        <f t="shared" si="20"/>
        <v>PM 4,06</v>
      </c>
    </row>
    <row r="1248" spans="1:6" x14ac:dyDescent="0.2">
      <c r="A1248" s="98">
        <v>54</v>
      </c>
      <c r="B1248" s="99" t="s">
        <v>104</v>
      </c>
      <c r="C1248" s="120">
        <v>43186</v>
      </c>
      <c r="D1248" s="121">
        <v>0.26597222222222222</v>
      </c>
      <c r="E1248" s="97" t="s">
        <v>148</v>
      </c>
      <c r="F1248" s="97" t="str">
        <f t="shared" si="20"/>
        <v>PM 6,23</v>
      </c>
    </row>
    <row r="1249" spans="1:6" x14ac:dyDescent="0.2">
      <c r="A1249" s="98">
        <v>54</v>
      </c>
      <c r="B1249" s="99" t="s">
        <v>104</v>
      </c>
      <c r="C1249" s="120">
        <v>43186</v>
      </c>
      <c r="D1249" s="121">
        <v>0.32708333333333334</v>
      </c>
      <c r="E1249" s="97" t="s">
        <v>148</v>
      </c>
      <c r="F1249" s="97" t="str">
        <f t="shared" si="20"/>
        <v>PM 7,51</v>
      </c>
    </row>
    <row r="1250" spans="1:6" x14ac:dyDescent="0.2">
      <c r="A1250" s="98">
        <v>54</v>
      </c>
      <c r="B1250" s="99" t="s">
        <v>104</v>
      </c>
      <c r="C1250" s="120">
        <v>43186</v>
      </c>
      <c r="D1250" s="121">
        <v>0.33611111111111108</v>
      </c>
      <c r="E1250" s="97" t="s">
        <v>148</v>
      </c>
      <c r="F1250" s="97" t="str">
        <f t="shared" si="20"/>
        <v>PM 8,04</v>
      </c>
    </row>
    <row r="1251" spans="1:6" x14ac:dyDescent="0.2">
      <c r="A1251" s="98">
        <v>54</v>
      </c>
      <c r="B1251" s="99" t="s">
        <v>104</v>
      </c>
      <c r="C1251" s="120">
        <v>43187</v>
      </c>
      <c r="D1251" s="121">
        <v>0.45069444444444445</v>
      </c>
      <c r="E1251" s="97" t="s">
        <v>149</v>
      </c>
      <c r="F1251" s="97" t="str">
        <f t="shared" si="20"/>
        <v>AM 10,49</v>
      </c>
    </row>
    <row r="1252" spans="1:6" x14ac:dyDescent="0.2">
      <c r="A1252" s="98">
        <v>54</v>
      </c>
      <c r="B1252" s="99" t="s">
        <v>104</v>
      </c>
      <c r="C1252" s="120">
        <v>43188</v>
      </c>
      <c r="D1252" s="121">
        <v>0.34513888888888888</v>
      </c>
      <c r="E1252" s="97" t="s">
        <v>149</v>
      </c>
      <c r="F1252" s="97" t="str">
        <f t="shared" si="20"/>
        <v>AM 8,17</v>
      </c>
    </row>
    <row r="1253" spans="1:6" x14ac:dyDescent="0.2">
      <c r="A1253" s="98">
        <v>54</v>
      </c>
      <c r="B1253" s="99" t="s">
        <v>104</v>
      </c>
      <c r="C1253" s="120">
        <v>43188</v>
      </c>
      <c r="D1253" s="121">
        <v>0.20972222222222223</v>
      </c>
      <c r="E1253" s="97" t="s">
        <v>148</v>
      </c>
      <c r="F1253" s="97" t="str">
        <f t="shared" si="20"/>
        <v>PM 5,02</v>
      </c>
    </row>
    <row r="1254" spans="1:6" x14ac:dyDescent="0.2">
      <c r="A1254" s="98">
        <v>54</v>
      </c>
      <c r="B1254" s="99" t="s">
        <v>104</v>
      </c>
      <c r="C1254" s="120">
        <v>43189</v>
      </c>
      <c r="D1254" s="121">
        <v>8.6111111111111124E-2</v>
      </c>
      <c r="E1254" s="97" t="s">
        <v>148</v>
      </c>
      <c r="F1254" s="97" t="str">
        <f t="shared" si="20"/>
        <v>PM 2,04</v>
      </c>
    </row>
    <row r="1255" spans="1:6" x14ac:dyDescent="0.2">
      <c r="A1255" s="98">
        <v>54</v>
      </c>
      <c r="B1255" s="99" t="s">
        <v>104</v>
      </c>
      <c r="C1255" s="120">
        <v>43189</v>
      </c>
      <c r="D1255" s="121">
        <v>0.3125</v>
      </c>
      <c r="E1255" s="97" t="s">
        <v>148</v>
      </c>
      <c r="F1255" s="97" t="str">
        <f t="shared" si="20"/>
        <v>PM 7,30</v>
      </c>
    </row>
    <row r="1256" spans="1:6" x14ac:dyDescent="0.2">
      <c r="A1256" s="98">
        <v>54</v>
      </c>
      <c r="B1256" s="99" t="s">
        <v>104</v>
      </c>
      <c r="C1256" s="120">
        <v>43190</v>
      </c>
      <c r="D1256" s="121">
        <v>0.45763888888888887</v>
      </c>
      <c r="E1256" s="97" t="s">
        <v>149</v>
      </c>
      <c r="F1256" s="97" t="str">
        <f t="shared" si="20"/>
        <v>AM 10,59</v>
      </c>
    </row>
    <row r="1257" spans="1:6" x14ac:dyDescent="0.2">
      <c r="A1257" s="98">
        <v>54</v>
      </c>
      <c r="B1257" s="99" t="s">
        <v>104</v>
      </c>
      <c r="C1257" s="120">
        <v>43190</v>
      </c>
      <c r="D1257" s="121">
        <v>0.25208333333333333</v>
      </c>
      <c r="E1257" s="97" t="s">
        <v>148</v>
      </c>
      <c r="F1257" s="97" t="str">
        <f t="shared" si="20"/>
        <v>PM 6,03</v>
      </c>
    </row>
    <row r="1258" spans="1:6" x14ac:dyDescent="0.2">
      <c r="A1258" s="98">
        <v>56</v>
      </c>
      <c r="B1258" s="99" t="s">
        <v>105</v>
      </c>
      <c r="C1258" s="120">
        <v>43160</v>
      </c>
      <c r="D1258" s="121">
        <v>0.3444444444444445</v>
      </c>
      <c r="E1258" s="97" t="s">
        <v>149</v>
      </c>
      <c r="F1258" s="97" t="str">
        <f t="shared" si="20"/>
        <v>AM 8,16</v>
      </c>
    </row>
    <row r="1259" spans="1:6" x14ac:dyDescent="0.2">
      <c r="A1259" s="98">
        <v>56</v>
      </c>
      <c r="B1259" s="99" t="s">
        <v>105</v>
      </c>
      <c r="C1259" s="120">
        <v>43160</v>
      </c>
      <c r="D1259" s="121">
        <v>0.21180555555555555</v>
      </c>
      <c r="E1259" s="97" t="s">
        <v>148</v>
      </c>
      <c r="F1259" s="97" t="str">
        <f t="shared" si="20"/>
        <v>PM 5,05</v>
      </c>
    </row>
    <row r="1260" spans="1:6" x14ac:dyDescent="0.2">
      <c r="A1260" s="98">
        <v>56</v>
      </c>
      <c r="B1260" s="99" t="s">
        <v>105</v>
      </c>
      <c r="C1260" s="120">
        <v>43162</v>
      </c>
      <c r="D1260" s="121">
        <v>0.35486111111111113</v>
      </c>
      <c r="E1260" s="97" t="s">
        <v>149</v>
      </c>
      <c r="F1260" s="97" t="str">
        <f t="shared" si="20"/>
        <v>AM 8,31</v>
      </c>
    </row>
    <row r="1261" spans="1:6" x14ac:dyDescent="0.2">
      <c r="A1261" s="98">
        <v>56</v>
      </c>
      <c r="B1261" s="99" t="s">
        <v>105</v>
      </c>
      <c r="C1261" s="120">
        <v>43162</v>
      </c>
      <c r="D1261" s="121">
        <v>0.20972222222222223</v>
      </c>
      <c r="E1261" s="97" t="s">
        <v>148</v>
      </c>
      <c r="F1261" s="97" t="str">
        <f t="shared" si="20"/>
        <v>PM 5,02</v>
      </c>
    </row>
    <row r="1262" spans="1:6" x14ac:dyDescent="0.2">
      <c r="A1262" s="98">
        <v>56</v>
      </c>
      <c r="B1262" s="99" t="s">
        <v>105</v>
      </c>
      <c r="C1262" s="120">
        <v>43163</v>
      </c>
      <c r="D1262" s="121">
        <v>0.36527777777777781</v>
      </c>
      <c r="E1262" s="97" t="s">
        <v>149</v>
      </c>
      <c r="F1262" s="97" t="str">
        <f t="shared" si="20"/>
        <v>AM 8,46</v>
      </c>
    </row>
    <row r="1263" spans="1:6" x14ac:dyDescent="0.2">
      <c r="A1263" s="98">
        <v>56</v>
      </c>
      <c r="B1263" s="99" t="s">
        <v>105</v>
      </c>
      <c r="C1263" s="120">
        <v>43163</v>
      </c>
      <c r="D1263" s="121">
        <v>0.25069444444444444</v>
      </c>
      <c r="E1263" s="97" t="s">
        <v>148</v>
      </c>
      <c r="F1263" s="97" t="str">
        <f t="shared" si="20"/>
        <v>PM 6,01</v>
      </c>
    </row>
    <row r="1264" spans="1:6" x14ac:dyDescent="0.2">
      <c r="A1264" s="98">
        <v>56</v>
      </c>
      <c r="B1264" s="99" t="s">
        <v>105</v>
      </c>
      <c r="C1264" s="120">
        <v>43164</v>
      </c>
      <c r="D1264" s="121">
        <v>0.35138888888888892</v>
      </c>
      <c r="E1264" s="97" t="s">
        <v>149</v>
      </c>
      <c r="F1264" s="97" t="str">
        <f t="shared" si="20"/>
        <v>AM 8,26</v>
      </c>
    </row>
    <row r="1265" spans="1:6" x14ac:dyDescent="0.2">
      <c r="A1265" s="98">
        <v>56</v>
      </c>
      <c r="B1265" s="99" t="s">
        <v>105</v>
      </c>
      <c r="C1265" s="120">
        <v>43164</v>
      </c>
      <c r="D1265" s="121">
        <v>0.21597222222222223</v>
      </c>
      <c r="E1265" s="97" t="s">
        <v>148</v>
      </c>
      <c r="F1265" s="97" t="str">
        <f t="shared" si="20"/>
        <v>PM 5,11</v>
      </c>
    </row>
    <row r="1266" spans="1:6" x14ac:dyDescent="0.2">
      <c r="A1266" s="98">
        <v>56</v>
      </c>
      <c r="B1266" s="99" t="s">
        <v>105</v>
      </c>
      <c r="C1266" s="120">
        <v>43165</v>
      </c>
      <c r="D1266" s="121">
        <v>0.34583333333333338</v>
      </c>
      <c r="E1266" s="97" t="s">
        <v>149</v>
      </c>
      <c r="F1266" s="97" t="str">
        <f t="shared" si="20"/>
        <v>AM 8,18</v>
      </c>
    </row>
    <row r="1267" spans="1:6" x14ac:dyDescent="0.2">
      <c r="A1267" s="98">
        <v>56</v>
      </c>
      <c r="B1267" s="99" t="s">
        <v>105</v>
      </c>
      <c r="C1267" s="120">
        <v>43165</v>
      </c>
      <c r="D1267" s="121">
        <v>0.20833333333333334</v>
      </c>
      <c r="E1267" s="97" t="s">
        <v>148</v>
      </c>
      <c r="F1267" s="97" t="str">
        <f t="shared" si="20"/>
        <v>PM 5,00</v>
      </c>
    </row>
    <row r="1268" spans="1:6" x14ac:dyDescent="0.2">
      <c r="A1268" s="98">
        <v>56</v>
      </c>
      <c r="B1268" s="99" t="s">
        <v>105</v>
      </c>
      <c r="C1268" s="120">
        <v>43166</v>
      </c>
      <c r="D1268" s="121">
        <v>0.34652777777777777</v>
      </c>
      <c r="E1268" s="97" t="s">
        <v>149</v>
      </c>
      <c r="F1268" s="97" t="str">
        <f t="shared" si="20"/>
        <v>AM 8,19</v>
      </c>
    </row>
    <row r="1269" spans="1:6" x14ac:dyDescent="0.2">
      <c r="A1269" s="98">
        <v>56</v>
      </c>
      <c r="B1269" s="99" t="s">
        <v>105</v>
      </c>
      <c r="C1269" s="120">
        <v>43166</v>
      </c>
      <c r="D1269" s="121">
        <v>0.20902777777777778</v>
      </c>
      <c r="E1269" s="97" t="s">
        <v>148</v>
      </c>
      <c r="F1269" s="97" t="str">
        <f t="shared" si="20"/>
        <v>PM 5,01</v>
      </c>
    </row>
    <row r="1270" spans="1:6" x14ac:dyDescent="0.2">
      <c r="A1270" s="98">
        <v>56</v>
      </c>
      <c r="B1270" s="99" t="s">
        <v>105</v>
      </c>
      <c r="C1270" s="120">
        <v>43167</v>
      </c>
      <c r="D1270" s="121">
        <v>0.34583333333333338</v>
      </c>
      <c r="E1270" s="97" t="s">
        <v>149</v>
      </c>
      <c r="F1270" s="97" t="str">
        <f t="shared" si="20"/>
        <v>AM 8,18</v>
      </c>
    </row>
    <row r="1271" spans="1:6" x14ac:dyDescent="0.2">
      <c r="A1271" s="98">
        <v>56</v>
      </c>
      <c r="B1271" s="99" t="s">
        <v>105</v>
      </c>
      <c r="C1271" s="120">
        <v>43167</v>
      </c>
      <c r="D1271" s="121">
        <v>0.21111111111111111</v>
      </c>
      <c r="E1271" s="97" t="s">
        <v>148</v>
      </c>
      <c r="F1271" s="97" t="str">
        <f t="shared" si="20"/>
        <v>PM 5,04</v>
      </c>
    </row>
    <row r="1272" spans="1:6" x14ac:dyDescent="0.2">
      <c r="A1272" s="98">
        <v>56</v>
      </c>
      <c r="B1272" s="99" t="s">
        <v>105</v>
      </c>
      <c r="C1272" s="120">
        <v>43169</v>
      </c>
      <c r="D1272" s="121">
        <v>0.34375</v>
      </c>
      <c r="E1272" s="97" t="s">
        <v>149</v>
      </c>
      <c r="F1272" s="97" t="str">
        <f t="shared" si="20"/>
        <v>AM 8,15</v>
      </c>
    </row>
    <row r="1273" spans="1:6" x14ac:dyDescent="0.2">
      <c r="A1273" s="98">
        <v>56</v>
      </c>
      <c r="B1273" s="99" t="s">
        <v>105</v>
      </c>
      <c r="C1273" s="120">
        <v>43169</v>
      </c>
      <c r="D1273" s="121">
        <v>0.20902777777777778</v>
      </c>
      <c r="E1273" s="97" t="s">
        <v>148</v>
      </c>
      <c r="F1273" s="97" t="str">
        <f t="shared" si="20"/>
        <v>PM 5,01</v>
      </c>
    </row>
    <row r="1274" spans="1:6" x14ac:dyDescent="0.2">
      <c r="A1274" s="98">
        <v>56</v>
      </c>
      <c r="B1274" s="99" t="s">
        <v>105</v>
      </c>
      <c r="C1274" s="120">
        <v>43170</v>
      </c>
      <c r="D1274" s="121">
        <v>0.34791666666666665</v>
      </c>
      <c r="E1274" s="97" t="s">
        <v>149</v>
      </c>
      <c r="F1274" s="97" t="str">
        <f t="shared" si="20"/>
        <v>AM 8,21</v>
      </c>
    </row>
    <row r="1275" spans="1:6" x14ac:dyDescent="0.2">
      <c r="A1275" s="98">
        <v>56</v>
      </c>
      <c r="B1275" s="99" t="s">
        <v>105</v>
      </c>
      <c r="C1275" s="120">
        <v>43170</v>
      </c>
      <c r="D1275" s="121">
        <v>0.20972222222222223</v>
      </c>
      <c r="E1275" s="97" t="s">
        <v>148</v>
      </c>
      <c r="F1275" s="97" t="str">
        <f t="shared" si="20"/>
        <v>PM 5,02</v>
      </c>
    </row>
    <row r="1276" spans="1:6" x14ac:dyDescent="0.2">
      <c r="A1276" s="98">
        <v>56</v>
      </c>
      <c r="B1276" s="99" t="s">
        <v>105</v>
      </c>
      <c r="C1276" s="120">
        <v>43171</v>
      </c>
      <c r="D1276" s="121">
        <v>0.34652777777777777</v>
      </c>
      <c r="E1276" s="97" t="s">
        <v>149</v>
      </c>
      <c r="F1276" s="97" t="str">
        <f t="shared" si="20"/>
        <v>AM 8,19</v>
      </c>
    </row>
    <row r="1277" spans="1:6" x14ac:dyDescent="0.2">
      <c r="A1277" s="98">
        <v>56</v>
      </c>
      <c r="B1277" s="99" t="s">
        <v>105</v>
      </c>
      <c r="C1277" s="120">
        <v>43171</v>
      </c>
      <c r="D1277" s="121">
        <v>0.22291666666666665</v>
      </c>
      <c r="E1277" s="97" t="s">
        <v>148</v>
      </c>
      <c r="F1277" s="97" t="str">
        <f t="shared" si="20"/>
        <v>PM 5,21</v>
      </c>
    </row>
    <row r="1278" spans="1:6" x14ac:dyDescent="0.2">
      <c r="A1278" s="98">
        <v>56</v>
      </c>
      <c r="B1278" s="99" t="s">
        <v>105</v>
      </c>
      <c r="C1278" s="120">
        <v>43172</v>
      </c>
      <c r="D1278" s="121">
        <v>0.34791666666666665</v>
      </c>
      <c r="E1278" s="97" t="s">
        <v>149</v>
      </c>
      <c r="F1278" s="97" t="str">
        <f t="shared" si="20"/>
        <v>AM 8,21</v>
      </c>
    </row>
    <row r="1279" spans="1:6" x14ac:dyDescent="0.2">
      <c r="A1279" s="98">
        <v>56</v>
      </c>
      <c r="B1279" s="99" t="s">
        <v>105</v>
      </c>
      <c r="C1279" s="120">
        <v>43172</v>
      </c>
      <c r="D1279" s="121">
        <v>0.20902777777777778</v>
      </c>
      <c r="E1279" s="97" t="s">
        <v>148</v>
      </c>
      <c r="F1279" s="97" t="str">
        <f t="shared" si="20"/>
        <v>PM 5,01</v>
      </c>
    </row>
    <row r="1280" spans="1:6" x14ac:dyDescent="0.2">
      <c r="A1280" s="98">
        <v>56</v>
      </c>
      <c r="B1280" s="99" t="s">
        <v>105</v>
      </c>
      <c r="C1280" s="120">
        <v>43173</v>
      </c>
      <c r="D1280" s="121">
        <v>0.34791666666666665</v>
      </c>
      <c r="E1280" s="97" t="s">
        <v>149</v>
      </c>
      <c r="F1280" s="97" t="str">
        <f t="shared" si="20"/>
        <v>AM 8,21</v>
      </c>
    </row>
    <row r="1281" spans="1:6" x14ac:dyDescent="0.2">
      <c r="A1281" s="98">
        <v>56</v>
      </c>
      <c r="B1281" s="99" t="s">
        <v>105</v>
      </c>
      <c r="C1281" s="120">
        <v>43173</v>
      </c>
      <c r="D1281" s="121">
        <v>0.20902777777777778</v>
      </c>
      <c r="E1281" s="97" t="s">
        <v>148</v>
      </c>
      <c r="F1281" s="97" t="str">
        <f t="shared" si="20"/>
        <v>PM 5,01</v>
      </c>
    </row>
    <row r="1282" spans="1:6" x14ac:dyDescent="0.2">
      <c r="A1282" s="98">
        <v>56</v>
      </c>
      <c r="B1282" s="99" t="s">
        <v>105</v>
      </c>
      <c r="C1282" s="120">
        <v>43174</v>
      </c>
      <c r="D1282" s="121">
        <v>0.3430555555555555</v>
      </c>
      <c r="E1282" s="97" t="s">
        <v>149</v>
      </c>
      <c r="F1282" s="97" t="str">
        <f t="shared" ref="F1282:F1345" si="21">E1282&amp;" "&amp;TEXT(D1282,"h,mm")</f>
        <v>AM 8,14</v>
      </c>
    </row>
    <row r="1283" spans="1:6" x14ac:dyDescent="0.2">
      <c r="A1283" s="98">
        <v>56</v>
      </c>
      <c r="B1283" s="99" t="s">
        <v>105</v>
      </c>
      <c r="C1283" s="120">
        <v>43174</v>
      </c>
      <c r="D1283" s="121">
        <v>0.21041666666666667</v>
      </c>
      <c r="E1283" s="97" t="s">
        <v>148</v>
      </c>
      <c r="F1283" s="97" t="str">
        <f t="shared" si="21"/>
        <v>PM 5,03</v>
      </c>
    </row>
    <row r="1284" spans="1:6" x14ac:dyDescent="0.2">
      <c r="A1284" s="98">
        <v>56</v>
      </c>
      <c r="B1284" s="99" t="s">
        <v>105</v>
      </c>
      <c r="C1284" s="120">
        <v>43176</v>
      </c>
      <c r="D1284" s="121">
        <v>0.3444444444444445</v>
      </c>
      <c r="E1284" s="97" t="s">
        <v>149</v>
      </c>
      <c r="F1284" s="97" t="str">
        <f t="shared" si="21"/>
        <v>AM 8,16</v>
      </c>
    </row>
    <row r="1285" spans="1:6" x14ac:dyDescent="0.2">
      <c r="A1285" s="98">
        <v>56</v>
      </c>
      <c r="B1285" s="99" t="s">
        <v>105</v>
      </c>
      <c r="C1285" s="120">
        <v>43176</v>
      </c>
      <c r="D1285" s="121">
        <v>0.20902777777777778</v>
      </c>
      <c r="E1285" s="97" t="s">
        <v>148</v>
      </c>
      <c r="F1285" s="97" t="str">
        <f t="shared" si="21"/>
        <v>PM 5,01</v>
      </c>
    </row>
    <row r="1286" spans="1:6" x14ac:dyDescent="0.2">
      <c r="A1286" s="98">
        <v>56</v>
      </c>
      <c r="B1286" s="99" t="s">
        <v>105</v>
      </c>
      <c r="C1286" s="120">
        <v>43177</v>
      </c>
      <c r="D1286" s="121">
        <v>0.34236111111111112</v>
      </c>
      <c r="E1286" s="97" t="s">
        <v>149</v>
      </c>
      <c r="F1286" s="97" t="str">
        <f t="shared" si="21"/>
        <v>AM 8,13</v>
      </c>
    </row>
    <row r="1287" spans="1:6" x14ac:dyDescent="0.2">
      <c r="A1287" s="98">
        <v>56</v>
      </c>
      <c r="B1287" s="99" t="s">
        <v>105</v>
      </c>
      <c r="C1287" s="120">
        <v>43177</v>
      </c>
      <c r="D1287" s="121">
        <v>0.21180555555555555</v>
      </c>
      <c r="E1287" s="97" t="s">
        <v>148</v>
      </c>
      <c r="F1287" s="97" t="str">
        <f t="shared" si="21"/>
        <v>PM 5,05</v>
      </c>
    </row>
    <row r="1288" spans="1:6" x14ac:dyDescent="0.2">
      <c r="A1288" s="98">
        <v>56</v>
      </c>
      <c r="B1288" s="99" t="s">
        <v>105</v>
      </c>
      <c r="C1288" s="120">
        <v>43177</v>
      </c>
      <c r="D1288" s="121">
        <v>0.29097222222222224</v>
      </c>
      <c r="E1288" s="97" t="s">
        <v>148</v>
      </c>
      <c r="F1288" s="97" t="str">
        <f t="shared" si="21"/>
        <v>PM 6,59</v>
      </c>
    </row>
    <row r="1289" spans="1:6" x14ac:dyDescent="0.2">
      <c r="A1289" s="98">
        <v>56</v>
      </c>
      <c r="B1289" s="99" t="s">
        <v>105</v>
      </c>
      <c r="C1289" s="120">
        <v>43178</v>
      </c>
      <c r="D1289" s="121">
        <v>0.35069444444444442</v>
      </c>
      <c r="E1289" s="97" t="s">
        <v>149</v>
      </c>
      <c r="F1289" s="97" t="str">
        <f t="shared" si="21"/>
        <v>AM 8,25</v>
      </c>
    </row>
    <row r="1290" spans="1:6" x14ac:dyDescent="0.2">
      <c r="A1290" s="98">
        <v>56</v>
      </c>
      <c r="B1290" s="99" t="s">
        <v>105</v>
      </c>
      <c r="C1290" s="120">
        <v>43178</v>
      </c>
      <c r="D1290" s="121">
        <v>0.25208333333333333</v>
      </c>
      <c r="E1290" s="97" t="s">
        <v>148</v>
      </c>
      <c r="F1290" s="97" t="str">
        <f t="shared" si="21"/>
        <v>PM 6,03</v>
      </c>
    </row>
    <row r="1291" spans="1:6" x14ac:dyDescent="0.2">
      <c r="A1291" s="98">
        <v>56</v>
      </c>
      <c r="B1291" s="99" t="s">
        <v>105</v>
      </c>
      <c r="C1291" s="120">
        <v>43179</v>
      </c>
      <c r="D1291" s="121">
        <v>0.35416666666666669</v>
      </c>
      <c r="E1291" s="97" t="s">
        <v>149</v>
      </c>
      <c r="F1291" s="97" t="str">
        <f t="shared" si="21"/>
        <v>AM 8,30</v>
      </c>
    </row>
    <row r="1292" spans="1:6" x14ac:dyDescent="0.2">
      <c r="A1292" s="98">
        <v>56</v>
      </c>
      <c r="B1292" s="99" t="s">
        <v>105</v>
      </c>
      <c r="C1292" s="120">
        <v>43179</v>
      </c>
      <c r="D1292" s="121">
        <v>0.3125</v>
      </c>
      <c r="E1292" s="97" t="s">
        <v>148</v>
      </c>
      <c r="F1292" s="97" t="str">
        <f t="shared" si="21"/>
        <v>PM 7,30</v>
      </c>
    </row>
    <row r="1293" spans="1:6" x14ac:dyDescent="0.2">
      <c r="A1293" s="98">
        <v>56</v>
      </c>
      <c r="B1293" s="99" t="s">
        <v>105</v>
      </c>
      <c r="C1293" s="120">
        <v>43180</v>
      </c>
      <c r="D1293" s="121">
        <v>0.35416666666666669</v>
      </c>
      <c r="E1293" s="97" t="s">
        <v>149</v>
      </c>
      <c r="F1293" s="97" t="str">
        <f t="shared" si="21"/>
        <v>AM 8,30</v>
      </c>
    </row>
    <row r="1294" spans="1:6" x14ac:dyDescent="0.2">
      <c r="A1294" s="98">
        <v>56</v>
      </c>
      <c r="B1294" s="99" t="s">
        <v>105</v>
      </c>
      <c r="C1294" s="120">
        <v>43180</v>
      </c>
      <c r="D1294" s="121">
        <v>0.25069444444444444</v>
      </c>
      <c r="E1294" s="97" t="s">
        <v>148</v>
      </c>
      <c r="F1294" s="97" t="str">
        <f t="shared" si="21"/>
        <v>PM 6,01</v>
      </c>
    </row>
    <row r="1295" spans="1:6" x14ac:dyDescent="0.2">
      <c r="A1295" s="98">
        <v>56</v>
      </c>
      <c r="B1295" s="99" t="s">
        <v>105</v>
      </c>
      <c r="C1295" s="120">
        <v>43181</v>
      </c>
      <c r="D1295" s="121">
        <v>0.35069444444444442</v>
      </c>
      <c r="E1295" s="97" t="s">
        <v>149</v>
      </c>
      <c r="F1295" s="97" t="str">
        <f t="shared" si="21"/>
        <v>AM 8,25</v>
      </c>
    </row>
    <row r="1296" spans="1:6" x14ac:dyDescent="0.2">
      <c r="A1296" s="98">
        <v>56</v>
      </c>
      <c r="B1296" s="99" t="s">
        <v>105</v>
      </c>
      <c r="C1296" s="120">
        <v>43181</v>
      </c>
      <c r="D1296" s="121">
        <v>0.20902777777777778</v>
      </c>
      <c r="E1296" s="97" t="s">
        <v>148</v>
      </c>
      <c r="F1296" s="97" t="str">
        <f t="shared" si="21"/>
        <v>PM 5,01</v>
      </c>
    </row>
    <row r="1297" spans="1:6" x14ac:dyDescent="0.2">
      <c r="A1297" s="98">
        <v>56</v>
      </c>
      <c r="B1297" s="99" t="s">
        <v>105</v>
      </c>
      <c r="C1297" s="120">
        <v>43183</v>
      </c>
      <c r="D1297" s="121">
        <v>0.34583333333333338</v>
      </c>
      <c r="E1297" s="97" t="s">
        <v>149</v>
      </c>
      <c r="F1297" s="97" t="str">
        <f t="shared" si="21"/>
        <v>AM 8,18</v>
      </c>
    </row>
    <row r="1298" spans="1:6" x14ac:dyDescent="0.2">
      <c r="A1298" s="98">
        <v>56</v>
      </c>
      <c r="B1298" s="99" t="s">
        <v>105</v>
      </c>
      <c r="C1298" s="120">
        <v>43183</v>
      </c>
      <c r="D1298" s="121">
        <v>0.24861111111111112</v>
      </c>
      <c r="E1298" s="97" t="s">
        <v>148</v>
      </c>
      <c r="F1298" s="97" t="str">
        <f t="shared" si="21"/>
        <v>PM 5,58</v>
      </c>
    </row>
    <row r="1299" spans="1:6" x14ac:dyDescent="0.2">
      <c r="A1299" s="98">
        <v>56</v>
      </c>
      <c r="B1299" s="99" t="s">
        <v>105</v>
      </c>
      <c r="C1299" s="120">
        <v>43184</v>
      </c>
      <c r="D1299" s="121">
        <v>0.3430555555555555</v>
      </c>
      <c r="E1299" s="97" t="s">
        <v>149</v>
      </c>
      <c r="F1299" s="97" t="str">
        <f t="shared" si="21"/>
        <v>AM 8,14</v>
      </c>
    </row>
    <row r="1300" spans="1:6" x14ac:dyDescent="0.2">
      <c r="A1300" s="98">
        <v>56</v>
      </c>
      <c r="B1300" s="99" t="s">
        <v>105</v>
      </c>
      <c r="C1300" s="120">
        <v>43184</v>
      </c>
      <c r="D1300" s="121">
        <v>0.2722222222222222</v>
      </c>
      <c r="E1300" s="97" t="s">
        <v>148</v>
      </c>
      <c r="F1300" s="97" t="str">
        <f t="shared" si="21"/>
        <v>PM 6,32</v>
      </c>
    </row>
    <row r="1301" spans="1:6" x14ac:dyDescent="0.2">
      <c r="A1301" s="98">
        <v>56</v>
      </c>
      <c r="B1301" s="99" t="s">
        <v>105</v>
      </c>
      <c r="C1301" s="120">
        <v>43185</v>
      </c>
      <c r="D1301" s="121">
        <v>0.3527777777777778</v>
      </c>
      <c r="E1301" s="97" t="s">
        <v>149</v>
      </c>
      <c r="F1301" s="97" t="str">
        <f t="shared" si="21"/>
        <v>AM 8,28</v>
      </c>
    </row>
    <row r="1302" spans="1:6" x14ac:dyDescent="0.2">
      <c r="A1302" s="98">
        <v>56</v>
      </c>
      <c r="B1302" s="99" t="s">
        <v>105</v>
      </c>
      <c r="C1302" s="120">
        <v>43185</v>
      </c>
      <c r="D1302" s="121">
        <v>0.36388888888888887</v>
      </c>
      <c r="E1302" s="97" t="s">
        <v>148</v>
      </c>
      <c r="F1302" s="97" t="str">
        <f t="shared" si="21"/>
        <v>PM 8,44</v>
      </c>
    </row>
    <row r="1303" spans="1:6" x14ac:dyDescent="0.2">
      <c r="A1303" s="98">
        <v>56</v>
      </c>
      <c r="B1303" s="99" t="s">
        <v>105</v>
      </c>
      <c r="C1303" s="120">
        <v>43186</v>
      </c>
      <c r="D1303" s="121">
        <v>0.37083333333333335</v>
      </c>
      <c r="E1303" s="97" t="s">
        <v>149</v>
      </c>
      <c r="F1303" s="97" t="str">
        <f t="shared" si="21"/>
        <v>AM 8,54</v>
      </c>
    </row>
    <row r="1304" spans="1:6" x14ac:dyDescent="0.2">
      <c r="A1304" s="98">
        <v>56</v>
      </c>
      <c r="B1304" s="99" t="s">
        <v>105</v>
      </c>
      <c r="C1304" s="120">
        <v>43186</v>
      </c>
      <c r="D1304" s="121">
        <v>0.25069444444444444</v>
      </c>
      <c r="E1304" s="97" t="s">
        <v>148</v>
      </c>
      <c r="F1304" s="97" t="str">
        <f t="shared" si="21"/>
        <v>PM 6,01</v>
      </c>
    </row>
    <row r="1305" spans="1:6" x14ac:dyDescent="0.2">
      <c r="A1305" s="98">
        <v>56</v>
      </c>
      <c r="B1305" s="99" t="s">
        <v>105</v>
      </c>
      <c r="C1305" s="120">
        <v>43187</v>
      </c>
      <c r="D1305" s="121">
        <v>0.35138888888888892</v>
      </c>
      <c r="E1305" s="97" t="s">
        <v>149</v>
      </c>
      <c r="F1305" s="97" t="str">
        <f t="shared" si="21"/>
        <v>AM 8,26</v>
      </c>
    </row>
    <row r="1306" spans="1:6" x14ac:dyDescent="0.2">
      <c r="A1306" s="98">
        <v>56</v>
      </c>
      <c r="B1306" s="99" t="s">
        <v>105</v>
      </c>
      <c r="C1306" s="120">
        <v>43187</v>
      </c>
      <c r="D1306" s="121">
        <v>0.25208333333333333</v>
      </c>
      <c r="E1306" s="97" t="s">
        <v>148</v>
      </c>
      <c r="F1306" s="97" t="str">
        <f t="shared" si="21"/>
        <v>PM 6,03</v>
      </c>
    </row>
    <row r="1307" spans="1:6" x14ac:dyDescent="0.2">
      <c r="A1307" s="98">
        <v>56</v>
      </c>
      <c r="B1307" s="99" t="s">
        <v>105</v>
      </c>
      <c r="C1307" s="120">
        <v>43188</v>
      </c>
      <c r="D1307" s="121">
        <v>0.34513888888888888</v>
      </c>
      <c r="E1307" s="97" t="s">
        <v>149</v>
      </c>
      <c r="F1307" s="97" t="str">
        <f t="shared" si="21"/>
        <v>AM 8,17</v>
      </c>
    </row>
    <row r="1308" spans="1:6" x14ac:dyDescent="0.2">
      <c r="A1308" s="98">
        <v>56</v>
      </c>
      <c r="B1308" s="99" t="s">
        <v>105</v>
      </c>
      <c r="C1308" s="120">
        <v>43188</v>
      </c>
      <c r="D1308" s="121">
        <v>0.21111111111111111</v>
      </c>
      <c r="E1308" s="97" t="s">
        <v>148</v>
      </c>
      <c r="F1308" s="97" t="str">
        <f t="shared" si="21"/>
        <v>PM 5,04</v>
      </c>
    </row>
    <row r="1309" spans="1:6" x14ac:dyDescent="0.2">
      <c r="A1309" s="98">
        <v>56</v>
      </c>
      <c r="B1309" s="99" t="s">
        <v>105</v>
      </c>
      <c r="C1309" s="120">
        <v>43190</v>
      </c>
      <c r="D1309" s="121">
        <v>0.34722222222222227</v>
      </c>
      <c r="E1309" s="97" t="s">
        <v>149</v>
      </c>
      <c r="F1309" s="97" t="str">
        <f t="shared" si="21"/>
        <v>AM 8,20</v>
      </c>
    </row>
    <row r="1310" spans="1:6" x14ac:dyDescent="0.2">
      <c r="A1310" s="98">
        <v>56</v>
      </c>
      <c r="B1310" s="99" t="s">
        <v>105</v>
      </c>
      <c r="C1310" s="120">
        <v>43190</v>
      </c>
      <c r="D1310" s="121">
        <v>0.25208333333333333</v>
      </c>
      <c r="E1310" s="97" t="s">
        <v>148</v>
      </c>
      <c r="F1310" s="97" t="str">
        <f t="shared" si="21"/>
        <v>PM 6,03</v>
      </c>
    </row>
    <row r="1311" spans="1:6" x14ac:dyDescent="0.2">
      <c r="A1311" s="98">
        <v>58</v>
      </c>
      <c r="B1311" s="99" t="s">
        <v>106</v>
      </c>
      <c r="C1311" s="120">
        <v>43160</v>
      </c>
      <c r="D1311" s="121">
        <v>0.34930555555555554</v>
      </c>
      <c r="E1311" s="97" t="s">
        <v>149</v>
      </c>
      <c r="F1311" s="97" t="str">
        <f t="shared" si="21"/>
        <v>AM 8,23</v>
      </c>
    </row>
    <row r="1312" spans="1:6" x14ac:dyDescent="0.2">
      <c r="A1312" s="98">
        <v>58</v>
      </c>
      <c r="B1312" s="99" t="s">
        <v>106</v>
      </c>
      <c r="C1312" s="120">
        <v>43160</v>
      </c>
      <c r="D1312" s="121">
        <v>0.21319444444444444</v>
      </c>
      <c r="E1312" s="97" t="s">
        <v>148</v>
      </c>
      <c r="F1312" s="97" t="str">
        <f t="shared" si="21"/>
        <v>PM 5,07</v>
      </c>
    </row>
    <row r="1313" spans="1:6" x14ac:dyDescent="0.2">
      <c r="A1313" s="98">
        <v>58</v>
      </c>
      <c r="B1313" s="99" t="s">
        <v>106</v>
      </c>
      <c r="C1313" s="120">
        <v>43162</v>
      </c>
      <c r="D1313" s="121">
        <v>0.3444444444444445</v>
      </c>
      <c r="E1313" s="97" t="s">
        <v>149</v>
      </c>
      <c r="F1313" s="97" t="str">
        <f t="shared" si="21"/>
        <v>AM 8,16</v>
      </c>
    </row>
    <row r="1314" spans="1:6" x14ac:dyDescent="0.2">
      <c r="A1314" s="98">
        <v>58</v>
      </c>
      <c r="B1314" s="99" t="s">
        <v>106</v>
      </c>
      <c r="C1314" s="120">
        <v>43162</v>
      </c>
      <c r="D1314" s="121">
        <v>0.21111111111111111</v>
      </c>
      <c r="E1314" s="97" t="s">
        <v>148</v>
      </c>
      <c r="F1314" s="97" t="str">
        <f t="shared" si="21"/>
        <v>PM 5,04</v>
      </c>
    </row>
    <row r="1315" spans="1:6" x14ac:dyDescent="0.2">
      <c r="A1315" s="98">
        <v>58</v>
      </c>
      <c r="B1315" s="99" t="s">
        <v>106</v>
      </c>
      <c r="C1315" s="120">
        <v>43163</v>
      </c>
      <c r="D1315" s="121">
        <v>0.34236111111111112</v>
      </c>
      <c r="E1315" s="97" t="s">
        <v>149</v>
      </c>
      <c r="F1315" s="97" t="str">
        <f t="shared" si="21"/>
        <v>AM 8,13</v>
      </c>
    </row>
    <row r="1316" spans="1:6" x14ac:dyDescent="0.2">
      <c r="A1316" s="98">
        <v>58</v>
      </c>
      <c r="B1316" s="99" t="s">
        <v>106</v>
      </c>
      <c r="C1316" s="120">
        <v>43163</v>
      </c>
      <c r="D1316" s="121">
        <v>0.21111111111111111</v>
      </c>
      <c r="E1316" s="97" t="s">
        <v>148</v>
      </c>
      <c r="F1316" s="97" t="str">
        <f t="shared" si="21"/>
        <v>PM 5,04</v>
      </c>
    </row>
    <row r="1317" spans="1:6" x14ac:dyDescent="0.2">
      <c r="A1317" s="98">
        <v>58</v>
      </c>
      <c r="B1317" s="99" t="s">
        <v>106</v>
      </c>
      <c r="C1317" s="120">
        <v>43164</v>
      </c>
      <c r="D1317" s="121">
        <v>0.3430555555555555</v>
      </c>
      <c r="E1317" s="97" t="s">
        <v>149</v>
      </c>
      <c r="F1317" s="97" t="str">
        <f t="shared" si="21"/>
        <v>AM 8,14</v>
      </c>
    </row>
    <row r="1318" spans="1:6" x14ac:dyDescent="0.2">
      <c r="A1318" s="98">
        <v>58</v>
      </c>
      <c r="B1318" s="99" t="s">
        <v>106</v>
      </c>
      <c r="C1318" s="120">
        <v>43164</v>
      </c>
      <c r="D1318" s="121">
        <v>0.16944444444444443</v>
      </c>
      <c r="E1318" s="97" t="s">
        <v>148</v>
      </c>
      <c r="F1318" s="97" t="str">
        <f t="shared" si="21"/>
        <v>PM 4,04</v>
      </c>
    </row>
    <row r="1319" spans="1:6" x14ac:dyDescent="0.2">
      <c r="A1319" s="98">
        <v>58</v>
      </c>
      <c r="B1319" s="99" t="s">
        <v>106</v>
      </c>
      <c r="C1319" s="120">
        <v>43167</v>
      </c>
      <c r="D1319" s="121">
        <v>0.33819444444444446</v>
      </c>
      <c r="E1319" s="97" t="s">
        <v>149</v>
      </c>
      <c r="F1319" s="97" t="str">
        <f t="shared" si="21"/>
        <v>AM 8,07</v>
      </c>
    </row>
    <row r="1320" spans="1:6" x14ac:dyDescent="0.2">
      <c r="A1320" s="98">
        <v>58</v>
      </c>
      <c r="B1320" s="99" t="s">
        <v>106</v>
      </c>
      <c r="C1320" s="120">
        <v>43167</v>
      </c>
      <c r="D1320" s="121">
        <v>0.20972222222222223</v>
      </c>
      <c r="E1320" s="97" t="s">
        <v>148</v>
      </c>
      <c r="F1320" s="97" t="str">
        <f t="shared" si="21"/>
        <v>PM 5,02</v>
      </c>
    </row>
    <row r="1321" spans="1:6" x14ac:dyDescent="0.2">
      <c r="A1321" s="98">
        <v>58</v>
      </c>
      <c r="B1321" s="99" t="s">
        <v>106</v>
      </c>
      <c r="C1321" s="120">
        <v>43169</v>
      </c>
      <c r="D1321" s="121">
        <v>0.3444444444444445</v>
      </c>
      <c r="E1321" s="97" t="s">
        <v>149</v>
      </c>
      <c r="F1321" s="97" t="str">
        <f t="shared" si="21"/>
        <v>AM 8,16</v>
      </c>
    </row>
    <row r="1322" spans="1:6" x14ac:dyDescent="0.2">
      <c r="A1322" s="98">
        <v>58</v>
      </c>
      <c r="B1322" s="99" t="s">
        <v>106</v>
      </c>
      <c r="C1322" s="120">
        <v>43169</v>
      </c>
      <c r="D1322" s="121">
        <v>0.21249999999999999</v>
      </c>
      <c r="E1322" s="97" t="s">
        <v>148</v>
      </c>
      <c r="F1322" s="97" t="str">
        <f t="shared" si="21"/>
        <v>PM 5,06</v>
      </c>
    </row>
    <row r="1323" spans="1:6" x14ac:dyDescent="0.2">
      <c r="A1323" s="98">
        <v>58</v>
      </c>
      <c r="B1323" s="99" t="s">
        <v>106</v>
      </c>
      <c r="C1323" s="120">
        <v>43170</v>
      </c>
      <c r="D1323" s="121">
        <v>0.33888888888888885</v>
      </c>
      <c r="E1323" s="97" t="s">
        <v>149</v>
      </c>
      <c r="F1323" s="97" t="str">
        <f t="shared" si="21"/>
        <v>AM 8,08</v>
      </c>
    </row>
    <row r="1324" spans="1:6" x14ac:dyDescent="0.2">
      <c r="A1324" s="98">
        <v>58</v>
      </c>
      <c r="B1324" s="99" t="s">
        <v>106</v>
      </c>
      <c r="C1324" s="120">
        <v>43170</v>
      </c>
      <c r="D1324" s="121">
        <v>0.20972222222222223</v>
      </c>
      <c r="E1324" s="97" t="s">
        <v>148</v>
      </c>
      <c r="F1324" s="97" t="str">
        <f t="shared" si="21"/>
        <v>PM 5,02</v>
      </c>
    </row>
    <row r="1325" spans="1:6" x14ac:dyDescent="0.2">
      <c r="A1325" s="98">
        <v>58</v>
      </c>
      <c r="B1325" s="99" t="s">
        <v>106</v>
      </c>
      <c r="C1325" s="120">
        <v>43171</v>
      </c>
      <c r="D1325" s="121">
        <v>0.34583333333333338</v>
      </c>
      <c r="E1325" s="97" t="s">
        <v>149</v>
      </c>
      <c r="F1325" s="97" t="str">
        <f t="shared" si="21"/>
        <v>AM 8,18</v>
      </c>
    </row>
    <row r="1326" spans="1:6" x14ac:dyDescent="0.2">
      <c r="A1326" s="98">
        <v>58</v>
      </c>
      <c r="B1326" s="99" t="s">
        <v>106</v>
      </c>
      <c r="C1326" s="120">
        <v>43171</v>
      </c>
      <c r="D1326" s="121">
        <v>0.21041666666666667</v>
      </c>
      <c r="E1326" s="97" t="s">
        <v>148</v>
      </c>
      <c r="F1326" s="97" t="str">
        <f t="shared" si="21"/>
        <v>PM 5,03</v>
      </c>
    </row>
    <row r="1327" spans="1:6" x14ac:dyDescent="0.2">
      <c r="A1327" s="98">
        <v>58</v>
      </c>
      <c r="B1327" s="99" t="s">
        <v>106</v>
      </c>
      <c r="C1327" s="120">
        <v>43172</v>
      </c>
      <c r="D1327" s="121">
        <v>0.33749999999999997</v>
      </c>
      <c r="E1327" s="97" t="s">
        <v>149</v>
      </c>
      <c r="F1327" s="97" t="str">
        <f t="shared" si="21"/>
        <v>AM 8,06</v>
      </c>
    </row>
    <row r="1328" spans="1:6" x14ac:dyDescent="0.2">
      <c r="A1328" s="98">
        <v>58</v>
      </c>
      <c r="B1328" s="99" t="s">
        <v>106</v>
      </c>
      <c r="C1328" s="120">
        <v>43172</v>
      </c>
      <c r="D1328" s="121">
        <v>0.20902777777777778</v>
      </c>
      <c r="E1328" s="97" t="s">
        <v>148</v>
      </c>
      <c r="F1328" s="97" t="str">
        <f t="shared" si="21"/>
        <v>PM 5,01</v>
      </c>
    </row>
    <row r="1329" spans="1:6" x14ac:dyDescent="0.2">
      <c r="A1329" s="98">
        <v>58</v>
      </c>
      <c r="B1329" s="99" t="s">
        <v>106</v>
      </c>
      <c r="C1329" s="120">
        <v>43173</v>
      </c>
      <c r="D1329" s="121">
        <v>0.33819444444444446</v>
      </c>
      <c r="E1329" s="97" t="s">
        <v>149</v>
      </c>
      <c r="F1329" s="97" t="str">
        <f t="shared" si="21"/>
        <v>AM 8,07</v>
      </c>
    </row>
    <row r="1330" spans="1:6" x14ac:dyDescent="0.2">
      <c r="A1330" s="98">
        <v>58</v>
      </c>
      <c r="B1330" s="99" t="s">
        <v>106</v>
      </c>
      <c r="C1330" s="120">
        <v>43173</v>
      </c>
      <c r="D1330" s="121">
        <v>0.20972222222222223</v>
      </c>
      <c r="E1330" s="97" t="s">
        <v>148</v>
      </c>
      <c r="F1330" s="97" t="str">
        <f t="shared" si="21"/>
        <v>PM 5,02</v>
      </c>
    </row>
    <row r="1331" spans="1:6" x14ac:dyDescent="0.2">
      <c r="A1331" s="98">
        <v>58</v>
      </c>
      <c r="B1331" s="99" t="s">
        <v>106</v>
      </c>
      <c r="C1331" s="120">
        <v>43174</v>
      </c>
      <c r="D1331" s="121">
        <v>0.33611111111111108</v>
      </c>
      <c r="E1331" s="97" t="s">
        <v>149</v>
      </c>
      <c r="F1331" s="97" t="str">
        <f t="shared" si="21"/>
        <v>AM 8,04</v>
      </c>
    </row>
    <row r="1332" spans="1:6" x14ac:dyDescent="0.2">
      <c r="A1332" s="98">
        <v>58</v>
      </c>
      <c r="B1332" s="99" t="s">
        <v>106</v>
      </c>
      <c r="C1332" s="120">
        <v>43174</v>
      </c>
      <c r="D1332" s="121">
        <v>0.21041666666666667</v>
      </c>
      <c r="E1332" s="97" t="s">
        <v>148</v>
      </c>
      <c r="F1332" s="97" t="str">
        <f t="shared" si="21"/>
        <v>PM 5,03</v>
      </c>
    </row>
    <row r="1333" spans="1:6" x14ac:dyDescent="0.2">
      <c r="A1333" s="98">
        <v>58</v>
      </c>
      <c r="B1333" s="99" t="s">
        <v>106</v>
      </c>
      <c r="C1333" s="120">
        <v>43176</v>
      </c>
      <c r="D1333" s="121">
        <v>0.33611111111111108</v>
      </c>
      <c r="E1333" s="97" t="s">
        <v>149</v>
      </c>
      <c r="F1333" s="97" t="str">
        <f t="shared" si="21"/>
        <v>AM 8,04</v>
      </c>
    </row>
    <row r="1334" spans="1:6" x14ac:dyDescent="0.2">
      <c r="A1334" s="98">
        <v>58</v>
      </c>
      <c r="B1334" s="99" t="s">
        <v>106</v>
      </c>
      <c r="C1334" s="120">
        <v>43176</v>
      </c>
      <c r="D1334" s="121">
        <v>0.21041666666666667</v>
      </c>
      <c r="E1334" s="97" t="s">
        <v>148</v>
      </c>
      <c r="F1334" s="97" t="str">
        <f t="shared" si="21"/>
        <v>PM 5,03</v>
      </c>
    </row>
    <row r="1335" spans="1:6" x14ac:dyDescent="0.2">
      <c r="A1335" s="98">
        <v>58</v>
      </c>
      <c r="B1335" s="99" t="s">
        <v>106</v>
      </c>
      <c r="C1335" s="120">
        <v>43177</v>
      </c>
      <c r="D1335" s="121">
        <v>0.33888888888888885</v>
      </c>
      <c r="E1335" s="97" t="s">
        <v>149</v>
      </c>
      <c r="F1335" s="97" t="str">
        <f t="shared" si="21"/>
        <v>AM 8,08</v>
      </c>
    </row>
    <row r="1336" spans="1:6" x14ac:dyDescent="0.2">
      <c r="A1336" s="98">
        <v>58</v>
      </c>
      <c r="B1336" s="99" t="s">
        <v>106</v>
      </c>
      <c r="C1336" s="120">
        <v>43177</v>
      </c>
      <c r="D1336" s="121">
        <v>0.25416666666666665</v>
      </c>
      <c r="E1336" s="97" t="s">
        <v>148</v>
      </c>
      <c r="F1336" s="97" t="str">
        <f t="shared" si="21"/>
        <v>PM 6,06</v>
      </c>
    </row>
    <row r="1337" spans="1:6" x14ac:dyDescent="0.2">
      <c r="A1337" s="98">
        <v>58</v>
      </c>
      <c r="B1337" s="99" t="s">
        <v>106</v>
      </c>
      <c r="C1337" s="120">
        <v>43178</v>
      </c>
      <c r="D1337" s="121">
        <v>0.33680555555555558</v>
      </c>
      <c r="E1337" s="97" t="s">
        <v>149</v>
      </c>
      <c r="F1337" s="97" t="str">
        <f t="shared" si="21"/>
        <v>AM 8,05</v>
      </c>
    </row>
    <row r="1338" spans="1:6" x14ac:dyDescent="0.2">
      <c r="A1338" s="98">
        <v>58</v>
      </c>
      <c r="B1338" s="99" t="s">
        <v>106</v>
      </c>
      <c r="C1338" s="120">
        <v>43178</v>
      </c>
      <c r="D1338" s="121">
        <v>0.26041666666666669</v>
      </c>
      <c r="E1338" s="97" t="s">
        <v>148</v>
      </c>
      <c r="F1338" s="97" t="str">
        <f t="shared" si="21"/>
        <v>PM 6,15</v>
      </c>
    </row>
    <row r="1339" spans="1:6" x14ac:dyDescent="0.2">
      <c r="A1339" s="98">
        <v>58</v>
      </c>
      <c r="B1339" s="99" t="s">
        <v>106</v>
      </c>
      <c r="C1339" s="120">
        <v>43179</v>
      </c>
      <c r="D1339" s="121">
        <v>0.35000000000000003</v>
      </c>
      <c r="E1339" s="97" t="s">
        <v>149</v>
      </c>
      <c r="F1339" s="97" t="str">
        <f t="shared" si="21"/>
        <v>AM 8,24</v>
      </c>
    </row>
    <row r="1340" spans="1:6" x14ac:dyDescent="0.2">
      <c r="A1340" s="98">
        <v>58</v>
      </c>
      <c r="B1340" s="99" t="s">
        <v>106</v>
      </c>
      <c r="C1340" s="120">
        <v>43179</v>
      </c>
      <c r="D1340" s="121">
        <v>0.3125</v>
      </c>
      <c r="E1340" s="97" t="s">
        <v>148</v>
      </c>
      <c r="F1340" s="97" t="str">
        <f t="shared" si="21"/>
        <v>PM 7,30</v>
      </c>
    </row>
    <row r="1341" spans="1:6" x14ac:dyDescent="0.2">
      <c r="A1341" s="98">
        <v>58</v>
      </c>
      <c r="B1341" s="99" t="s">
        <v>106</v>
      </c>
      <c r="C1341" s="120">
        <v>43180</v>
      </c>
      <c r="D1341" s="121">
        <v>0.33749999999999997</v>
      </c>
      <c r="E1341" s="97" t="s">
        <v>149</v>
      </c>
      <c r="F1341" s="97" t="str">
        <f t="shared" si="21"/>
        <v>AM 8,06</v>
      </c>
    </row>
    <row r="1342" spans="1:6" x14ac:dyDescent="0.2">
      <c r="A1342" s="98">
        <v>58</v>
      </c>
      <c r="B1342" s="99" t="s">
        <v>106</v>
      </c>
      <c r="C1342" s="120">
        <v>43180</v>
      </c>
      <c r="D1342" s="121">
        <v>0.25138888888888888</v>
      </c>
      <c r="E1342" s="97" t="s">
        <v>148</v>
      </c>
      <c r="F1342" s="97" t="str">
        <f t="shared" si="21"/>
        <v>PM 6,02</v>
      </c>
    </row>
    <row r="1343" spans="1:6" x14ac:dyDescent="0.2">
      <c r="A1343" s="98">
        <v>58</v>
      </c>
      <c r="B1343" s="99" t="s">
        <v>106</v>
      </c>
      <c r="C1343" s="120">
        <v>43181</v>
      </c>
      <c r="D1343" s="121">
        <v>0.34513888888888888</v>
      </c>
      <c r="E1343" s="97" t="s">
        <v>149</v>
      </c>
      <c r="F1343" s="97" t="str">
        <f t="shared" si="21"/>
        <v>AM 8,17</v>
      </c>
    </row>
    <row r="1344" spans="1:6" x14ac:dyDescent="0.2">
      <c r="A1344" s="98">
        <v>58</v>
      </c>
      <c r="B1344" s="99" t="s">
        <v>106</v>
      </c>
      <c r="C1344" s="120">
        <v>43181</v>
      </c>
      <c r="D1344" s="121">
        <v>0.20972222222222223</v>
      </c>
      <c r="E1344" s="97" t="s">
        <v>148</v>
      </c>
      <c r="F1344" s="97" t="str">
        <f t="shared" si="21"/>
        <v>PM 5,02</v>
      </c>
    </row>
    <row r="1345" spans="1:6" x14ac:dyDescent="0.2">
      <c r="A1345" s="98">
        <v>58</v>
      </c>
      <c r="B1345" s="99" t="s">
        <v>106</v>
      </c>
      <c r="C1345" s="120">
        <v>43182</v>
      </c>
      <c r="D1345" s="121">
        <v>0.48958333333333331</v>
      </c>
      <c r="E1345" s="97" t="s">
        <v>149</v>
      </c>
      <c r="F1345" s="97" t="str">
        <f t="shared" si="21"/>
        <v>AM 11,45</v>
      </c>
    </row>
    <row r="1346" spans="1:6" x14ac:dyDescent="0.2">
      <c r="A1346" s="98">
        <v>58</v>
      </c>
      <c r="B1346" s="99" t="s">
        <v>106</v>
      </c>
      <c r="C1346" s="120">
        <v>43190</v>
      </c>
      <c r="D1346" s="121">
        <v>0.37916666666666665</v>
      </c>
      <c r="E1346" s="97" t="s">
        <v>149</v>
      </c>
      <c r="F1346" s="97" t="str">
        <f t="shared" ref="F1346:F1409" si="22">E1346&amp;" "&amp;TEXT(D1346,"h,mm")</f>
        <v>AM 9,06</v>
      </c>
    </row>
    <row r="1347" spans="1:6" x14ac:dyDescent="0.2">
      <c r="A1347" s="98">
        <v>58</v>
      </c>
      <c r="B1347" s="99" t="s">
        <v>106</v>
      </c>
      <c r="C1347" s="120">
        <v>43190</v>
      </c>
      <c r="D1347" s="121">
        <v>0.23263888888888887</v>
      </c>
      <c r="E1347" s="97" t="s">
        <v>148</v>
      </c>
      <c r="F1347" s="97" t="str">
        <f t="shared" si="22"/>
        <v>PM 5,35</v>
      </c>
    </row>
    <row r="1348" spans="1:6" x14ac:dyDescent="0.2">
      <c r="A1348" s="98">
        <v>59</v>
      </c>
      <c r="B1348" s="99" t="s">
        <v>119</v>
      </c>
      <c r="C1348" s="120">
        <v>43181</v>
      </c>
      <c r="D1348" s="121">
        <v>0.33680555555555558</v>
      </c>
      <c r="E1348" s="97" t="s">
        <v>149</v>
      </c>
      <c r="F1348" s="97" t="str">
        <f t="shared" si="22"/>
        <v>AM 8,05</v>
      </c>
    </row>
    <row r="1349" spans="1:6" x14ac:dyDescent="0.2">
      <c r="A1349" s="98">
        <v>59</v>
      </c>
      <c r="B1349" s="99" t="s">
        <v>119</v>
      </c>
      <c r="C1349" s="120">
        <v>43181</v>
      </c>
      <c r="D1349" s="121">
        <v>0.21111111111111111</v>
      </c>
      <c r="E1349" s="97" t="s">
        <v>148</v>
      </c>
      <c r="F1349" s="97" t="str">
        <f t="shared" si="22"/>
        <v>PM 5,04</v>
      </c>
    </row>
    <row r="1350" spans="1:6" x14ac:dyDescent="0.2">
      <c r="A1350" s="98">
        <v>59</v>
      </c>
      <c r="B1350" s="99" t="s">
        <v>119</v>
      </c>
      <c r="C1350" s="120">
        <v>43182</v>
      </c>
      <c r="D1350" s="121">
        <v>0.35694444444444445</v>
      </c>
      <c r="E1350" s="97" t="s">
        <v>149</v>
      </c>
      <c r="F1350" s="97" t="str">
        <f t="shared" si="22"/>
        <v>AM 8,34</v>
      </c>
    </row>
    <row r="1351" spans="1:6" x14ac:dyDescent="0.2">
      <c r="A1351" s="98">
        <v>59</v>
      </c>
      <c r="B1351" s="99" t="s">
        <v>119</v>
      </c>
      <c r="C1351" s="120">
        <v>43183</v>
      </c>
      <c r="D1351" s="121">
        <v>0.33888888888888885</v>
      </c>
      <c r="E1351" s="97" t="s">
        <v>149</v>
      </c>
      <c r="F1351" s="97" t="str">
        <f t="shared" si="22"/>
        <v>AM 8,08</v>
      </c>
    </row>
    <row r="1352" spans="1:6" x14ac:dyDescent="0.2">
      <c r="A1352" s="98">
        <v>59</v>
      </c>
      <c r="B1352" s="99" t="s">
        <v>119</v>
      </c>
      <c r="C1352" s="120">
        <v>43183</v>
      </c>
      <c r="D1352" s="121">
        <v>0.20902777777777778</v>
      </c>
      <c r="E1352" s="97" t="s">
        <v>148</v>
      </c>
      <c r="F1352" s="97" t="str">
        <f t="shared" si="22"/>
        <v>PM 5,01</v>
      </c>
    </row>
    <row r="1353" spans="1:6" x14ac:dyDescent="0.2">
      <c r="A1353" s="98">
        <v>59</v>
      </c>
      <c r="B1353" s="99" t="s">
        <v>119</v>
      </c>
      <c r="C1353" s="120">
        <v>43185</v>
      </c>
      <c r="D1353" s="121">
        <v>0.33749999999999997</v>
      </c>
      <c r="E1353" s="97" t="s">
        <v>149</v>
      </c>
      <c r="F1353" s="97" t="str">
        <f t="shared" si="22"/>
        <v>AM 8,06</v>
      </c>
    </row>
    <row r="1354" spans="1:6" x14ac:dyDescent="0.2">
      <c r="A1354" s="98">
        <v>59</v>
      </c>
      <c r="B1354" s="99" t="s">
        <v>119</v>
      </c>
      <c r="C1354" s="120">
        <v>43185</v>
      </c>
      <c r="D1354" s="121">
        <v>0.25069444444444444</v>
      </c>
      <c r="E1354" s="97" t="s">
        <v>148</v>
      </c>
      <c r="F1354" s="97" t="str">
        <f t="shared" si="22"/>
        <v>PM 6,01</v>
      </c>
    </row>
    <row r="1355" spans="1:6" x14ac:dyDescent="0.2">
      <c r="A1355" s="98">
        <v>59</v>
      </c>
      <c r="B1355" s="99" t="s">
        <v>119</v>
      </c>
      <c r="C1355" s="120">
        <v>43186</v>
      </c>
      <c r="D1355" s="121">
        <v>0.33888888888888885</v>
      </c>
      <c r="E1355" s="97" t="s">
        <v>149</v>
      </c>
      <c r="F1355" s="97" t="str">
        <f t="shared" si="22"/>
        <v>AM 8,08</v>
      </c>
    </row>
    <row r="1356" spans="1:6" x14ac:dyDescent="0.2">
      <c r="A1356" s="98">
        <v>59</v>
      </c>
      <c r="B1356" s="99" t="s">
        <v>119</v>
      </c>
      <c r="C1356" s="120">
        <v>43186</v>
      </c>
      <c r="D1356" s="121">
        <v>0.45833333333333331</v>
      </c>
      <c r="E1356" s="97" t="s">
        <v>149</v>
      </c>
      <c r="F1356" s="97" t="str">
        <f t="shared" si="22"/>
        <v>AM 11,00</v>
      </c>
    </row>
    <row r="1357" spans="1:6" x14ac:dyDescent="0.2">
      <c r="A1357" s="98">
        <v>61</v>
      </c>
      <c r="B1357" s="99" t="s">
        <v>107</v>
      </c>
      <c r="C1357" s="120">
        <v>43160</v>
      </c>
      <c r="D1357" s="121">
        <v>0.34166666666666662</v>
      </c>
      <c r="E1357" s="97" t="s">
        <v>149</v>
      </c>
      <c r="F1357" s="97" t="str">
        <f t="shared" si="22"/>
        <v>AM 8,12</v>
      </c>
    </row>
    <row r="1358" spans="1:6" x14ac:dyDescent="0.2">
      <c r="A1358" s="98">
        <v>61</v>
      </c>
      <c r="B1358" s="99" t="s">
        <v>107</v>
      </c>
      <c r="C1358" s="120">
        <v>43160</v>
      </c>
      <c r="D1358" s="121">
        <v>0.21319444444444444</v>
      </c>
      <c r="E1358" s="97" t="s">
        <v>148</v>
      </c>
      <c r="F1358" s="97" t="str">
        <f t="shared" si="22"/>
        <v>PM 5,07</v>
      </c>
    </row>
    <row r="1359" spans="1:6" x14ac:dyDescent="0.2">
      <c r="A1359" s="98">
        <v>61</v>
      </c>
      <c r="B1359" s="99" t="s">
        <v>107</v>
      </c>
      <c r="C1359" s="120">
        <v>43162</v>
      </c>
      <c r="D1359" s="121">
        <v>0.3444444444444445</v>
      </c>
      <c r="E1359" s="97" t="s">
        <v>149</v>
      </c>
      <c r="F1359" s="97" t="str">
        <f t="shared" si="22"/>
        <v>AM 8,16</v>
      </c>
    </row>
    <row r="1360" spans="1:6" x14ac:dyDescent="0.2">
      <c r="A1360" s="98">
        <v>61</v>
      </c>
      <c r="B1360" s="99" t="s">
        <v>107</v>
      </c>
      <c r="C1360" s="120">
        <v>43162</v>
      </c>
      <c r="D1360" s="121">
        <v>0.21458333333333335</v>
      </c>
      <c r="E1360" s="97" t="s">
        <v>148</v>
      </c>
      <c r="F1360" s="97" t="str">
        <f t="shared" si="22"/>
        <v>PM 5,09</v>
      </c>
    </row>
    <row r="1361" spans="1:6" x14ac:dyDescent="0.2">
      <c r="A1361" s="98">
        <v>61</v>
      </c>
      <c r="B1361" s="99" t="s">
        <v>107</v>
      </c>
      <c r="C1361" s="120">
        <v>43163</v>
      </c>
      <c r="D1361" s="121">
        <v>0.34236111111111112</v>
      </c>
      <c r="E1361" s="97" t="s">
        <v>149</v>
      </c>
      <c r="F1361" s="97" t="str">
        <f t="shared" si="22"/>
        <v>AM 8,13</v>
      </c>
    </row>
    <row r="1362" spans="1:6" x14ac:dyDescent="0.2">
      <c r="A1362" s="98">
        <v>61</v>
      </c>
      <c r="B1362" s="99" t="s">
        <v>107</v>
      </c>
      <c r="C1362" s="120">
        <v>43163</v>
      </c>
      <c r="D1362" s="121">
        <v>0.21041666666666667</v>
      </c>
      <c r="E1362" s="97" t="s">
        <v>148</v>
      </c>
      <c r="F1362" s="97" t="str">
        <f t="shared" si="22"/>
        <v>PM 5,03</v>
      </c>
    </row>
    <row r="1363" spans="1:6" x14ac:dyDescent="0.2">
      <c r="A1363" s="98">
        <v>63</v>
      </c>
      <c r="B1363" s="99" t="s">
        <v>108</v>
      </c>
      <c r="C1363" s="120">
        <v>43160</v>
      </c>
      <c r="D1363" s="121">
        <v>0.33888888888888885</v>
      </c>
      <c r="E1363" s="97" t="s">
        <v>149</v>
      </c>
      <c r="F1363" s="97" t="str">
        <f t="shared" si="22"/>
        <v>AM 8,08</v>
      </c>
    </row>
    <row r="1364" spans="1:6" x14ac:dyDescent="0.2">
      <c r="A1364" s="98">
        <v>63</v>
      </c>
      <c r="B1364" s="99" t="s">
        <v>108</v>
      </c>
      <c r="C1364" s="120">
        <v>43160</v>
      </c>
      <c r="D1364" s="121">
        <v>0.20972222222222223</v>
      </c>
      <c r="E1364" s="97" t="s">
        <v>148</v>
      </c>
      <c r="F1364" s="97" t="str">
        <f t="shared" si="22"/>
        <v>PM 5,02</v>
      </c>
    </row>
    <row r="1365" spans="1:6" x14ac:dyDescent="0.2">
      <c r="A1365" s="98">
        <v>63</v>
      </c>
      <c r="B1365" s="99" t="s">
        <v>108</v>
      </c>
      <c r="C1365" s="120">
        <v>43162</v>
      </c>
      <c r="D1365" s="121">
        <v>0.34027777777777773</v>
      </c>
      <c r="E1365" s="97" t="s">
        <v>149</v>
      </c>
      <c r="F1365" s="97" t="str">
        <f t="shared" si="22"/>
        <v>AM 8,10</v>
      </c>
    </row>
    <row r="1366" spans="1:6" x14ac:dyDescent="0.2">
      <c r="A1366" s="98">
        <v>63</v>
      </c>
      <c r="B1366" s="99" t="s">
        <v>108</v>
      </c>
      <c r="C1366" s="120">
        <v>43162</v>
      </c>
      <c r="D1366" s="121">
        <v>0.21111111111111111</v>
      </c>
      <c r="E1366" s="97" t="s">
        <v>148</v>
      </c>
      <c r="F1366" s="97" t="str">
        <f t="shared" si="22"/>
        <v>PM 5,04</v>
      </c>
    </row>
    <row r="1367" spans="1:6" x14ac:dyDescent="0.2">
      <c r="A1367" s="98">
        <v>63</v>
      </c>
      <c r="B1367" s="99" t="s">
        <v>108</v>
      </c>
      <c r="C1367" s="120">
        <v>43164</v>
      </c>
      <c r="D1367" s="121">
        <v>0.47500000000000003</v>
      </c>
      <c r="E1367" s="97" t="s">
        <v>149</v>
      </c>
      <c r="F1367" s="97" t="str">
        <f t="shared" si="22"/>
        <v>AM 11,24</v>
      </c>
    </row>
    <row r="1368" spans="1:6" x14ac:dyDescent="0.2">
      <c r="A1368" s="98">
        <v>63</v>
      </c>
      <c r="B1368" s="99" t="s">
        <v>108</v>
      </c>
      <c r="C1368" s="120">
        <v>43164</v>
      </c>
      <c r="D1368" s="121">
        <v>0.21041666666666667</v>
      </c>
      <c r="E1368" s="97" t="s">
        <v>148</v>
      </c>
      <c r="F1368" s="97" t="str">
        <f t="shared" si="22"/>
        <v>PM 5,03</v>
      </c>
    </row>
    <row r="1369" spans="1:6" x14ac:dyDescent="0.2">
      <c r="A1369" s="98">
        <v>63</v>
      </c>
      <c r="B1369" s="99" t="s">
        <v>108</v>
      </c>
      <c r="C1369" s="120">
        <v>43165</v>
      </c>
      <c r="D1369" s="121">
        <v>0.3354166666666667</v>
      </c>
      <c r="E1369" s="97" t="s">
        <v>149</v>
      </c>
      <c r="F1369" s="97" t="str">
        <f t="shared" si="22"/>
        <v>AM 8,03</v>
      </c>
    </row>
    <row r="1370" spans="1:6" x14ac:dyDescent="0.2">
      <c r="A1370" s="98">
        <v>63</v>
      </c>
      <c r="B1370" s="99" t="s">
        <v>108</v>
      </c>
      <c r="C1370" s="120">
        <v>43165</v>
      </c>
      <c r="D1370" s="121">
        <v>0.21111111111111111</v>
      </c>
      <c r="E1370" s="97" t="s">
        <v>148</v>
      </c>
      <c r="F1370" s="97" t="str">
        <f t="shared" si="22"/>
        <v>PM 5,04</v>
      </c>
    </row>
    <row r="1371" spans="1:6" x14ac:dyDescent="0.2">
      <c r="A1371" s="98">
        <v>63</v>
      </c>
      <c r="B1371" s="99" t="s">
        <v>108</v>
      </c>
      <c r="C1371" s="120">
        <v>43167</v>
      </c>
      <c r="D1371" s="121">
        <v>0.34375</v>
      </c>
      <c r="E1371" s="97" t="s">
        <v>149</v>
      </c>
      <c r="F1371" s="97" t="str">
        <f t="shared" si="22"/>
        <v>AM 8,15</v>
      </c>
    </row>
    <row r="1372" spans="1:6" x14ac:dyDescent="0.2">
      <c r="A1372" s="98">
        <v>63</v>
      </c>
      <c r="B1372" s="99" t="s">
        <v>108</v>
      </c>
      <c r="C1372" s="120">
        <v>43167</v>
      </c>
      <c r="D1372" s="121">
        <v>0.21041666666666667</v>
      </c>
      <c r="E1372" s="97" t="s">
        <v>148</v>
      </c>
      <c r="F1372" s="97" t="str">
        <f t="shared" si="22"/>
        <v>PM 5,03</v>
      </c>
    </row>
    <row r="1373" spans="1:6" x14ac:dyDescent="0.2">
      <c r="A1373" s="98">
        <v>63</v>
      </c>
      <c r="B1373" s="99" t="s">
        <v>108</v>
      </c>
      <c r="C1373" s="120">
        <v>43169</v>
      </c>
      <c r="D1373" s="121">
        <v>0.34166666666666662</v>
      </c>
      <c r="E1373" s="97" t="s">
        <v>149</v>
      </c>
      <c r="F1373" s="97" t="str">
        <f t="shared" si="22"/>
        <v>AM 8,12</v>
      </c>
    </row>
    <row r="1374" spans="1:6" x14ac:dyDescent="0.2">
      <c r="A1374" s="98">
        <v>63</v>
      </c>
      <c r="B1374" s="99" t="s">
        <v>108</v>
      </c>
      <c r="C1374" s="120">
        <v>43169</v>
      </c>
      <c r="D1374" s="121">
        <v>0.20972222222222223</v>
      </c>
      <c r="E1374" s="97" t="s">
        <v>148</v>
      </c>
      <c r="F1374" s="97" t="str">
        <f t="shared" si="22"/>
        <v>PM 5,02</v>
      </c>
    </row>
    <row r="1375" spans="1:6" x14ac:dyDescent="0.2">
      <c r="A1375" s="98">
        <v>63</v>
      </c>
      <c r="B1375" s="99" t="s">
        <v>108</v>
      </c>
      <c r="C1375" s="120">
        <v>43170</v>
      </c>
      <c r="D1375" s="121">
        <v>0.33680555555555558</v>
      </c>
      <c r="E1375" s="97" t="s">
        <v>149</v>
      </c>
      <c r="F1375" s="97" t="str">
        <f t="shared" si="22"/>
        <v>AM 8,05</v>
      </c>
    </row>
    <row r="1376" spans="1:6" x14ac:dyDescent="0.2">
      <c r="A1376" s="98">
        <v>63</v>
      </c>
      <c r="B1376" s="99" t="s">
        <v>108</v>
      </c>
      <c r="C1376" s="120">
        <v>43170</v>
      </c>
      <c r="D1376" s="121">
        <v>0.21111111111111111</v>
      </c>
      <c r="E1376" s="97" t="s">
        <v>148</v>
      </c>
      <c r="F1376" s="97" t="str">
        <f t="shared" si="22"/>
        <v>PM 5,04</v>
      </c>
    </row>
    <row r="1377" spans="1:6" x14ac:dyDescent="0.2">
      <c r="A1377" s="98">
        <v>63</v>
      </c>
      <c r="B1377" s="99" t="s">
        <v>108</v>
      </c>
      <c r="C1377" s="120">
        <v>43171</v>
      </c>
      <c r="D1377" s="121">
        <v>0.3444444444444445</v>
      </c>
      <c r="E1377" s="97" t="s">
        <v>149</v>
      </c>
      <c r="F1377" s="97" t="str">
        <f t="shared" si="22"/>
        <v>AM 8,16</v>
      </c>
    </row>
    <row r="1378" spans="1:6" x14ac:dyDescent="0.2">
      <c r="A1378" s="98">
        <v>63</v>
      </c>
      <c r="B1378" s="99" t="s">
        <v>108</v>
      </c>
      <c r="C1378" s="120">
        <v>43171</v>
      </c>
      <c r="D1378" s="121">
        <v>0.21041666666666667</v>
      </c>
      <c r="E1378" s="97" t="s">
        <v>148</v>
      </c>
      <c r="F1378" s="97" t="str">
        <f t="shared" si="22"/>
        <v>PM 5,03</v>
      </c>
    </row>
    <row r="1379" spans="1:6" x14ac:dyDescent="0.2">
      <c r="A1379" s="98">
        <v>63</v>
      </c>
      <c r="B1379" s="99" t="s">
        <v>108</v>
      </c>
      <c r="C1379" s="120">
        <v>43172</v>
      </c>
      <c r="D1379" s="121">
        <v>0.3520833333333333</v>
      </c>
      <c r="E1379" s="97" t="s">
        <v>149</v>
      </c>
      <c r="F1379" s="97" t="str">
        <f t="shared" si="22"/>
        <v>AM 8,27</v>
      </c>
    </row>
    <row r="1380" spans="1:6" x14ac:dyDescent="0.2">
      <c r="A1380" s="98">
        <v>63</v>
      </c>
      <c r="B1380" s="99" t="s">
        <v>108</v>
      </c>
      <c r="C1380" s="120">
        <v>43172</v>
      </c>
      <c r="D1380" s="121">
        <v>0.21041666666666667</v>
      </c>
      <c r="E1380" s="97" t="s">
        <v>148</v>
      </c>
      <c r="F1380" s="97" t="str">
        <f t="shared" si="22"/>
        <v>PM 5,03</v>
      </c>
    </row>
    <row r="1381" spans="1:6" x14ac:dyDescent="0.2">
      <c r="A1381" s="98">
        <v>63</v>
      </c>
      <c r="B1381" s="99" t="s">
        <v>108</v>
      </c>
      <c r="C1381" s="120">
        <v>43173</v>
      </c>
      <c r="D1381" s="121">
        <v>0.33819444444444446</v>
      </c>
      <c r="E1381" s="97" t="s">
        <v>149</v>
      </c>
      <c r="F1381" s="97" t="str">
        <f t="shared" si="22"/>
        <v>AM 8,07</v>
      </c>
    </row>
    <row r="1382" spans="1:6" x14ac:dyDescent="0.2">
      <c r="A1382" s="98">
        <v>63</v>
      </c>
      <c r="B1382" s="99" t="s">
        <v>108</v>
      </c>
      <c r="C1382" s="120">
        <v>43173</v>
      </c>
      <c r="D1382" s="121">
        <v>0.20972222222222223</v>
      </c>
      <c r="E1382" s="97" t="s">
        <v>148</v>
      </c>
      <c r="F1382" s="97" t="str">
        <f t="shared" si="22"/>
        <v>PM 5,02</v>
      </c>
    </row>
    <row r="1383" spans="1:6" x14ac:dyDescent="0.2">
      <c r="A1383" s="98">
        <v>63</v>
      </c>
      <c r="B1383" s="99" t="s">
        <v>108</v>
      </c>
      <c r="C1383" s="120">
        <v>43174</v>
      </c>
      <c r="D1383" s="121">
        <v>0.33819444444444446</v>
      </c>
      <c r="E1383" s="97" t="s">
        <v>149</v>
      </c>
      <c r="F1383" s="97" t="str">
        <f t="shared" si="22"/>
        <v>AM 8,07</v>
      </c>
    </row>
    <row r="1384" spans="1:6" x14ac:dyDescent="0.2">
      <c r="A1384" s="98">
        <v>63</v>
      </c>
      <c r="B1384" s="99" t="s">
        <v>108</v>
      </c>
      <c r="C1384" s="120">
        <v>43174</v>
      </c>
      <c r="D1384" s="121">
        <v>0.21041666666666667</v>
      </c>
      <c r="E1384" s="97" t="s">
        <v>148</v>
      </c>
      <c r="F1384" s="97" t="str">
        <f t="shared" si="22"/>
        <v>PM 5,03</v>
      </c>
    </row>
    <row r="1385" spans="1:6" x14ac:dyDescent="0.2">
      <c r="A1385" s="98">
        <v>63</v>
      </c>
      <c r="B1385" s="99" t="s">
        <v>108</v>
      </c>
      <c r="C1385" s="120">
        <v>43176</v>
      </c>
      <c r="D1385" s="121">
        <v>0.33680555555555558</v>
      </c>
      <c r="E1385" s="97" t="s">
        <v>149</v>
      </c>
      <c r="F1385" s="97" t="str">
        <f t="shared" si="22"/>
        <v>AM 8,05</v>
      </c>
    </row>
    <row r="1386" spans="1:6" x14ac:dyDescent="0.2">
      <c r="A1386" s="98">
        <v>63</v>
      </c>
      <c r="B1386" s="99" t="s">
        <v>108</v>
      </c>
      <c r="C1386" s="120">
        <v>43176</v>
      </c>
      <c r="D1386" s="121">
        <v>0.20972222222222223</v>
      </c>
      <c r="E1386" s="97" t="s">
        <v>148</v>
      </c>
      <c r="F1386" s="97" t="str">
        <f t="shared" si="22"/>
        <v>PM 5,02</v>
      </c>
    </row>
    <row r="1387" spans="1:6" x14ac:dyDescent="0.2">
      <c r="A1387" s="98">
        <v>63</v>
      </c>
      <c r="B1387" s="99" t="s">
        <v>108</v>
      </c>
      <c r="C1387" s="120">
        <v>43177</v>
      </c>
      <c r="D1387" s="121">
        <v>0.33958333333333335</v>
      </c>
      <c r="E1387" s="97" t="s">
        <v>149</v>
      </c>
      <c r="F1387" s="97" t="str">
        <f t="shared" si="22"/>
        <v>AM 8,09</v>
      </c>
    </row>
    <row r="1388" spans="1:6" x14ac:dyDescent="0.2">
      <c r="A1388" s="98">
        <v>63</v>
      </c>
      <c r="B1388" s="99" t="s">
        <v>108</v>
      </c>
      <c r="C1388" s="120">
        <v>43177</v>
      </c>
      <c r="D1388" s="121">
        <v>0.21111111111111111</v>
      </c>
      <c r="E1388" s="97" t="s">
        <v>148</v>
      </c>
      <c r="F1388" s="97" t="str">
        <f t="shared" si="22"/>
        <v>PM 5,04</v>
      </c>
    </row>
    <row r="1389" spans="1:6" x14ac:dyDescent="0.2">
      <c r="A1389" s="98">
        <v>63</v>
      </c>
      <c r="B1389" s="99" t="s">
        <v>108</v>
      </c>
      <c r="C1389" s="120">
        <v>43178</v>
      </c>
      <c r="D1389" s="121">
        <v>0.33680555555555558</v>
      </c>
      <c r="E1389" s="97" t="s">
        <v>149</v>
      </c>
      <c r="F1389" s="97" t="str">
        <f t="shared" si="22"/>
        <v>AM 8,05</v>
      </c>
    </row>
    <row r="1390" spans="1:6" x14ac:dyDescent="0.2">
      <c r="A1390" s="98">
        <v>63</v>
      </c>
      <c r="B1390" s="99" t="s">
        <v>108</v>
      </c>
      <c r="C1390" s="120">
        <v>43178</v>
      </c>
      <c r="D1390" s="121">
        <v>0.21041666666666667</v>
      </c>
      <c r="E1390" s="97" t="s">
        <v>148</v>
      </c>
      <c r="F1390" s="97" t="str">
        <f t="shared" si="22"/>
        <v>PM 5,03</v>
      </c>
    </row>
    <row r="1391" spans="1:6" x14ac:dyDescent="0.2">
      <c r="A1391" s="98">
        <v>63</v>
      </c>
      <c r="B1391" s="99" t="s">
        <v>108</v>
      </c>
      <c r="C1391" s="120">
        <v>43179</v>
      </c>
      <c r="D1391" s="121">
        <v>0.33888888888888885</v>
      </c>
      <c r="E1391" s="97" t="s">
        <v>149</v>
      </c>
      <c r="F1391" s="97" t="str">
        <f t="shared" si="22"/>
        <v>AM 8,08</v>
      </c>
    </row>
    <row r="1392" spans="1:6" x14ac:dyDescent="0.2">
      <c r="A1392" s="98">
        <v>63</v>
      </c>
      <c r="B1392" s="99" t="s">
        <v>108</v>
      </c>
      <c r="C1392" s="120">
        <v>43179</v>
      </c>
      <c r="D1392" s="121">
        <v>0.21249999999999999</v>
      </c>
      <c r="E1392" s="97" t="s">
        <v>148</v>
      </c>
      <c r="F1392" s="97" t="str">
        <f t="shared" si="22"/>
        <v>PM 5,06</v>
      </c>
    </row>
    <row r="1393" spans="1:6" x14ac:dyDescent="0.2">
      <c r="A1393" s="98">
        <v>63</v>
      </c>
      <c r="B1393" s="99" t="s">
        <v>108</v>
      </c>
      <c r="C1393" s="120">
        <v>43181</v>
      </c>
      <c r="D1393" s="121">
        <v>0.34236111111111112</v>
      </c>
      <c r="E1393" s="97" t="s">
        <v>149</v>
      </c>
      <c r="F1393" s="97" t="str">
        <f t="shared" si="22"/>
        <v>AM 8,13</v>
      </c>
    </row>
    <row r="1394" spans="1:6" x14ac:dyDescent="0.2">
      <c r="A1394" s="98">
        <v>63</v>
      </c>
      <c r="B1394" s="99" t="s">
        <v>108</v>
      </c>
      <c r="C1394" s="120">
        <v>43181</v>
      </c>
      <c r="D1394" s="121">
        <v>0.20902777777777778</v>
      </c>
      <c r="E1394" s="97" t="s">
        <v>148</v>
      </c>
      <c r="F1394" s="97" t="str">
        <f t="shared" si="22"/>
        <v>PM 5,01</v>
      </c>
    </row>
    <row r="1395" spans="1:6" x14ac:dyDescent="0.2">
      <c r="A1395" s="98">
        <v>63</v>
      </c>
      <c r="B1395" s="99" t="s">
        <v>108</v>
      </c>
      <c r="C1395" s="120">
        <v>43183</v>
      </c>
      <c r="D1395" s="121">
        <v>0.34166666666666662</v>
      </c>
      <c r="E1395" s="97" t="s">
        <v>149</v>
      </c>
      <c r="F1395" s="97" t="str">
        <f t="shared" si="22"/>
        <v>AM 8,12</v>
      </c>
    </row>
    <row r="1396" spans="1:6" x14ac:dyDescent="0.2">
      <c r="A1396" s="98">
        <v>63</v>
      </c>
      <c r="B1396" s="99" t="s">
        <v>108</v>
      </c>
      <c r="C1396" s="120">
        <v>43183</v>
      </c>
      <c r="D1396" s="121">
        <v>0.20902777777777778</v>
      </c>
      <c r="E1396" s="97" t="s">
        <v>148</v>
      </c>
      <c r="F1396" s="97" t="str">
        <f t="shared" si="22"/>
        <v>PM 5,01</v>
      </c>
    </row>
    <row r="1397" spans="1:6" x14ac:dyDescent="0.2">
      <c r="A1397" s="98">
        <v>63</v>
      </c>
      <c r="B1397" s="99" t="s">
        <v>108</v>
      </c>
      <c r="C1397" s="120">
        <v>43184</v>
      </c>
      <c r="D1397" s="121">
        <v>0.34097222222222223</v>
      </c>
      <c r="E1397" s="97" t="s">
        <v>149</v>
      </c>
      <c r="F1397" s="97" t="str">
        <f t="shared" si="22"/>
        <v>AM 8,11</v>
      </c>
    </row>
    <row r="1398" spans="1:6" x14ac:dyDescent="0.2">
      <c r="A1398" s="98">
        <v>63</v>
      </c>
      <c r="B1398" s="99" t="s">
        <v>108</v>
      </c>
      <c r="C1398" s="120">
        <v>43184</v>
      </c>
      <c r="D1398" s="121">
        <v>0.20902777777777778</v>
      </c>
      <c r="E1398" s="97" t="s">
        <v>148</v>
      </c>
      <c r="F1398" s="97" t="str">
        <f t="shared" si="22"/>
        <v>PM 5,01</v>
      </c>
    </row>
    <row r="1399" spans="1:6" x14ac:dyDescent="0.2">
      <c r="A1399" s="98">
        <v>63</v>
      </c>
      <c r="B1399" s="99" t="s">
        <v>108</v>
      </c>
      <c r="C1399" s="120">
        <v>43185</v>
      </c>
      <c r="D1399" s="121">
        <v>0.3444444444444445</v>
      </c>
      <c r="E1399" s="97" t="s">
        <v>149</v>
      </c>
      <c r="F1399" s="97" t="str">
        <f t="shared" si="22"/>
        <v>AM 8,16</v>
      </c>
    </row>
    <row r="1400" spans="1:6" x14ac:dyDescent="0.2">
      <c r="A1400" s="98">
        <v>63</v>
      </c>
      <c r="B1400" s="99" t="s">
        <v>108</v>
      </c>
      <c r="C1400" s="120">
        <v>43185</v>
      </c>
      <c r="D1400" s="121">
        <v>0.20972222222222223</v>
      </c>
      <c r="E1400" s="97" t="s">
        <v>148</v>
      </c>
      <c r="F1400" s="97" t="str">
        <f t="shared" si="22"/>
        <v>PM 5,02</v>
      </c>
    </row>
    <row r="1401" spans="1:6" x14ac:dyDescent="0.2">
      <c r="A1401" s="98">
        <v>63</v>
      </c>
      <c r="B1401" s="99" t="s">
        <v>108</v>
      </c>
      <c r="C1401" s="120">
        <v>43186</v>
      </c>
      <c r="D1401" s="121">
        <v>0.33958333333333335</v>
      </c>
      <c r="E1401" s="97" t="s">
        <v>149</v>
      </c>
      <c r="F1401" s="97" t="str">
        <f t="shared" si="22"/>
        <v>AM 8,09</v>
      </c>
    </row>
    <row r="1402" spans="1:6" x14ac:dyDescent="0.2">
      <c r="A1402" s="98">
        <v>63</v>
      </c>
      <c r="B1402" s="99" t="s">
        <v>108</v>
      </c>
      <c r="C1402" s="120">
        <v>43186</v>
      </c>
      <c r="D1402" s="121">
        <v>0.21111111111111111</v>
      </c>
      <c r="E1402" s="97" t="s">
        <v>148</v>
      </c>
      <c r="F1402" s="97" t="str">
        <f t="shared" si="22"/>
        <v>PM 5,04</v>
      </c>
    </row>
    <row r="1403" spans="1:6" x14ac:dyDescent="0.2">
      <c r="A1403" s="98">
        <v>63</v>
      </c>
      <c r="B1403" s="99" t="s">
        <v>108</v>
      </c>
      <c r="C1403" s="120">
        <v>43187</v>
      </c>
      <c r="D1403" s="121">
        <v>0.3430555555555555</v>
      </c>
      <c r="E1403" s="97" t="s">
        <v>149</v>
      </c>
      <c r="F1403" s="97" t="str">
        <f t="shared" si="22"/>
        <v>AM 8,14</v>
      </c>
    </row>
    <row r="1404" spans="1:6" x14ac:dyDescent="0.2">
      <c r="A1404" s="98">
        <v>63</v>
      </c>
      <c r="B1404" s="99" t="s">
        <v>108</v>
      </c>
      <c r="C1404" s="120">
        <v>43187</v>
      </c>
      <c r="D1404" s="121">
        <v>0.20972222222222223</v>
      </c>
      <c r="E1404" s="97" t="s">
        <v>148</v>
      </c>
      <c r="F1404" s="97" t="str">
        <f t="shared" si="22"/>
        <v>PM 5,02</v>
      </c>
    </row>
    <row r="1405" spans="1:6" x14ac:dyDescent="0.2">
      <c r="A1405" s="98">
        <v>63</v>
      </c>
      <c r="B1405" s="99" t="s">
        <v>108</v>
      </c>
      <c r="C1405" s="120">
        <v>43188</v>
      </c>
      <c r="D1405" s="121">
        <v>0.33888888888888885</v>
      </c>
      <c r="E1405" s="97" t="s">
        <v>149</v>
      </c>
      <c r="F1405" s="97" t="str">
        <f t="shared" si="22"/>
        <v>AM 8,08</v>
      </c>
    </row>
    <row r="1406" spans="1:6" x14ac:dyDescent="0.2">
      <c r="A1406" s="98">
        <v>63</v>
      </c>
      <c r="B1406" s="99" t="s">
        <v>108</v>
      </c>
      <c r="C1406" s="120">
        <v>43188</v>
      </c>
      <c r="D1406" s="121">
        <v>0.20972222222222223</v>
      </c>
      <c r="E1406" s="97" t="s">
        <v>148</v>
      </c>
      <c r="F1406" s="97" t="str">
        <f t="shared" si="22"/>
        <v>PM 5,02</v>
      </c>
    </row>
    <row r="1407" spans="1:6" x14ac:dyDescent="0.2">
      <c r="A1407" s="98">
        <v>63</v>
      </c>
      <c r="B1407" s="99" t="s">
        <v>108</v>
      </c>
      <c r="C1407" s="120">
        <v>43190</v>
      </c>
      <c r="D1407" s="121">
        <v>0.33958333333333335</v>
      </c>
      <c r="E1407" s="97" t="s">
        <v>149</v>
      </c>
      <c r="F1407" s="97" t="str">
        <f t="shared" si="22"/>
        <v>AM 8,09</v>
      </c>
    </row>
    <row r="1408" spans="1:6" x14ac:dyDescent="0.2">
      <c r="A1408" s="98">
        <v>63</v>
      </c>
      <c r="B1408" s="99" t="s">
        <v>108</v>
      </c>
      <c r="C1408" s="120">
        <v>43190</v>
      </c>
      <c r="D1408" s="121">
        <v>0.11805555555555557</v>
      </c>
      <c r="E1408" s="97" t="s">
        <v>148</v>
      </c>
      <c r="F1408" s="97" t="str">
        <f t="shared" si="22"/>
        <v>PM 2,50</v>
      </c>
    </row>
    <row r="1409" spans="1:6" x14ac:dyDescent="0.2">
      <c r="A1409" s="98">
        <v>64</v>
      </c>
      <c r="B1409" s="99" t="s">
        <v>109</v>
      </c>
      <c r="C1409" s="120">
        <v>43160</v>
      </c>
      <c r="D1409" s="121">
        <v>0.21388888888888891</v>
      </c>
      <c r="E1409" s="97" t="s">
        <v>148</v>
      </c>
      <c r="F1409" s="97" t="str">
        <f t="shared" si="22"/>
        <v>PM 5,08</v>
      </c>
    </row>
    <row r="1410" spans="1:6" x14ac:dyDescent="0.2">
      <c r="A1410" s="98">
        <v>64</v>
      </c>
      <c r="B1410" s="99" t="s">
        <v>109</v>
      </c>
      <c r="C1410" s="120">
        <v>43164</v>
      </c>
      <c r="D1410" s="121">
        <v>0.50555555555555554</v>
      </c>
      <c r="E1410" s="97" t="s">
        <v>148</v>
      </c>
      <c r="F1410" s="97" t="str">
        <f t="shared" ref="F1410:F1473" si="23">E1410&amp;" "&amp;TEXT(D1410,"h,mm")</f>
        <v>PM 12,08</v>
      </c>
    </row>
    <row r="1411" spans="1:6" x14ac:dyDescent="0.2">
      <c r="A1411" s="98">
        <v>64</v>
      </c>
      <c r="B1411" s="99" t="s">
        <v>109</v>
      </c>
      <c r="C1411" s="120">
        <v>43170</v>
      </c>
      <c r="D1411" s="121">
        <v>0.5131944444444444</v>
      </c>
      <c r="E1411" s="97" t="s">
        <v>148</v>
      </c>
      <c r="F1411" s="97" t="str">
        <f t="shared" si="23"/>
        <v>PM 12,19</v>
      </c>
    </row>
    <row r="1412" spans="1:6" x14ac:dyDescent="0.2">
      <c r="A1412" s="98">
        <v>64</v>
      </c>
      <c r="B1412" s="99" t="s">
        <v>109</v>
      </c>
      <c r="C1412" s="120">
        <v>43171</v>
      </c>
      <c r="D1412" s="121">
        <v>0.52222222222222225</v>
      </c>
      <c r="E1412" s="97" t="s">
        <v>148</v>
      </c>
      <c r="F1412" s="97" t="str">
        <f t="shared" si="23"/>
        <v>PM 12,32</v>
      </c>
    </row>
    <row r="1413" spans="1:6" x14ac:dyDescent="0.2">
      <c r="A1413" s="98">
        <v>67</v>
      </c>
      <c r="B1413" s="99" t="s">
        <v>110</v>
      </c>
      <c r="C1413" s="120">
        <v>43160</v>
      </c>
      <c r="D1413" s="121">
        <v>0.51180555555555551</v>
      </c>
      <c r="E1413" s="97" t="s">
        <v>148</v>
      </c>
      <c r="F1413" s="97" t="str">
        <f t="shared" si="23"/>
        <v>PM 12,17</v>
      </c>
    </row>
    <row r="1414" spans="1:6" x14ac:dyDescent="0.2">
      <c r="A1414" s="98">
        <v>67</v>
      </c>
      <c r="B1414" s="99" t="s">
        <v>110</v>
      </c>
      <c r="C1414" s="120">
        <v>43160</v>
      </c>
      <c r="D1414" s="121">
        <v>0.21319444444444444</v>
      </c>
      <c r="E1414" s="97" t="s">
        <v>148</v>
      </c>
      <c r="F1414" s="97" t="str">
        <f t="shared" si="23"/>
        <v>PM 5,07</v>
      </c>
    </row>
    <row r="1415" spans="1:6" x14ac:dyDescent="0.2">
      <c r="A1415" s="98">
        <v>67</v>
      </c>
      <c r="B1415" s="99" t="s">
        <v>110</v>
      </c>
      <c r="C1415" s="120">
        <v>43162</v>
      </c>
      <c r="D1415" s="121">
        <v>0.34861111111111115</v>
      </c>
      <c r="E1415" s="97" t="s">
        <v>149</v>
      </c>
      <c r="F1415" s="97" t="str">
        <f t="shared" si="23"/>
        <v>AM 8,22</v>
      </c>
    </row>
    <row r="1416" spans="1:6" x14ac:dyDescent="0.2">
      <c r="A1416" s="98">
        <v>67</v>
      </c>
      <c r="B1416" s="99" t="s">
        <v>110</v>
      </c>
      <c r="C1416" s="120">
        <v>43162</v>
      </c>
      <c r="D1416" s="121">
        <v>0.43611111111111112</v>
      </c>
      <c r="E1416" s="97" t="s">
        <v>148</v>
      </c>
      <c r="F1416" s="97" t="str">
        <f t="shared" si="23"/>
        <v>PM 10,28</v>
      </c>
    </row>
    <row r="1417" spans="1:6" x14ac:dyDescent="0.2">
      <c r="A1417" s="98">
        <v>67</v>
      </c>
      <c r="B1417" s="99" t="s">
        <v>110</v>
      </c>
      <c r="C1417" s="120">
        <v>43163</v>
      </c>
      <c r="D1417" s="121">
        <v>0.35902777777777778</v>
      </c>
      <c r="E1417" s="97" t="s">
        <v>149</v>
      </c>
      <c r="F1417" s="97" t="str">
        <f t="shared" si="23"/>
        <v>AM 8,37</v>
      </c>
    </row>
    <row r="1418" spans="1:6" x14ac:dyDescent="0.2">
      <c r="A1418" s="98">
        <v>67</v>
      </c>
      <c r="B1418" s="99" t="s">
        <v>110</v>
      </c>
      <c r="C1418" s="120">
        <v>43163</v>
      </c>
      <c r="D1418" s="121">
        <v>0.2388888888888889</v>
      </c>
      <c r="E1418" s="97" t="s">
        <v>148</v>
      </c>
      <c r="F1418" s="97" t="str">
        <f t="shared" si="23"/>
        <v>PM 5,44</v>
      </c>
    </row>
    <row r="1419" spans="1:6" x14ac:dyDescent="0.2">
      <c r="A1419" s="98">
        <v>67</v>
      </c>
      <c r="B1419" s="99" t="s">
        <v>110</v>
      </c>
      <c r="C1419" s="120">
        <v>43164</v>
      </c>
      <c r="D1419" s="121">
        <v>0.34930555555555554</v>
      </c>
      <c r="E1419" s="97" t="s">
        <v>149</v>
      </c>
      <c r="F1419" s="97" t="str">
        <f t="shared" si="23"/>
        <v>AM 8,23</v>
      </c>
    </row>
    <row r="1420" spans="1:6" x14ac:dyDescent="0.2">
      <c r="A1420" s="98">
        <v>67</v>
      </c>
      <c r="B1420" s="99" t="s">
        <v>110</v>
      </c>
      <c r="C1420" s="120">
        <v>43164</v>
      </c>
      <c r="D1420" s="121">
        <v>0.40208333333333335</v>
      </c>
      <c r="E1420" s="97" t="s">
        <v>149</v>
      </c>
      <c r="F1420" s="97" t="str">
        <f t="shared" si="23"/>
        <v>AM 9,39</v>
      </c>
    </row>
    <row r="1421" spans="1:6" x14ac:dyDescent="0.2">
      <c r="A1421" s="98">
        <v>67</v>
      </c>
      <c r="B1421" s="99" t="s">
        <v>110</v>
      </c>
      <c r="C1421" s="120">
        <v>43165</v>
      </c>
      <c r="D1421" s="121">
        <v>0.21041666666666667</v>
      </c>
      <c r="E1421" s="97" t="s">
        <v>148</v>
      </c>
      <c r="F1421" s="97" t="str">
        <f t="shared" si="23"/>
        <v>PM 5,03</v>
      </c>
    </row>
    <row r="1422" spans="1:6" x14ac:dyDescent="0.2">
      <c r="A1422" s="98">
        <v>67</v>
      </c>
      <c r="B1422" s="99" t="s">
        <v>110</v>
      </c>
      <c r="C1422" s="120">
        <v>43166</v>
      </c>
      <c r="D1422" s="121">
        <v>0.34097222222222223</v>
      </c>
      <c r="E1422" s="97" t="s">
        <v>149</v>
      </c>
      <c r="F1422" s="97" t="str">
        <f t="shared" si="23"/>
        <v>AM 8,11</v>
      </c>
    </row>
    <row r="1423" spans="1:6" x14ac:dyDescent="0.2">
      <c r="A1423" s="98">
        <v>67</v>
      </c>
      <c r="B1423" s="99" t="s">
        <v>110</v>
      </c>
      <c r="C1423" s="120">
        <v>43166</v>
      </c>
      <c r="D1423" s="121">
        <v>0.35138888888888892</v>
      </c>
      <c r="E1423" s="97" t="s">
        <v>148</v>
      </c>
      <c r="F1423" s="97" t="str">
        <f t="shared" si="23"/>
        <v>PM 8,26</v>
      </c>
    </row>
    <row r="1424" spans="1:6" x14ac:dyDescent="0.2">
      <c r="A1424" s="98">
        <v>67</v>
      </c>
      <c r="B1424" s="99" t="s">
        <v>110</v>
      </c>
      <c r="C1424" s="120">
        <v>43167</v>
      </c>
      <c r="D1424" s="121">
        <v>0.3430555555555555</v>
      </c>
      <c r="E1424" s="97" t="s">
        <v>149</v>
      </c>
      <c r="F1424" s="97" t="str">
        <f t="shared" si="23"/>
        <v>AM 8,14</v>
      </c>
    </row>
    <row r="1425" spans="1:6" x14ac:dyDescent="0.2">
      <c r="A1425" s="98">
        <v>67</v>
      </c>
      <c r="B1425" s="99" t="s">
        <v>110</v>
      </c>
      <c r="C1425" s="120">
        <v>43167</v>
      </c>
      <c r="D1425" s="121">
        <v>0.22222222222222221</v>
      </c>
      <c r="E1425" s="97" t="s">
        <v>148</v>
      </c>
      <c r="F1425" s="97" t="str">
        <f t="shared" si="23"/>
        <v>PM 5,20</v>
      </c>
    </row>
    <row r="1426" spans="1:6" x14ac:dyDescent="0.2">
      <c r="A1426" s="98">
        <v>67</v>
      </c>
      <c r="B1426" s="99" t="s">
        <v>110</v>
      </c>
      <c r="C1426" s="120">
        <v>43169</v>
      </c>
      <c r="D1426" s="121">
        <v>0.36458333333333331</v>
      </c>
      <c r="E1426" s="97" t="s">
        <v>149</v>
      </c>
      <c r="F1426" s="97" t="str">
        <f t="shared" si="23"/>
        <v>AM 8,45</v>
      </c>
    </row>
    <row r="1427" spans="1:6" x14ac:dyDescent="0.2">
      <c r="A1427" s="98">
        <v>67</v>
      </c>
      <c r="B1427" s="99" t="s">
        <v>110</v>
      </c>
      <c r="C1427" s="120">
        <v>43169</v>
      </c>
      <c r="D1427" s="121">
        <v>0.21111111111111111</v>
      </c>
      <c r="E1427" s="97" t="s">
        <v>148</v>
      </c>
      <c r="F1427" s="97" t="str">
        <f t="shared" si="23"/>
        <v>PM 5,04</v>
      </c>
    </row>
    <row r="1428" spans="1:6" x14ac:dyDescent="0.2">
      <c r="A1428" s="98">
        <v>67</v>
      </c>
      <c r="B1428" s="99" t="s">
        <v>110</v>
      </c>
      <c r="C1428" s="120">
        <v>43170</v>
      </c>
      <c r="D1428" s="121">
        <v>0.41111111111111115</v>
      </c>
      <c r="E1428" s="97" t="s">
        <v>149</v>
      </c>
      <c r="F1428" s="97" t="str">
        <f t="shared" si="23"/>
        <v>AM 9,52</v>
      </c>
    </row>
    <row r="1429" spans="1:6" x14ac:dyDescent="0.2">
      <c r="A1429" s="98">
        <v>67</v>
      </c>
      <c r="B1429" s="99" t="s">
        <v>110</v>
      </c>
      <c r="C1429" s="120">
        <v>43170</v>
      </c>
      <c r="D1429" s="121">
        <v>0.21111111111111111</v>
      </c>
      <c r="E1429" s="97" t="s">
        <v>148</v>
      </c>
      <c r="F1429" s="97" t="str">
        <f t="shared" si="23"/>
        <v>PM 5,04</v>
      </c>
    </row>
    <row r="1430" spans="1:6" x14ac:dyDescent="0.2">
      <c r="A1430" s="98">
        <v>67</v>
      </c>
      <c r="B1430" s="99" t="s">
        <v>110</v>
      </c>
      <c r="C1430" s="120">
        <v>43171</v>
      </c>
      <c r="D1430" s="121">
        <v>0.34375</v>
      </c>
      <c r="E1430" s="97" t="s">
        <v>149</v>
      </c>
      <c r="F1430" s="97" t="str">
        <f t="shared" si="23"/>
        <v>AM 8,15</v>
      </c>
    </row>
    <row r="1431" spans="1:6" x14ac:dyDescent="0.2">
      <c r="A1431" s="98">
        <v>67</v>
      </c>
      <c r="B1431" s="99" t="s">
        <v>110</v>
      </c>
      <c r="C1431" s="120">
        <v>43171</v>
      </c>
      <c r="D1431" s="121">
        <v>0.22222222222222221</v>
      </c>
      <c r="E1431" s="97" t="s">
        <v>148</v>
      </c>
      <c r="F1431" s="97" t="str">
        <f t="shared" si="23"/>
        <v>PM 5,20</v>
      </c>
    </row>
    <row r="1432" spans="1:6" x14ac:dyDescent="0.2">
      <c r="A1432" s="98">
        <v>67</v>
      </c>
      <c r="B1432" s="99" t="s">
        <v>110</v>
      </c>
      <c r="C1432" s="120">
        <v>43172</v>
      </c>
      <c r="D1432" s="121">
        <v>0.3520833333333333</v>
      </c>
      <c r="E1432" s="97" t="s">
        <v>149</v>
      </c>
      <c r="F1432" s="97" t="str">
        <f t="shared" si="23"/>
        <v>AM 8,27</v>
      </c>
    </row>
    <row r="1433" spans="1:6" x14ac:dyDescent="0.2">
      <c r="A1433" s="98">
        <v>67</v>
      </c>
      <c r="B1433" s="99" t="s">
        <v>110</v>
      </c>
      <c r="C1433" s="120">
        <v>43174</v>
      </c>
      <c r="D1433" s="121">
        <v>0.38750000000000001</v>
      </c>
      <c r="E1433" s="97" t="s">
        <v>149</v>
      </c>
      <c r="F1433" s="97" t="str">
        <f t="shared" si="23"/>
        <v>AM 9,18</v>
      </c>
    </row>
    <row r="1434" spans="1:6" x14ac:dyDescent="0.2">
      <c r="A1434" s="98">
        <v>67</v>
      </c>
      <c r="B1434" s="99" t="s">
        <v>110</v>
      </c>
      <c r="C1434" s="120">
        <v>43174</v>
      </c>
      <c r="D1434" s="121">
        <v>0.32222222222222224</v>
      </c>
      <c r="E1434" s="97" t="s">
        <v>148</v>
      </c>
      <c r="F1434" s="97" t="str">
        <f t="shared" si="23"/>
        <v>PM 7,44</v>
      </c>
    </row>
    <row r="1435" spans="1:6" x14ac:dyDescent="0.2">
      <c r="A1435" s="98">
        <v>67</v>
      </c>
      <c r="B1435" s="99" t="s">
        <v>110</v>
      </c>
      <c r="C1435" s="120">
        <v>43176</v>
      </c>
      <c r="D1435" s="121">
        <v>0.33819444444444446</v>
      </c>
      <c r="E1435" s="97" t="s">
        <v>149</v>
      </c>
      <c r="F1435" s="97" t="str">
        <f t="shared" si="23"/>
        <v>AM 8,07</v>
      </c>
    </row>
    <row r="1436" spans="1:6" x14ac:dyDescent="0.2">
      <c r="A1436" s="98">
        <v>67</v>
      </c>
      <c r="B1436" s="99" t="s">
        <v>110</v>
      </c>
      <c r="C1436" s="120">
        <v>43176</v>
      </c>
      <c r="D1436" s="121">
        <v>0.27638888888888885</v>
      </c>
      <c r="E1436" s="97" t="s">
        <v>148</v>
      </c>
      <c r="F1436" s="97" t="str">
        <f t="shared" si="23"/>
        <v>PM 6,38</v>
      </c>
    </row>
    <row r="1437" spans="1:6" x14ac:dyDescent="0.2">
      <c r="A1437" s="98">
        <v>67</v>
      </c>
      <c r="B1437" s="99" t="s">
        <v>110</v>
      </c>
      <c r="C1437" s="120">
        <v>43177</v>
      </c>
      <c r="D1437" s="121">
        <v>0.33888888888888885</v>
      </c>
      <c r="E1437" s="97" t="s">
        <v>149</v>
      </c>
      <c r="F1437" s="97" t="str">
        <f t="shared" si="23"/>
        <v>AM 8,08</v>
      </c>
    </row>
    <row r="1438" spans="1:6" x14ac:dyDescent="0.2">
      <c r="A1438" s="98">
        <v>67</v>
      </c>
      <c r="B1438" s="99" t="s">
        <v>110</v>
      </c>
      <c r="C1438" s="120">
        <v>43177</v>
      </c>
      <c r="D1438" s="121">
        <v>0.29305555555555557</v>
      </c>
      <c r="E1438" s="97" t="s">
        <v>148</v>
      </c>
      <c r="F1438" s="97" t="str">
        <f t="shared" si="23"/>
        <v>PM 7,02</v>
      </c>
    </row>
    <row r="1439" spans="1:6" x14ac:dyDescent="0.2">
      <c r="A1439" s="98">
        <v>67</v>
      </c>
      <c r="B1439" s="99" t="s">
        <v>110</v>
      </c>
      <c r="C1439" s="120">
        <v>43178</v>
      </c>
      <c r="D1439" s="121">
        <v>0.33680555555555558</v>
      </c>
      <c r="E1439" s="97" t="s">
        <v>149</v>
      </c>
      <c r="F1439" s="97" t="str">
        <f t="shared" si="23"/>
        <v>AM 8,05</v>
      </c>
    </row>
    <row r="1440" spans="1:6" x14ac:dyDescent="0.2">
      <c r="A1440" s="98">
        <v>67</v>
      </c>
      <c r="B1440" s="99" t="s">
        <v>110</v>
      </c>
      <c r="C1440" s="120">
        <v>43178</v>
      </c>
      <c r="D1440" s="121">
        <v>0.25347222222222221</v>
      </c>
      <c r="E1440" s="97" t="s">
        <v>148</v>
      </c>
      <c r="F1440" s="97" t="str">
        <f t="shared" si="23"/>
        <v>PM 6,05</v>
      </c>
    </row>
    <row r="1441" spans="1:6" x14ac:dyDescent="0.2">
      <c r="A1441" s="98">
        <v>67</v>
      </c>
      <c r="B1441" s="99" t="s">
        <v>110</v>
      </c>
      <c r="C1441" s="120">
        <v>43179</v>
      </c>
      <c r="D1441" s="121">
        <v>0.33263888888888887</v>
      </c>
      <c r="E1441" s="97" t="s">
        <v>149</v>
      </c>
      <c r="F1441" s="97" t="str">
        <f t="shared" si="23"/>
        <v>AM 7,59</v>
      </c>
    </row>
    <row r="1442" spans="1:6" x14ac:dyDescent="0.2">
      <c r="A1442" s="98">
        <v>67</v>
      </c>
      <c r="B1442" s="99" t="s">
        <v>110</v>
      </c>
      <c r="C1442" s="120">
        <v>43179</v>
      </c>
      <c r="D1442" s="121">
        <v>0.24583333333333335</v>
      </c>
      <c r="E1442" s="97" t="s">
        <v>148</v>
      </c>
      <c r="F1442" s="97" t="str">
        <f t="shared" si="23"/>
        <v>PM 5,54</v>
      </c>
    </row>
    <row r="1443" spans="1:6" x14ac:dyDescent="0.2">
      <c r="A1443" s="98">
        <v>67</v>
      </c>
      <c r="B1443" s="99" t="s">
        <v>110</v>
      </c>
      <c r="C1443" s="120">
        <v>43180</v>
      </c>
      <c r="D1443" s="121">
        <v>0.33888888888888885</v>
      </c>
      <c r="E1443" s="97" t="s">
        <v>149</v>
      </c>
      <c r="F1443" s="97" t="str">
        <f t="shared" si="23"/>
        <v>AM 8,08</v>
      </c>
    </row>
    <row r="1444" spans="1:6" x14ac:dyDescent="0.2">
      <c r="A1444" s="98">
        <v>67</v>
      </c>
      <c r="B1444" s="99" t="s">
        <v>110</v>
      </c>
      <c r="C1444" s="120">
        <v>43180</v>
      </c>
      <c r="D1444" s="121">
        <v>0.25138888888888888</v>
      </c>
      <c r="E1444" s="97" t="s">
        <v>148</v>
      </c>
      <c r="F1444" s="97" t="str">
        <f t="shared" si="23"/>
        <v>PM 6,02</v>
      </c>
    </row>
    <row r="1445" spans="1:6" x14ac:dyDescent="0.2">
      <c r="A1445" s="98">
        <v>67</v>
      </c>
      <c r="B1445" s="99" t="s">
        <v>110</v>
      </c>
      <c r="C1445" s="120">
        <v>43181</v>
      </c>
      <c r="D1445" s="121">
        <v>0.33749999999999997</v>
      </c>
      <c r="E1445" s="97" t="s">
        <v>149</v>
      </c>
      <c r="F1445" s="97" t="str">
        <f t="shared" si="23"/>
        <v>AM 8,06</v>
      </c>
    </row>
    <row r="1446" spans="1:6" x14ac:dyDescent="0.2">
      <c r="A1446" s="98">
        <v>67</v>
      </c>
      <c r="B1446" s="99" t="s">
        <v>110</v>
      </c>
      <c r="C1446" s="120">
        <v>43181</v>
      </c>
      <c r="D1446" s="121">
        <v>0.21249999999999999</v>
      </c>
      <c r="E1446" s="97" t="s">
        <v>148</v>
      </c>
      <c r="F1446" s="97" t="str">
        <f t="shared" si="23"/>
        <v>PM 5,06</v>
      </c>
    </row>
    <row r="1447" spans="1:6" x14ac:dyDescent="0.2">
      <c r="A1447" s="98">
        <v>67</v>
      </c>
      <c r="B1447" s="99" t="s">
        <v>110</v>
      </c>
      <c r="C1447" s="120">
        <v>43182</v>
      </c>
      <c r="D1447" s="121">
        <v>0.40138888888888885</v>
      </c>
      <c r="E1447" s="97" t="s">
        <v>149</v>
      </c>
      <c r="F1447" s="97" t="str">
        <f t="shared" si="23"/>
        <v>AM 9,38</v>
      </c>
    </row>
    <row r="1448" spans="1:6" x14ac:dyDescent="0.2">
      <c r="A1448" s="98">
        <v>67</v>
      </c>
      <c r="B1448" s="99" t="s">
        <v>110</v>
      </c>
      <c r="C1448" s="120">
        <v>43182</v>
      </c>
      <c r="D1448" s="121">
        <v>0.17291666666666669</v>
      </c>
      <c r="E1448" s="97" t="s">
        <v>148</v>
      </c>
      <c r="F1448" s="97" t="str">
        <f t="shared" si="23"/>
        <v>PM 4,09</v>
      </c>
    </row>
    <row r="1449" spans="1:6" x14ac:dyDescent="0.2">
      <c r="A1449" s="98">
        <v>67</v>
      </c>
      <c r="B1449" s="99" t="s">
        <v>110</v>
      </c>
      <c r="C1449" s="120">
        <v>43183</v>
      </c>
      <c r="D1449" s="121">
        <v>0.33958333333333335</v>
      </c>
      <c r="E1449" s="97" t="s">
        <v>149</v>
      </c>
      <c r="F1449" s="97" t="str">
        <f t="shared" si="23"/>
        <v>AM 8,09</v>
      </c>
    </row>
    <row r="1450" spans="1:6" x14ac:dyDescent="0.2">
      <c r="A1450" s="98">
        <v>67</v>
      </c>
      <c r="B1450" s="99" t="s">
        <v>110</v>
      </c>
      <c r="C1450" s="120">
        <v>43183</v>
      </c>
      <c r="D1450" s="121">
        <v>0.23124999999999998</v>
      </c>
      <c r="E1450" s="97" t="s">
        <v>148</v>
      </c>
      <c r="F1450" s="97" t="str">
        <f t="shared" si="23"/>
        <v>PM 5,33</v>
      </c>
    </row>
    <row r="1451" spans="1:6" x14ac:dyDescent="0.2">
      <c r="A1451" s="98">
        <v>67</v>
      </c>
      <c r="B1451" s="99" t="s">
        <v>110</v>
      </c>
      <c r="C1451" s="120">
        <v>43184</v>
      </c>
      <c r="D1451" s="121">
        <v>0.33819444444444446</v>
      </c>
      <c r="E1451" s="97" t="s">
        <v>149</v>
      </c>
      <c r="F1451" s="97" t="str">
        <f t="shared" si="23"/>
        <v>AM 8,07</v>
      </c>
    </row>
    <row r="1452" spans="1:6" x14ac:dyDescent="0.2">
      <c r="A1452" s="98">
        <v>67</v>
      </c>
      <c r="B1452" s="99" t="s">
        <v>110</v>
      </c>
      <c r="C1452" s="120">
        <v>43184</v>
      </c>
      <c r="D1452" s="121">
        <v>0.22500000000000001</v>
      </c>
      <c r="E1452" s="97" t="s">
        <v>148</v>
      </c>
      <c r="F1452" s="97" t="str">
        <f t="shared" si="23"/>
        <v>PM 5,24</v>
      </c>
    </row>
    <row r="1453" spans="1:6" x14ac:dyDescent="0.2">
      <c r="A1453" s="98">
        <v>67</v>
      </c>
      <c r="B1453" s="99" t="s">
        <v>110</v>
      </c>
      <c r="C1453" s="120">
        <v>43185</v>
      </c>
      <c r="D1453" s="121">
        <v>0.33819444444444446</v>
      </c>
      <c r="E1453" s="97" t="s">
        <v>149</v>
      </c>
      <c r="F1453" s="97" t="str">
        <f t="shared" si="23"/>
        <v>AM 8,07</v>
      </c>
    </row>
    <row r="1454" spans="1:6" x14ac:dyDescent="0.2">
      <c r="A1454" s="98">
        <v>67</v>
      </c>
      <c r="B1454" s="99" t="s">
        <v>110</v>
      </c>
      <c r="C1454" s="120">
        <v>43185</v>
      </c>
      <c r="D1454" s="121">
        <v>0.21666666666666667</v>
      </c>
      <c r="E1454" s="97" t="s">
        <v>148</v>
      </c>
      <c r="F1454" s="97" t="str">
        <f t="shared" si="23"/>
        <v>PM 5,12</v>
      </c>
    </row>
    <row r="1455" spans="1:6" x14ac:dyDescent="0.2">
      <c r="A1455" s="98">
        <v>67</v>
      </c>
      <c r="B1455" s="99" t="s">
        <v>110</v>
      </c>
      <c r="C1455" s="120">
        <v>43186</v>
      </c>
      <c r="D1455" s="121">
        <v>0.33888888888888885</v>
      </c>
      <c r="E1455" s="97" t="s">
        <v>149</v>
      </c>
      <c r="F1455" s="97" t="str">
        <f t="shared" si="23"/>
        <v>AM 8,08</v>
      </c>
    </row>
    <row r="1456" spans="1:6" x14ac:dyDescent="0.2">
      <c r="A1456" s="98">
        <v>67</v>
      </c>
      <c r="B1456" s="99" t="s">
        <v>110</v>
      </c>
      <c r="C1456" s="120">
        <v>43186</v>
      </c>
      <c r="D1456" s="121">
        <v>0.23819444444444446</v>
      </c>
      <c r="E1456" s="97" t="s">
        <v>148</v>
      </c>
      <c r="F1456" s="97" t="str">
        <f t="shared" si="23"/>
        <v>PM 5,43</v>
      </c>
    </row>
    <row r="1457" spans="1:6" x14ac:dyDescent="0.2">
      <c r="A1457" s="98">
        <v>67</v>
      </c>
      <c r="B1457" s="99" t="s">
        <v>110</v>
      </c>
      <c r="C1457" s="120">
        <v>43187</v>
      </c>
      <c r="D1457" s="121">
        <v>0.33888888888888885</v>
      </c>
      <c r="E1457" s="97" t="s">
        <v>149</v>
      </c>
      <c r="F1457" s="97" t="str">
        <f t="shared" si="23"/>
        <v>AM 8,08</v>
      </c>
    </row>
    <row r="1458" spans="1:6" x14ac:dyDescent="0.2">
      <c r="A1458" s="98">
        <v>67</v>
      </c>
      <c r="B1458" s="99" t="s">
        <v>110</v>
      </c>
      <c r="C1458" s="120">
        <v>43187</v>
      </c>
      <c r="D1458" s="121">
        <v>0.24861111111111112</v>
      </c>
      <c r="E1458" s="97" t="s">
        <v>148</v>
      </c>
      <c r="F1458" s="97" t="str">
        <f t="shared" si="23"/>
        <v>PM 5,58</v>
      </c>
    </row>
    <row r="1459" spans="1:6" x14ac:dyDescent="0.2">
      <c r="A1459" s="98">
        <v>67</v>
      </c>
      <c r="B1459" s="99" t="s">
        <v>110</v>
      </c>
      <c r="C1459" s="120">
        <v>43188</v>
      </c>
      <c r="D1459" s="121">
        <v>0.33958333333333335</v>
      </c>
      <c r="E1459" s="97" t="s">
        <v>149</v>
      </c>
      <c r="F1459" s="97" t="str">
        <f t="shared" si="23"/>
        <v>AM 8,09</v>
      </c>
    </row>
    <row r="1460" spans="1:6" x14ac:dyDescent="0.2">
      <c r="A1460" s="98">
        <v>67</v>
      </c>
      <c r="B1460" s="99" t="s">
        <v>110</v>
      </c>
      <c r="C1460" s="120">
        <v>43188</v>
      </c>
      <c r="D1460" s="121">
        <v>0.21180555555555555</v>
      </c>
      <c r="E1460" s="97" t="s">
        <v>148</v>
      </c>
      <c r="F1460" s="97" t="str">
        <f t="shared" si="23"/>
        <v>PM 5,05</v>
      </c>
    </row>
    <row r="1461" spans="1:6" x14ac:dyDescent="0.2">
      <c r="A1461" s="98">
        <v>67</v>
      </c>
      <c r="B1461" s="99" t="s">
        <v>110</v>
      </c>
      <c r="C1461" s="120">
        <v>43190</v>
      </c>
      <c r="D1461" s="121">
        <v>0.33958333333333335</v>
      </c>
      <c r="E1461" s="97" t="s">
        <v>149</v>
      </c>
      <c r="F1461" s="97" t="str">
        <f t="shared" si="23"/>
        <v>AM 8,09</v>
      </c>
    </row>
    <row r="1462" spans="1:6" x14ac:dyDescent="0.2">
      <c r="A1462" s="98">
        <v>67</v>
      </c>
      <c r="B1462" s="99" t="s">
        <v>110</v>
      </c>
      <c r="C1462" s="120">
        <v>43190</v>
      </c>
      <c r="D1462" s="121">
        <v>0.22083333333333333</v>
      </c>
      <c r="E1462" s="97" t="s">
        <v>148</v>
      </c>
      <c r="F1462" s="97" t="str">
        <f t="shared" si="23"/>
        <v>PM 5,18</v>
      </c>
    </row>
    <row r="1463" spans="1:6" x14ac:dyDescent="0.2">
      <c r="A1463" s="98">
        <v>68</v>
      </c>
      <c r="B1463" s="99" t="s">
        <v>142</v>
      </c>
      <c r="C1463" s="120">
        <v>43169</v>
      </c>
      <c r="D1463" s="121">
        <v>0.3520833333333333</v>
      </c>
      <c r="E1463" s="97" t="s">
        <v>149</v>
      </c>
      <c r="F1463" s="97" t="str">
        <f t="shared" si="23"/>
        <v>AM 8,27</v>
      </c>
    </row>
    <row r="1464" spans="1:6" x14ac:dyDescent="0.2">
      <c r="A1464" s="98">
        <v>71</v>
      </c>
      <c r="B1464" s="99" t="s">
        <v>111</v>
      </c>
      <c r="C1464" s="120">
        <v>43160</v>
      </c>
      <c r="D1464" s="121">
        <v>0.34513888888888888</v>
      </c>
      <c r="E1464" s="97" t="s">
        <v>149</v>
      </c>
      <c r="F1464" s="97" t="str">
        <f t="shared" si="23"/>
        <v>AM 8,17</v>
      </c>
    </row>
    <row r="1465" spans="1:6" x14ac:dyDescent="0.2">
      <c r="A1465" s="98">
        <v>71</v>
      </c>
      <c r="B1465" s="99" t="s">
        <v>111</v>
      </c>
      <c r="C1465" s="120">
        <v>43162</v>
      </c>
      <c r="D1465" s="121">
        <v>0.3430555555555555</v>
      </c>
      <c r="E1465" s="97" t="s">
        <v>149</v>
      </c>
      <c r="F1465" s="97" t="str">
        <f t="shared" si="23"/>
        <v>AM 8,14</v>
      </c>
    </row>
    <row r="1466" spans="1:6" x14ac:dyDescent="0.2">
      <c r="A1466" s="98">
        <v>71</v>
      </c>
      <c r="B1466" s="99" t="s">
        <v>111</v>
      </c>
      <c r="C1466" s="120">
        <v>43162</v>
      </c>
      <c r="D1466" s="121">
        <v>0.21319444444444444</v>
      </c>
      <c r="E1466" s="97" t="s">
        <v>148</v>
      </c>
      <c r="F1466" s="97" t="str">
        <f t="shared" si="23"/>
        <v>PM 5,07</v>
      </c>
    </row>
    <row r="1467" spans="1:6" x14ac:dyDescent="0.2">
      <c r="A1467" s="98">
        <v>71</v>
      </c>
      <c r="B1467" s="99" t="s">
        <v>111</v>
      </c>
      <c r="C1467" s="120">
        <v>43163</v>
      </c>
      <c r="D1467" s="121">
        <v>0.51874999999999993</v>
      </c>
      <c r="E1467" s="97" t="s">
        <v>148</v>
      </c>
      <c r="F1467" s="97" t="str">
        <f t="shared" si="23"/>
        <v>PM 12,27</v>
      </c>
    </row>
    <row r="1468" spans="1:6" x14ac:dyDescent="0.2">
      <c r="A1468" s="98">
        <v>71</v>
      </c>
      <c r="B1468" s="99" t="s">
        <v>111</v>
      </c>
      <c r="C1468" s="120">
        <v>43164</v>
      </c>
      <c r="D1468" s="121">
        <v>0.21319444444444444</v>
      </c>
      <c r="E1468" s="97" t="s">
        <v>148</v>
      </c>
      <c r="F1468" s="97" t="str">
        <f t="shared" si="23"/>
        <v>PM 5,07</v>
      </c>
    </row>
    <row r="1469" spans="1:6" x14ac:dyDescent="0.2">
      <c r="A1469" s="98">
        <v>71</v>
      </c>
      <c r="B1469" s="99" t="s">
        <v>111</v>
      </c>
      <c r="C1469" s="120">
        <v>43165</v>
      </c>
      <c r="D1469" s="121">
        <v>0.52500000000000002</v>
      </c>
      <c r="E1469" s="97" t="s">
        <v>148</v>
      </c>
      <c r="F1469" s="97" t="str">
        <f t="shared" si="23"/>
        <v>PM 12,36</v>
      </c>
    </row>
    <row r="1470" spans="1:6" x14ac:dyDescent="0.2">
      <c r="A1470" s="98">
        <v>71</v>
      </c>
      <c r="B1470" s="99" t="s">
        <v>111</v>
      </c>
      <c r="C1470" s="120">
        <v>43165</v>
      </c>
      <c r="D1470" s="121">
        <v>0.21319444444444444</v>
      </c>
      <c r="E1470" s="97" t="s">
        <v>148</v>
      </c>
      <c r="F1470" s="97" t="str">
        <f t="shared" si="23"/>
        <v>PM 5,07</v>
      </c>
    </row>
    <row r="1471" spans="1:6" x14ac:dyDescent="0.2">
      <c r="A1471" s="98">
        <v>71</v>
      </c>
      <c r="B1471" s="99" t="s">
        <v>111</v>
      </c>
      <c r="C1471" s="120">
        <v>43166</v>
      </c>
      <c r="D1471" s="121">
        <v>4.3055555555555562E-2</v>
      </c>
      <c r="E1471" s="97" t="s">
        <v>148</v>
      </c>
      <c r="F1471" s="97" t="str">
        <f t="shared" si="23"/>
        <v>PM 1,02</v>
      </c>
    </row>
    <row r="1472" spans="1:6" x14ac:dyDescent="0.2">
      <c r="A1472" s="98">
        <v>71</v>
      </c>
      <c r="B1472" s="99" t="s">
        <v>111</v>
      </c>
      <c r="C1472" s="120">
        <v>43166</v>
      </c>
      <c r="D1472" s="121">
        <v>0.21111111111111111</v>
      </c>
      <c r="E1472" s="97" t="s">
        <v>148</v>
      </c>
      <c r="F1472" s="97" t="str">
        <f t="shared" si="23"/>
        <v>PM 5,04</v>
      </c>
    </row>
    <row r="1473" spans="1:6" x14ac:dyDescent="0.2">
      <c r="A1473" s="98">
        <v>71</v>
      </c>
      <c r="B1473" s="99" t="s">
        <v>111</v>
      </c>
      <c r="C1473" s="120">
        <v>43169</v>
      </c>
      <c r="D1473" s="121">
        <v>0.51388888888888895</v>
      </c>
      <c r="E1473" s="97" t="s">
        <v>148</v>
      </c>
      <c r="F1473" s="97" t="str">
        <f t="shared" si="23"/>
        <v>PM 12,20</v>
      </c>
    </row>
    <row r="1474" spans="1:6" x14ac:dyDescent="0.2">
      <c r="A1474" s="98">
        <v>71</v>
      </c>
      <c r="B1474" s="99" t="s">
        <v>111</v>
      </c>
      <c r="C1474" s="120">
        <v>43169</v>
      </c>
      <c r="D1474" s="121">
        <v>0.21319444444444444</v>
      </c>
      <c r="E1474" s="97" t="s">
        <v>148</v>
      </c>
      <c r="F1474" s="97" t="str">
        <f t="shared" ref="F1474:F1537" si="24">E1474&amp;" "&amp;TEXT(D1474,"h,mm")</f>
        <v>PM 5,07</v>
      </c>
    </row>
    <row r="1475" spans="1:6" x14ac:dyDescent="0.2">
      <c r="A1475" s="98">
        <v>71</v>
      </c>
      <c r="B1475" s="99" t="s">
        <v>111</v>
      </c>
      <c r="C1475" s="120">
        <v>43170</v>
      </c>
      <c r="D1475" s="121">
        <v>0.21319444444444444</v>
      </c>
      <c r="E1475" s="97" t="s">
        <v>148</v>
      </c>
      <c r="F1475" s="97" t="str">
        <f t="shared" si="24"/>
        <v>PM 5,07</v>
      </c>
    </row>
    <row r="1476" spans="1:6" x14ac:dyDescent="0.2">
      <c r="A1476" s="98">
        <v>71</v>
      </c>
      <c r="B1476" s="99" t="s">
        <v>111</v>
      </c>
      <c r="C1476" s="120">
        <v>43171</v>
      </c>
      <c r="D1476" s="121">
        <v>0.20972222222222223</v>
      </c>
      <c r="E1476" s="97" t="s">
        <v>148</v>
      </c>
      <c r="F1476" s="97" t="str">
        <f t="shared" si="24"/>
        <v>PM 5,02</v>
      </c>
    </row>
    <row r="1477" spans="1:6" x14ac:dyDescent="0.2">
      <c r="A1477" s="98">
        <v>71</v>
      </c>
      <c r="B1477" s="99" t="s">
        <v>111</v>
      </c>
      <c r="C1477" s="120">
        <v>43172</v>
      </c>
      <c r="D1477" s="121">
        <v>0.52013888888888882</v>
      </c>
      <c r="E1477" s="97" t="s">
        <v>148</v>
      </c>
      <c r="F1477" s="97" t="str">
        <f t="shared" si="24"/>
        <v>PM 12,29</v>
      </c>
    </row>
    <row r="1478" spans="1:6" x14ac:dyDescent="0.2">
      <c r="A1478" s="98">
        <v>71</v>
      </c>
      <c r="B1478" s="99" t="s">
        <v>111</v>
      </c>
      <c r="C1478" s="120">
        <v>43172</v>
      </c>
      <c r="D1478" s="121">
        <v>0.20902777777777778</v>
      </c>
      <c r="E1478" s="97" t="s">
        <v>148</v>
      </c>
      <c r="F1478" s="97" t="str">
        <f t="shared" si="24"/>
        <v>PM 5,01</v>
      </c>
    </row>
    <row r="1479" spans="1:6" x14ac:dyDescent="0.2">
      <c r="A1479" s="98">
        <v>71</v>
      </c>
      <c r="B1479" s="99" t="s">
        <v>111</v>
      </c>
      <c r="C1479" s="120">
        <v>43173</v>
      </c>
      <c r="D1479" s="121">
        <v>0.53125</v>
      </c>
      <c r="E1479" s="97" t="s">
        <v>148</v>
      </c>
      <c r="F1479" s="97" t="str">
        <f t="shared" si="24"/>
        <v>PM 12,45</v>
      </c>
    </row>
    <row r="1480" spans="1:6" x14ac:dyDescent="0.2">
      <c r="A1480" s="98">
        <v>71</v>
      </c>
      <c r="B1480" s="99" t="s">
        <v>111</v>
      </c>
      <c r="C1480" s="120">
        <v>43173</v>
      </c>
      <c r="D1480" s="121">
        <v>0.20972222222222223</v>
      </c>
      <c r="E1480" s="97" t="s">
        <v>148</v>
      </c>
      <c r="F1480" s="97" t="str">
        <f t="shared" si="24"/>
        <v>PM 5,02</v>
      </c>
    </row>
    <row r="1481" spans="1:6" x14ac:dyDescent="0.2">
      <c r="A1481" s="98">
        <v>71</v>
      </c>
      <c r="B1481" s="99" t="s">
        <v>111</v>
      </c>
      <c r="C1481" s="120">
        <v>43174</v>
      </c>
      <c r="D1481" s="121">
        <v>0.52361111111111114</v>
      </c>
      <c r="E1481" s="97" t="s">
        <v>148</v>
      </c>
      <c r="F1481" s="97" t="str">
        <f t="shared" si="24"/>
        <v>PM 12,34</v>
      </c>
    </row>
    <row r="1482" spans="1:6" x14ac:dyDescent="0.2">
      <c r="A1482" s="98">
        <v>71</v>
      </c>
      <c r="B1482" s="99" t="s">
        <v>111</v>
      </c>
      <c r="C1482" s="120">
        <v>43174</v>
      </c>
      <c r="D1482" s="121">
        <v>0.21041666666666667</v>
      </c>
      <c r="E1482" s="97" t="s">
        <v>148</v>
      </c>
      <c r="F1482" s="97" t="str">
        <f t="shared" si="24"/>
        <v>PM 5,03</v>
      </c>
    </row>
    <row r="1483" spans="1:6" x14ac:dyDescent="0.2">
      <c r="A1483" s="98">
        <v>71</v>
      </c>
      <c r="B1483" s="99" t="s">
        <v>111</v>
      </c>
      <c r="C1483" s="120">
        <v>43176</v>
      </c>
      <c r="D1483" s="121">
        <v>0.52430555555555558</v>
      </c>
      <c r="E1483" s="97" t="s">
        <v>148</v>
      </c>
      <c r="F1483" s="97" t="str">
        <f t="shared" si="24"/>
        <v>PM 12,35</v>
      </c>
    </row>
    <row r="1484" spans="1:6" x14ac:dyDescent="0.2">
      <c r="A1484" s="98">
        <v>71</v>
      </c>
      <c r="B1484" s="99" t="s">
        <v>111</v>
      </c>
      <c r="C1484" s="120">
        <v>43176</v>
      </c>
      <c r="D1484" s="121">
        <v>0.21180555555555555</v>
      </c>
      <c r="E1484" s="97" t="s">
        <v>148</v>
      </c>
      <c r="F1484" s="97" t="str">
        <f t="shared" si="24"/>
        <v>PM 5,05</v>
      </c>
    </row>
    <row r="1485" spans="1:6" x14ac:dyDescent="0.2">
      <c r="A1485" s="98">
        <v>71</v>
      </c>
      <c r="B1485" s="99" t="s">
        <v>111</v>
      </c>
      <c r="C1485" s="120">
        <v>43177</v>
      </c>
      <c r="D1485" s="121">
        <v>0.52916666666666667</v>
      </c>
      <c r="E1485" s="97" t="s">
        <v>148</v>
      </c>
      <c r="F1485" s="97" t="str">
        <f t="shared" si="24"/>
        <v>PM 12,42</v>
      </c>
    </row>
    <row r="1486" spans="1:6" x14ac:dyDescent="0.2">
      <c r="A1486" s="98">
        <v>71</v>
      </c>
      <c r="B1486" s="99" t="s">
        <v>111</v>
      </c>
      <c r="C1486" s="120">
        <v>43177</v>
      </c>
      <c r="D1486" s="121">
        <v>0.21111111111111111</v>
      </c>
      <c r="E1486" s="97" t="s">
        <v>148</v>
      </c>
      <c r="F1486" s="97" t="str">
        <f t="shared" si="24"/>
        <v>PM 5,04</v>
      </c>
    </row>
    <row r="1487" spans="1:6" x14ac:dyDescent="0.2">
      <c r="A1487" s="98">
        <v>71</v>
      </c>
      <c r="B1487" s="99" t="s">
        <v>111</v>
      </c>
      <c r="C1487" s="120">
        <v>43178</v>
      </c>
      <c r="D1487" s="121">
        <v>0.52777777777777779</v>
      </c>
      <c r="E1487" s="97" t="s">
        <v>148</v>
      </c>
      <c r="F1487" s="97" t="str">
        <f t="shared" si="24"/>
        <v>PM 12,40</v>
      </c>
    </row>
    <row r="1488" spans="1:6" x14ac:dyDescent="0.2">
      <c r="A1488" s="98">
        <v>71</v>
      </c>
      <c r="B1488" s="99" t="s">
        <v>111</v>
      </c>
      <c r="C1488" s="120">
        <v>43178</v>
      </c>
      <c r="D1488" s="121">
        <v>8.1944444444444445E-2</v>
      </c>
      <c r="E1488" s="97" t="s">
        <v>148</v>
      </c>
      <c r="F1488" s="97" t="str">
        <f t="shared" si="24"/>
        <v>PM 1,58</v>
      </c>
    </row>
    <row r="1489" spans="1:6" x14ac:dyDescent="0.2">
      <c r="A1489" s="98">
        <v>71</v>
      </c>
      <c r="B1489" s="99" t="s">
        <v>111</v>
      </c>
      <c r="C1489" s="120">
        <v>43184</v>
      </c>
      <c r="D1489" s="121">
        <v>0.21111111111111111</v>
      </c>
      <c r="E1489" s="97" t="s">
        <v>148</v>
      </c>
      <c r="F1489" s="97" t="str">
        <f t="shared" si="24"/>
        <v>PM 5,04</v>
      </c>
    </row>
    <row r="1490" spans="1:6" x14ac:dyDescent="0.2">
      <c r="A1490" s="98">
        <v>71</v>
      </c>
      <c r="B1490" s="99" t="s">
        <v>111</v>
      </c>
      <c r="C1490" s="120">
        <v>43185</v>
      </c>
      <c r="D1490" s="121">
        <v>0.53125</v>
      </c>
      <c r="E1490" s="97" t="s">
        <v>148</v>
      </c>
      <c r="F1490" s="97" t="str">
        <f t="shared" si="24"/>
        <v>PM 12,45</v>
      </c>
    </row>
    <row r="1491" spans="1:6" x14ac:dyDescent="0.2">
      <c r="A1491" s="98">
        <v>71</v>
      </c>
      <c r="B1491" s="99" t="s">
        <v>111</v>
      </c>
      <c r="C1491" s="120">
        <v>43185</v>
      </c>
      <c r="D1491" s="121">
        <v>0.25</v>
      </c>
      <c r="E1491" s="97" t="s">
        <v>148</v>
      </c>
      <c r="F1491" s="97" t="str">
        <f t="shared" si="24"/>
        <v>PM 6,00</v>
      </c>
    </row>
    <row r="1492" spans="1:6" x14ac:dyDescent="0.2">
      <c r="A1492" s="98">
        <v>72</v>
      </c>
      <c r="B1492" s="99" t="s">
        <v>112</v>
      </c>
      <c r="C1492" s="120">
        <v>43160</v>
      </c>
      <c r="D1492" s="121">
        <v>0.3354166666666667</v>
      </c>
      <c r="E1492" s="97" t="s">
        <v>149</v>
      </c>
      <c r="F1492" s="97" t="str">
        <f t="shared" si="24"/>
        <v>AM 8,03</v>
      </c>
    </row>
    <row r="1493" spans="1:6" x14ac:dyDescent="0.2">
      <c r="A1493" s="98">
        <v>72</v>
      </c>
      <c r="B1493" s="99" t="s">
        <v>112</v>
      </c>
      <c r="C1493" s="120">
        <v>43160</v>
      </c>
      <c r="D1493" s="121">
        <v>0.21041666666666667</v>
      </c>
      <c r="E1493" s="97" t="s">
        <v>148</v>
      </c>
      <c r="F1493" s="97" t="str">
        <f t="shared" si="24"/>
        <v>PM 5,03</v>
      </c>
    </row>
    <row r="1494" spans="1:6" x14ac:dyDescent="0.2">
      <c r="A1494" s="98">
        <v>72</v>
      </c>
      <c r="B1494" s="99" t="s">
        <v>112</v>
      </c>
      <c r="C1494" s="120">
        <v>43161</v>
      </c>
      <c r="D1494" s="121">
        <v>0.3756944444444445</v>
      </c>
      <c r="E1494" s="97" t="s">
        <v>149</v>
      </c>
      <c r="F1494" s="97" t="str">
        <f t="shared" si="24"/>
        <v>AM 9,01</v>
      </c>
    </row>
    <row r="1495" spans="1:6" x14ac:dyDescent="0.2">
      <c r="A1495" s="98">
        <v>72</v>
      </c>
      <c r="B1495" s="99" t="s">
        <v>112</v>
      </c>
      <c r="C1495" s="120">
        <v>43161</v>
      </c>
      <c r="D1495" s="121">
        <v>0.19583333333333333</v>
      </c>
      <c r="E1495" s="97" t="s">
        <v>148</v>
      </c>
      <c r="F1495" s="97" t="str">
        <f t="shared" si="24"/>
        <v>PM 4,42</v>
      </c>
    </row>
    <row r="1496" spans="1:6" x14ac:dyDescent="0.2">
      <c r="A1496" s="98">
        <v>72</v>
      </c>
      <c r="B1496" s="99" t="s">
        <v>112</v>
      </c>
      <c r="C1496" s="120">
        <v>43162</v>
      </c>
      <c r="D1496" s="121">
        <v>0.40208333333333335</v>
      </c>
      <c r="E1496" s="97" t="s">
        <v>149</v>
      </c>
      <c r="F1496" s="97" t="str">
        <f t="shared" si="24"/>
        <v>AM 9,39</v>
      </c>
    </row>
    <row r="1497" spans="1:6" x14ac:dyDescent="0.2">
      <c r="A1497" s="98">
        <v>72</v>
      </c>
      <c r="B1497" s="99" t="s">
        <v>112</v>
      </c>
      <c r="C1497" s="120">
        <v>43162</v>
      </c>
      <c r="D1497" s="121">
        <v>0.25277777777777777</v>
      </c>
      <c r="E1497" s="97" t="s">
        <v>148</v>
      </c>
      <c r="F1497" s="97" t="str">
        <f t="shared" si="24"/>
        <v>PM 6,04</v>
      </c>
    </row>
    <row r="1498" spans="1:6" x14ac:dyDescent="0.2">
      <c r="A1498" s="98">
        <v>72</v>
      </c>
      <c r="B1498" s="99" t="s">
        <v>112</v>
      </c>
      <c r="C1498" s="120">
        <v>43163</v>
      </c>
      <c r="D1498" s="121">
        <v>0.34166666666666662</v>
      </c>
      <c r="E1498" s="97" t="s">
        <v>149</v>
      </c>
      <c r="F1498" s="97" t="str">
        <f t="shared" si="24"/>
        <v>AM 8,12</v>
      </c>
    </row>
    <row r="1499" spans="1:6" x14ac:dyDescent="0.2">
      <c r="A1499" s="98">
        <v>72</v>
      </c>
      <c r="B1499" s="99" t="s">
        <v>112</v>
      </c>
      <c r="C1499" s="120">
        <v>43163</v>
      </c>
      <c r="D1499" s="121">
        <v>0.25</v>
      </c>
      <c r="E1499" s="97" t="s">
        <v>148</v>
      </c>
      <c r="F1499" s="97" t="str">
        <f t="shared" si="24"/>
        <v>PM 6,00</v>
      </c>
    </row>
    <row r="1500" spans="1:6" x14ac:dyDescent="0.2">
      <c r="A1500" s="98">
        <v>72</v>
      </c>
      <c r="B1500" s="99" t="s">
        <v>112</v>
      </c>
      <c r="C1500" s="120">
        <v>43164</v>
      </c>
      <c r="D1500" s="121">
        <v>0.33402777777777781</v>
      </c>
      <c r="E1500" s="97" t="s">
        <v>149</v>
      </c>
      <c r="F1500" s="97" t="str">
        <f t="shared" si="24"/>
        <v>AM 8,01</v>
      </c>
    </row>
    <row r="1501" spans="1:6" x14ac:dyDescent="0.2">
      <c r="A1501" s="98">
        <v>72</v>
      </c>
      <c r="B1501" s="99" t="s">
        <v>112</v>
      </c>
      <c r="C1501" s="120">
        <v>43164</v>
      </c>
      <c r="D1501" s="121">
        <v>0.21458333333333335</v>
      </c>
      <c r="E1501" s="97" t="s">
        <v>148</v>
      </c>
      <c r="F1501" s="97" t="str">
        <f t="shared" si="24"/>
        <v>PM 5,09</v>
      </c>
    </row>
    <row r="1502" spans="1:6" x14ac:dyDescent="0.2">
      <c r="A1502" s="98">
        <v>72</v>
      </c>
      <c r="B1502" s="99" t="s">
        <v>112</v>
      </c>
      <c r="C1502" s="120">
        <v>43170</v>
      </c>
      <c r="D1502" s="121">
        <v>0.33680555555555558</v>
      </c>
      <c r="E1502" s="97" t="s">
        <v>149</v>
      </c>
      <c r="F1502" s="97" t="str">
        <f t="shared" si="24"/>
        <v>AM 8,05</v>
      </c>
    </row>
    <row r="1503" spans="1:6" x14ac:dyDescent="0.2">
      <c r="A1503" s="98">
        <v>72</v>
      </c>
      <c r="B1503" s="99" t="s">
        <v>112</v>
      </c>
      <c r="C1503" s="120">
        <v>43170</v>
      </c>
      <c r="D1503" s="121">
        <v>0.21111111111111111</v>
      </c>
      <c r="E1503" s="97" t="s">
        <v>148</v>
      </c>
      <c r="F1503" s="97" t="str">
        <f t="shared" si="24"/>
        <v>PM 5,04</v>
      </c>
    </row>
    <row r="1504" spans="1:6" x14ac:dyDescent="0.2">
      <c r="A1504" s="98">
        <v>72</v>
      </c>
      <c r="B1504" s="99" t="s">
        <v>112</v>
      </c>
      <c r="C1504" s="120">
        <v>43171</v>
      </c>
      <c r="D1504" s="121">
        <v>0.3354166666666667</v>
      </c>
      <c r="E1504" s="97" t="s">
        <v>149</v>
      </c>
      <c r="F1504" s="97" t="str">
        <f t="shared" si="24"/>
        <v>AM 8,03</v>
      </c>
    </row>
    <row r="1505" spans="1:6" x14ac:dyDescent="0.2">
      <c r="A1505" s="98">
        <v>72</v>
      </c>
      <c r="B1505" s="99" t="s">
        <v>112</v>
      </c>
      <c r="C1505" s="120">
        <v>43171</v>
      </c>
      <c r="D1505" s="121">
        <v>0.21111111111111111</v>
      </c>
      <c r="E1505" s="97" t="s">
        <v>148</v>
      </c>
      <c r="F1505" s="97" t="str">
        <f t="shared" si="24"/>
        <v>PM 5,04</v>
      </c>
    </row>
    <row r="1506" spans="1:6" x14ac:dyDescent="0.2">
      <c r="A1506" s="98">
        <v>72</v>
      </c>
      <c r="B1506" s="99" t="s">
        <v>112</v>
      </c>
      <c r="C1506" s="120">
        <v>43172</v>
      </c>
      <c r="D1506" s="121">
        <v>0.33749999999999997</v>
      </c>
      <c r="E1506" s="97" t="s">
        <v>149</v>
      </c>
      <c r="F1506" s="97" t="str">
        <f t="shared" si="24"/>
        <v>AM 8,06</v>
      </c>
    </row>
    <row r="1507" spans="1:6" x14ac:dyDescent="0.2">
      <c r="A1507" s="98">
        <v>72</v>
      </c>
      <c r="B1507" s="99" t="s">
        <v>112</v>
      </c>
      <c r="C1507" s="120">
        <v>43172</v>
      </c>
      <c r="D1507" s="121">
        <v>0.21111111111111111</v>
      </c>
      <c r="E1507" s="97" t="s">
        <v>148</v>
      </c>
      <c r="F1507" s="97" t="str">
        <f t="shared" si="24"/>
        <v>PM 5,04</v>
      </c>
    </row>
    <row r="1508" spans="1:6" x14ac:dyDescent="0.2">
      <c r="A1508" s="98">
        <v>72</v>
      </c>
      <c r="B1508" s="99" t="s">
        <v>112</v>
      </c>
      <c r="C1508" s="120">
        <v>43173</v>
      </c>
      <c r="D1508" s="121">
        <v>0.33749999999999997</v>
      </c>
      <c r="E1508" s="97" t="s">
        <v>149</v>
      </c>
      <c r="F1508" s="97" t="str">
        <f t="shared" si="24"/>
        <v>AM 8,06</v>
      </c>
    </row>
    <row r="1509" spans="1:6" x14ac:dyDescent="0.2">
      <c r="A1509" s="98">
        <v>72</v>
      </c>
      <c r="B1509" s="99" t="s">
        <v>112</v>
      </c>
      <c r="C1509" s="120">
        <v>43173</v>
      </c>
      <c r="D1509" s="121">
        <v>0.47152777777777777</v>
      </c>
      <c r="E1509" s="97" t="s">
        <v>149</v>
      </c>
      <c r="F1509" s="97" t="str">
        <f t="shared" si="24"/>
        <v>AM 11,19</v>
      </c>
    </row>
    <row r="1510" spans="1:6" x14ac:dyDescent="0.2">
      <c r="A1510" s="98">
        <v>72</v>
      </c>
      <c r="B1510" s="99" t="s">
        <v>112</v>
      </c>
      <c r="C1510" s="120">
        <v>43173</v>
      </c>
      <c r="D1510" s="121">
        <v>6.1111111111111116E-2</v>
      </c>
      <c r="E1510" s="97" t="s">
        <v>148</v>
      </c>
      <c r="F1510" s="97" t="str">
        <f t="shared" si="24"/>
        <v>PM 1,28</v>
      </c>
    </row>
    <row r="1511" spans="1:6" x14ac:dyDescent="0.2">
      <c r="A1511" s="98">
        <v>72</v>
      </c>
      <c r="B1511" s="99" t="s">
        <v>112</v>
      </c>
      <c r="C1511" s="120">
        <v>43173</v>
      </c>
      <c r="D1511" s="121">
        <v>0.20902777777777778</v>
      </c>
      <c r="E1511" s="97" t="s">
        <v>148</v>
      </c>
      <c r="F1511" s="97" t="str">
        <f t="shared" si="24"/>
        <v>PM 5,01</v>
      </c>
    </row>
    <row r="1512" spans="1:6" x14ac:dyDescent="0.2">
      <c r="A1512" s="98">
        <v>72</v>
      </c>
      <c r="B1512" s="99" t="s">
        <v>112</v>
      </c>
      <c r="C1512" s="120">
        <v>43174</v>
      </c>
      <c r="D1512" s="121">
        <v>0.35486111111111113</v>
      </c>
      <c r="E1512" s="97" t="s">
        <v>149</v>
      </c>
      <c r="F1512" s="97" t="str">
        <f t="shared" si="24"/>
        <v>AM 8,31</v>
      </c>
    </row>
    <row r="1513" spans="1:6" x14ac:dyDescent="0.2">
      <c r="A1513" s="98">
        <v>72</v>
      </c>
      <c r="B1513" s="99" t="s">
        <v>112</v>
      </c>
      <c r="C1513" s="120">
        <v>43174</v>
      </c>
      <c r="D1513" s="121">
        <v>0.18680555555555556</v>
      </c>
      <c r="E1513" s="97" t="s">
        <v>148</v>
      </c>
      <c r="F1513" s="97" t="str">
        <f t="shared" si="24"/>
        <v>PM 4,29</v>
      </c>
    </row>
    <row r="1514" spans="1:6" x14ac:dyDescent="0.2">
      <c r="A1514" s="98">
        <v>72</v>
      </c>
      <c r="B1514" s="99" t="s">
        <v>112</v>
      </c>
      <c r="C1514" s="120">
        <v>43176</v>
      </c>
      <c r="D1514" s="121">
        <v>0.33749999999999997</v>
      </c>
      <c r="E1514" s="97" t="s">
        <v>149</v>
      </c>
      <c r="F1514" s="97" t="str">
        <f t="shared" si="24"/>
        <v>AM 8,06</v>
      </c>
    </row>
    <row r="1515" spans="1:6" x14ac:dyDescent="0.2">
      <c r="A1515" s="98">
        <v>72</v>
      </c>
      <c r="B1515" s="99" t="s">
        <v>112</v>
      </c>
      <c r="C1515" s="120">
        <v>43176</v>
      </c>
      <c r="D1515" s="121">
        <v>0.21111111111111111</v>
      </c>
      <c r="E1515" s="97" t="s">
        <v>148</v>
      </c>
      <c r="F1515" s="97" t="str">
        <f t="shared" si="24"/>
        <v>PM 5,04</v>
      </c>
    </row>
    <row r="1516" spans="1:6" x14ac:dyDescent="0.2">
      <c r="A1516" s="98">
        <v>72</v>
      </c>
      <c r="B1516" s="99" t="s">
        <v>112</v>
      </c>
      <c r="C1516" s="120">
        <v>43177</v>
      </c>
      <c r="D1516" s="121">
        <v>0.33819444444444446</v>
      </c>
      <c r="E1516" s="97" t="s">
        <v>149</v>
      </c>
      <c r="F1516" s="97" t="str">
        <f t="shared" si="24"/>
        <v>AM 8,07</v>
      </c>
    </row>
    <row r="1517" spans="1:6" x14ac:dyDescent="0.2">
      <c r="A1517" s="98">
        <v>72</v>
      </c>
      <c r="B1517" s="99" t="s">
        <v>112</v>
      </c>
      <c r="C1517" s="120">
        <v>43177</v>
      </c>
      <c r="D1517" s="121">
        <v>0.25208333333333333</v>
      </c>
      <c r="E1517" s="97" t="s">
        <v>148</v>
      </c>
      <c r="F1517" s="97" t="str">
        <f t="shared" si="24"/>
        <v>PM 6,03</v>
      </c>
    </row>
    <row r="1518" spans="1:6" x14ac:dyDescent="0.2">
      <c r="A1518" s="98">
        <v>72</v>
      </c>
      <c r="B1518" s="99" t="s">
        <v>112</v>
      </c>
      <c r="C1518" s="120">
        <v>43178</v>
      </c>
      <c r="D1518" s="121">
        <v>0.33680555555555558</v>
      </c>
      <c r="E1518" s="97" t="s">
        <v>149</v>
      </c>
      <c r="F1518" s="97" t="str">
        <f t="shared" si="24"/>
        <v>AM 8,05</v>
      </c>
    </row>
    <row r="1519" spans="1:6" x14ac:dyDescent="0.2">
      <c r="A1519" s="98">
        <v>72</v>
      </c>
      <c r="B1519" s="99" t="s">
        <v>112</v>
      </c>
      <c r="C1519" s="120">
        <v>43178</v>
      </c>
      <c r="D1519" s="121">
        <v>0.25138888888888888</v>
      </c>
      <c r="E1519" s="97" t="s">
        <v>148</v>
      </c>
      <c r="F1519" s="97" t="str">
        <f t="shared" si="24"/>
        <v>PM 6,02</v>
      </c>
    </row>
    <row r="1520" spans="1:6" x14ac:dyDescent="0.2">
      <c r="A1520" s="98">
        <v>72</v>
      </c>
      <c r="B1520" s="99" t="s">
        <v>112</v>
      </c>
      <c r="C1520" s="120">
        <v>43179</v>
      </c>
      <c r="D1520" s="121">
        <v>0.3347222222222222</v>
      </c>
      <c r="E1520" s="97" t="s">
        <v>149</v>
      </c>
      <c r="F1520" s="97" t="str">
        <f t="shared" si="24"/>
        <v>AM 8,02</v>
      </c>
    </row>
    <row r="1521" spans="1:6" x14ac:dyDescent="0.2">
      <c r="A1521" s="98">
        <v>72</v>
      </c>
      <c r="B1521" s="99" t="s">
        <v>112</v>
      </c>
      <c r="C1521" s="120">
        <v>43179</v>
      </c>
      <c r="D1521" s="121">
        <v>0.30208333333333331</v>
      </c>
      <c r="E1521" s="97" t="s">
        <v>148</v>
      </c>
      <c r="F1521" s="97" t="str">
        <f t="shared" si="24"/>
        <v>PM 7,15</v>
      </c>
    </row>
    <row r="1522" spans="1:6" x14ac:dyDescent="0.2">
      <c r="A1522" s="98">
        <v>72</v>
      </c>
      <c r="B1522" s="99" t="s">
        <v>112</v>
      </c>
      <c r="C1522" s="120">
        <v>43180</v>
      </c>
      <c r="D1522" s="121">
        <v>0.33680555555555558</v>
      </c>
      <c r="E1522" s="97" t="s">
        <v>149</v>
      </c>
      <c r="F1522" s="97" t="str">
        <f t="shared" si="24"/>
        <v>AM 8,05</v>
      </c>
    </row>
    <row r="1523" spans="1:6" x14ac:dyDescent="0.2">
      <c r="A1523" s="98">
        <v>72</v>
      </c>
      <c r="B1523" s="99" t="s">
        <v>112</v>
      </c>
      <c r="C1523" s="120">
        <v>43180</v>
      </c>
      <c r="D1523" s="121">
        <v>0.25208333333333333</v>
      </c>
      <c r="E1523" s="97" t="s">
        <v>148</v>
      </c>
      <c r="F1523" s="97" t="str">
        <f t="shared" si="24"/>
        <v>PM 6,03</v>
      </c>
    </row>
    <row r="1524" spans="1:6" x14ac:dyDescent="0.2">
      <c r="A1524" s="98">
        <v>72</v>
      </c>
      <c r="B1524" s="99" t="s">
        <v>112</v>
      </c>
      <c r="C1524" s="120">
        <v>43181</v>
      </c>
      <c r="D1524" s="121">
        <v>0.33680555555555558</v>
      </c>
      <c r="E1524" s="97" t="s">
        <v>149</v>
      </c>
      <c r="F1524" s="97" t="str">
        <f t="shared" si="24"/>
        <v>AM 8,05</v>
      </c>
    </row>
    <row r="1525" spans="1:6" x14ac:dyDescent="0.2">
      <c r="A1525" s="98">
        <v>72</v>
      </c>
      <c r="B1525" s="99" t="s">
        <v>112</v>
      </c>
      <c r="C1525" s="120">
        <v>43181</v>
      </c>
      <c r="D1525" s="121">
        <v>0.21111111111111111</v>
      </c>
      <c r="E1525" s="97" t="s">
        <v>148</v>
      </c>
      <c r="F1525" s="97" t="str">
        <f t="shared" si="24"/>
        <v>PM 5,04</v>
      </c>
    </row>
    <row r="1526" spans="1:6" x14ac:dyDescent="0.2">
      <c r="A1526" s="98">
        <v>72</v>
      </c>
      <c r="B1526" s="99" t="s">
        <v>112</v>
      </c>
      <c r="C1526" s="120">
        <v>43182</v>
      </c>
      <c r="D1526" s="121">
        <v>0.37986111111111115</v>
      </c>
      <c r="E1526" s="97" t="s">
        <v>149</v>
      </c>
      <c r="F1526" s="97" t="str">
        <f t="shared" si="24"/>
        <v>AM 9,07</v>
      </c>
    </row>
    <row r="1527" spans="1:6" x14ac:dyDescent="0.2">
      <c r="A1527" s="98">
        <v>72</v>
      </c>
      <c r="B1527" s="99" t="s">
        <v>112</v>
      </c>
      <c r="C1527" s="120">
        <v>43182</v>
      </c>
      <c r="D1527" s="121">
        <v>0.14791666666666667</v>
      </c>
      <c r="E1527" s="97" t="s">
        <v>148</v>
      </c>
      <c r="F1527" s="97" t="str">
        <f t="shared" si="24"/>
        <v>PM 3,33</v>
      </c>
    </row>
    <row r="1528" spans="1:6" x14ac:dyDescent="0.2">
      <c r="A1528" s="98">
        <v>72</v>
      </c>
      <c r="B1528" s="99" t="s">
        <v>112</v>
      </c>
      <c r="C1528" s="120">
        <v>43183</v>
      </c>
      <c r="D1528" s="121">
        <v>0.33888888888888885</v>
      </c>
      <c r="E1528" s="97" t="s">
        <v>149</v>
      </c>
      <c r="F1528" s="97" t="str">
        <f t="shared" si="24"/>
        <v>AM 8,08</v>
      </c>
    </row>
    <row r="1529" spans="1:6" x14ac:dyDescent="0.2">
      <c r="A1529" s="98">
        <v>72</v>
      </c>
      <c r="B1529" s="99" t="s">
        <v>112</v>
      </c>
      <c r="C1529" s="120">
        <v>43183</v>
      </c>
      <c r="D1529" s="121">
        <v>0.25138888888888888</v>
      </c>
      <c r="E1529" s="97" t="s">
        <v>148</v>
      </c>
      <c r="F1529" s="97" t="str">
        <f t="shared" si="24"/>
        <v>PM 6,02</v>
      </c>
    </row>
    <row r="1530" spans="1:6" x14ac:dyDescent="0.2">
      <c r="A1530" s="98">
        <v>72</v>
      </c>
      <c r="B1530" s="99" t="s">
        <v>112</v>
      </c>
      <c r="C1530" s="120">
        <v>43184</v>
      </c>
      <c r="D1530" s="121">
        <v>0.33749999999999997</v>
      </c>
      <c r="E1530" s="97" t="s">
        <v>149</v>
      </c>
      <c r="F1530" s="97" t="str">
        <f t="shared" si="24"/>
        <v>AM 8,06</v>
      </c>
    </row>
    <row r="1531" spans="1:6" x14ac:dyDescent="0.2">
      <c r="A1531" s="98">
        <v>72</v>
      </c>
      <c r="B1531" s="99" t="s">
        <v>112</v>
      </c>
      <c r="C1531" s="120">
        <v>43184</v>
      </c>
      <c r="D1531" s="121">
        <v>0.27291666666666664</v>
      </c>
      <c r="E1531" s="97" t="s">
        <v>148</v>
      </c>
      <c r="F1531" s="97" t="str">
        <f t="shared" si="24"/>
        <v>PM 6,33</v>
      </c>
    </row>
    <row r="1532" spans="1:6" x14ac:dyDescent="0.2">
      <c r="A1532" s="98">
        <v>72</v>
      </c>
      <c r="B1532" s="99" t="s">
        <v>112</v>
      </c>
      <c r="C1532" s="120">
        <v>43185</v>
      </c>
      <c r="D1532" s="121">
        <v>0.33611111111111108</v>
      </c>
      <c r="E1532" s="97" t="s">
        <v>149</v>
      </c>
      <c r="F1532" s="97" t="str">
        <f t="shared" si="24"/>
        <v>AM 8,04</v>
      </c>
    </row>
    <row r="1533" spans="1:6" x14ac:dyDescent="0.2">
      <c r="A1533" s="98">
        <v>72</v>
      </c>
      <c r="B1533" s="99" t="s">
        <v>112</v>
      </c>
      <c r="C1533" s="120">
        <v>43185</v>
      </c>
      <c r="D1533" s="121">
        <v>0.36041666666666666</v>
      </c>
      <c r="E1533" s="97" t="s">
        <v>148</v>
      </c>
      <c r="F1533" s="97" t="str">
        <f t="shared" si="24"/>
        <v>PM 8,39</v>
      </c>
    </row>
    <row r="1534" spans="1:6" x14ac:dyDescent="0.2">
      <c r="A1534" s="98">
        <v>72</v>
      </c>
      <c r="B1534" s="99" t="s">
        <v>112</v>
      </c>
      <c r="C1534" s="120">
        <v>43186</v>
      </c>
      <c r="D1534" s="121">
        <v>0.33819444444444446</v>
      </c>
      <c r="E1534" s="97" t="s">
        <v>149</v>
      </c>
      <c r="F1534" s="97" t="str">
        <f t="shared" si="24"/>
        <v>AM 8,07</v>
      </c>
    </row>
    <row r="1535" spans="1:6" x14ac:dyDescent="0.2">
      <c r="A1535" s="98">
        <v>72</v>
      </c>
      <c r="B1535" s="99" t="s">
        <v>112</v>
      </c>
      <c r="C1535" s="120">
        <v>43186</v>
      </c>
      <c r="D1535" s="121">
        <v>0.29305555555555557</v>
      </c>
      <c r="E1535" s="97" t="s">
        <v>148</v>
      </c>
      <c r="F1535" s="97" t="str">
        <f t="shared" si="24"/>
        <v>PM 7,02</v>
      </c>
    </row>
    <row r="1536" spans="1:6" x14ac:dyDescent="0.2">
      <c r="A1536" s="98">
        <v>72</v>
      </c>
      <c r="B1536" s="99" t="s">
        <v>112</v>
      </c>
      <c r="C1536" s="120">
        <v>43187</v>
      </c>
      <c r="D1536" s="121">
        <v>0.3354166666666667</v>
      </c>
      <c r="E1536" s="97" t="s">
        <v>149</v>
      </c>
      <c r="F1536" s="97" t="str">
        <f t="shared" si="24"/>
        <v>AM 8,03</v>
      </c>
    </row>
    <row r="1537" spans="1:6" x14ac:dyDescent="0.2">
      <c r="A1537" s="98">
        <v>72</v>
      </c>
      <c r="B1537" s="99" t="s">
        <v>112</v>
      </c>
      <c r="C1537" s="120">
        <v>43187</v>
      </c>
      <c r="D1537" s="121">
        <v>0.25069444444444444</v>
      </c>
      <c r="E1537" s="97" t="s">
        <v>148</v>
      </c>
      <c r="F1537" s="97" t="str">
        <f t="shared" si="24"/>
        <v>PM 6,01</v>
      </c>
    </row>
    <row r="1538" spans="1:6" x14ac:dyDescent="0.2">
      <c r="A1538" s="98">
        <v>72</v>
      </c>
      <c r="B1538" s="99" t="s">
        <v>112</v>
      </c>
      <c r="C1538" s="120">
        <v>43188</v>
      </c>
      <c r="D1538" s="121">
        <v>0.33819444444444446</v>
      </c>
      <c r="E1538" s="97" t="s">
        <v>149</v>
      </c>
      <c r="F1538" s="97" t="str">
        <f t="shared" ref="F1538:F1601" si="25">E1538&amp;" "&amp;TEXT(D1538,"h,mm")</f>
        <v>AM 8,07</v>
      </c>
    </row>
    <row r="1539" spans="1:6" x14ac:dyDescent="0.2">
      <c r="A1539" s="98">
        <v>72</v>
      </c>
      <c r="B1539" s="99" t="s">
        <v>112</v>
      </c>
      <c r="C1539" s="120">
        <v>43188</v>
      </c>
      <c r="D1539" s="121">
        <v>0.21041666666666667</v>
      </c>
      <c r="E1539" s="97" t="s">
        <v>148</v>
      </c>
      <c r="F1539" s="97" t="str">
        <f t="shared" si="25"/>
        <v>PM 5,03</v>
      </c>
    </row>
    <row r="1540" spans="1:6" x14ac:dyDescent="0.2">
      <c r="A1540" s="98">
        <v>72</v>
      </c>
      <c r="B1540" s="99" t="s">
        <v>112</v>
      </c>
      <c r="C1540" s="120">
        <v>43190</v>
      </c>
      <c r="D1540" s="121">
        <v>0.33888888888888885</v>
      </c>
      <c r="E1540" s="97" t="s">
        <v>149</v>
      </c>
      <c r="F1540" s="97" t="str">
        <f t="shared" si="25"/>
        <v>AM 8,08</v>
      </c>
    </row>
    <row r="1541" spans="1:6" x14ac:dyDescent="0.2">
      <c r="A1541" s="98">
        <v>72</v>
      </c>
      <c r="B1541" s="99" t="s">
        <v>112</v>
      </c>
      <c r="C1541" s="120">
        <v>43190</v>
      </c>
      <c r="D1541" s="121">
        <v>0.25208333333333333</v>
      </c>
      <c r="E1541" s="97" t="s">
        <v>148</v>
      </c>
      <c r="F1541" s="97" t="str">
        <f t="shared" si="25"/>
        <v>PM 6,03</v>
      </c>
    </row>
    <row r="1542" spans="1:6" x14ac:dyDescent="0.2">
      <c r="A1542" s="98">
        <v>75</v>
      </c>
      <c r="B1542" s="98">
        <v>75</v>
      </c>
      <c r="C1542" s="120">
        <v>43164</v>
      </c>
      <c r="D1542" s="121">
        <v>0.49722222222222223</v>
      </c>
      <c r="E1542" s="97" t="s">
        <v>149</v>
      </c>
      <c r="F1542" s="97" t="str">
        <f t="shared" si="25"/>
        <v>AM 11,56</v>
      </c>
    </row>
    <row r="1543" spans="1:6" x14ac:dyDescent="0.2">
      <c r="A1543" s="98">
        <v>75</v>
      </c>
      <c r="B1543" s="98">
        <v>75</v>
      </c>
      <c r="C1543" s="120">
        <v>43164</v>
      </c>
      <c r="D1543" s="121">
        <v>0.21111111111111111</v>
      </c>
      <c r="E1543" s="97" t="s">
        <v>148</v>
      </c>
      <c r="F1543" s="97" t="str">
        <f t="shared" si="25"/>
        <v>PM 5,04</v>
      </c>
    </row>
    <row r="1544" spans="1:6" x14ac:dyDescent="0.2">
      <c r="A1544" s="98">
        <v>75</v>
      </c>
      <c r="B1544" s="98">
        <v>75</v>
      </c>
      <c r="C1544" s="120">
        <v>43165</v>
      </c>
      <c r="D1544" s="121">
        <v>0.37986111111111115</v>
      </c>
      <c r="E1544" s="97" t="s">
        <v>149</v>
      </c>
      <c r="F1544" s="97" t="str">
        <f t="shared" si="25"/>
        <v>AM 9,07</v>
      </c>
    </row>
    <row r="1545" spans="1:6" x14ac:dyDescent="0.2">
      <c r="A1545" s="98">
        <v>75</v>
      </c>
      <c r="B1545" s="98">
        <v>75</v>
      </c>
      <c r="C1545" s="120">
        <v>43165</v>
      </c>
      <c r="D1545" s="121">
        <v>0.21180555555555555</v>
      </c>
      <c r="E1545" s="97" t="s">
        <v>148</v>
      </c>
      <c r="F1545" s="97" t="str">
        <f t="shared" si="25"/>
        <v>PM 5,05</v>
      </c>
    </row>
    <row r="1546" spans="1:6" x14ac:dyDescent="0.2">
      <c r="A1546" s="98">
        <v>75</v>
      </c>
      <c r="B1546" s="98">
        <v>75</v>
      </c>
      <c r="C1546" s="120">
        <v>43166</v>
      </c>
      <c r="D1546" s="121">
        <v>0.3430555555555555</v>
      </c>
      <c r="E1546" s="97" t="s">
        <v>149</v>
      </c>
      <c r="F1546" s="97" t="str">
        <f t="shared" si="25"/>
        <v>AM 8,14</v>
      </c>
    </row>
    <row r="1547" spans="1:6" x14ac:dyDescent="0.2">
      <c r="A1547" s="98">
        <v>75</v>
      </c>
      <c r="B1547" s="98">
        <v>75</v>
      </c>
      <c r="C1547" s="120">
        <v>43166</v>
      </c>
      <c r="D1547" s="121">
        <v>0.21111111111111111</v>
      </c>
      <c r="E1547" s="97" t="s">
        <v>148</v>
      </c>
      <c r="F1547" s="97" t="str">
        <f t="shared" si="25"/>
        <v>PM 5,04</v>
      </c>
    </row>
    <row r="1548" spans="1:6" x14ac:dyDescent="0.2">
      <c r="A1548" s="98">
        <v>75</v>
      </c>
      <c r="B1548" s="98">
        <v>75</v>
      </c>
      <c r="C1548" s="120">
        <v>43167</v>
      </c>
      <c r="D1548" s="121">
        <v>0.35069444444444442</v>
      </c>
      <c r="E1548" s="97" t="s">
        <v>149</v>
      </c>
      <c r="F1548" s="97" t="str">
        <f t="shared" si="25"/>
        <v>AM 8,25</v>
      </c>
    </row>
    <row r="1549" spans="1:6" x14ac:dyDescent="0.2">
      <c r="A1549" s="98">
        <v>75</v>
      </c>
      <c r="B1549" s="98">
        <v>75</v>
      </c>
      <c r="C1549" s="120">
        <v>43167</v>
      </c>
      <c r="D1549" s="121">
        <v>0.21041666666666667</v>
      </c>
      <c r="E1549" s="97" t="s">
        <v>148</v>
      </c>
      <c r="F1549" s="97" t="str">
        <f t="shared" si="25"/>
        <v>PM 5,03</v>
      </c>
    </row>
    <row r="1550" spans="1:6" x14ac:dyDescent="0.2">
      <c r="A1550" s="98">
        <v>75</v>
      </c>
      <c r="B1550" s="98">
        <v>75</v>
      </c>
      <c r="C1550" s="120">
        <v>43169</v>
      </c>
      <c r="D1550" s="121">
        <v>0.38472222222222219</v>
      </c>
      <c r="E1550" s="97" t="s">
        <v>149</v>
      </c>
      <c r="F1550" s="97" t="str">
        <f t="shared" si="25"/>
        <v>AM 9,14</v>
      </c>
    </row>
    <row r="1551" spans="1:6" x14ac:dyDescent="0.2">
      <c r="A1551" s="98">
        <v>75</v>
      </c>
      <c r="B1551" s="98">
        <v>75</v>
      </c>
      <c r="C1551" s="120">
        <v>43169</v>
      </c>
      <c r="D1551" s="121">
        <v>0.21180555555555555</v>
      </c>
      <c r="E1551" s="97" t="s">
        <v>148</v>
      </c>
      <c r="F1551" s="97" t="str">
        <f t="shared" si="25"/>
        <v>PM 5,05</v>
      </c>
    </row>
    <row r="1552" spans="1:6" x14ac:dyDescent="0.2">
      <c r="A1552" s="98">
        <v>75</v>
      </c>
      <c r="B1552" s="98">
        <v>75</v>
      </c>
      <c r="C1552" s="120">
        <v>43170</v>
      </c>
      <c r="D1552" s="121">
        <v>0.35416666666666669</v>
      </c>
      <c r="E1552" s="97" t="s">
        <v>149</v>
      </c>
      <c r="F1552" s="97" t="str">
        <f t="shared" si="25"/>
        <v>AM 8,30</v>
      </c>
    </row>
    <row r="1553" spans="1:6" x14ac:dyDescent="0.2">
      <c r="A1553" s="98">
        <v>75</v>
      </c>
      <c r="B1553" s="98">
        <v>75</v>
      </c>
      <c r="C1553" s="120">
        <v>43170</v>
      </c>
      <c r="D1553" s="121">
        <v>0.21249999999999999</v>
      </c>
      <c r="E1553" s="97" t="s">
        <v>148</v>
      </c>
      <c r="F1553" s="97" t="str">
        <f t="shared" si="25"/>
        <v>PM 5,06</v>
      </c>
    </row>
    <row r="1554" spans="1:6" x14ac:dyDescent="0.2">
      <c r="A1554" s="98">
        <v>75</v>
      </c>
      <c r="B1554" s="98">
        <v>75</v>
      </c>
      <c r="C1554" s="120">
        <v>43171</v>
      </c>
      <c r="D1554" s="121">
        <v>0.34652777777777777</v>
      </c>
      <c r="E1554" s="97" t="s">
        <v>149</v>
      </c>
      <c r="F1554" s="97" t="str">
        <f t="shared" si="25"/>
        <v>AM 8,19</v>
      </c>
    </row>
    <row r="1555" spans="1:6" x14ac:dyDescent="0.2">
      <c r="A1555" s="98">
        <v>75</v>
      </c>
      <c r="B1555" s="98">
        <v>75</v>
      </c>
      <c r="C1555" s="120">
        <v>43171</v>
      </c>
      <c r="D1555" s="121">
        <v>0.21111111111111111</v>
      </c>
      <c r="E1555" s="97" t="s">
        <v>148</v>
      </c>
      <c r="F1555" s="97" t="str">
        <f t="shared" si="25"/>
        <v>PM 5,04</v>
      </c>
    </row>
    <row r="1556" spans="1:6" x14ac:dyDescent="0.2">
      <c r="A1556" s="98">
        <v>75</v>
      </c>
      <c r="B1556" s="98">
        <v>75</v>
      </c>
      <c r="C1556" s="120">
        <v>43172</v>
      </c>
      <c r="D1556" s="121">
        <v>0.34930555555555554</v>
      </c>
      <c r="E1556" s="97" t="s">
        <v>149</v>
      </c>
      <c r="F1556" s="97" t="str">
        <f t="shared" si="25"/>
        <v>AM 8,23</v>
      </c>
    </row>
    <row r="1557" spans="1:6" x14ac:dyDescent="0.2">
      <c r="A1557" s="98">
        <v>75</v>
      </c>
      <c r="B1557" s="98">
        <v>75</v>
      </c>
      <c r="C1557" s="120">
        <v>43172</v>
      </c>
      <c r="D1557" s="121">
        <v>0.21111111111111111</v>
      </c>
      <c r="E1557" s="97" t="s">
        <v>148</v>
      </c>
      <c r="F1557" s="97" t="str">
        <f t="shared" si="25"/>
        <v>PM 5,04</v>
      </c>
    </row>
    <row r="1558" spans="1:6" x14ac:dyDescent="0.2">
      <c r="A1558" s="98">
        <v>75</v>
      </c>
      <c r="B1558" s="98">
        <v>75</v>
      </c>
      <c r="C1558" s="120">
        <v>43173</v>
      </c>
      <c r="D1558" s="121">
        <v>0.35416666666666669</v>
      </c>
      <c r="E1558" s="97" t="s">
        <v>149</v>
      </c>
      <c r="F1558" s="97" t="str">
        <f t="shared" si="25"/>
        <v>AM 8,30</v>
      </c>
    </row>
    <row r="1559" spans="1:6" x14ac:dyDescent="0.2">
      <c r="A1559" s="98">
        <v>75</v>
      </c>
      <c r="B1559" s="98">
        <v>75</v>
      </c>
      <c r="C1559" s="120">
        <v>43173</v>
      </c>
      <c r="D1559" s="121">
        <v>0.20972222222222223</v>
      </c>
      <c r="E1559" s="97" t="s">
        <v>148</v>
      </c>
      <c r="F1559" s="97" t="str">
        <f t="shared" si="25"/>
        <v>PM 5,02</v>
      </c>
    </row>
    <row r="1560" spans="1:6" x14ac:dyDescent="0.2">
      <c r="A1560" s="98">
        <v>75</v>
      </c>
      <c r="B1560" s="98">
        <v>75</v>
      </c>
      <c r="C1560" s="120">
        <v>43176</v>
      </c>
      <c r="D1560" s="121">
        <v>0.39097222222222222</v>
      </c>
      <c r="E1560" s="97" t="s">
        <v>149</v>
      </c>
      <c r="F1560" s="97" t="str">
        <f t="shared" si="25"/>
        <v>AM 9,23</v>
      </c>
    </row>
    <row r="1561" spans="1:6" x14ac:dyDescent="0.2">
      <c r="A1561" s="98">
        <v>75</v>
      </c>
      <c r="B1561" s="98">
        <v>75</v>
      </c>
      <c r="C1561" s="120">
        <v>43176</v>
      </c>
      <c r="D1561" s="121">
        <v>0.21805555555555556</v>
      </c>
      <c r="E1561" s="97" t="s">
        <v>148</v>
      </c>
      <c r="F1561" s="97" t="str">
        <f t="shared" si="25"/>
        <v>PM 5,14</v>
      </c>
    </row>
    <row r="1562" spans="1:6" x14ac:dyDescent="0.2">
      <c r="A1562" s="98">
        <v>75</v>
      </c>
      <c r="B1562" s="98">
        <v>75</v>
      </c>
      <c r="C1562" s="120">
        <v>43177</v>
      </c>
      <c r="D1562" s="121">
        <v>0.39583333333333331</v>
      </c>
      <c r="E1562" s="97" t="s">
        <v>149</v>
      </c>
      <c r="F1562" s="97" t="str">
        <f t="shared" si="25"/>
        <v>AM 9,30</v>
      </c>
    </row>
    <row r="1563" spans="1:6" x14ac:dyDescent="0.2">
      <c r="A1563" s="98">
        <v>75</v>
      </c>
      <c r="B1563" s="98">
        <v>75</v>
      </c>
      <c r="C1563" s="120">
        <v>43177</v>
      </c>
      <c r="D1563" s="121">
        <v>0.17916666666666667</v>
      </c>
      <c r="E1563" s="97" t="s">
        <v>148</v>
      </c>
      <c r="F1563" s="97" t="str">
        <f t="shared" si="25"/>
        <v>PM 4,18</v>
      </c>
    </row>
    <row r="1564" spans="1:6" x14ac:dyDescent="0.2">
      <c r="A1564" s="98">
        <v>75</v>
      </c>
      <c r="B1564" s="98">
        <v>75</v>
      </c>
      <c r="C1564" s="120">
        <v>43177</v>
      </c>
      <c r="D1564" s="121">
        <v>0.1986111111111111</v>
      </c>
      <c r="E1564" s="97" t="s">
        <v>148</v>
      </c>
      <c r="F1564" s="97" t="str">
        <f t="shared" si="25"/>
        <v>PM 4,46</v>
      </c>
    </row>
    <row r="1565" spans="1:6" x14ac:dyDescent="0.2">
      <c r="A1565" s="98">
        <v>75</v>
      </c>
      <c r="B1565" s="98">
        <v>75</v>
      </c>
      <c r="C1565" s="120">
        <v>43177</v>
      </c>
      <c r="D1565" s="121">
        <v>0.20972222222222223</v>
      </c>
      <c r="E1565" s="97" t="s">
        <v>148</v>
      </c>
      <c r="F1565" s="97" t="str">
        <f t="shared" si="25"/>
        <v>PM 5,02</v>
      </c>
    </row>
    <row r="1566" spans="1:6" x14ac:dyDescent="0.2">
      <c r="A1566" s="98">
        <v>75</v>
      </c>
      <c r="B1566" s="98">
        <v>75</v>
      </c>
      <c r="C1566" s="120">
        <v>43177</v>
      </c>
      <c r="D1566" s="121">
        <v>0.21041666666666667</v>
      </c>
      <c r="E1566" s="97" t="s">
        <v>148</v>
      </c>
      <c r="F1566" s="97" t="str">
        <f t="shared" si="25"/>
        <v>PM 5,03</v>
      </c>
    </row>
    <row r="1567" spans="1:6" x14ac:dyDescent="0.2">
      <c r="A1567" s="98">
        <v>75</v>
      </c>
      <c r="B1567" s="98">
        <v>75</v>
      </c>
      <c r="C1567" s="120">
        <v>43177</v>
      </c>
      <c r="D1567" s="121">
        <v>0.25208333333333333</v>
      </c>
      <c r="E1567" s="97" t="s">
        <v>148</v>
      </c>
      <c r="F1567" s="97" t="str">
        <f t="shared" si="25"/>
        <v>PM 6,03</v>
      </c>
    </row>
    <row r="1568" spans="1:6" x14ac:dyDescent="0.2">
      <c r="A1568" s="98">
        <v>75</v>
      </c>
      <c r="B1568" s="98">
        <v>75</v>
      </c>
      <c r="C1568" s="120">
        <v>43178</v>
      </c>
      <c r="D1568" s="121">
        <v>0.37152777777777773</v>
      </c>
      <c r="E1568" s="97" t="s">
        <v>149</v>
      </c>
      <c r="F1568" s="97" t="str">
        <f t="shared" si="25"/>
        <v>AM 8,55</v>
      </c>
    </row>
    <row r="1569" spans="1:6" x14ac:dyDescent="0.2">
      <c r="A1569" s="98">
        <v>75</v>
      </c>
      <c r="B1569" s="98">
        <v>75</v>
      </c>
      <c r="C1569" s="120">
        <v>43178</v>
      </c>
      <c r="D1569" s="121">
        <v>0.24444444444444446</v>
      </c>
      <c r="E1569" s="97" t="s">
        <v>148</v>
      </c>
      <c r="F1569" s="97" t="str">
        <f t="shared" si="25"/>
        <v>PM 5,52</v>
      </c>
    </row>
    <row r="1570" spans="1:6" x14ac:dyDescent="0.2">
      <c r="A1570" s="98">
        <v>75</v>
      </c>
      <c r="B1570" s="98">
        <v>75</v>
      </c>
      <c r="C1570" s="120">
        <v>43179</v>
      </c>
      <c r="D1570" s="121">
        <v>0.34097222222222223</v>
      </c>
      <c r="E1570" s="97" t="s">
        <v>149</v>
      </c>
      <c r="F1570" s="97" t="str">
        <f t="shared" si="25"/>
        <v>AM 8,11</v>
      </c>
    </row>
    <row r="1571" spans="1:6" x14ac:dyDescent="0.2">
      <c r="A1571" s="98">
        <v>75</v>
      </c>
      <c r="B1571" s="98">
        <v>75</v>
      </c>
      <c r="C1571" s="120">
        <v>43179</v>
      </c>
      <c r="D1571" s="121">
        <v>0.29791666666666666</v>
      </c>
      <c r="E1571" s="97" t="s">
        <v>148</v>
      </c>
      <c r="F1571" s="97" t="str">
        <f t="shared" si="25"/>
        <v>PM 7,09</v>
      </c>
    </row>
    <row r="1572" spans="1:6" x14ac:dyDescent="0.2">
      <c r="A1572" s="98">
        <v>75</v>
      </c>
      <c r="B1572" s="98">
        <v>75</v>
      </c>
      <c r="C1572" s="120">
        <v>43180</v>
      </c>
      <c r="D1572" s="121">
        <v>0.36180555555555555</v>
      </c>
      <c r="E1572" s="97" t="s">
        <v>149</v>
      </c>
      <c r="F1572" s="97" t="str">
        <f t="shared" si="25"/>
        <v>AM 8,41</v>
      </c>
    </row>
    <row r="1573" spans="1:6" x14ac:dyDescent="0.2">
      <c r="A1573" s="98">
        <v>75</v>
      </c>
      <c r="B1573" s="98">
        <v>75</v>
      </c>
      <c r="C1573" s="120">
        <v>43180</v>
      </c>
      <c r="D1573" s="121">
        <v>0.25138888888888888</v>
      </c>
      <c r="E1573" s="97" t="s">
        <v>148</v>
      </c>
      <c r="F1573" s="97" t="str">
        <f t="shared" si="25"/>
        <v>PM 6,02</v>
      </c>
    </row>
    <row r="1574" spans="1:6" x14ac:dyDescent="0.2">
      <c r="A1574" s="98">
        <v>75</v>
      </c>
      <c r="B1574" s="98">
        <v>75</v>
      </c>
      <c r="C1574" s="120">
        <v>43181</v>
      </c>
      <c r="D1574" s="121">
        <v>0.35416666666666669</v>
      </c>
      <c r="E1574" s="97" t="s">
        <v>149</v>
      </c>
      <c r="F1574" s="97" t="str">
        <f t="shared" si="25"/>
        <v>AM 8,30</v>
      </c>
    </row>
    <row r="1575" spans="1:6" x14ac:dyDescent="0.2">
      <c r="A1575" s="98">
        <v>75</v>
      </c>
      <c r="B1575" s="98">
        <v>75</v>
      </c>
      <c r="C1575" s="120">
        <v>43181</v>
      </c>
      <c r="D1575" s="121">
        <v>0.20972222222222223</v>
      </c>
      <c r="E1575" s="97" t="s">
        <v>148</v>
      </c>
      <c r="F1575" s="97" t="str">
        <f t="shared" si="25"/>
        <v>PM 5,02</v>
      </c>
    </row>
    <row r="1576" spans="1:6" x14ac:dyDescent="0.2">
      <c r="A1576" s="98">
        <v>75</v>
      </c>
      <c r="B1576" s="98">
        <v>75</v>
      </c>
      <c r="C1576" s="120">
        <v>43183</v>
      </c>
      <c r="D1576" s="121">
        <v>0.3611111111111111</v>
      </c>
      <c r="E1576" s="97" t="s">
        <v>149</v>
      </c>
      <c r="F1576" s="97" t="str">
        <f t="shared" si="25"/>
        <v>AM 8,40</v>
      </c>
    </row>
    <row r="1577" spans="1:6" x14ac:dyDescent="0.2">
      <c r="A1577" s="98">
        <v>75</v>
      </c>
      <c r="B1577" s="98">
        <v>75</v>
      </c>
      <c r="C1577" s="120">
        <v>43183</v>
      </c>
      <c r="D1577" s="121">
        <v>0.22291666666666665</v>
      </c>
      <c r="E1577" s="97" t="s">
        <v>148</v>
      </c>
      <c r="F1577" s="97" t="str">
        <f t="shared" si="25"/>
        <v>PM 5,21</v>
      </c>
    </row>
    <row r="1578" spans="1:6" x14ac:dyDescent="0.2">
      <c r="A1578" s="98">
        <v>75</v>
      </c>
      <c r="B1578" s="98">
        <v>75</v>
      </c>
      <c r="C1578" s="120">
        <v>43184</v>
      </c>
      <c r="D1578" s="121">
        <v>0.35902777777777778</v>
      </c>
      <c r="E1578" s="97" t="s">
        <v>149</v>
      </c>
      <c r="F1578" s="97" t="str">
        <f t="shared" si="25"/>
        <v>AM 8,37</v>
      </c>
    </row>
    <row r="1579" spans="1:6" x14ac:dyDescent="0.2">
      <c r="A1579" s="98">
        <v>75</v>
      </c>
      <c r="B1579" s="98">
        <v>75</v>
      </c>
      <c r="C1579" s="120">
        <v>43184</v>
      </c>
      <c r="D1579" s="121">
        <v>0.24722222222222223</v>
      </c>
      <c r="E1579" s="97" t="s">
        <v>148</v>
      </c>
      <c r="F1579" s="97" t="str">
        <f t="shared" si="25"/>
        <v>PM 5,56</v>
      </c>
    </row>
    <row r="1580" spans="1:6" x14ac:dyDescent="0.2">
      <c r="A1580" s="98">
        <v>75</v>
      </c>
      <c r="B1580" s="98">
        <v>75</v>
      </c>
      <c r="C1580" s="120">
        <v>43185</v>
      </c>
      <c r="D1580" s="121">
        <v>0.4770833333333333</v>
      </c>
      <c r="E1580" s="97" t="s">
        <v>149</v>
      </c>
      <c r="F1580" s="97" t="str">
        <f t="shared" si="25"/>
        <v>AM 11,27</v>
      </c>
    </row>
    <row r="1581" spans="1:6" x14ac:dyDescent="0.2">
      <c r="A1581" s="98">
        <v>75</v>
      </c>
      <c r="B1581" s="98">
        <v>75</v>
      </c>
      <c r="C1581" s="120">
        <v>43185</v>
      </c>
      <c r="D1581" s="121">
        <v>0.28055555555555556</v>
      </c>
      <c r="E1581" s="97" t="s">
        <v>148</v>
      </c>
      <c r="F1581" s="97" t="str">
        <f t="shared" si="25"/>
        <v>PM 6,44</v>
      </c>
    </row>
    <row r="1582" spans="1:6" x14ac:dyDescent="0.2">
      <c r="A1582" s="98">
        <v>75</v>
      </c>
      <c r="B1582" s="98">
        <v>75</v>
      </c>
      <c r="C1582" s="120">
        <v>43185</v>
      </c>
      <c r="D1582" s="121">
        <v>0.30624999999999997</v>
      </c>
      <c r="E1582" s="97" t="s">
        <v>148</v>
      </c>
      <c r="F1582" s="97" t="str">
        <f t="shared" si="25"/>
        <v>PM 7,21</v>
      </c>
    </row>
    <row r="1583" spans="1:6" x14ac:dyDescent="0.2">
      <c r="A1583" s="98">
        <v>75</v>
      </c>
      <c r="B1583" s="98">
        <v>75</v>
      </c>
      <c r="C1583" s="120">
        <v>43185</v>
      </c>
      <c r="D1583" s="121">
        <v>0.32777777777777778</v>
      </c>
      <c r="E1583" s="97" t="s">
        <v>148</v>
      </c>
      <c r="F1583" s="97" t="str">
        <f t="shared" si="25"/>
        <v>PM 7,52</v>
      </c>
    </row>
    <row r="1584" spans="1:6" x14ac:dyDescent="0.2">
      <c r="A1584" s="98">
        <v>75</v>
      </c>
      <c r="B1584" s="98">
        <v>75</v>
      </c>
      <c r="C1584" s="120">
        <v>43186</v>
      </c>
      <c r="D1584" s="121">
        <v>0.41666666666666669</v>
      </c>
      <c r="E1584" s="97" t="s">
        <v>149</v>
      </c>
      <c r="F1584" s="97" t="str">
        <f t="shared" si="25"/>
        <v>AM 10,00</v>
      </c>
    </row>
    <row r="1585" spans="1:6" x14ac:dyDescent="0.2">
      <c r="A1585" s="98">
        <v>75</v>
      </c>
      <c r="B1585" s="98">
        <v>75</v>
      </c>
      <c r="C1585" s="120">
        <v>43186</v>
      </c>
      <c r="D1585" s="121">
        <v>0.16388888888888889</v>
      </c>
      <c r="E1585" s="97" t="s">
        <v>148</v>
      </c>
      <c r="F1585" s="97" t="str">
        <f t="shared" si="25"/>
        <v>PM 3,56</v>
      </c>
    </row>
    <row r="1586" spans="1:6" x14ac:dyDescent="0.2">
      <c r="A1586" s="98">
        <v>75</v>
      </c>
      <c r="B1586" s="98">
        <v>75</v>
      </c>
      <c r="C1586" s="120">
        <v>43186</v>
      </c>
      <c r="D1586" s="121">
        <v>0.21388888888888891</v>
      </c>
      <c r="E1586" s="97" t="s">
        <v>148</v>
      </c>
      <c r="F1586" s="97" t="str">
        <f t="shared" si="25"/>
        <v>PM 5,08</v>
      </c>
    </row>
    <row r="1587" spans="1:6" x14ac:dyDescent="0.2">
      <c r="A1587" s="98">
        <v>75</v>
      </c>
      <c r="B1587" s="98">
        <v>75</v>
      </c>
      <c r="C1587" s="120">
        <v>43186</v>
      </c>
      <c r="D1587" s="121">
        <v>0.29305555555555557</v>
      </c>
      <c r="E1587" s="97" t="s">
        <v>148</v>
      </c>
      <c r="F1587" s="97" t="str">
        <f t="shared" si="25"/>
        <v>PM 7,02</v>
      </c>
    </row>
    <row r="1588" spans="1:6" x14ac:dyDescent="0.2">
      <c r="A1588" s="98">
        <v>75</v>
      </c>
      <c r="B1588" s="98">
        <v>75</v>
      </c>
      <c r="C1588" s="120">
        <v>43187</v>
      </c>
      <c r="D1588" s="121">
        <v>0.35694444444444445</v>
      </c>
      <c r="E1588" s="97" t="s">
        <v>149</v>
      </c>
      <c r="F1588" s="97" t="str">
        <f t="shared" si="25"/>
        <v>AM 8,34</v>
      </c>
    </row>
    <row r="1589" spans="1:6" x14ac:dyDescent="0.2">
      <c r="A1589" s="98">
        <v>75</v>
      </c>
      <c r="B1589" s="98">
        <v>75</v>
      </c>
      <c r="C1589" s="120">
        <v>43187</v>
      </c>
      <c r="D1589" s="121">
        <v>0.25069444444444444</v>
      </c>
      <c r="E1589" s="97" t="s">
        <v>148</v>
      </c>
      <c r="F1589" s="97" t="str">
        <f t="shared" si="25"/>
        <v>PM 6,01</v>
      </c>
    </row>
    <row r="1590" spans="1:6" x14ac:dyDescent="0.2">
      <c r="A1590" s="98">
        <v>75</v>
      </c>
      <c r="B1590" s="98">
        <v>75</v>
      </c>
      <c r="C1590" s="120">
        <v>43188</v>
      </c>
      <c r="D1590" s="121">
        <v>0.34513888888888888</v>
      </c>
      <c r="E1590" s="97" t="s">
        <v>149</v>
      </c>
      <c r="F1590" s="97" t="str">
        <f t="shared" si="25"/>
        <v>AM 8,17</v>
      </c>
    </row>
    <row r="1591" spans="1:6" x14ac:dyDescent="0.2">
      <c r="A1591" s="98">
        <v>75</v>
      </c>
      <c r="B1591" s="98">
        <v>75</v>
      </c>
      <c r="C1591" s="120">
        <v>43188</v>
      </c>
      <c r="D1591" s="121">
        <v>0.16874999999999998</v>
      </c>
      <c r="E1591" s="97" t="s">
        <v>148</v>
      </c>
      <c r="F1591" s="97" t="str">
        <f t="shared" si="25"/>
        <v>PM 4,03</v>
      </c>
    </row>
    <row r="1592" spans="1:6" x14ac:dyDescent="0.2">
      <c r="A1592" s="98">
        <v>75</v>
      </c>
      <c r="B1592" s="98">
        <v>75</v>
      </c>
      <c r="C1592" s="120">
        <v>43189</v>
      </c>
      <c r="D1592" s="121">
        <v>0.10347222222222223</v>
      </c>
      <c r="E1592" s="97" t="s">
        <v>148</v>
      </c>
      <c r="F1592" s="97" t="str">
        <f t="shared" si="25"/>
        <v>PM 2,29</v>
      </c>
    </row>
    <row r="1593" spans="1:6" x14ac:dyDescent="0.2">
      <c r="A1593" s="98">
        <v>75</v>
      </c>
      <c r="B1593" s="98">
        <v>75</v>
      </c>
      <c r="C1593" s="120">
        <v>43189</v>
      </c>
      <c r="D1593" s="121">
        <v>0.3125</v>
      </c>
      <c r="E1593" s="97" t="s">
        <v>148</v>
      </c>
      <c r="F1593" s="97" t="str">
        <f t="shared" si="25"/>
        <v>PM 7,30</v>
      </c>
    </row>
    <row r="1594" spans="1:6" x14ac:dyDescent="0.2">
      <c r="A1594" s="98">
        <v>75</v>
      </c>
      <c r="B1594" s="98">
        <v>75</v>
      </c>
      <c r="C1594" s="120">
        <v>43190</v>
      </c>
      <c r="D1594" s="121">
        <v>0.3888888888888889</v>
      </c>
      <c r="E1594" s="97" t="s">
        <v>149</v>
      </c>
      <c r="F1594" s="97" t="str">
        <f t="shared" si="25"/>
        <v>AM 9,20</v>
      </c>
    </row>
    <row r="1595" spans="1:6" x14ac:dyDescent="0.2">
      <c r="A1595" s="98">
        <v>75</v>
      </c>
      <c r="B1595" s="98">
        <v>75</v>
      </c>
      <c r="C1595" s="120">
        <v>43190</v>
      </c>
      <c r="D1595" s="121">
        <v>0.1173611111111111</v>
      </c>
      <c r="E1595" s="97" t="s">
        <v>148</v>
      </c>
      <c r="F1595" s="97" t="str">
        <f t="shared" si="25"/>
        <v>PM 2,49</v>
      </c>
    </row>
    <row r="1596" spans="1:6" x14ac:dyDescent="0.2">
      <c r="A1596" s="98">
        <v>75</v>
      </c>
      <c r="B1596" s="98">
        <v>75</v>
      </c>
      <c r="C1596" s="120">
        <v>43190</v>
      </c>
      <c r="D1596" s="121">
        <v>0.11875000000000001</v>
      </c>
      <c r="E1596" s="97" t="s">
        <v>148</v>
      </c>
      <c r="F1596" s="97" t="str">
        <f t="shared" si="25"/>
        <v>PM 2,51</v>
      </c>
    </row>
    <row r="1597" spans="1:6" x14ac:dyDescent="0.2">
      <c r="A1597" s="98">
        <v>76</v>
      </c>
      <c r="B1597" s="98">
        <v>76</v>
      </c>
      <c r="C1597" s="120">
        <v>43164</v>
      </c>
      <c r="D1597" s="121">
        <v>0.4993055555555555</v>
      </c>
      <c r="E1597" s="97" t="s">
        <v>149</v>
      </c>
      <c r="F1597" s="97" t="str">
        <f t="shared" si="25"/>
        <v>AM 11,59</v>
      </c>
    </row>
    <row r="1598" spans="1:6" x14ac:dyDescent="0.2">
      <c r="A1598" s="98">
        <v>76</v>
      </c>
      <c r="B1598" s="98">
        <v>76</v>
      </c>
      <c r="C1598" s="120">
        <v>43165</v>
      </c>
      <c r="D1598" s="121">
        <v>0.3354166666666667</v>
      </c>
      <c r="E1598" s="97" t="s">
        <v>149</v>
      </c>
      <c r="F1598" s="97" t="str">
        <f t="shared" si="25"/>
        <v>AM 8,03</v>
      </c>
    </row>
    <row r="1599" spans="1:6" x14ac:dyDescent="0.2">
      <c r="A1599" s="98">
        <v>76</v>
      </c>
      <c r="B1599" s="98">
        <v>76</v>
      </c>
      <c r="C1599" s="120">
        <v>43165</v>
      </c>
      <c r="D1599" s="121">
        <v>0.21319444444444444</v>
      </c>
      <c r="E1599" s="97" t="s">
        <v>148</v>
      </c>
      <c r="F1599" s="97" t="str">
        <f t="shared" si="25"/>
        <v>PM 5,07</v>
      </c>
    </row>
    <row r="1600" spans="1:6" x14ac:dyDescent="0.2">
      <c r="A1600" s="98">
        <v>76</v>
      </c>
      <c r="B1600" s="98">
        <v>76</v>
      </c>
      <c r="C1600" s="120">
        <v>43166</v>
      </c>
      <c r="D1600" s="121">
        <v>0.33819444444444446</v>
      </c>
      <c r="E1600" s="97" t="s">
        <v>149</v>
      </c>
      <c r="F1600" s="97" t="str">
        <f t="shared" si="25"/>
        <v>AM 8,07</v>
      </c>
    </row>
    <row r="1601" spans="1:6" x14ac:dyDescent="0.2">
      <c r="A1601" s="98">
        <v>76</v>
      </c>
      <c r="B1601" s="98">
        <v>76</v>
      </c>
      <c r="C1601" s="120">
        <v>43166</v>
      </c>
      <c r="D1601" s="121">
        <v>0.21111111111111111</v>
      </c>
      <c r="E1601" s="97" t="s">
        <v>148</v>
      </c>
      <c r="F1601" s="97" t="str">
        <f t="shared" si="25"/>
        <v>PM 5,04</v>
      </c>
    </row>
    <row r="1602" spans="1:6" x14ac:dyDescent="0.2">
      <c r="A1602" s="98">
        <v>76</v>
      </c>
      <c r="B1602" s="98">
        <v>76</v>
      </c>
      <c r="C1602" s="120">
        <v>43167</v>
      </c>
      <c r="D1602" s="121">
        <v>0.33819444444444446</v>
      </c>
      <c r="E1602" s="97" t="s">
        <v>149</v>
      </c>
      <c r="F1602" s="97" t="str">
        <f t="shared" ref="F1602:F1665" si="26">E1602&amp;" "&amp;TEXT(D1602,"h,mm")</f>
        <v>AM 8,07</v>
      </c>
    </row>
    <row r="1603" spans="1:6" x14ac:dyDescent="0.2">
      <c r="A1603" s="98">
        <v>76</v>
      </c>
      <c r="B1603" s="98">
        <v>76</v>
      </c>
      <c r="C1603" s="120">
        <v>43167</v>
      </c>
      <c r="D1603" s="121">
        <v>0.16111111111111112</v>
      </c>
      <c r="E1603" s="97" t="s">
        <v>148</v>
      </c>
      <c r="F1603" s="97" t="str">
        <f t="shared" si="26"/>
        <v>PM 3,52</v>
      </c>
    </row>
    <row r="1604" spans="1:6" x14ac:dyDescent="0.2">
      <c r="A1604" s="98">
        <v>76</v>
      </c>
      <c r="B1604" s="98">
        <v>76</v>
      </c>
      <c r="C1604" s="120">
        <v>43169</v>
      </c>
      <c r="D1604" s="121">
        <v>0.34513888888888888</v>
      </c>
      <c r="E1604" s="97" t="s">
        <v>149</v>
      </c>
      <c r="F1604" s="97" t="str">
        <f t="shared" si="26"/>
        <v>AM 8,17</v>
      </c>
    </row>
    <row r="1605" spans="1:6" x14ac:dyDescent="0.2">
      <c r="A1605" s="98">
        <v>76</v>
      </c>
      <c r="B1605" s="98">
        <v>76</v>
      </c>
      <c r="C1605" s="120">
        <v>43169</v>
      </c>
      <c r="D1605" s="121">
        <v>0.21319444444444444</v>
      </c>
      <c r="E1605" s="97" t="s">
        <v>148</v>
      </c>
      <c r="F1605" s="97" t="str">
        <f t="shared" si="26"/>
        <v>PM 5,07</v>
      </c>
    </row>
    <row r="1606" spans="1:6" x14ac:dyDescent="0.2">
      <c r="A1606" s="98">
        <v>76</v>
      </c>
      <c r="B1606" s="98">
        <v>76</v>
      </c>
      <c r="C1606" s="120">
        <v>43171</v>
      </c>
      <c r="D1606" s="121">
        <v>0.3354166666666667</v>
      </c>
      <c r="E1606" s="97" t="s">
        <v>149</v>
      </c>
      <c r="F1606" s="97" t="str">
        <f t="shared" si="26"/>
        <v>AM 8,03</v>
      </c>
    </row>
    <row r="1607" spans="1:6" x14ac:dyDescent="0.2">
      <c r="A1607" s="98">
        <v>76</v>
      </c>
      <c r="B1607" s="98">
        <v>76</v>
      </c>
      <c r="C1607" s="120">
        <v>43171</v>
      </c>
      <c r="D1607" s="121">
        <v>0.20972222222222223</v>
      </c>
      <c r="E1607" s="97" t="s">
        <v>148</v>
      </c>
      <c r="F1607" s="97" t="str">
        <f t="shared" si="26"/>
        <v>PM 5,02</v>
      </c>
    </row>
    <row r="1608" spans="1:6" x14ac:dyDescent="0.2">
      <c r="A1608" s="98">
        <v>76</v>
      </c>
      <c r="B1608" s="98">
        <v>76</v>
      </c>
      <c r="C1608" s="120">
        <v>43172</v>
      </c>
      <c r="D1608" s="121">
        <v>0.48680555555555555</v>
      </c>
      <c r="E1608" s="97" t="s">
        <v>149</v>
      </c>
      <c r="F1608" s="97" t="str">
        <f t="shared" si="26"/>
        <v>AM 11,41</v>
      </c>
    </row>
    <row r="1609" spans="1:6" x14ac:dyDescent="0.2">
      <c r="A1609" s="98">
        <v>76</v>
      </c>
      <c r="B1609" s="98">
        <v>76</v>
      </c>
      <c r="C1609" s="120">
        <v>43172</v>
      </c>
      <c r="D1609" s="121">
        <v>0.17569444444444446</v>
      </c>
      <c r="E1609" s="97" t="s">
        <v>148</v>
      </c>
      <c r="F1609" s="97" t="str">
        <f t="shared" si="26"/>
        <v>PM 4,13</v>
      </c>
    </row>
    <row r="1610" spans="1:6" x14ac:dyDescent="0.2">
      <c r="A1610" s="98">
        <v>76</v>
      </c>
      <c r="B1610" s="98">
        <v>76</v>
      </c>
      <c r="C1610" s="120">
        <v>43173</v>
      </c>
      <c r="D1610" s="121">
        <v>0.37638888888888888</v>
      </c>
      <c r="E1610" s="97" t="s">
        <v>149</v>
      </c>
      <c r="F1610" s="97" t="str">
        <f t="shared" si="26"/>
        <v>AM 9,02</v>
      </c>
    </row>
    <row r="1611" spans="1:6" x14ac:dyDescent="0.2">
      <c r="A1611" s="98">
        <v>76</v>
      </c>
      <c r="B1611" s="98">
        <v>76</v>
      </c>
      <c r="C1611" s="120">
        <v>43173</v>
      </c>
      <c r="D1611" s="121">
        <v>0.20833333333333334</v>
      </c>
      <c r="E1611" s="97" t="s">
        <v>148</v>
      </c>
      <c r="F1611" s="97" t="str">
        <f t="shared" si="26"/>
        <v>PM 5,00</v>
      </c>
    </row>
    <row r="1612" spans="1:6" x14ac:dyDescent="0.2">
      <c r="A1612" s="98">
        <v>76</v>
      </c>
      <c r="B1612" s="98">
        <v>76</v>
      </c>
      <c r="C1612" s="120">
        <v>43176</v>
      </c>
      <c r="D1612" s="121">
        <v>0.33958333333333335</v>
      </c>
      <c r="E1612" s="97" t="s">
        <v>149</v>
      </c>
      <c r="F1612" s="97" t="str">
        <f t="shared" si="26"/>
        <v>AM 8,09</v>
      </c>
    </row>
    <row r="1613" spans="1:6" x14ac:dyDescent="0.2">
      <c r="A1613" s="98">
        <v>76</v>
      </c>
      <c r="B1613" s="98">
        <v>76</v>
      </c>
      <c r="C1613" s="120">
        <v>43176</v>
      </c>
      <c r="D1613" s="121">
        <v>0.25277777777777777</v>
      </c>
      <c r="E1613" s="97" t="s">
        <v>148</v>
      </c>
      <c r="F1613" s="97" t="str">
        <f t="shared" si="26"/>
        <v>PM 6,04</v>
      </c>
    </row>
    <row r="1614" spans="1:6" x14ac:dyDescent="0.2">
      <c r="A1614" s="98">
        <v>76</v>
      </c>
      <c r="B1614" s="98">
        <v>76</v>
      </c>
      <c r="C1614" s="120">
        <v>43181</v>
      </c>
      <c r="D1614" s="121">
        <v>0.35416666666666669</v>
      </c>
      <c r="E1614" s="97" t="s">
        <v>149</v>
      </c>
      <c r="F1614" s="97" t="str">
        <f t="shared" si="26"/>
        <v>AM 8,30</v>
      </c>
    </row>
    <row r="1615" spans="1:6" x14ac:dyDescent="0.2">
      <c r="A1615" s="98">
        <v>76</v>
      </c>
      <c r="B1615" s="98">
        <v>76</v>
      </c>
      <c r="C1615" s="120">
        <v>43181</v>
      </c>
      <c r="D1615" s="121">
        <v>0.20972222222222223</v>
      </c>
      <c r="E1615" s="97" t="s">
        <v>148</v>
      </c>
      <c r="F1615" s="97" t="str">
        <f t="shared" si="26"/>
        <v>PM 5,02</v>
      </c>
    </row>
    <row r="1616" spans="1:6" x14ac:dyDescent="0.2">
      <c r="A1616" s="98">
        <v>76</v>
      </c>
      <c r="B1616" s="98">
        <v>76</v>
      </c>
      <c r="C1616" s="120">
        <v>43183</v>
      </c>
      <c r="D1616" s="121">
        <v>0.33888888888888885</v>
      </c>
      <c r="E1616" s="97" t="s">
        <v>149</v>
      </c>
      <c r="F1616" s="97" t="str">
        <f t="shared" si="26"/>
        <v>AM 8,08</v>
      </c>
    </row>
    <row r="1617" spans="1:6" x14ac:dyDescent="0.2">
      <c r="A1617" s="98">
        <v>76</v>
      </c>
      <c r="B1617" s="98">
        <v>76</v>
      </c>
      <c r="C1617" s="120">
        <v>43183</v>
      </c>
      <c r="D1617" s="121">
        <v>0.24930555555555556</v>
      </c>
      <c r="E1617" s="97" t="s">
        <v>148</v>
      </c>
      <c r="F1617" s="97" t="str">
        <f t="shared" si="26"/>
        <v>PM 5,59</v>
      </c>
    </row>
    <row r="1618" spans="1:6" x14ac:dyDescent="0.2">
      <c r="A1618" s="98">
        <v>76</v>
      </c>
      <c r="B1618" s="98">
        <v>76</v>
      </c>
      <c r="C1618" s="120">
        <v>43184</v>
      </c>
      <c r="D1618" s="121">
        <v>0.33749999999999997</v>
      </c>
      <c r="E1618" s="97" t="s">
        <v>149</v>
      </c>
      <c r="F1618" s="97" t="str">
        <f t="shared" si="26"/>
        <v>AM 8,06</v>
      </c>
    </row>
    <row r="1619" spans="1:6" x14ac:dyDescent="0.2">
      <c r="A1619" s="98">
        <v>76</v>
      </c>
      <c r="B1619" s="98">
        <v>76</v>
      </c>
      <c r="C1619" s="120">
        <v>43185</v>
      </c>
      <c r="D1619" s="121">
        <v>0.35486111111111113</v>
      </c>
      <c r="E1619" s="97" t="s">
        <v>149</v>
      </c>
      <c r="F1619" s="97" t="str">
        <f t="shared" si="26"/>
        <v>AM 8,31</v>
      </c>
    </row>
    <row r="1620" spans="1:6" x14ac:dyDescent="0.2">
      <c r="A1620" s="98">
        <v>76</v>
      </c>
      <c r="B1620" s="98">
        <v>76</v>
      </c>
      <c r="C1620" s="120">
        <v>43185</v>
      </c>
      <c r="D1620" s="121">
        <v>0.20902777777777778</v>
      </c>
      <c r="E1620" s="97" t="s">
        <v>148</v>
      </c>
      <c r="F1620" s="97" t="str">
        <f t="shared" si="26"/>
        <v>PM 5,01</v>
      </c>
    </row>
    <row r="1621" spans="1:6" x14ac:dyDescent="0.2">
      <c r="A1621" s="98">
        <v>76</v>
      </c>
      <c r="B1621" s="98">
        <v>76</v>
      </c>
      <c r="C1621" s="120">
        <v>43186</v>
      </c>
      <c r="D1621" s="121">
        <v>0.37638888888888888</v>
      </c>
      <c r="E1621" s="97" t="s">
        <v>149</v>
      </c>
      <c r="F1621" s="97" t="str">
        <f t="shared" si="26"/>
        <v>AM 9,02</v>
      </c>
    </row>
    <row r="1622" spans="1:6" x14ac:dyDescent="0.2">
      <c r="A1622" s="98">
        <v>76</v>
      </c>
      <c r="B1622" s="98">
        <v>76</v>
      </c>
      <c r="C1622" s="120">
        <v>43186</v>
      </c>
      <c r="D1622" s="121">
        <v>0.25347222222222221</v>
      </c>
      <c r="E1622" s="97" t="s">
        <v>148</v>
      </c>
      <c r="F1622" s="97" t="str">
        <f t="shared" si="26"/>
        <v>PM 6,05</v>
      </c>
    </row>
    <row r="1623" spans="1:6" x14ac:dyDescent="0.2">
      <c r="A1623" s="98">
        <v>77</v>
      </c>
      <c r="B1623" s="98">
        <v>77</v>
      </c>
      <c r="C1623" s="120">
        <v>43166</v>
      </c>
      <c r="D1623" s="121">
        <v>0.17916666666666667</v>
      </c>
      <c r="E1623" s="97" t="s">
        <v>148</v>
      </c>
      <c r="F1623" s="97" t="str">
        <f t="shared" si="26"/>
        <v>PM 4,18</v>
      </c>
    </row>
    <row r="1624" spans="1:6" x14ac:dyDescent="0.2">
      <c r="A1624" s="98">
        <v>77</v>
      </c>
      <c r="B1624" s="98">
        <v>77</v>
      </c>
      <c r="C1624" s="120">
        <v>43166</v>
      </c>
      <c r="D1624" s="121">
        <v>0.21249999999999999</v>
      </c>
      <c r="E1624" s="97" t="s">
        <v>148</v>
      </c>
      <c r="F1624" s="97" t="str">
        <f t="shared" si="26"/>
        <v>PM 5,06</v>
      </c>
    </row>
    <row r="1625" spans="1:6" x14ac:dyDescent="0.2">
      <c r="A1625" s="98">
        <v>77</v>
      </c>
      <c r="B1625" s="98">
        <v>77</v>
      </c>
      <c r="C1625" s="120">
        <v>43167</v>
      </c>
      <c r="D1625" s="121">
        <v>0.47569444444444442</v>
      </c>
      <c r="E1625" s="97" t="s">
        <v>149</v>
      </c>
      <c r="F1625" s="97" t="str">
        <f t="shared" si="26"/>
        <v>AM 11,25</v>
      </c>
    </row>
    <row r="1626" spans="1:6" x14ac:dyDescent="0.2">
      <c r="A1626" s="98">
        <v>77</v>
      </c>
      <c r="B1626" s="98">
        <v>77</v>
      </c>
      <c r="C1626" s="120">
        <v>43167</v>
      </c>
      <c r="D1626" s="121">
        <v>0.21111111111111111</v>
      </c>
      <c r="E1626" s="97" t="s">
        <v>148</v>
      </c>
      <c r="F1626" s="97" t="str">
        <f t="shared" si="26"/>
        <v>PM 5,04</v>
      </c>
    </row>
    <row r="1627" spans="1:6" x14ac:dyDescent="0.2">
      <c r="A1627" s="98">
        <v>77</v>
      </c>
      <c r="B1627" s="98">
        <v>77</v>
      </c>
      <c r="C1627" s="120">
        <v>43169</v>
      </c>
      <c r="D1627" s="121">
        <v>0.33819444444444446</v>
      </c>
      <c r="E1627" s="97" t="s">
        <v>149</v>
      </c>
      <c r="F1627" s="97" t="str">
        <f t="shared" si="26"/>
        <v>AM 8,07</v>
      </c>
    </row>
    <row r="1628" spans="1:6" x14ac:dyDescent="0.2">
      <c r="A1628" s="98">
        <v>77</v>
      </c>
      <c r="B1628" s="98">
        <v>77</v>
      </c>
      <c r="C1628" s="120">
        <v>43169</v>
      </c>
      <c r="D1628" s="121">
        <v>0.20972222222222223</v>
      </c>
      <c r="E1628" s="97" t="s">
        <v>148</v>
      </c>
      <c r="F1628" s="97" t="str">
        <f t="shared" si="26"/>
        <v>PM 5,02</v>
      </c>
    </row>
    <row r="1629" spans="1:6" x14ac:dyDescent="0.2">
      <c r="A1629" s="98">
        <v>77</v>
      </c>
      <c r="B1629" s="98">
        <v>77</v>
      </c>
      <c r="C1629" s="120">
        <v>43170</v>
      </c>
      <c r="D1629" s="121">
        <v>0.34513888888888888</v>
      </c>
      <c r="E1629" s="97" t="s">
        <v>149</v>
      </c>
      <c r="F1629" s="97" t="str">
        <f t="shared" si="26"/>
        <v>AM 8,17</v>
      </c>
    </row>
    <row r="1630" spans="1:6" x14ac:dyDescent="0.2">
      <c r="A1630" s="98">
        <v>77</v>
      </c>
      <c r="B1630" s="98">
        <v>77</v>
      </c>
      <c r="C1630" s="120">
        <v>43170</v>
      </c>
      <c r="D1630" s="121">
        <v>0.21041666666666667</v>
      </c>
      <c r="E1630" s="97" t="s">
        <v>148</v>
      </c>
      <c r="F1630" s="97" t="str">
        <f t="shared" si="26"/>
        <v>PM 5,03</v>
      </c>
    </row>
    <row r="1631" spans="1:6" x14ac:dyDescent="0.2">
      <c r="A1631" s="98">
        <v>77</v>
      </c>
      <c r="B1631" s="98">
        <v>77</v>
      </c>
      <c r="C1631" s="120">
        <v>43171</v>
      </c>
      <c r="D1631" s="121">
        <v>0.4604166666666667</v>
      </c>
      <c r="E1631" s="97" t="s">
        <v>149</v>
      </c>
      <c r="F1631" s="97" t="str">
        <f t="shared" si="26"/>
        <v>AM 11,03</v>
      </c>
    </row>
    <row r="1632" spans="1:6" x14ac:dyDescent="0.2">
      <c r="A1632" s="98">
        <v>77</v>
      </c>
      <c r="B1632" s="98">
        <v>77</v>
      </c>
      <c r="C1632" s="120">
        <v>43171</v>
      </c>
      <c r="D1632" s="121">
        <v>0.21180555555555555</v>
      </c>
      <c r="E1632" s="97" t="s">
        <v>148</v>
      </c>
      <c r="F1632" s="97" t="str">
        <f t="shared" si="26"/>
        <v>PM 5,05</v>
      </c>
    </row>
    <row r="1633" spans="1:6" x14ac:dyDescent="0.2">
      <c r="A1633" s="98">
        <v>77</v>
      </c>
      <c r="B1633" s="98">
        <v>77</v>
      </c>
      <c r="C1633" s="120">
        <v>43172</v>
      </c>
      <c r="D1633" s="121">
        <v>0.49791666666666662</v>
      </c>
      <c r="E1633" s="97" t="s">
        <v>149</v>
      </c>
      <c r="F1633" s="97" t="str">
        <f t="shared" si="26"/>
        <v>AM 11,57</v>
      </c>
    </row>
    <row r="1634" spans="1:6" x14ac:dyDescent="0.2">
      <c r="A1634" s="98">
        <v>77</v>
      </c>
      <c r="B1634" s="98">
        <v>77</v>
      </c>
      <c r="C1634" s="120">
        <v>43172</v>
      </c>
      <c r="D1634" s="121">
        <v>0.20972222222222223</v>
      </c>
      <c r="E1634" s="97" t="s">
        <v>148</v>
      </c>
      <c r="F1634" s="97" t="str">
        <f t="shared" si="26"/>
        <v>PM 5,02</v>
      </c>
    </row>
    <row r="1635" spans="1:6" x14ac:dyDescent="0.2">
      <c r="A1635" s="98">
        <v>77</v>
      </c>
      <c r="B1635" s="98">
        <v>77</v>
      </c>
      <c r="C1635" s="120">
        <v>43173</v>
      </c>
      <c r="D1635" s="121">
        <v>0.47013888888888888</v>
      </c>
      <c r="E1635" s="97" t="s">
        <v>149</v>
      </c>
      <c r="F1635" s="97" t="str">
        <f t="shared" si="26"/>
        <v>AM 11,17</v>
      </c>
    </row>
    <row r="1636" spans="1:6" x14ac:dyDescent="0.2">
      <c r="A1636" s="98">
        <v>77</v>
      </c>
      <c r="B1636" s="98">
        <v>77</v>
      </c>
      <c r="C1636" s="120">
        <v>43173</v>
      </c>
      <c r="D1636" s="121">
        <v>0.21041666666666667</v>
      </c>
      <c r="E1636" s="97" t="s">
        <v>148</v>
      </c>
      <c r="F1636" s="97" t="str">
        <f t="shared" si="26"/>
        <v>PM 5,03</v>
      </c>
    </row>
    <row r="1637" spans="1:6" x14ac:dyDescent="0.2">
      <c r="A1637" s="98">
        <v>77</v>
      </c>
      <c r="B1637" s="98">
        <v>77</v>
      </c>
      <c r="C1637" s="120">
        <v>43174</v>
      </c>
      <c r="D1637" s="121">
        <v>0.51458333333333328</v>
      </c>
      <c r="E1637" s="97" t="s">
        <v>148</v>
      </c>
      <c r="F1637" s="97" t="str">
        <f t="shared" si="26"/>
        <v>PM 12,21</v>
      </c>
    </row>
    <row r="1638" spans="1:6" x14ac:dyDescent="0.2">
      <c r="A1638" s="98">
        <v>77</v>
      </c>
      <c r="B1638" s="98">
        <v>77</v>
      </c>
      <c r="C1638" s="120">
        <v>43174</v>
      </c>
      <c r="D1638" s="121">
        <v>0.21041666666666667</v>
      </c>
      <c r="E1638" s="97" t="s">
        <v>148</v>
      </c>
      <c r="F1638" s="97" t="str">
        <f t="shared" si="26"/>
        <v>PM 5,03</v>
      </c>
    </row>
    <row r="1639" spans="1:6" x14ac:dyDescent="0.2">
      <c r="A1639" s="98">
        <v>77</v>
      </c>
      <c r="B1639" s="98">
        <v>77</v>
      </c>
      <c r="C1639" s="120">
        <v>43176</v>
      </c>
      <c r="D1639" s="121">
        <v>0.35069444444444442</v>
      </c>
      <c r="E1639" s="97" t="s">
        <v>149</v>
      </c>
      <c r="F1639" s="97" t="str">
        <f t="shared" si="26"/>
        <v>AM 8,25</v>
      </c>
    </row>
    <row r="1640" spans="1:6" x14ac:dyDescent="0.2">
      <c r="A1640" s="98">
        <v>77</v>
      </c>
      <c r="B1640" s="98">
        <v>77</v>
      </c>
      <c r="C1640" s="120">
        <v>43176</v>
      </c>
      <c r="D1640" s="121">
        <v>0.21111111111111111</v>
      </c>
      <c r="E1640" s="97" t="s">
        <v>148</v>
      </c>
      <c r="F1640" s="97" t="str">
        <f t="shared" si="26"/>
        <v>PM 5,04</v>
      </c>
    </row>
    <row r="1641" spans="1:6" x14ac:dyDescent="0.2">
      <c r="A1641" s="98">
        <v>77</v>
      </c>
      <c r="B1641" s="98">
        <v>77</v>
      </c>
      <c r="C1641" s="120">
        <v>43177</v>
      </c>
      <c r="D1641" s="121">
        <v>0.51874999999999993</v>
      </c>
      <c r="E1641" s="97" t="s">
        <v>148</v>
      </c>
      <c r="F1641" s="97" t="str">
        <f t="shared" si="26"/>
        <v>PM 12,27</v>
      </c>
    </row>
    <row r="1642" spans="1:6" x14ac:dyDescent="0.2">
      <c r="A1642" s="98">
        <v>77</v>
      </c>
      <c r="B1642" s="98">
        <v>77</v>
      </c>
      <c r="C1642" s="120">
        <v>43177</v>
      </c>
      <c r="D1642" s="121">
        <v>0.25277777777777777</v>
      </c>
      <c r="E1642" s="97" t="s">
        <v>148</v>
      </c>
      <c r="F1642" s="97" t="str">
        <f t="shared" si="26"/>
        <v>PM 6,04</v>
      </c>
    </row>
    <row r="1643" spans="1:6" x14ac:dyDescent="0.2">
      <c r="A1643" s="98">
        <v>77</v>
      </c>
      <c r="B1643" s="98">
        <v>77</v>
      </c>
      <c r="C1643" s="120">
        <v>43178</v>
      </c>
      <c r="D1643" s="121">
        <v>0.33680555555555558</v>
      </c>
      <c r="E1643" s="97" t="s">
        <v>149</v>
      </c>
      <c r="F1643" s="97" t="str">
        <f t="shared" si="26"/>
        <v>AM 8,05</v>
      </c>
    </row>
    <row r="1644" spans="1:6" x14ac:dyDescent="0.2">
      <c r="A1644" s="98">
        <v>77</v>
      </c>
      <c r="B1644" s="98">
        <v>77</v>
      </c>
      <c r="C1644" s="120">
        <v>43178</v>
      </c>
      <c r="D1644" s="121">
        <v>0.25208333333333333</v>
      </c>
      <c r="E1644" s="97" t="s">
        <v>148</v>
      </c>
      <c r="F1644" s="97" t="str">
        <f t="shared" si="26"/>
        <v>PM 6,03</v>
      </c>
    </row>
    <row r="1645" spans="1:6" x14ac:dyDescent="0.2">
      <c r="A1645" s="98">
        <v>77</v>
      </c>
      <c r="B1645" s="98">
        <v>77</v>
      </c>
      <c r="C1645" s="120">
        <v>43179</v>
      </c>
      <c r="D1645" s="121">
        <v>0.4694444444444445</v>
      </c>
      <c r="E1645" s="97" t="s">
        <v>149</v>
      </c>
      <c r="F1645" s="97" t="str">
        <f t="shared" si="26"/>
        <v>AM 11,16</v>
      </c>
    </row>
    <row r="1646" spans="1:6" x14ac:dyDescent="0.2">
      <c r="A1646" s="98">
        <v>77</v>
      </c>
      <c r="B1646" s="98">
        <v>77</v>
      </c>
      <c r="C1646" s="120">
        <v>43179</v>
      </c>
      <c r="D1646" s="121">
        <v>0.25347222222222221</v>
      </c>
      <c r="E1646" s="97" t="s">
        <v>148</v>
      </c>
      <c r="F1646" s="97" t="str">
        <f t="shared" si="26"/>
        <v>PM 6,05</v>
      </c>
    </row>
    <row r="1647" spans="1:6" x14ac:dyDescent="0.2">
      <c r="A1647" s="98">
        <v>77</v>
      </c>
      <c r="B1647" s="98">
        <v>77</v>
      </c>
      <c r="C1647" s="120">
        <v>43180</v>
      </c>
      <c r="D1647" s="121">
        <v>0.34097222222222223</v>
      </c>
      <c r="E1647" s="97" t="s">
        <v>149</v>
      </c>
      <c r="F1647" s="97" t="str">
        <f t="shared" si="26"/>
        <v>AM 8,11</v>
      </c>
    </row>
    <row r="1648" spans="1:6" x14ac:dyDescent="0.2">
      <c r="A1648" s="98">
        <v>77</v>
      </c>
      <c r="B1648" s="98">
        <v>77</v>
      </c>
      <c r="C1648" s="120">
        <v>43180</v>
      </c>
      <c r="D1648" s="121">
        <v>0.25138888888888888</v>
      </c>
      <c r="E1648" s="97" t="s">
        <v>148</v>
      </c>
      <c r="F1648" s="97" t="str">
        <f t="shared" si="26"/>
        <v>PM 6,02</v>
      </c>
    </row>
    <row r="1649" spans="1:6" x14ac:dyDescent="0.2">
      <c r="A1649" s="98">
        <v>77</v>
      </c>
      <c r="B1649" s="98">
        <v>77</v>
      </c>
      <c r="C1649" s="120">
        <v>43181</v>
      </c>
      <c r="D1649" s="121">
        <v>0.34236111111111112</v>
      </c>
      <c r="E1649" s="97" t="s">
        <v>149</v>
      </c>
      <c r="F1649" s="97" t="str">
        <f t="shared" si="26"/>
        <v>AM 8,13</v>
      </c>
    </row>
    <row r="1650" spans="1:6" x14ac:dyDescent="0.2">
      <c r="A1650" s="98">
        <v>77</v>
      </c>
      <c r="B1650" s="98">
        <v>77</v>
      </c>
      <c r="C1650" s="120">
        <v>43181</v>
      </c>
      <c r="D1650" s="121">
        <v>0.20902777777777778</v>
      </c>
      <c r="E1650" s="97" t="s">
        <v>148</v>
      </c>
      <c r="F1650" s="97" t="str">
        <f t="shared" si="26"/>
        <v>PM 5,01</v>
      </c>
    </row>
    <row r="1651" spans="1:6" x14ac:dyDescent="0.2">
      <c r="A1651" s="98">
        <v>77</v>
      </c>
      <c r="B1651" s="98">
        <v>77</v>
      </c>
      <c r="C1651" s="120">
        <v>43183</v>
      </c>
      <c r="D1651" s="121">
        <v>0.38541666666666669</v>
      </c>
      <c r="E1651" s="97" t="s">
        <v>149</v>
      </c>
      <c r="F1651" s="97" t="str">
        <f t="shared" si="26"/>
        <v>AM 9,15</v>
      </c>
    </row>
    <row r="1652" spans="1:6" x14ac:dyDescent="0.2">
      <c r="A1652" s="98">
        <v>77</v>
      </c>
      <c r="B1652" s="98">
        <v>77</v>
      </c>
      <c r="C1652" s="120">
        <v>43183</v>
      </c>
      <c r="D1652" s="121">
        <v>0.44513888888888892</v>
      </c>
      <c r="E1652" s="97" t="s">
        <v>149</v>
      </c>
      <c r="F1652" s="97" t="str">
        <f t="shared" si="26"/>
        <v>AM 10,41</v>
      </c>
    </row>
    <row r="1653" spans="1:6" x14ac:dyDescent="0.2">
      <c r="A1653" s="98">
        <v>77</v>
      </c>
      <c r="B1653" s="98">
        <v>77</v>
      </c>
      <c r="C1653" s="120">
        <v>43183</v>
      </c>
      <c r="D1653" s="121">
        <v>0.50347222222222221</v>
      </c>
      <c r="E1653" s="97" t="s">
        <v>148</v>
      </c>
      <c r="F1653" s="97" t="str">
        <f t="shared" si="26"/>
        <v>PM 12,05</v>
      </c>
    </row>
    <row r="1654" spans="1:6" x14ac:dyDescent="0.2">
      <c r="A1654" s="98">
        <v>77</v>
      </c>
      <c r="B1654" s="98">
        <v>77</v>
      </c>
      <c r="C1654" s="120">
        <v>43183</v>
      </c>
      <c r="D1654" s="121">
        <v>0.21041666666666667</v>
      </c>
      <c r="E1654" s="97" t="s">
        <v>148</v>
      </c>
      <c r="F1654" s="97" t="str">
        <f t="shared" si="26"/>
        <v>PM 5,03</v>
      </c>
    </row>
    <row r="1655" spans="1:6" x14ac:dyDescent="0.2">
      <c r="A1655" s="98">
        <v>77</v>
      </c>
      <c r="B1655" s="98">
        <v>77</v>
      </c>
      <c r="C1655" s="120">
        <v>43184</v>
      </c>
      <c r="D1655" s="121">
        <v>0.34930555555555554</v>
      </c>
      <c r="E1655" s="97" t="s">
        <v>149</v>
      </c>
      <c r="F1655" s="97" t="str">
        <f t="shared" si="26"/>
        <v>AM 8,23</v>
      </c>
    </row>
    <row r="1656" spans="1:6" x14ac:dyDescent="0.2">
      <c r="A1656" s="98">
        <v>77</v>
      </c>
      <c r="B1656" s="98">
        <v>77</v>
      </c>
      <c r="C1656" s="120">
        <v>43184</v>
      </c>
      <c r="D1656" s="121">
        <v>0.19236111111111112</v>
      </c>
      <c r="E1656" s="97" t="s">
        <v>148</v>
      </c>
      <c r="F1656" s="97" t="str">
        <f t="shared" si="26"/>
        <v>PM 4,37</v>
      </c>
    </row>
    <row r="1657" spans="1:6" x14ac:dyDescent="0.2">
      <c r="A1657" s="98">
        <v>77</v>
      </c>
      <c r="B1657" s="98">
        <v>77</v>
      </c>
      <c r="C1657" s="120">
        <v>43185</v>
      </c>
      <c r="D1657" s="121">
        <v>0.3444444444444445</v>
      </c>
      <c r="E1657" s="97" t="s">
        <v>149</v>
      </c>
      <c r="F1657" s="97" t="str">
        <f t="shared" si="26"/>
        <v>AM 8,16</v>
      </c>
    </row>
    <row r="1658" spans="1:6" x14ac:dyDescent="0.2">
      <c r="A1658" s="98">
        <v>77</v>
      </c>
      <c r="B1658" s="98">
        <v>77</v>
      </c>
      <c r="C1658" s="120">
        <v>43185</v>
      </c>
      <c r="D1658" s="121">
        <v>0.17916666666666667</v>
      </c>
      <c r="E1658" s="97" t="s">
        <v>148</v>
      </c>
      <c r="F1658" s="97" t="str">
        <f t="shared" si="26"/>
        <v>PM 4,18</v>
      </c>
    </row>
    <row r="1659" spans="1:6" x14ac:dyDescent="0.2">
      <c r="A1659" s="98">
        <v>77</v>
      </c>
      <c r="B1659" s="98">
        <v>77</v>
      </c>
      <c r="C1659" s="120">
        <v>43186</v>
      </c>
      <c r="D1659" s="121">
        <v>0.34930555555555554</v>
      </c>
      <c r="E1659" s="97" t="s">
        <v>149</v>
      </c>
      <c r="F1659" s="97" t="str">
        <f t="shared" si="26"/>
        <v>AM 8,23</v>
      </c>
    </row>
    <row r="1660" spans="1:6" x14ac:dyDescent="0.2">
      <c r="A1660" s="98">
        <v>77</v>
      </c>
      <c r="B1660" s="98">
        <v>77</v>
      </c>
      <c r="C1660" s="120">
        <v>43186</v>
      </c>
      <c r="D1660" s="121">
        <v>0.20902777777777778</v>
      </c>
      <c r="E1660" s="97" t="s">
        <v>148</v>
      </c>
      <c r="F1660" s="97" t="str">
        <f t="shared" si="26"/>
        <v>PM 5,01</v>
      </c>
    </row>
    <row r="1661" spans="1:6" x14ac:dyDescent="0.2">
      <c r="A1661" s="98">
        <v>77</v>
      </c>
      <c r="B1661" s="98">
        <v>77</v>
      </c>
      <c r="C1661" s="120">
        <v>43187</v>
      </c>
      <c r="D1661" s="121">
        <v>0.3444444444444445</v>
      </c>
      <c r="E1661" s="97" t="s">
        <v>149</v>
      </c>
      <c r="F1661" s="97" t="str">
        <f t="shared" si="26"/>
        <v>AM 8,16</v>
      </c>
    </row>
    <row r="1662" spans="1:6" x14ac:dyDescent="0.2">
      <c r="A1662" s="98">
        <v>77</v>
      </c>
      <c r="B1662" s="98">
        <v>77</v>
      </c>
      <c r="C1662" s="120">
        <v>43187</v>
      </c>
      <c r="D1662" s="121">
        <v>0.21249999999999999</v>
      </c>
      <c r="E1662" s="97" t="s">
        <v>148</v>
      </c>
      <c r="F1662" s="97" t="str">
        <f t="shared" si="26"/>
        <v>PM 5,06</v>
      </c>
    </row>
    <row r="1663" spans="1:6" x14ac:dyDescent="0.2">
      <c r="A1663" s="98">
        <v>77</v>
      </c>
      <c r="B1663" s="98">
        <v>77</v>
      </c>
      <c r="C1663" s="120">
        <v>43188</v>
      </c>
      <c r="D1663" s="121">
        <v>0.4909722222222222</v>
      </c>
      <c r="E1663" s="97" t="s">
        <v>149</v>
      </c>
      <c r="F1663" s="97" t="str">
        <f t="shared" si="26"/>
        <v>AM 11,47</v>
      </c>
    </row>
    <row r="1664" spans="1:6" x14ac:dyDescent="0.2">
      <c r="A1664" s="98">
        <v>77</v>
      </c>
      <c r="B1664" s="98">
        <v>77</v>
      </c>
      <c r="C1664" s="120">
        <v>43188</v>
      </c>
      <c r="D1664" s="121">
        <v>0.20972222222222223</v>
      </c>
      <c r="E1664" s="97" t="s">
        <v>148</v>
      </c>
      <c r="F1664" s="97" t="str">
        <f t="shared" si="26"/>
        <v>PM 5,02</v>
      </c>
    </row>
    <row r="1665" spans="1:6" x14ac:dyDescent="0.2">
      <c r="A1665" s="98">
        <v>77</v>
      </c>
      <c r="B1665" s="98">
        <v>77</v>
      </c>
      <c r="C1665" s="120">
        <v>43190</v>
      </c>
      <c r="D1665" s="121">
        <v>0.33958333333333335</v>
      </c>
      <c r="E1665" s="97" t="s">
        <v>149</v>
      </c>
      <c r="F1665" s="97" t="str">
        <f t="shared" si="26"/>
        <v>AM 8,09</v>
      </c>
    </row>
    <row r="1666" spans="1:6" x14ac:dyDescent="0.2">
      <c r="A1666" s="98">
        <v>77</v>
      </c>
      <c r="B1666" s="98">
        <v>77</v>
      </c>
      <c r="C1666" s="120">
        <v>43190</v>
      </c>
      <c r="D1666" s="121">
        <v>0.21111111111111111</v>
      </c>
      <c r="E1666" s="97" t="s">
        <v>148</v>
      </c>
      <c r="F1666" s="97" t="str">
        <f t="shared" ref="F1666:F1729" si="27">E1666&amp;" "&amp;TEXT(D1666,"h,mm")</f>
        <v>PM 5,04</v>
      </c>
    </row>
    <row r="1667" spans="1:6" x14ac:dyDescent="0.2">
      <c r="A1667" s="98">
        <v>78</v>
      </c>
      <c r="B1667" s="98" t="s">
        <v>126</v>
      </c>
      <c r="C1667" s="119">
        <v>43166</v>
      </c>
      <c r="D1667" s="122">
        <v>0.18263888888888891</v>
      </c>
      <c r="E1667" s="97" t="s">
        <v>148</v>
      </c>
      <c r="F1667" s="97" t="str">
        <f t="shared" si="27"/>
        <v>PM 4,23</v>
      </c>
    </row>
    <row r="1668" spans="1:6" x14ac:dyDescent="0.2">
      <c r="A1668" s="98">
        <v>78</v>
      </c>
      <c r="B1668" s="98" t="s">
        <v>126</v>
      </c>
      <c r="C1668" s="120">
        <v>43166</v>
      </c>
      <c r="D1668" s="121">
        <v>0.20972222222222223</v>
      </c>
      <c r="E1668" s="97" t="s">
        <v>148</v>
      </c>
      <c r="F1668" s="97" t="str">
        <f t="shared" si="27"/>
        <v>PM 5,02</v>
      </c>
    </row>
    <row r="1669" spans="1:6" x14ac:dyDescent="0.2">
      <c r="A1669" s="98">
        <v>78</v>
      </c>
      <c r="B1669" s="98" t="s">
        <v>126</v>
      </c>
      <c r="C1669" s="120">
        <v>43167</v>
      </c>
      <c r="D1669" s="121">
        <v>6.3194444444444442E-2</v>
      </c>
      <c r="E1669" s="97" t="s">
        <v>148</v>
      </c>
      <c r="F1669" s="97" t="str">
        <f t="shared" si="27"/>
        <v>PM 1,31</v>
      </c>
    </row>
    <row r="1670" spans="1:6" x14ac:dyDescent="0.2">
      <c r="A1670" s="98">
        <v>78</v>
      </c>
      <c r="B1670" s="98" t="s">
        <v>126</v>
      </c>
      <c r="C1670" s="120">
        <v>43167</v>
      </c>
      <c r="D1670" s="121">
        <v>0.21180555555555555</v>
      </c>
      <c r="E1670" s="97" t="s">
        <v>148</v>
      </c>
      <c r="F1670" s="97" t="str">
        <f t="shared" si="27"/>
        <v>PM 5,05</v>
      </c>
    </row>
    <row r="1671" spans="1:6" x14ac:dyDescent="0.2">
      <c r="A1671" s="98">
        <v>78</v>
      </c>
      <c r="B1671" s="98" t="s">
        <v>126</v>
      </c>
      <c r="C1671" s="120">
        <v>43169</v>
      </c>
      <c r="D1671" s="121">
        <v>0.3444444444444445</v>
      </c>
      <c r="E1671" s="97" t="s">
        <v>149</v>
      </c>
      <c r="F1671" s="97" t="str">
        <f t="shared" si="27"/>
        <v>AM 8,16</v>
      </c>
    </row>
    <row r="1672" spans="1:6" x14ac:dyDescent="0.2">
      <c r="A1672" s="98">
        <v>78</v>
      </c>
      <c r="B1672" s="98" t="s">
        <v>126</v>
      </c>
      <c r="C1672" s="120">
        <v>43169</v>
      </c>
      <c r="D1672" s="121">
        <v>0.21388888888888891</v>
      </c>
      <c r="E1672" s="97" t="s">
        <v>148</v>
      </c>
      <c r="F1672" s="97" t="str">
        <f t="shared" si="27"/>
        <v>PM 5,08</v>
      </c>
    </row>
    <row r="1673" spans="1:6" x14ac:dyDescent="0.2">
      <c r="A1673" s="98">
        <v>78</v>
      </c>
      <c r="B1673" s="98" t="s">
        <v>126</v>
      </c>
      <c r="C1673" s="120">
        <v>43171</v>
      </c>
      <c r="D1673" s="121">
        <v>7.7777777777777779E-2</v>
      </c>
      <c r="E1673" s="97" t="s">
        <v>148</v>
      </c>
      <c r="F1673" s="97" t="str">
        <f t="shared" si="27"/>
        <v>PM 1,52</v>
      </c>
    </row>
    <row r="1674" spans="1:6" x14ac:dyDescent="0.2">
      <c r="A1674" s="98">
        <v>78</v>
      </c>
      <c r="B1674" s="98" t="s">
        <v>126</v>
      </c>
      <c r="C1674" s="120">
        <v>43171</v>
      </c>
      <c r="D1674" s="121">
        <v>0.21180555555555555</v>
      </c>
      <c r="E1674" s="97" t="s">
        <v>148</v>
      </c>
      <c r="F1674" s="97" t="str">
        <f t="shared" si="27"/>
        <v>PM 5,05</v>
      </c>
    </row>
    <row r="1675" spans="1:6" x14ac:dyDescent="0.2">
      <c r="A1675" s="98">
        <v>78</v>
      </c>
      <c r="B1675" s="98" t="s">
        <v>126</v>
      </c>
      <c r="C1675" s="120">
        <v>43172</v>
      </c>
      <c r="D1675" s="121">
        <v>8.7500000000000008E-2</v>
      </c>
      <c r="E1675" s="97" t="s">
        <v>148</v>
      </c>
      <c r="F1675" s="97" t="str">
        <f t="shared" si="27"/>
        <v>PM 2,06</v>
      </c>
    </row>
    <row r="1676" spans="1:6" x14ac:dyDescent="0.2">
      <c r="A1676" s="98">
        <v>78</v>
      </c>
      <c r="B1676" s="98" t="s">
        <v>126</v>
      </c>
      <c r="C1676" s="120">
        <v>43172</v>
      </c>
      <c r="D1676" s="121">
        <v>0.21041666666666667</v>
      </c>
      <c r="E1676" s="97" t="s">
        <v>148</v>
      </c>
      <c r="F1676" s="97" t="str">
        <f t="shared" si="27"/>
        <v>PM 5,03</v>
      </c>
    </row>
    <row r="1677" spans="1:6" x14ac:dyDescent="0.2">
      <c r="A1677" s="98">
        <v>78</v>
      </c>
      <c r="B1677" s="98" t="s">
        <v>126</v>
      </c>
      <c r="C1677" s="120">
        <v>43173</v>
      </c>
      <c r="D1677" s="121">
        <v>7.7777777777777779E-2</v>
      </c>
      <c r="E1677" s="97" t="s">
        <v>148</v>
      </c>
      <c r="F1677" s="97" t="str">
        <f t="shared" si="27"/>
        <v>PM 1,52</v>
      </c>
    </row>
    <row r="1678" spans="1:6" x14ac:dyDescent="0.2">
      <c r="A1678" s="98">
        <v>78</v>
      </c>
      <c r="B1678" s="98" t="s">
        <v>126</v>
      </c>
      <c r="C1678" s="120">
        <v>43173</v>
      </c>
      <c r="D1678" s="121">
        <v>0.21111111111111111</v>
      </c>
      <c r="E1678" s="97" t="s">
        <v>148</v>
      </c>
      <c r="F1678" s="97" t="str">
        <f t="shared" si="27"/>
        <v>PM 5,04</v>
      </c>
    </row>
    <row r="1679" spans="1:6" x14ac:dyDescent="0.2">
      <c r="A1679" s="98">
        <v>78</v>
      </c>
      <c r="B1679" s="98" t="s">
        <v>126</v>
      </c>
      <c r="C1679" s="120">
        <v>43177</v>
      </c>
      <c r="D1679" s="121">
        <v>8.3333333333333329E-2</v>
      </c>
      <c r="E1679" s="97" t="s">
        <v>148</v>
      </c>
      <c r="F1679" s="97" t="str">
        <f t="shared" si="27"/>
        <v>PM 2,00</v>
      </c>
    </row>
    <row r="1680" spans="1:6" x14ac:dyDescent="0.2">
      <c r="A1680" s="98">
        <v>78</v>
      </c>
      <c r="B1680" s="98" t="s">
        <v>126</v>
      </c>
      <c r="C1680" s="120">
        <v>43177</v>
      </c>
      <c r="D1680" s="121">
        <v>0.25208333333333333</v>
      </c>
      <c r="E1680" s="97" t="s">
        <v>148</v>
      </c>
      <c r="F1680" s="97" t="str">
        <f t="shared" si="27"/>
        <v>PM 6,03</v>
      </c>
    </row>
    <row r="1681" spans="1:6" x14ac:dyDescent="0.2">
      <c r="A1681" s="98">
        <v>78</v>
      </c>
      <c r="B1681" s="98" t="s">
        <v>126</v>
      </c>
      <c r="C1681" s="120">
        <v>43180</v>
      </c>
      <c r="D1681" s="121">
        <v>9.1666666666666674E-2</v>
      </c>
      <c r="E1681" s="97" t="s">
        <v>148</v>
      </c>
      <c r="F1681" s="97" t="str">
        <f t="shared" si="27"/>
        <v>PM 2,12</v>
      </c>
    </row>
    <row r="1682" spans="1:6" x14ac:dyDescent="0.2">
      <c r="A1682" s="98">
        <v>78</v>
      </c>
      <c r="B1682" s="98" t="s">
        <v>126</v>
      </c>
      <c r="C1682" s="120">
        <v>43180</v>
      </c>
      <c r="D1682" s="121">
        <v>0.25069444444444444</v>
      </c>
      <c r="E1682" s="97" t="s">
        <v>148</v>
      </c>
      <c r="F1682" s="97" t="str">
        <f t="shared" si="27"/>
        <v>PM 6,01</v>
      </c>
    </row>
    <row r="1683" spans="1:6" x14ac:dyDescent="0.2">
      <c r="A1683" s="98">
        <v>78</v>
      </c>
      <c r="B1683" s="98" t="s">
        <v>126</v>
      </c>
      <c r="C1683" s="120">
        <v>43181</v>
      </c>
      <c r="D1683" s="121">
        <v>8.1944444444444445E-2</v>
      </c>
      <c r="E1683" s="97" t="s">
        <v>148</v>
      </c>
      <c r="F1683" s="97" t="str">
        <f t="shared" si="27"/>
        <v>PM 1,58</v>
      </c>
    </row>
    <row r="1684" spans="1:6" x14ac:dyDescent="0.2">
      <c r="A1684" s="98">
        <v>78</v>
      </c>
      <c r="B1684" s="98" t="s">
        <v>126</v>
      </c>
      <c r="C1684" s="120">
        <v>43181</v>
      </c>
      <c r="D1684" s="121">
        <v>0.20902777777777778</v>
      </c>
      <c r="E1684" s="97" t="s">
        <v>148</v>
      </c>
      <c r="F1684" s="97" t="str">
        <f t="shared" si="27"/>
        <v>PM 5,01</v>
      </c>
    </row>
    <row r="1685" spans="1:6" x14ac:dyDescent="0.2">
      <c r="A1685" s="98">
        <v>78</v>
      </c>
      <c r="B1685" s="98" t="s">
        <v>126</v>
      </c>
      <c r="C1685" s="120">
        <v>43183</v>
      </c>
      <c r="D1685" s="121">
        <v>0.35625000000000001</v>
      </c>
      <c r="E1685" s="97" t="s">
        <v>149</v>
      </c>
      <c r="F1685" s="97" t="str">
        <f t="shared" si="27"/>
        <v>AM 8,33</v>
      </c>
    </row>
    <row r="1686" spans="1:6" x14ac:dyDescent="0.2">
      <c r="A1686" s="98">
        <v>78</v>
      </c>
      <c r="B1686" s="98" t="s">
        <v>126</v>
      </c>
      <c r="C1686" s="120">
        <v>43183</v>
      </c>
      <c r="D1686" s="121">
        <v>0.24930555555555556</v>
      </c>
      <c r="E1686" s="97" t="s">
        <v>148</v>
      </c>
      <c r="F1686" s="97" t="str">
        <f t="shared" si="27"/>
        <v>PM 5,59</v>
      </c>
    </row>
    <row r="1687" spans="1:6" x14ac:dyDescent="0.2">
      <c r="A1687" s="98">
        <v>78</v>
      </c>
      <c r="B1687" s="98" t="s">
        <v>126</v>
      </c>
      <c r="C1687" s="120">
        <v>43185</v>
      </c>
      <c r="D1687" s="121">
        <v>9.0972222222222218E-2</v>
      </c>
      <c r="E1687" s="97" t="s">
        <v>148</v>
      </c>
      <c r="F1687" s="97" t="str">
        <f t="shared" si="27"/>
        <v>PM 2,11</v>
      </c>
    </row>
    <row r="1688" spans="1:6" x14ac:dyDescent="0.2">
      <c r="A1688" s="98">
        <v>78</v>
      </c>
      <c r="B1688" s="98" t="s">
        <v>126</v>
      </c>
      <c r="C1688" s="120">
        <v>43185</v>
      </c>
      <c r="D1688" s="121">
        <v>0.23958333333333334</v>
      </c>
      <c r="E1688" s="97" t="s">
        <v>148</v>
      </c>
      <c r="F1688" s="97" t="str">
        <f t="shared" si="27"/>
        <v>PM 5,45</v>
      </c>
    </row>
    <row r="1689" spans="1:6" x14ac:dyDescent="0.2">
      <c r="A1689" s="98">
        <v>78</v>
      </c>
      <c r="B1689" s="98" t="s">
        <v>126</v>
      </c>
      <c r="C1689" s="120">
        <v>43187</v>
      </c>
      <c r="D1689" s="121">
        <v>9.4444444444444442E-2</v>
      </c>
      <c r="E1689" s="97" t="s">
        <v>148</v>
      </c>
      <c r="F1689" s="97" t="str">
        <f t="shared" si="27"/>
        <v>PM 2,16</v>
      </c>
    </row>
    <row r="1690" spans="1:6" x14ac:dyDescent="0.2">
      <c r="A1690" s="98">
        <v>78</v>
      </c>
      <c r="B1690" s="98" t="s">
        <v>126</v>
      </c>
      <c r="C1690" s="120">
        <v>43187</v>
      </c>
      <c r="D1690" s="121">
        <v>0.25</v>
      </c>
      <c r="E1690" s="97" t="s">
        <v>148</v>
      </c>
      <c r="F1690" s="97" t="str">
        <f t="shared" si="27"/>
        <v>PM 6,00</v>
      </c>
    </row>
    <row r="1691" spans="1:6" x14ac:dyDescent="0.2">
      <c r="A1691" s="98">
        <v>79</v>
      </c>
      <c r="B1691" s="98">
        <v>79</v>
      </c>
      <c r="C1691" s="120">
        <v>43172</v>
      </c>
      <c r="D1691" s="121">
        <v>0.33749999999999997</v>
      </c>
      <c r="E1691" s="97" t="s">
        <v>149</v>
      </c>
      <c r="F1691" s="97" t="str">
        <f t="shared" si="27"/>
        <v>AM 8,06</v>
      </c>
    </row>
    <row r="1692" spans="1:6" x14ac:dyDescent="0.2">
      <c r="A1692" s="98">
        <v>79</v>
      </c>
      <c r="B1692" s="98">
        <v>79</v>
      </c>
      <c r="C1692" s="120">
        <v>43172</v>
      </c>
      <c r="D1692" s="121">
        <v>0.21041666666666667</v>
      </c>
      <c r="E1692" s="97" t="s">
        <v>148</v>
      </c>
      <c r="F1692" s="97" t="str">
        <f t="shared" si="27"/>
        <v>PM 5,03</v>
      </c>
    </row>
    <row r="1693" spans="1:6" x14ac:dyDescent="0.2">
      <c r="A1693" s="98">
        <v>79</v>
      </c>
      <c r="B1693" s="98">
        <v>79</v>
      </c>
      <c r="C1693" s="120">
        <v>43173</v>
      </c>
      <c r="D1693" s="121">
        <v>0.33819444444444446</v>
      </c>
      <c r="E1693" s="97" t="s">
        <v>149</v>
      </c>
      <c r="F1693" s="97" t="str">
        <f t="shared" si="27"/>
        <v>AM 8,07</v>
      </c>
    </row>
    <row r="1694" spans="1:6" x14ac:dyDescent="0.2">
      <c r="A1694" s="98">
        <v>79</v>
      </c>
      <c r="B1694" s="98">
        <v>79</v>
      </c>
      <c r="C1694" s="120">
        <v>43173</v>
      </c>
      <c r="D1694" s="121">
        <v>0.21041666666666667</v>
      </c>
      <c r="E1694" s="97" t="s">
        <v>148</v>
      </c>
      <c r="F1694" s="97" t="str">
        <f t="shared" si="27"/>
        <v>PM 5,03</v>
      </c>
    </row>
    <row r="1695" spans="1:6" x14ac:dyDescent="0.2">
      <c r="A1695" s="98">
        <v>79</v>
      </c>
      <c r="B1695" s="98">
        <v>79</v>
      </c>
      <c r="C1695" s="120">
        <v>43174</v>
      </c>
      <c r="D1695" s="121">
        <v>0.33611111111111108</v>
      </c>
      <c r="E1695" s="97" t="s">
        <v>149</v>
      </c>
      <c r="F1695" s="97" t="str">
        <f t="shared" si="27"/>
        <v>AM 8,04</v>
      </c>
    </row>
    <row r="1696" spans="1:6" x14ac:dyDescent="0.2">
      <c r="A1696" s="98">
        <v>79</v>
      </c>
      <c r="B1696" s="98">
        <v>79</v>
      </c>
      <c r="C1696" s="120">
        <v>43174</v>
      </c>
      <c r="D1696" s="121">
        <v>0.20902777777777778</v>
      </c>
      <c r="E1696" s="97" t="s">
        <v>148</v>
      </c>
      <c r="F1696" s="97" t="str">
        <f t="shared" si="27"/>
        <v>PM 5,01</v>
      </c>
    </row>
    <row r="1697" spans="1:6" x14ac:dyDescent="0.2">
      <c r="A1697" s="98">
        <v>79</v>
      </c>
      <c r="B1697" s="98">
        <v>79</v>
      </c>
      <c r="C1697" s="120">
        <v>43176</v>
      </c>
      <c r="D1697" s="121">
        <v>0.33749999999999997</v>
      </c>
      <c r="E1697" s="97" t="s">
        <v>149</v>
      </c>
      <c r="F1697" s="97" t="str">
        <f t="shared" si="27"/>
        <v>AM 8,06</v>
      </c>
    </row>
    <row r="1698" spans="1:6" x14ac:dyDescent="0.2">
      <c r="A1698" s="98">
        <v>79</v>
      </c>
      <c r="B1698" s="98">
        <v>79</v>
      </c>
      <c r="C1698" s="120">
        <v>43176</v>
      </c>
      <c r="D1698" s="121">
        <v>0.20902777777777778</v>
      </c>
      <c r="E1698" s="97" t="s">
        <v>148</v>
      </c>
      <c r="F1698" s="97" t="str">
        <f t="shared" si="27"/>
        <v>PM 5,01</v>
      </c>
    </row>
    <row r="1699" spans="1:6" x14ac:dyDescent="0.2">
      <c r="A1699" s="98">
        <v>79</v>
      </c>
      <c r="B1699" s="98">
        <v>79</v>
      </c>
      <c r="C1699" s="120">
        <v>43177</v>
      </c>
      <c r="D1699" s="121">
        <v>0.3444444444444445</v>
      </c>
      <c r="E1699" s="97" t="s">
        <v>149</v>
      </c>
      <c r="F1699" s="97" t="str">
        <f t="shared" si="27"/>
        <v>AM 8,16</v>
      </c>
    </row>
    <row r="1700" spans="1:6" x14ac:dyDescent="0.2">
      <c r="A1700" s="98">
        <v>79</v>
      </c>
      <c r="B1700" s="98">
        <v>79</v>
      </c>
      <c r="C1700" s="120">
        <v>43177</v>
      </c>
      <c r="D1700" s="121">
        <v>0.21041666666666667</v>
      </c>
      <c r="E1700" s="97" t="s">
        <v>148</v>
      </c>
      <c r="F1700" s="97" t="str">
        <f t="shared" si="27"/>
        <v>PM 5,03</v>
      </c>
    </row>
    <row r="1701" spans="1:6" x14ac:dyDescent="0.2">
      <c r="A1701" s="98">
        <v>79</v>
      </c>
      <c r="B1701" s="98">
        <v>79</v>
      </c>
      <c r="C1701" s="120">
        <v>43178</v>
      </c>
      <c r="D1701" s="121">
        <v>0.33958333333333335</v>
      </c>
      <c r="E1701" s="97" t="s">
        <v>149</v>
      </c>
      <c r="F1701" s="97" t="str">
        <f t="shared" si="27"/>
        <v>AM 8,09</v>
      </c>
    </row>
    <row r="1702" spans="1:6" x14ac:dyDescent="0.2">
      <c r="A1702" s="98">
        <v>79</v>
      </c>
      <c r="B1702" s="98">
        <v>79</v>
      </c>
      <c r="C1702" s="120">
        <v>43178</v>
      </c>
      <c r="D1702" s="121">
        <v>0.21458333333333335</v>
      </c>
      <c r="E1702" s="97" t="s">
        <v>148</v>
      </c>
      <c r="F1702" s="97" t="str">
        <f t="shared" si="27"/>
        <v>PM 5,09</v>
      </c>
    </row>
    <row r="1703" spans="1:6" x14ac:dyDescent="0.2">
      <c r="A1703" s="98">
        <v>80</v>
      </c>
      <c r="B1703" s="98">
        <v>80</v>
      </c>
      <c r="C1703" s="120">
        <v>43172</v>
      </c>
      <c r="D1703" s="121">
        <v>0.34027777777777773</v>
      </c>
      <c r="E1703" s="97" t="s">
        <v>149</v>
      </c>
      <c r="F1703" s="97" t="str">
        <f t="shared" si="27"/>
        <v>AM 8,10</v>
      </c>
    </row>
    <row r="1704" spans="1:6" x14ac:dyDescent="0.2">
      <c r="A1704" s="98">
        <v>80</v>
      </c>
      <c r="B1704" s="98">
        <v>80</v>
      </c>
      <c r="C1704" s="120">
        <v>43172</v>
      </c>
      <c r="D1704" s="121">
        <v>0.20972222222222223</v>
      </c>
      <c r="E1704" s="97" t="s">
        <v>148</v>
      </c>
      <c r="F1704" s="97" t="str">
        <f t="shared" si="27"/>
        <v>PM 5,02</v>
      </c>
    </row>
    <row r="1705" spans="1:6" x14ac:dyDescent="0.2">
      <c r="A1705" s="98">
        <v>80</v>
      </c>
      <c r="B1705" s="98">
        <v>80</v>
      </c>
      <c r="C1705" s="120">
        <v>43173</v>
      </c>
      <c r="D1705" s="121">
        <v>0.33888888888888885</v>
      </c>
      <c r="E1705" s="97" t="s">
        <v>149</v>
      </c>
      <c r="F1705" s="97" t="str">
        <f t="shared" si="27"/>
        <v>AM 8,08</v>
      </c>
    </row>
    <row r="1706" spans="1:6" x14ac:dyDescent="0.2">
      <c r="A1706" s="98">
        <v>80</v>
      </c>
      <c r="B1706" s="98">
        <v>80</v>
      </c>
      <c r="C1706" s="120">
        <v>43173</v>
      </c>
      <c r="D1706" s="121">
        <v>0.20833333333333334</v>
      </c>
      <c r="E1706" s="97" t="s">
        <v>148</v>
      </c>
      <c r="F1706" s="97" t="str">
        <f t="shared" si="27"/>
        <v>PM 5,00</v>
      </c>
    </row>
    <row r="1707" spans="1:6" x14ac:dyDescent="0.2">
      <c r="A1707" s="98">
        <v>80</v>
      </c>
      <c r="B1707" s="98">
        <v>80</v>
      </c>
      <c r="C1707" s="120">
        <v>43174</v>
      </c>
      <c r="D1707" s="121">
        <v>0.33611111111111108</v>
      </c>
      <c r="E1707" s="97" t="s">
        <v>149</v>
      </c>
      <c r="F1707" s="97" t="str">
        <f t="shared" si="27"/>
        <v>AM 8,04</v>
      </c>
    </row>
    <row r="1708" spans="1:6" x14ac:dyDescent="0.2">
      <c r="A1708" s="98">
        <v>80</v>
      </c>
      <c r="B1708" s="98">
        <v>80</v>
      </c>
      <c r="C1708" s="120">
        <v>43174</v>
      </c>
      <c r="D1708" s="121">
        <v>0.21041666666666667</v>
      </c>
      <c r="E1708" s="97" t="s">
        <v>148</v>
      </c>
      <c r="F1708" s="97" t="str">
        <f t="shared" si="27"/>
        <v>PM 5,03</v>
      </c>
    </row>
    <row r="1709" spans="1:6" x14ac:dyDescent="0.2">
      <c r="A1709" s="98">
        <v>80</v>
      </c>
      <c r="B1709" s="98">
        <v>80</v>
      </c>
      <c r="C1709" s="120">
        <v>43176</v>
      </c>
      <c r="D1709" s="121">
        <v>0.33749999999999997</v>
      </c>
      <c r="E1709" s="97" t="s">
        <v>149</v>
      </c>
      <c r="F1709" s="97" t="str">
        <f t="shared" si="27"/>
        <v>AM 8,06</v>
      </c>
    </row>
    <row r="1710" spans="1:6" x14ac:dyDescent="0.2">
      <c r="A1710" s="98">
        <v>80</v>
      </c>
      <c r="B1710" s="98">
        <v>80</v>
      </c>
      <c r="C1710" s="120">
        <v>43176</v>
      </c>
      <c r="D1710" s="121">
        <v>0.21041666666666667</v>
      </c>
      <c r="E1710" s="97" t="s">
        <v>148</v>
      </c>
      <c r="F1710" s="97" t="str">
        <f t="shared" si="27"/>
        <v>PM 5,03</v>
      </c>
    </row>
    <row r="1711" spans="1:6" x14ac:dyDescent="0.2">
      <c r="A1711" s="98">
        <v>80</v>
      </c>
      <c r="B1711" s="98">
        <v>80</v>
      </c>
      <c r="C1711" s="120">
        <v>43177</v>
      </c>
      <c r="D1711" s="121">
        <v>0.34375</v>
      </c>
      <c r="E1711" s="97" t="s">
        <v>149</v>
      </c>
      <c r="F1711" s="97" t="str">
        <f t="shared" si="27"/>
        <v>AM 8,15</v>
      </c>
    </row>
    <row r="1712" spans="1:6" x14ac:dyDescent="0.2">
      <c r="A1712" s="98">
        <v>80</v>
      </c>
      <c r="B1712" s="98">
        <v>80</v>
      </c>
      <c r="C1712" s="120">
        <v>43177</v>
      </c>
      <c r="D1712" s="121">
        <v>0.20972222222222223</v>
      </c>
      <c r="E1712" s="97" t="s">
        <v>148</v>
      </c>
      <c r="F1712" s="97" t="str">
        <f t="shared" si="27"/>
        <v>PM 5,02</v>
      </c>
    </row>
    <row r="1713" spans="1:6" x14ac:dyDescent="0.2">
      <c r="A1713" s="98">
        <v>80</v>
      </c>
      <c r="B1713" s="98">
        <v>80</v>
      </c>
      <c r="C1713" s="120">
        <v>43178</v>
      </c>
      <c r="D1713" s="121">
        <v>0.33958333333333335</v>
      </c>
      <c r="E1713" s="97" t="s">
        <v>149</v>
      </c>
      <c r="F1713" s="97" t="str">
        <f t="shared" si="27"/>
        <v>AM 8,09</v>
      </c>
    </row>
    <row r="1714" spans="1:6" x14ac:dyDescent="0.2">
      <c r="A1714" s="98">
        <v>80</v>
      </c>
      <c r="B1714" s="98">
        <v>80</v>
      </c>
      <c r="C1714" s="120">
        <v>43178</v>
      </c>
      <c r="D1714" s="121">
        <v>0.21319444444444444</v>
      </c>
      <c r="E1714" s="97" t="s">
        <v>148</v>
      </c>
      <c r="F1714" s="97" t="str">
        <f t="shared" si="27"/>
        <v>PM 5,07</v>
      </c>
    </row>
    <row r="1715" spans="1:6" x14ac:dyDescent="0.2">
      <c r="A1715" s="98">
        <v>81</v>
      </c>
      <c r="B1715" s="98">
        <v>81</v>
      </c>
      <c r="C1715" s="120">
        <v>43172</v>
      </c>
      <c r="D1715" s="121">
        <v>0.3430555555555555</v>
      </c>
      <c r="E1715" s="97" t="s">
        <v>149</v>
      </c>
      <c r="F1715" s="97" t="str">
        <f t="shared" si="27"/>
        <v>AM 8,14</v>
      </c>
    </row>
    <row r="1716" spans="1:6" x14ac:dyDescent="0.2">
      <c r="A1716" s="98">
        <v>81</v>
      </c>
      <c r="B1716" s="98">
        <v>81</v>
      </c>
      <c r="C1716" s="120">
        <v>43172</v>
      </c>
      <c r="D1716" s="121">
        <v>0.20972222222222223</v>
      </c>
      <c r="E1716" s="97" t="s">
        <v>148</v>
      </c>
      <c r="F1716" s="97" t="str">
        <f t="shared" si="27"/>
        <v>PM 5,02</v>
      </c>
    </row>
    <row r="1717" spans="1:6" x14ac:dyDescent="0.2">
      <c r="A1717" s="98">
        <v>81</v>
      </c>
      <c r="B1717" s="98">
        <v>81</v>
      </c>
      <c r="C1717" s="120">
        <v>43173</v>
      </c>
      <c r="D1717" s="121">
        <v>0.33888888888888885</v>
      </c>
      <c r="E1717" s="97" t="s">
        <v>149</v>
      </c>
      <c r="F1717" s="97" t="str">
        <f t="shared" si="27"/>
        <v>AM 8,08</v>
      </c>
    </row>
    <row r="1718" spans="1:6" x14ac:dyDescent="0.2">
      <c r="A1718" s="98">
        <v>81</v>
      </c>
      <c r="B1718" s="98">
        <v>81</v>
      </c>
      <c r="C1718" s="120">
        <v>43173</v>
      </c>
      <c r="D1718" s="121">
        <v>0.20902777777777778</v>
      </c>
      <c r="E1718" s="97" t="s">
        <v>148</v>
      </c>
      <c r="F1718" s="97" t="str">
        <f t="shared" si="27"/>
        <v>PM 5,01</v>
      </c>
    </row>
    <row r="1719" spans="1:6" x14ac:dyDescent="0.2">
      <c r="A1719" s="98">
        <v>81</v>
      </c>
      <c r="B1719" s="98">
        <v>81</v>
      </c>
      <c r="C1719" s="120">
        <v>43174</v>
      </c>
      <c r="D1719" s="121">
        <v>0.33611111111111108</v>
      </c>
      <c r="E1719" s="97" t="s">
        <v>149</v>
      </c>
      <c r="F1719" s="97" t="str">
        <f t="shared" si="27"/>
        <v>AM 8,04</v>
      </c>
    </row>
    <row r="1720" spans="1:6" x14ac:dyDescent="0.2">
      <c r="A1720" s="98">
        <v>81</v>
      </c>
      <c r="B1720" s="98">
        <v>81</v>
      </c>
      <c r="C1720" s="120">
        <v>43174</v>
      </c>
      <c r="D1720" s="121">
        <v>0.20902777777777778</v>
      </c>
      <c r="E1720" s="97" t="s">
        <v>148</v>
      </c>
      <c r="F1720" s="97" t="str">
        <f t="shared" si="27"/>
        <v>PM 5,01</v>
      </c>
    </row>
    <row r="1721" spans="1:6" x14ac:dyDescent="0.2">
      <c r="A1721" s="98">
        <v>81</v>
      </c>
      <c r="B1721" s="98">
        <v>81</v>
      </c>
      <c r="C1721" s="120">
        <v>43176</v>
      </c>
      <c r="D1721" s="121">
        <v>0.33749999999999997</v>
      </c>
      <c r="E1721" s="97" t="s">
        <v>149</v>
      </c>
      <c r="F1721" s="97" t="str">
        <f t="shared" si="27"/>
        <v>AM 8,06</v>
      </c>
    </row>
    <row r="1722" spans="1:6" x14ac:dyDescent="0.2">
      <c r="A1722" s="98">
        <v>81</v>
      </c>
      <c r="B1722" s="98">
        <v>81</v>
      </c>
      <c r="C1722" s="120">
        <v>43176</v>
      </c>
      <c r="D1722" s="121">
        <v>0.21111111111111111</v>
      </c>
      <c r="E1722" s="97" t="s">
        <v>148</v>
      </c>
      <c r="F1722" s="97" t="str">
        <f t="shared" si="27"/>
        <v>PM 5,04</v>
      </c>
    </row>
    <row r="1723" spans="1:6" x14ac:dyDescent="0.2">
      <c r="A1723" s="98">
        <v>81</v>
      </c>
      <c r="B1723" s="98">
        <v>81</v>
      </c>
      <c r="C1723" s="120">
        <v>43177</v>
      </c>
      <c r="D1723" s="121">
        <v>0.3444444444444445</v>
      </c>
      <c r="E1723" s="97" t="s">
        <v>149</v>
      </c>
      <c r="F1723" s="97" t="str">
        <f t="shared" si="27"/>
        <v>AM 8,16</v>
      </c>
    </row>
    <row r="1724" spans="1:6" x14ac:dyDescent="0.2">
      <c r="A1724" s="98">
        <v>81</v>
      </c>
      <c r="B1724" s="98">
        <v>81</v>
      </c>
      <c r="C1724" s="120">
        <v>43177</v>
      </c>
      <c r="D1724" s="121">
        <v>0.20972222222222223</v>
      </c>
      <c r="E1724" s="97" t="s">
        <v>148</v>
      </c>
      <c r="F1724" s="97" t="str">
        <f t="shared" si="27"/>
        <v>PM 5,02</v>
      </c>
    </row>
    <row r="1725" spans="1:6" x14ac:dyDescent="0.2">
      <c r="A1725" s="98">
        <v>81</v>
      </c>
      <c r="B1725" s="98">
        <v>81</v>
      </c>
      <c r="C1725" s="120">
        <v>43178</v>
      </c>
      <c r="D1725" s="121">
        <v>0.33958333333333335</v>
      </c>
      <c r="E1725" s="97" t="s">
        <v>149</v>
      </c>
      <c r="F1725" s="97" t="str">
        <f t="shared" si="27"/>
        <v>AM 8,09</v>
      </c>
    </row>
    <row r="1726" spans="1:6" x14ac:dyDescent="0.2">
      <c r="A1726" s="98">
        <v>81</v>
      </c>
      <c r="B1726" s="98">
        <v>81</v>
      </c>
      <c r="C1726" s="120">
        <v>43178</v>
      </c>
      <c r="D1726" s="121">
        <v>0.21388888888888891</v>
      </c>
      <c r="E1726" s="97" t="s">
        <v>148</v>
      </c>
      <c r="F1726" s="97" t="str">
        <f t="shared" si="27"/>
        <v>PM 5,08</v>
      </c>
    </row>
    <row r="1727" spans="1:6" x14ac:dyDescent="0.2">
      <c r="A1727" s="98">
        <v>82</v>
      </c>
      <c r="B1727" s="98">
        <v>82</v>
      </c>
      <c r="C1727" s="120">
        <v>43172</v>
      </c>
      <c r="D1727" s="121">
        <v>0.34513888888888888</v>
      </c>
      <c r="E1727" s="97" t="s">
        <v>149</v>
      </c>
      <c r="F1727" s="97" t="str">
        <f t="shared" si="27"/>
        <v>AM 8,17</v>
      </c>
    </row>
    <row r="1728" spans="1:6" x14ac:dyDescent="0.2">
      <c r="A1728" s="98">
        <v>82</v>
      </c>
      <c r="B1728" s="98">
        <v>82</v>
      </c>
      <c r="C1728" s="120">
        <v>43172</v>
      </c>
      <c r="D1728" s="121">
        <v>0.20972222222222223</v>
      </c>
      <c r="E1728" s="97" t="s">
        <v>148</v>
      </c>
      <c r="F1728" s="97" t="str">
        <f t="shared" si="27"/>
        <v>PM 5,02</v>
      </c>
    </row>
    <row r="1729" spans="1:6" x14ac:dyDescent="0.2">
      <c r="A1729" s="98">
        <v>82</v>
      </c>
      <c r="B1729" s="98">
        <v>82</v>
      </c>
      <c r="C1729" s="120">
        <v>43173</v>
      </c>
      <c r="D1729" s="121">
        <v>0.33819444444444446</v>
      </c>
      <c r="E1729" s="97" t="s">
        <v>149</v>
      </c>
      <c r="F1729" s="97" t="str">
        <f t="shared" si="27"/>
        <v>AM 8,07</v>
      </c>
    </row>
    <row r="1730" spans="1:6" x14ac:dyDescent="0.2">
      <c r="A1730" s="98">
        <v>82</v>
      </c>
      <c r="B1730" s="98">
        <v>82</v>
      </c>
      <c r="C1730" s="120">
        <v>43173</v>
      </c>
      <c r="D1730" s="121">
        <v>0.20902777777777778</v>
      </c>
      <c r="E1730" s="97" t="s">
        <v>148</v>
      </c>
      <c r="F1730" s="97" t="str">
        <f t="shared" ref="F1730:F1793" si="28">E1730&amp;" "&amp;TEXT(D1730,"h,mm")</f>
        <v>PM 5,01</v>
      </c>
    </row>
    <row r="1731" spans="1:6" x14ac:dyDescent="0.2">
      <c r="A1731" s="98">
        <v>82</v>
      </c>
      <c r="B1731" s="98">
        <v>82</v>
      </c>
      <c r="C1731" s="120">
        <v>43174</v>
      </c>
      <c r="D1731" s="121">
        <v>0.33611111111111108</v>
      </c>
      <c r="E1731" s="97" t="s">
        <v>149</v>
      </c>
      <c r="F1731" s="97" t="str">
        <f t="shared" si="28"/>
        <v>AM 8,04</v>
      </c>
    </row>
    <row r="1732" spans="1:6" x14ac:dyDescent="0.2">
      <c r="A1732" s="98">
        <v>82</v>
      </c>
      <c r="B1732" s="98">
        <v>82</v>
      </c>
      <c r="C1732" s="120">
        <v>43174</v>
      </c>
      <c r="D1732" s="121">
        <v>0.20902777777777778</v>
      </c>
      <c r="E1732" s="97" t="s">
        <v>148</v>
      </c>
      <c r="F1732" s="97" t="str">
        <f t="shared" si="28"/>
        <v>PM 5,01</v>
      </c>
    </row>
    <row r="1733" spans="1:6" x14ac:dyDescent="0.2">
      <c r="A1733" s="98">
        <v>82</v>
      </c>
      <c r="B1733" s="98">
        <v>82</v>
      </c>
      <c r="C1733" s="120">
        <v>43176</v>
      </c>
      <c r="D1733" s="121">
        <v>0.33680555555555558</v>
      </c>
      <c r="E1733" s="97" t="s">
        <v>149</v>
      </c>
      <c r="F1733" s="97" t="str">
        <f t="shared" si="28"/>
        <v>AM 8,05</v>
      </c>
    </row>
    <row r="1734" spans="1:6" x14ac:dyDescent="0.2">
      <c r="A1734" s="98">
        <v>82</v>
      </c>
      <c r="B1734" s="98">
        <v>82</v>
      </c>
      <c r="C1734" s="120">
        <v>43176</v>
      </c>
      <c r="D1734" s="121">
        <v>0.21041666666666667</v>
      </c>
      <c r="E1734" s="97" t="s">
        <v>148</v>
      </c>
      <c r="F1734" s="97" t="str">
        <f t="shared" si="28"/>
        <v>PM 5,03</v>
      </c>
    </row>
    <row r="1735" spans="1:6" x14ac:dyDescent="0.2">
      <c r="A1735" s="98">
        <v>82</v>
      </c>
      <c r="B1735" s="98">
        <v>82</v>
      </c>
      <c r="C1735" s="120">
        <v>43177</v>
      </c>
      <c r="D1735" s="121">
        <v>0.34375</v>
      </c>
      <c r="E1735" s="97" t="s">
        <v>149</v>
      </c>
      <c r="F1735" s="97" t="str">
        <f t="shared" si="28"/>
        <v>AM 8,15</v>
      </c>
    </row>
    <row r="1736" spans="1:6" x14ac:dyDescent="0.2">
      <c r="A1736" s="98">
        <v>82</v>
      </c>
      <c r="B1736" s="98">
        <v>82</v>
      </c>
      <c r="C1736" s="120">
        <v>43177</v>
      </c>
      <c r="D1736" s="121">
        <v>0.20972222222222223</v>
      </c>
      <c r="E1736" s="97" t="s">
        <v>148</v>
      </c>
      <c r="F1736" s="97" t="str">
        <f t="shared" si="28"/>
        <v>PM 5,02</v>
      </c>
    </row>
    <row r="1737" spans="1:6" x14ac:dyDescent="0.2">
      <c r="A1737" s="98">
        <v>82</v>
      </c>
      <c r="B1737" s="98">
        <v>82</v>
      </c>
      <c r="C1737" s="120">
        <v>43178</v>
      </c>
      <c r="D1737" s="121">
        <v>0.33958333333333335</v>
      </c>
      <c r="E1737" s="97" t="s">
        <v>149</v>
      </c>
      <c r="F1737" s="97" t="str">
        <f t="shared" si="28"/>
        <v>AM 8,09</v>
      </c>
    </row>
    <row r="1738" spans="1:6" x14ac:dyDescent="0.2">
      <c r="A1738" s="98">
        <v>82</v>
      </c>
      <c r="B1738" s="98">
        <v>82</v>
      </c>
      <c r="C1738" s="120">
        <v>43178</v>
      </c>
      <c r="D1738" s="121">
        <v>0.21319444444444444</v>
      </c>
      <c r="E1738" s="97" t="s">
        <v>148</v>
      </c>
      <c r="F1738" s="97" t="str">
        <f t="shared" si="28"/>
        <v>PM 5,07</v>
      </c>
    </row>
    <row r="1739" spans="1:6" x14ac:dyDescent="0.2">
      <c r="A1739" s="98">
        <v>83</v>
      </c>
      <c r="B1739" s="98">
        <v>83</v>
      </c>
      <c r="C1739" s="120">
        <v>43172</v>
      </c>
      <c r="D1739" s="121">
        <v>0.34652777777777777</v>
      </c>
      <c r="E1739" s="97" t="s">
        <v>149</v>
      </c>
      <c r="F1739" s="97" t="str">
        <f t="shared" si="28"/>
        <v>AM 8,19</v>
      </c>
    </row>
    <row r="1740" spans="1:6" x14ac:dyDescent="0.2">
      <c r="A1740" s="98">
        <v>83</v>
      </c>
      <c r="B1740" s="98">
        <v>83</v>
      </c>
      <c r="C1740" s="120">
        <v>43172</v>
      </c>
      <c r="D1740" s="121">
        <v>0.21041666666666667</v>
      </c>
      <c r="E1740" s="97" t="s">
        <v>148</v>
      </c>
      <c r="F1740" s="97" t="str">
        <f t="shared" si="28"/>
        <v>PM 5,03</v>
      </c>
    </row>
    <row r="1741" spans="1:6" x14ac:dyDescent="0.2">
      <c r="A1741" s="98">
        <v>83</v>
      </c>
      <c r="B1741" s="98">
        <v>83</v>
      </c>
      <c r="C1741" s="120">
        <v>43173</v>
      </c>
      <c r="D1741" s="121">
        <v>0.33888888888888885</v>
      </c>
      <c r="E1741" s="97" t="s">
        <v>149</v>
      </c>
      <c r="F1741" s="97" t="str">
        <f t="shared" si="28"/>
        <v>AM 8,08</v>
      </c>
    </row>
    <row r="1742" spans="1:6" x14ac:dyDescent="0.2">
      <c r="A1742" s="98">
        <v>83</v>
      </c>
      <c r="B1742" s="98">
        <v>83</v>
      </c>
      <c r="C1742" s="120">
        <v>43173</v>
      </c>
      <c r="D1742" s="121">
        <v>0.21041666666666667</v>
      </c>
      <c r="E1742" s="97" t="s">
        <v>148</v>
      </c>
      <c r="F1742" s="97" t="str">
        <f t="shared" si="28"/>
        <v>PM 5,03</v>
      </c>
    </row>
    <row r="1743" spans="1:6" x14ac:dyDescent="0.2">
      <c r="A1743" s="98">
        <v>83</v>
      </c>
      <c r="B1743" s="98">
        <v>83</v>
      </c>
      <c r="C1743" s="120">
        <v>43174</v>
      </c>
      <c r="D1743" s="121">
        <v>0.33958333333333335</v>
      </c>
      <c r="E1743" s="97" t="s">
        <v>149</v>
      </c>
      <c r="F1743" s="97" t="str">
        <f t="shared" si="28"/>
        <v>AM 8,09</v>
      </c>
    </row>
    <row r="1744" spans="1:6" x14ac:dyDescent="0.2">
      <c r="A1744" s="98">
        <v>83</v>
      </c>
      <c r="B1744" s="98">
        <v>83</v>
      </c>
      <c r="C1744" s="120">
        <v>43174</v>
      </c>
      <c r="D1744" s="121">
        <v>0.21111111111111111</v>
      </c>
      <c r="E1744" s="97" t="s">
        <v>148</v>
      </c>
      <c r="F1744" s="97" t="str">
        <f t="shared" si="28"/>
        <v>PM 5,04</v>
      </c>
    </row>
    <row r="1745" spans="1:6" x14ac:dyDescent="0.2">
      <c r="A1745" s="98">
        <v>84</v>
      </c>
      <c r="B1745" s="98">
        <v>84</v>
      </c>
      <c r="C1745" s="120">
        <v>43172</v>
      </c>
      <c r="D1745" s="121">
        <v>0.34930555555555554</v>
      </c>
      <c r="E1745" s="97" t="s">
        <v>149</v>
      </c>
      <c r="F1745" s="97" t="str">
        <f t="shared" si="28"/>
        <v>AM 8,23</v>
      </c>
    </row>
    <row r="1746" spans="1:6" x14ac:dyDescent="0.2">
      <c r="A1746" s="98">
        <v>84</v>
      </c>
      <c r="B1746" s="98">
        <v>84</v>
      </c>
      <c r="C1746" s="120">
        <v>43172</v>
      </c>
      <c r="D1746" s="121">
        <v>0.20902777777777778</v>
      </c>
      <c r="E1746" s="97" t="s">
        <v>148</v>
      </c>
      <c r="F1746" s="97" t="str">
        <f t="shared" si="28"/>
        <v>PM 5,01</v>
      </c>
    </row>
    <row r="1747" spans="1:6" x14ac:dyDescent="0.2">
      <c r="A1747" s="98">
        <v>85</v>
      </c>
      <c r="B1747" s="98">
        <v>85</v>
      </c>
      <c r="C1747" s="120">
        <v>43172</v>
      </c>
      <c r="D1747" s="121">
        <v>0.3520833333333333</v>
      </c>
      <c r="E1747" s="97" t="s">
        <v>149</v>
      </c>
      <c r="F1747" s="97" t="str">
        <f t="shared" si="28"/>
        <v>AM 8,27</v>
      </c>
    </row>
    <row r="1748" spans="1:6" x14ac:dyDescent="0.2">
      <c r="A1748" s="98">
        <v>85</v>
      </c>
      <c r="B1748" s="98">
        <v>85</v>
      </c>
      <c r="C1748" s="120">
        <v>43172</v>
      </c>
      <c r="D1748" s="121">
        <v>0.21041666666666667</v>
      </c>
      <c r="E1748" s="97" t="s">
        <v>148</v>
      </c>
      <c r="F1748" s="97" t="str">
        <f t="shared" si="28"/>
        <v>PM 5,03</v>
      </c>
    </row>
    <row r="1749" spans="1:6" x14ac:dyDescent="0.2">
      <c r="A1749" s="98">
        <v>85</v>
      </c>
      <c r="B1749" s="98">
        <v>85</v>
      </c>
      <c r="C1749" s="120">
        <v>43173</v>
      </c>
      <c r="D1749" s="121">
        <v>0.33819444444444446</v>
      </c>
      <c r="E1749" s="97" t="s">
        <v>149</v>
      </c>
      <c r="F1749" s="97" t="str">
        <f t="shared" si="28"/>
        <v>AM 8,07</v>
      </c>
    </row>
    <row r="1750" spans="1:6" x14ac:dyDescent="0.2">
      <c r="A1750" s="98">
        <v>85</v>
      </c>
      <c r="B1750" s="98">
        <v>85</v>
      </c>
      <c r="C1750" s="120">
        <v>43173</v>
      </c>
      <c r="D1750" s="121">
        <v>0.21111111111111111</v>
      </c>
      <c r="E1750" s="97" t="s">
        <v>148</v>
      </c>
      <c r="F1750" s="97" t="str">
        <f t="shared" si="28"/>
        <v>PM 5,04</v>
      </c>
    </row>
    <row r="1751" spans="1:6" x14ac:dyDescent="0.2">
      <c r="A1751" s="98">
        <v>85</v>
      </c>
      <c r="B1751" s="98">
        <v>85</v>
      </c>
      <c r="C1751" s="120">
        <v>43174</v>
      </c>
      <c r="D1751" s="121">
        <v>0.3354166666666667</v>
      </c>
      <c r="E1751" s="97" t="s">
        <v>149</v>
      </c>
      <c r="F1751" s="97" t="str">
        <f t="shared" si="28"/>
        <v>AM 8,03</v>
      </c>
    </row>
    <row r="1752" spans="1:6" x14ac:dyDescent="0.2">
      <c r="A1752" s="98">
        <v>85</v>
      </c>
      <c r="B1752" s="98">
        <v>85</v>
      </c>
      <c r="C1752" s="120">
        <v>43174</v>
      </c>
      <c r="D1752" s="121">
        <v>0.21041666666666667</v>
      </c>
      <c r="E1752" s="97" t="s">
        <v>148</v>
      </c>
      <c r="F1752" s="97" t="str">
        <f t="shared" si="28"/>
        <v>PM 5,03</v>
      </c>
    </row>
    <row r="1753" spans="1:6" x14ac:dyDescent="0.2">
      <c r="A1753" s="98">
        <v>85</v>
      </c>
      <c r="B1753" s="98">
        <v>85</v>
      </c>
      <c r="C1753" s="120">
        <v>43175</v>
      </c>
      <c r="D1753" s="121">
        <v>0.3444444444444445</v>
      </c>
      <c r="E1753" s="97" t="s">
        <v>149</v>
      </c>
      <c r="F1753" s="97" t="str">
        <f t="shared" si="28"/>
        <v>AM 8,16</v>
      </c>
    </row>
    <row r="1754" spans="1:6" x14ac:dyDescent="0.2">
      <c r="A1754" s="98">
        <v>85</v>
      </c>
      <c r="B1754" s="98">
        <v>85</v>
      </c>
      <c r="C1754" s="120">
        <v>43175</v>
      </c>
      <c r="D1754" s="121">
        <v>0.21111111111111111</v>
      </c>
      <c r="E1754" s="97" t="s">
        <v>148</v>
      </c>
      <c r="F1754" s="97" t="str">
        <f t="shared" si="28"/>
        <v>PM 5,04</v>
      </c>
    </row>
    <row r="1755" spans="1:6" x14ac:dyDescent="0.2">
      <c r="A1755" s="98">
        <v>85</v>
      </c>
      <c r="B1755" s="98">
        <v>85</v>
      </c>
      <c r="C1755" s="120">
        <v>43176</v>
      </c>
      <c r="D1755" s="121">
        <v>0.33611111111111108</v>
      </c>
      <c r="E1755" s="97" t="s">
        <v>149</v>
      </c>
      <c r="F1755" s="97" t="str">
        <f t="shared" si="28"/>
        <v>AM 8,04</v>
      </c>
    </row>
    <row r="1756" spans="1:6" x14ac:dyDescent="0.2">
      <c r="A1756" s="98">
        <v>85</v>
      </c>
      <c r="B1756" s="98">
        <v>85</v>
      </c>
      <c r="C1756" s="120">
        <v>43176</v>
      </c>
      <c r="D1756" s="121">
        <v>0.21041666666666667</v>
      </c>
      <c r="E1756" s="97" t="s">
        <v>148</v>
      </c>
      <c r="F1756" s="97" t="str">
        <f t="shared" si="28"/>
        <v>PM 5,03</v>
      </c>
    </row>
    <row r="1757" spans="1:6" x14ac:dyDescent="0.2">
      <c r="A1757" s="98">
        <v>85</v>
      </c>
      <c r="B1757" s="98">
        <v>85</v>
      </c>
      <c r="C1757" s="120">
        <v>43177</v>
      </c>
      <c r="D1757" s="121">
        <v>0.33749999999999997</v>
      </c>
      <c r="E1757" s="97" t="s">
        <v>149</v>
      </c>
      <c r="F1757" s="97" t="str">
        <f t="shared" si="28"/>
        <v>AM 8,06</v>
      </c>
    </row>
    <row r="1758" spans="1:6" x14ac:dyDescent="0.2">
      <c r="A1758" s="98">
        <v>85</v>
      </c>
      <c r="B1758" s="98">
        <v>85</v>
      </c>
      <c r="C1758" s="120">
        <v>43178</v>
      </c>
      <c r="D1758" s="121">
        <v>0.34236111111111112</v>
      </c>
      <c r="E1758" s="97" t="s">
        <v>149</v>
      </c>
      <c r="F1758" s="97" t="str">
        <f t="shared" si="28"/>
        <v>AM 8,13</v>
      </c>
    </row>
    <row r="1759" spans="1:6" x14ac:dyDescent="0.2">
      <c r="A1759" s="98">
        <v>85</v>
      </c>
      <c r="B1759" s="98">
        <v>85</v>
      </c>
      <c r="C1759" s="120">
        <v>43178</v>
      </c>
      <c r="D1759" s="121">
        <v>0.21041666666666667</v>
      </c>
      <c r="E1759" s="97" t="s">
        <v>148</v>
      </c>
      <c r="F1759" s="97" t="str">
        <f t="shared" si="28"/>
        <v>PM 5,03</v>
      </c>
    </row>
    <row r="1760" spans="1:6" x14ac:dyDescent="0.2">
      <c r="A1760" s="98">
        <v>85</v>
      </c>
      <c r="B1760" s="98">
        <v>85</v>
      </c>
      <c r="C1760" s="120">
        <v>43179</v>
      </c>
      <c r="D1760" s="121">
        <v>0.33263888888888887</v>
      </c>
      <c r="E1760" s="97" t="s">
        <v>149</v>
      </c>
      <c r="F1760" s="97" t="str">
        <f t="shared" si="28"/>
        <v>AM 7,59</v>
      </c>
    </row>
    <row r="1761" spans="1:6" x14ac:dyDescent="0.2">
      <c r="A1761" s="98">
        <v>85</v>
      </c>
      <c r="B1761" s="98">
        <v>85</v>
      </c>
      <c r="C1761" s="120">
        <v>43179</v>
      </c>
      <c r="D1761" s="121">
        <v>0.25069444444444444</v>
      </c>
      <c r="E1761" s="97" t="s">
        <v>148</v>
      </c>
      <c r="F1761" s="97" t="str">
        <f t="shared" si="28"/>
        <v>PM 6,01</v>
      </c>
    </row>
    <row r="1762" spans="1:6" x14ac:dyDescent="0.2">
      <c r="A1762" s="98">
        <v>85</v>
      </c>
      <c r="B1762" s="98">
        <v>85</v>
      </c>
      <c r="C1762" s="120">
        <v>43180</v>
      </c>
      <c r="D1762" s="121">
        <v>0.33888888888888885</v>
      </c>
      <c r="E1762" s="97" t="s">
        <v>149</v>
      </c>
      <c r="F1762" s="97" t="str">
        <f t="shared" si="28"/>
        <v>AM 8,08</v>
      </c>
    </row>
    <row r="1763" spans="1:6" x14ac:dyDescent="0.2">
      <c r="A1763" s="98">
        <v>85</v>
      </c>
      <c r="B1763" s="98">
        <v>85</v>
      </c>
      <c r="C1763" s="120">
        <v>43180</v>
      </c>
      <c r="D1763" s="121">
        <v>0.25138888888888888</v>
      </c>
      <c r="E1763" s="97" t="s">
        <v>148</v>
      </c>
      <c r="F1763" s="97" t="str">
        <f t="shared" si="28"/>
        <v>PM 6,02</v>
      </c>
    </row>
    <row r="1764" spans="1:6" x14ac:dyDescent="0.2">
      <c r="A1764" s="98">
        <v>85</v>
      </c>
      <c r="B1764" s="98">
        <v>85</v>
      </c>
      <c r="C1764" s="120">
        <v>43181</v>
      </c>
      <c r="D1764" s="121">
        <v>0.33749999999999997</v>
      </c>
      <c r="E1764" s="97" t="s">
        <v>149</v>
      </c>
      <c r="F1764" s="97" t="str">
        <f t="shared" si="28"/>
        <v>AM 8,06</v>
      </c>
    </row>
    <row r="1765" spans="1:6" x14ac:dyDescent="0.2">
      <c r="A1765" s="98">
        <v>85</v>
      </c>
      <c r="B1765" s="98">
        <v>85</v>
      </c>
      <c r="C1765" s="120">
        <v>43181</v>
      </c>
      <c r="D1765" s="121">
        <v>0.20902777777777778</v>
      </c>
      <c r="E1765" s="97" t="s">
        <v>148</v>
      </c>
      <c r="F1765" s="97" t="str">
        <f t="shared" si="28"/>
        <v>PM 5,01</v>
      </c>
    </row>
    <row r="1766" spans="1:6" x14ac:dyDescent="0.2">
      <c r="A1766" s="98">
        <v>85</v>
      </c>
      <c r="B1766" s="98">
        <v>85</v>
      </c>
      <c r="C1766" s="120">
        <v>43182</v>
      </c>
      <c r="D1766" s="121">
        <v>0.35625000000000001</v>
      </c>
      <c r="E1766" s="97" t="s">
        <v>149</v>
      </c>
      <c r="F1766" s="97" t="str">
        <f t="shared" si="28"/>
        <v>AM 8,33</v>
      </c>
    </row>
    <row r="1767" spans="1:6" x14ac:dyDescent="0.2">
      <c r="A1767" s="98">
        <v>85</v>
      </c>
      <c r="B1767" s="98">
        <v>85</v>
      </c>
      <c r="C1767" s="120">
        <v>43182</v>
      </c>
      <c r="D1767" s="121">
        <v>0.17222222222222225</v>
      </c>
      <c r="E1767" s="97" t="s">
        <v>148</v>
      </c>
      <c r="F1767" s="97" t="str">
        <f t="shared" si="28"/>
        <v>PM 4,08</v>
      </c>
    </row>
    <row r="1768" spans="1:6" x14ac:dyDescent="0.2">
      <c r="A1768" s="98">
        <v>85</v>
      </c>
      <c r="B1768" s="98">
        <v>85</v>
      </c>
      <c r="C1768" s="120">
        <v>43184</v>
      </c>
      <c r="D1768" s="121">
        <v>0.33749999999999997</v>
      </c>
      <c r="E1768" s="97" t="s">
        <v>149</v>
      </c>
      <c r="F1768" s="97" t="str">
        <f t="shared" si="28"/>
        <v>AM 8,06</v>
      </c>
    </row>
    <row r="1769" spans="1:6" x14ac:dyDescent="0.2">
      <c r="A1769" s="98">
        <v>85</v>
      </c>
      <c r="B1769" s="98">
        <v>85</v>
      </c>
      <c r="C1769" s="120">
        <v>43184</v>
      </c>
      <c r="D1769" s="121">
        <v>0.25208333333333333</v>
      </c>
      <c r="E1769" s="97" t="s">
        <v>148</v>
      </c>
      <c r="F1769" s="97" t="str">
        <f t="shared" si="28"/>
        <v>PM 6,03</v>
      </c>
    </row>
    <row r="1770" spans="1:6" x14ac:dyDescent="0.2">
      <c r="A1770" s="98">
        <v>85</v>
      </c>
      <c r="B1770" s="98">
        <v>85</v>
      </c>
      <c r="C1770" s="120">
        <v>43185</v>
      </c>
      <c r="D1770" s="121">
        <v>0.33680555555555558</v>
      </c>
      <c r="E1770" s="97" t="s">
        <v>149</v>
      </c>
      <c r="F1770" s="97" t="str">
        <f t="shared" si="28"/>
        <v>AM 8,05</v>
      </c>
    </row>
    <row r="1771" spans="1:6" x14ac:dyDescent="0.2">
      <c r="A1771" s="98">
        <v>85</v>
      </c>
      <c r="B1771" s="98">
        <v>85</v>
      </c>
      <c r="C1771" s="120">
        <v>43185</v>
      </c>
      <c r="D1771" s="121">
        <v>0.25</v>
      </c>
      <c r="E1771" s="97" t="s">
        <v>148</v>
      </c>
      <c r="F1771" s="97" t="str">
        <f t="shared" si="28"/>
        <v>PM 6,00</v>
      </c>
    </row>
    <row r="1772" spans="1:6" x14ac:dyDescent="0.2">
      <c r="A1772" s="98">
        <v>85</v>
      </c>
      <c r="B1772" s="98">
        <v>85</v>
      </c>
      <c r="C1772" s="120">
        <v>43186</v>
      </c>
      <c r="D1772" s="121">
        <v>0.33888888888888885</v>
      </c>
      <c r="E1772" s="97" t="s">
        <v>149</v>
      </c>
      <c r="F1772" s="97" t="str">
        <f t="shared" si="28"/>
        <v>AM 8,08</v>
      </c>
    </row>
    <row r="1773" spans="1:6" x14ac:dyDescent="0.2">
      <c r="A1773" s="98">
        <v>85</v>
      </c>
      <c r="B1773" s="98">
        <v>85</v>
      </c>
      <c r="C1773" s="120">
        <v>43186</v>
      </c>
      <c r="D1773" s="121">
        <v>0.25</v>
      </c>
      <c r="E1773" s="97" t="s">
        <v>148</v>
      </c>
      <c r="F1773" s="97" t="str">
        <f t="shared" si="28"/>
        <v>PM 6,00</v>
      </c>
    </row>
    <row r="1774" spans="1:6" x14ac:dyDescent="0.2">
      <c r="A1774" s="98">
        <v>85</v>
      </c>
      <c r="B1774" s="98">
        <v>85</v>
      </c>
      <c r="C1774" s="120">
        <v>43187</v>
      </c>
      <c r="D1774" s="121">
        <v>0.33819444444444446</v>
      </c>
      <c r="E1774" s="97" t="s">
        <v>149</v>
      </c>
      <c r="F1774" s="97" t="str">
        <f t="shared" si="28"/>
        <v>AM 8,07</v>
      </c>
    </row>
    <row r="1775" spans="1:6" x14ac:dyDescent="0.2">
      <c r="A1775" s="98">
        <v>85</v>
      </c>
      <c r="B1775" s="98">
        <v>85</v>
      </c>
      <c r="C1775" s="120">
        <v>43187</v>
      </c>
      <c r="D1775" s="121">
        <v>0.25208333333333333</v>
      </c>
      <c r="E1775" s="97" t="s">
        <v>148</v>
      </c>
      <c r="F1775" s="97" t="str">
        <f t="shared" si="28"/>
        <v>PM 6,03</v>
      </c>
    </row>
    <row r="1776" spans="1:6" x14ac:dyDescent="0.2">
      <c r="A1776" s="98">
        <v>85</v>
      </c>
      <c r="B1776" s="98">
        <v>85</v>
      </c>
      <c r="C1776" s="120">
        <v>43188</v>
      </c>
      <c r="D1776" s="121">
        <v>0.33888888888888885</v>
      </c>
      <c r="E1776" s="97" t="s">
        <v>149</v>
      </c>
      <c r="F1776" s="97" t="str">
        <f t="shared" si="28"/>
        <v>AM 8,08</v>
      </c>
    </row>
    <row r="1777" spans="1:6" x14ac:dyDescent="0.2">
      <c r="A1777" s="98">
        <v>85</v>
      </c>
      <c r="B1777" s="98">
        <v>85</v>
      </c>
      <c r="C1777" s="120">
        <v>43188</v>
      </c>
      <c r="D1777" s="121">
        <v>0.16805555555555554</v>
      </c>
      <c r="E1777" s="97" t="s">
        <v>148</v>
      </c>
      <c r="F1777" s="97" t="str">
        <f t="shared" si="28"/>
        <v>PM 4,02</v>
      </c>
    </row>
    <row r="1778" spans="1:6" x14ac:dyDescent="0.2">
      <c r="A1778" s="98">
        <v>85</v>
      </c>
      <c r="B1778" s="98">
        <v>85</v>
      </c>
      <c r="C1778" s="120">
        <v>43190</v>
      </c>
      <c r="D1778" s="121">
        <v>0.33888888888888885</v>
      </c>
      <c r="E1778" s="97" t="s">
        <v>149</v>
      </c>
      <c r="F1778" s="97" t="str">
        <f t="shared" si="28"/>
        <v>AM 8,08</v>
      </c>
    </row>
    <row r="1779" spans="1:6" x14ac:dyDescent="0.2">
      <c r="A1779" s="98">
        <v>85</v>
      </c>
      <c r="B1779" s="98">
        <v>85</v>
      </c>
      <c r="C1779" s="120">
        <v>43190</v>
      </c>
      <c r="D1779" s="121">
        <v>0.21041666666666667</v>
      </c>
      <c r="E1779" s="97" t="s">
        <v>148</v>
      </c>
      <c r="F1779" s="97" t="str">
        <f t="shared" si="28"/>
        <v>PM 5,03</v>
      </c>
    </row>
    <row r="1780" spans="1:6" x14ac:dyDescent="0.2">
      <c r="A1780" s="98">
        <v>86</v>
      </c>
      <c r="B1780" s="98">
        <v>86</v>
      </c>
      <c r="C1780" s="120">
        <v>43172</v>
      </c>
      <c r="D1780" s="121">
        <v>0.1125</v>
      </c>
      <c r="E1780" s="97" t="s">
        <v>148</v>
      </c>
      <c r="F1780" s="97" t="str">
        <f t="shared" si="28"/>
        <v>PM 2,42</v>
      </c>
    </row>
    <row r="1781" spans="1:6" x14ac:dyDescent="0.2">
      <c r="A1781" s="98">
        <v>86</v>
      </c>
      <c r="B1781" s="98">
        <v>86</v>
      </c>
      <c r="C1781" s="120">
        <v>43172</v>
      </c>
      <c r="D1781" s="121">
        <v>0.20902777777777778</v>
      </c>
      <c r="E1781" s="97" t="s">
        <v>148</v>
      </c>
      <c r="F1781" s="97" t="str">
        <f t="shared" si="28"/>
        <v>PM 5,01</v>
      </c>
    </row>
    <row r="1782" spans="1:6" x14ac:dyDescent="0.2">
      <c r="A1782" s="98">
        <v>86</v>
      </c>
      <c r="B1782" s="98">
        <v>86</v>
      </c>
      <c r="C1782" s="120">
        <v>43173</v>
      </c>
      <c r="D1782" s="121">
        <v>8.1250000000000003E-2</v>
      </c>
      <c r="E1782" s="97" t="s">
        <v>148</v>
      </c>
      <c r="F1782" s="97" t="str">
        <f t="shared" si="28"/>
        <v>PM 1,57</v>
      </c>
    </row>
    <row r="1783" spans="1:6" x14ac:dyDescent="0.2">
      <c r="A1783" s="98">
        <v>86</v>
      </c>
      <c r="B1783" s="98">
        <v>86</v>
      </c>
      <c r="C1783" s="120">
        <v>43173</v>
      </c>
      <c r="D1783" s="121">
        <v>0.20972222222222223</v>
      </c>
      <c r="E1783" s="97" t="s">
        <v>148</v>
      </c>
      <c r="F1783" s="97" t="str">
        <f t="shared" si="28"/>
        <v>PM 5,02</v>
      </c>
    </row>
    <row r="1784" spans="1:6" x14ac:dyDescent="0.2">
      <c r="A1784" s="98">
        <v>86</v>
      </c>
      <c r="B1784" s="98">
        <v>86</v>
      </c>
      <c r="C1784" s="120">
        <v>43174</v>
      </c>
      <c r="D1784" s="121">
        <v>0.51666666666666672</v>
      </c>
      <c r="E1784" s="97" t="s">
        <v>148</v>
      </c>
      <c r="F1784" s="97" t="str">
        <f t="shared" si="28"/>
        <v>PM 12,24</v>
      </c>
    </row>
    <row r="1785" spans="1:6" x14ac:dyDescent="0.2">
      <c r="A1785" s="98">
        <v>86</v>
      </c>
      <c r="B1785" s="98">
        <v>86</v>
      </c>
      <c r="C1785" s="120">
        <v>43174</v>
      </c>
      <c r="D1785" s="121">
        <v>0.14722222222222223</v>
      </c>
      <c r="E1785" s="97" t="s">
        <v>148</v>
      </c>
      <c r="F1785" s="97" t="str">
        <f t="shared" si="28"/>
        <v>PM 3,32</v>
      </c>
    </row>
    <row r="1786" spans="1:6" x14ac:dyDescent="0.2">
      <c r="A1786" s="98">
        <v>86</v>
      </c>
      <c r="B1786" s="98">
        <v>86</v>
      </c>
      <c r="C1786" s="120">
        <v>43175</v>
      </c>
      <c r="D1786" s="121">
        <v>0.35069444444444442</v>
      </c>
      <c r="E1786" s="97" t="s">
        <v>149</v>
      </c>
      <c r="F1786" s="97" t="str">
        <f t="shared" si="28"/>
        <v>AM 8,25</v>
      </c>
    </row>
    <row r="1787" spans="1:6" x14ac:dyDescent="0.2">
      <c r="A1787" s="98">
        <v>86</v>
      </c>
      <c r="B1787" s="98">
        <v>86</v>
      </c>
      <c r="C1787" s="120">
        <v>43175</v>
      </c>
      <c r="D1787" s="121">
        <v>0.51666666666666672</v>
      </c>
      <c r="E1787" s="97" t="s">
        <v>148</v>
      </c>
      <c r="F1787" s="97" t="str">
        <f t="shared" si="28"/>
        <v>PM 12,24</v>
      </c>
    </row>
    <row r="1788" spans="1:6" x14ac:dyDescent="0.2">
      <c r="A1788" s="98">
        <v>86</v>
      </c>
      <c r="B1788" s="98">
        <v>86</v>
      </c>
      <c r="C1788" s="120">
        <v>43176</v>
      </c>
      <c r="D1788" s="121">
        <v>0.41875000000000001</v>
      </c>
      <c r="E1788" s="97" t="s">
        <v>149</v>
      </c>
      <c r="F1788" s="97" t="str">
        <f t="shared" si="28"/>
        <v>AM 10,03</v>
      </c>
    </row>
    <row r="1789" spans="1:6" x14ac:dyDescent="0.2">
      <c r="A1789" s="98">
        <v>86</v>
      </c>
      <c r="B1789" s="98">
        <v>86</v>
      </c>
      <c r="C1789" s="120">
        <v>43176</v>
      </c>
      <c r="D1789" s="121">
        <v>0.21041666666666667</v>
      </c>
      <c r="E1789" s="97" t="s">
        <v>148</v>
      </c>
      <c r="F1789" s="97" t="str">
        <f t="shared" si="28"/>
        <v>PM 5,03</v>
      </c>
    </row>
    <row r="1790" spans="1:6" x14ac:dyDescent="0.2">
      <c r="A1790" s="98">
        <v>86</v>
      </c>
      <c r="B1790" s="98">
        <v>86</v>
      </c>
      <c r="C1790" s="120">
        <v>43177</v>
      </c>
      <c r="D1790" s="121">
        <v>0.52013888888888882</v>
      </c>
      <c r="E1790" s="97" t="s">
        <v>148</v>
      </c>
      <c r="F1790" s="97" t="str">
        <f t="shared" si="28"/>
        <v>PM 12,29</v>
      </c>
    </row>
    <row r="1791" spans="1:6" x14ac:dyDescent="0.2">
      <c r="A1791" s="98">
        <v>86</v>
      </c>
      <c r="B1791" s="98">
        <v>86</v>
      </c>
      <c r="C1791" s="120">
        <v>43177</v>
      </c>
      <c r="D1791" s="121">
        <v>0.20972222222222223</v>
      </c>
      <c r="E1791" s="97" t="s">
        <v>148</v>
      </c>
      <c r="F1791" s="97" t="str">
        <f t="shared" si="28"/>
        <v>PM 5,02</v>
      </c>
    </row>
    <row r="1792" spans="1:6" x14ac:dyDescent="0.2">
      <c r="A1792" s="98">
        <v>86</v>
      </c>
      <c r="B1792" s="98">
        <v>86</v>
      </c>
      <c r="C1792" s="120">
        <v>43177</v>
      </c>
      <c r="D1792" s="121">
        <v>0.21041666666666667</v>
      </c>
      <c r="E1792" s="97" t="s">
        <v>148</v>
      </c>
      <c r="F1792" s="97" t="str">
        <f t="shared" si="28"/>
        <v>PM 5,03</v>
      </c>
    </row>
    <row r="1793" spans="1:6" x14ac:dyDescent="0.2">
      <c r="A1793" s="98">
        <v>86</v>
      </c>
      <c r="B1793" s="98">
        <v>86</v>
      </c>
      <c r="C1793" s="120">
        <v>43177</v>
      </c>
      <c r="D1793" s="121">
        <v>0.25277777777777777</v>
      </c>
      <c r="E1793" s="97" t="s">
        <v>148</v>
      </c>
      <c r="F1793" s="97" t="str">
        <f t="shared" si="28"/>
        <v>PM 6,04</v>
      </c>
    </row>
    <row r="1794" spans="1:6" x14ac:dyDescent="0.2">
      <c r="A1794" s="98">
        <v>86</v>
      </c>
      <c r="B1794" s="98">
        <v>86</v>
      </c>
      <c r="C1794" s="120">
        <v>43178</v>
      </c>
      <c r="D1794" s="121">
        <v>5.6250000000000001E-2</v>
      </c>
      <c r="E1794" s="97" t="s">
        <v>148</v>
      </c>
      <c r="F1794" s="97" t="str">
        <f t="shared" ref="F1794:F1857" si="29">E1794&amp;" "&amp;TEXT(D1794,"h,mm")</f>
        <v>PM 1,21</v>
      </c>
    </row>
    <row r="1795" spans="1:6" x14ac:dyDescent="0.2">
      <c r="A1795" s="98">
        <v>86</v>
      </c>
      <c r="B1795" s="98">
        <v>86</v>
      </c>
      <c r="C1795" s="120">
        <v>43178</v>
      </c>
      <c r="D1795" s="121">
        <v>0.26111111111111113</v>
      </c>
      <c r="E1795" s="97" t="s">
        <v>148</v>
      </c>
      <c r="F1795" s="97" t="str">
        <f t="shared" si="29"/>
        <v>PM 6,16</v>
      </c>
    </row>
    <row r="1796" spans="1:6" x14ac:dyDescent="0.2">
      <c r="A1796" s="98">
        <v>86</v>
      </c>
      <c r="B1796" s="98">
        <v>86</v>
      </c>
      <c r="C1796" s="120">
        <v>43179</v>
      </c>
      <c r="D1796" s="121">
        <v>0.34930555555555554</v>
      </c>
      <c r="E1796" s="97" t="s">
        <v>149</v>
      </c>
      <c r="F1796" s="97" t="str">
        <f t="shared" si="29"/>
        <v>AM 8,23</v>
      </c>
    </row>
    <row r="1797" spans="1:6" x14ac:dyDescent="0.2">
      <c r="A1797" s="98">
        <v>86</v>
      </c>
      <c r="B1797" s="98">
        <v>86</v>
      </c>
      <c r="C1797" s="120">
        <v>43179</v>
      </c>
      <c r="D1797" s="121">
        <v>0.31319444444444444</v>
      </c>
      <c r="E1797" s="97" t="s">
        <v>148</v>
      </c>
      <c r="F1797" s="97" t="str">
        <f t="shared" si="29"/>
        <v>PM 7,31</v>
      </c>
    </row>
    <row r="1798" spans="1:6" x14ac:dyDescent="0.2">
      <c r="A1798" s="98">
        <v>86</v>
      </c>
      <c r="B1798" s="98">
        <v>86</v>
      </c>
      <c r="C1798" s="120">
        <v>43180</v>
      </c>
      <c r="D1798" s="121">
        <v>4.1666666666666664E-2</v>
      </c>
      <c r="E1798" s="97" t="s">
        <v>148</v>
      </c>
      <c r="F1798" s="97" t="str">
        <f t="shared" si="29"/>
        <v>PM 1,00</v>
      </c>
    </row>
    <row r="1799" spans="1:6" x14ac:dyDescent="0.2">
      <c r="A1799" s="98">
        <v>86</v>
      </c>
      <c r="B1799" s="98">
        <v>86</v>
      </c>
      <c r="C1799" s="120">
        <v>43180</v>
      </c>
      <c r="D1799" s="121">
        <v>0.25069444444444444</v>
      </c>
      <c r="E1799" s="97" t="s">
        <v>148</v>
      </c>
      <c r="F1799" s="97" t="str">
        <f t="shared" si="29"/>
        <v>PM 6,01</v>
      </c>
    </row>
    <row r="1800" spans="1:6" x14ac:dyDescent="0.2">
      <c r="A1800" s="98">
        <v>86</v>
      </c>
      <c r="B1800" s="98">
        <v>86</v>
      </c>
      <c r="C1800" s="120">
        <v>43181</v>
      </c>
      <c r="D1800" s="121">
        <v>0.34513888888888888</v>
      </c>
      <c r="E1800" s="97" t="s">
        <v>149</v>
      </c>
      <c r="F1800" s="97" t="str">
        <f t="shared" si="29"/>
        <v>AM 8,17</v>
      </c>
    </row>
    <row r="1801" spans="1:6" x14ac:dyDescent="0.2">
      <c r="A1801" s="98">
        <v>86</v>
      </c>
      <c r="B1801" s="98">
        <v>86</v>
      </c>
      <c r="C1801" s="120">
        <v>43181</v>
      </c>
      <c r="D1801" s="121">
        <v>0.20833333333333334</v>
      </c>
      <c r="E1801" s="97" t="s">
        <v>148</v>
      </c>
      <c r="F1801" s="97" t="str">
        <f t="shared" si="29"/>
        <v>PM 5,00</v>
      </c>
    </row>
    <row r="1802" spans="1:6" x14ac:dyDescent="0.2">
      <c r="A1802" s="98">
        <v>86</v>
      </c>
      <c r="B1802" s="98">
        <v>86</v>
      </c>
      <c r="C1802" s="120">
        <v>43182</v>
      </c>
      <c r="D1802" s="121">
        <v>0.48958333333333331</v>
      </c>
      <c r="E1802" s="97" t="s">
        <v>149</v>
      </c>
      <c r="F1802" s="97" t="str">
        <f t="shared" si="29"/>
        <v>AM 11,45</v>
      </c>
    </row>
    <row r="1803" spans="1:6" x14ac:dyDescent="0.2">
      <c r="A1803" s="98">
        <v>86</v>
      </c>
      <c r="B1803" s="98">
        <v>86</v>
      </c>
      <c r="C1803" s="120">
        <v>43182</v>
      </c>
      <c r="D1803" s="121">
        <v>0.14305555555555557</v>
      </c>
      <c r="E1803" s="97" t="s">
        <v>148</v>
      </c>
      <c r="F1803" s="97" t="str">
        <f t="shared" si="29"/>
        <v>PM 3,26</v>
      </c>
    </row>
    <row r="1804" spans="1:6" x14ac:dyDescent="0.2">
      <c r="A1804" s="98">
        <v>86</v>
      </c>
      <c r="B1804" s="98">
        <v>86</v>
      </c>
      <c r="C1804" s="120">
        <v>43184</v>
      </c>
      <c r="D1804" s="121">
        <v>0.40625</v>
      </c>
      <c r="E1804" s="97" t="s">
        <v>149</v>
      </c>
      <c r="F1804" s="97" t="str">
        <f t="shared" si="29"/>
        <v>AM 9,45</v>
      </c>
    </row>
    <row r="1805" spans="1:6" x14ac:dyDescent="0.2">
      <c r="A1805" s="98">
        <v>86</v>
      </c>
      <c r="B1805" s="98">
        <v>86</v>
      </c>
      <c r="C1805" s="120">
        <v>43184</v>
      </c>
      <c r="D1805" s="121">
        <v>0.25208333333333333</v>
      </c>
      <c r="E1805" s="97" t="s">
        <v>148</v>
      </c>
      <c r="F1805" s="97" t="str">
        <f t="shared" si="29"/>
        <v>PM 6,03</v>
      </c>
    </row>
    <row r="1806" spans="1:6" x14ac:dyDescent="0.2">
      <c r="A1806" s="98">
        <v>86</v>
      </c>
      <c r="B1806" s="98">
        <v>86</v>
      </c>
      <c r="C1806" s="120">
        <v>43186</v>
      </c>
      <c r="D1806" s="121">
        <v>0.39652777777777781</v>
      </c>
      <c r="E1806" s="97" t="s">
        <v>149</v>
      </c>
      <c r="F1806" s="97" t="str">
        <f t="shared" si="29"/>
        <v>AM 9,31</v>
      </c>
    </row>
    <row r="1807" spans="1:6" x14ac:dyDescent="0.2">
      <c r="A1807" s="98">
        <v>86</v>
      </c>
      <c r="B1807" s="98">
        <v>86</v>
      </c>
      <c r="C1807" s="120">
        <v>43186</v>
      </c>
      <c r="D1807" s="121">
        <v>8.4722222222222213E-2</v>
      </c>
      <c r="E1807" s="97" t="s">
        <v>148</v>
      </c>
      <c r="F1807" s="97" t="str">
        <f t="shared" si="29"/>
        <v>PM 2,02</v>
      </c>
    </row>
    <row r="1808" spans="1:6" x14ac:dyDescent="0.2">
      <c r="A1808" s="98">
        <v>86</v>
      </c>
      <c r="B1808" s="98">
        <v>86</v>
      </c>
      <c r="C1808" s="120">
        <v>43186</v>
      </c>
      <c r="D1808" s="121">
        <v>0.24513888888888888</v>
      </c>
      <c r="E1808" s="97" t="s">
        <v>148</v>
      </c>
      <c r="F1808" s="97" t="str">
        <f t="shared" si="29"/>
        <v>PM 5,53</v>
      </c>
    </row>
    <row r="1809" spans="1:6" x14ac:dyDescent="0.2">
      <c r="A1809" s="98">
        <v>86</v>
      </c>
      <c r="B1809" s="98">
        <v>86</v>
      </c>
      <c r="C1809" s="120">
        <v>43187</v>
      </c>
      <c r="D1809" s="121">
        <v>0.49722222222222223</v>
      </c>
      <c r="E1809" s="97" t="s">
        <v>149</v>
      </c>
      <c r="F1809" s="97" t="str">
        <f t="shared" si="29"/>
        <v>AM 11,56</v>
      </c>
    </row>
    <row r="1810" spans="1:6" x14ac:dyDescent="0.2">
      <c r="A1810" s="98">
        <v>86</v>
      </c>
      <c r="B1810" s="98">
        <v>86</v>
      </c>
      <c r="C1810" s="120">
        <v>43187</v>
      </c>
      <c r="D1810" s="121">
        <v>0.21111111111111111</v>
      </c>
      <c r="E1810" s="97" t="s">
        <v>148</v>
      </c>
      <c r="F1810" s="97" t="str">
        <f t="shared" si="29"/>
        <v>PM 5,04</v>
      </c>
    </row>
    <row r="1811" spans="1:6" x14ac:dyDescent="0.2">
      <c r="A1811" s="98">
        <v>87</v>
      </c>
      <c r="B1811" s="98">
        <v>87</v>
      </c>
      <c r="C1811" s="120">
        <v>43172</v>
      </c>
      <c r="D1811" s="121">
        <v>0.11388888888888889</v>
      </c>
      <c r="E1811" s="97" t="s">
        <v>148</v>
      </c>
      <c r="F1811" s="97" t="str">
        <f t="shared" si="29"/>
        <v>PM 2,44</v>
      </c>
    </row>
    <row r="1812" spans="1:6" x14ac:dyDescent="0.2">
      <c r="A1812" s="98">
        <v>87</v>
      </c>
      <c r="B1812" s="98">
        <v>87</v>
      </c>
      <c r="C1812" s="120">
        <v>43172</v>
      </c>
      <c r="D1812" s="121">
        <v>0.20902777777777778</v>
      </c>
      <c r="E1812" s="97" t="s">
        <v>148</v>
      </c>
      <c r="F1812" s="97" t="str">
        <f t="shared" si="29"/>
        <v>PM 5,01</v>
      </c>
    </row>
    <row r="1813" spans="1:6" x14ac:dyDescent="0.2">
      <c r="A1813" s="98">
        <v>87</v>
      </c>
      <c r="B1813" s="98">
        <v>87</v>
      </c>
      <c r="C1813" s="120">
        <v>43174</v>
      </c>
      <c r="D1813" s="121">
        <v>0.41180555555555554</v>
      </c>
      <c r="E1813" s="97" t="s">
        <v>149</v>
      </c>
      <c r="F1813" s="97" t="str">
        <f t="shared" si="29"/>
        <v>AM 9,53</v>
      </c>
    </row>
    <row r="1814" spans="1:6" x14ac:dyDescent="0.2">
      <c r="A1814" s="98">
        <v>87</v>
      </c>
      <c r="B1814" s="98">
        <v>87</v>
      </c>
      <c r="C1814" s="120">
        <v>43174</v>
      </c>
      <c r="D1814" s="121">
        <v>0.20902777777777778</v>
      </c>
      <c r="E1814" s="97" t="s">
        <v>148</v>
      </c>
      <c r="F1814" s="97" t="str">
        <f t="shared" si="29"/>
        <v>PM 5,01</v>
      </c>
    </row>
    <row r="1815" spans="1:6" x14ac:dyDescent="0.2">
      <c r="A1815" s="98">
        <v>87</v>
      </c>
      <c r="B1815" s="98">
        <v>87</v>
      </c>
      <c r="C1815" s="120">
        <v>43176</v>
      </c>
      <c r="D1815" s="121">
        <v>0.51527777777777783</v>
      </c>
      <c r="E1815" s="97" t="s">
        <v>148</v>
      </c>
      <c r="F1815" s="97" t="str">
        <f t="shared" si="29"/>
        <v>PM 12,22</v>
      </c>
    </row>
    <row r="1816" spans="1:6" x14ac:dyDescent="0.2">
      <c r="A1816" s="98">
        <v>87</v>
      </c>
      <c r="B1816" s="98">
        <v>87</v>
      </c>
      <c r="C1816" s="120">
        <v>43176</v>
      </c>
      <c r="D1816" s="121">
        <v>0.21041666666666667</v>
      </c>
      <c r="E1816" s="97" t="s">
        <v>148</v>
      </c>
      <c r="F1816" s="97" t="str">
        <f t="shared" si="29"/>
        <v>PM 5,03</v>
      </c>
    </row>
    <row r="1817" spans="1:6" x14ac:dyDescent="0.2">
      <c r="A1817" s="98">
        <v>87</v>
      </c>
      <c r="B1817" s="98">
        <v>87</v>
      </c>
      <c r="C1817" s="120">
        <v>43178</v>
      </c>
      <c r="D1817" s="121">
        <v>6.3194444444444442E-2</v>
      </c>
      <c r="E1817" s="97" t="s">
        <v>148</v>
      </c>
      <c r="F1817" s="97" t="str">
        <f t="shared" si="29"/>
        <v>PM 1,31</v>
      </c>
    </row>
    <row r="1818" spans="1:6" x14ac:dyDescent="0.2">
      <c r="A1818" s="98">
        <v>87</v>
      </c>
      <c r="B1818" s="98">
        <v>87</v>
      </c>
      <c r="C1818" s="120">
        <v>43178</v>
      </c>
      <c r="D1818" s="121">
        <v>0.21527777777777779</v>
      </c>
      <c r="E1818" s="97" t="s">
        <v>148</v>
      </c>
      <c r="F1818" s="97" t="str">
        <f t="shared" si="29"/>
        <v>PM 5,10</v>
      </c>
    </row>
    <row r="1819" spans="1:6" x14ac:dyDescent="0.2">
      <c r="A1819" s="98">
        <v>87</v>
      </c>
      <c r="B1819" s="98">
        <v>87</v>
      </c>
      <c r="C1819" s="120">
        <v>43179</v>
      </c>
      <c r="D1819" s="121">
        <v>0.35000000000000003</v>
      </c>
      <c r="E1819" s="97" t="s">
        <v>149</v>
      </c>
      <c r="F1819" s="97" t="str">
        <f t="shared" si="29"/>
        <v>AM 8,24</v>
      </c>
    </row>
    <row r="1820" spans="1:6" x14ac:dyDescent="0.2">
      <c r="A1820" s="98">
        <v>87</v>
      </c>
      <c r="B1820" s="98">
        <v>87</v>
      </c>
      <c r="C1820" s="120">
        <v>43179</v>
      </c>
      <c r="D1820" s="121">
        <v>8.4722222222222213E-2</v>
      </c>
      <c r="E1820" s="97" t="s">
        <v>148</v>
      </c>
      <c r="F1820" s="97" t="str">
        <f t="shared" si="29"/>
        <v>PM 2,02</v>
      </c>
    </row>
    <row r="1821" spans="1:6" x14ac:dyDescent="0.2">
      <c r="A1821" s="98">
        <v>87</v>
      </c>
      <c r="B1821" s="98">
        <v>87</v>
      </c>
      <c r="C1821" s="120">
        <v>43181</v>
      </c>
      <c r="D1821" s="121">
        <v>0.3527777777777778</v>
      </c>
      <c r="E1821" s="97" t="s">
        <v>149</v>
      </c>
      <c r="F1821" s="97" t="str">
        <f t="shared" si="29"/>
        <v>AM 8,28</v>
      </c>
    </row>
    <row r="1822" spans="1:6" x14ac:dyDescent="0.2">
      <c r="A1822" s="98">
        <v>87</v>
      </c>
      <c r="B1822" s="98">
        <v>87</v>
      </c>
      <c r="C1822" s="120">
        <v>43181</v>
      </c>
      <c r="D1822" s="121">
        <v>0.20972222222222223</v>
      </c>
      <c r="E1822" s="97" t="s">
        <v>148</v>
      </c>
      <c r="F1822" s="97" t="str">
        <f t="shared" si="29"/>
        <v>PM 5,02</v>
      </c>
    </row>
    <row r="1823" spans="1:6" x14ac:dyDescent="0.2">
      <c r="A1823" s="98">
        <v>87</v>
      </c>
      <c r="B1823" s="98">
        <v>87</v>
      </c>
      <c r="C1823" s="120">
        <v>43183</v>
      </c>
      <c r="D1823" s="121">
        <v>0.35347222222222219</v>
      </c>
      <c r="E1823" s="97" t="s">
        <v>149</v>
      </c>
      <c r="F1823" s="97" t="str">
        <f t="shared" si="29"/>
        <v>AM 8,29</v>
      </c>
    </row>
    <row r="1824" spans="1:6" x14ac:dyDescent="0.2">
      <c r="A1824" s="98">
        <v>87</v>
      </c>
      <c r="B1824" s="98">
        <v>87</v>
      </c>
      <c r="C1824" s="120">
        <v>43183</v>
      </c>
      <c r="D1824" s="121">
        <v>0.20902777777777778</v>
      </c>
      <c r="E1824" s="97" t="s">
        <v>148</v>
      </c>
      <c r="F1824" s="97" t="str">
        <f t="shared" si="29"/>
        <v>PM 5,01</v>
      </c>
    </row>
    <row r="1825" spans="1:6" x14ac:dyDescent="0.2">
      <c r="A1825" s="98">
        <v>87</v>
      </c>
      <c r="B1825" s="98">
        <v>87</v>
      </c>
      <c r="C1825" s="120">
        <v>43185</v>
      </c>
      <c r="D1825" s="121">
        <v>0.50763888888888886</v>
      </c>
      <c r="E1825" s="97" t="s">
        <v>148</v>
      </c>
      <c r="F1825" s="97" t="str">
        <f t="shared" si="29"/>
        <v>PM 12,11</v>
      </c>
    </row>
    <row r="1826" spans="1:6" x14ac:dyDescent="0.2">
      <c r="A1826" s="98">
        <v>87</v>
      </c>
      <c r="B1826" s="98">
        <v>87</v>
      </c>
      <c r="C1826" s="120">
        <v>43185</v>
      </c>
      <c r="D1826" s="121">
        <v>0.22847222222222222</v>
      </c>
      <c r="E1826" s="97" t="s">
        <v>148</v>
      </c>
      <c r="F1826" s="97" t="str">
        <f t="shared" si="29"/>
        <v>PM 5,29</v>
      </c>
    </row>
    <row r="1827" spans="1:6" x14ac:dyDescent="0.2">
      <c r="A1827" s="98">
        <v>87</v>
      </c>
      <c r="B1827" s="98">
        <v>87</v>
      </c>
      <c r="C1827" s="120">
        <v>43186</v>
      </c>
      <c r="D1827" s="121">
        <v>8.4722222222222213E-2</v>
      </c>
      <c r="E1827" s="97" t="s">
        <v>148</v>
      </c>
      <c r="F1827" s="97" t="str">
        <f t="shared" si="29"/>
        <v>PM 2,02</v>
      </c>
    </row>
    <row r="1828" spans="1:6" x14ac:dyDescent="0.2">
      <c r="A1828" s="98">
        <v>87</v>
      </c>
      <c r="B1828" s="98">
        <v>87</v>
      </c>
      <c r="C1828" s="120">
        <v>43186</v>
      </c>
      <c r="D1828" s="121">
        <v>0.24513888888888888</v>
      </c>
      <c r="E1828" s="97" t="s">
        <v>148</v>
      </c>
      <c r="F1828" s="97" t="str">
        <f t="shared" si="29"/>
        <v>PM 5,53</v>
      </c>
    </row>
    <row r="1829" spans="1:6" x14ac:dyDescent="0.2">
      <c r="A1829" s="98">
        <v>87</v>
      </c>
      <c r="B1829" s="98">
        <v>87</v>
      </c>
      <c r="C1829" s="120">
        <v>43187</v>
      </c>
      <c r="D1829" s="121">
        <v>0.49722222222222223</v>
      </c>
      <c r="E1829" s="97" t="s">
        <v>149</v>
      </c>
      <c r="F1829" s="97" t="str">
        <f t="shared" si="29"/>
        <v>AM 11,56</v>
      </c>
    </row>
    <row r="1830" spans="1:6" x14ac:dyDescent="0.2">
      <c r="A1830" s="98">
        <v>87</v>
      </c>
      <c r="B1830" s="98">
        <v>87</v>
      </c>
      <c r="C1830" s="120">
        <v>43187</v>
      </c>
      <c r="D1830" s="121">
        <v>0.21111111111111111</v>
      </c>
      <c r="E1830" s="97" t="s">
        <v>148</v>
      </c>
      <c r="F1830" s="97" t="str">
        <f t="shared" si="29"/>
        <v>PM 5,04</v>
      </c>
    </row>
    <row r="1831" spans="1:6" x14ac:dyDescent="0.2">
      <c r="A1831" s="98">
        <v>88</v>
      </c>
      <c r="B1831" s="98">
        <v>88</v>
      </c>
      <c r="C1831" s="120">
        <v>43174</v>
      </c>
      <c r="D1831" s="121">
        <v>0.34097222222222223</v>
      </c>
      <c r="E1831" s="97" t="s">
        <v>149</v>
      </c>
      <c r="F1831" s="97" t="str">
        <f t="shared" si="29"/>
        <v>AM 8,11</v>
      </c>
    </row>
    <row r="1832" spans="1:6" x14ac:dyDescent="0.2">
      <c r="A1832" s="98">
        <v>88</v>
      </c>
      <c r="B1832" s="98">
        <v>88</v>
      </c>
      <c r="C1832" s="120">
        <v>43174</v>
      </c>
      <c r="D1832" s="121">
        <v>0.21041666666666667</v>
      </c>
      <c r="E1832" s="97" t="s">
        <v>148</v>
      </c>
      <c r="F1832" s="97" t="str">
        <f t="shared" si="29"/>
        <v>PM 5,03</v>
      </c>
    </row>
    <row r="1833" spans="1:6" x14ac:dyDescent="0.2">
      <c r="A1833" s="98">
        <v>88</v>
      </c>
      <c r="B1833" s="98">
        <v>88</v>
      </c>
      <c r="C1833" s="120">
        <v>43175</v>
      </c>
      <c r="D1833" s="121">
        <v>0.34513888888888888</v>
      </c>
      <c r="E1833" s="97" t="s">
        <v>149</v>
      </c>
      <c r="F1833" s="97" t="str">
        <f t="shared" si="29"/>
        <v>AM 8,17</v>
      </c>
    </row>
    <row r="1834" spans="1:6" x14ac:dyDescent="0.2">
      <c r="A1834" s="98">
        <v>88</v>
      </c>
      <c r="B1834" s="98">
        <v>88</v>
      </c>
      <c r="C1834" s="120">
        <v>43175</v>
      </c>
      <c r="D1834" s="121">
        <v>0.21041666666666667</v>
      </c>
      <c r="E1834" s="97" t="s">
        <v>148</v>
      </c>
      <c r="F1834" s="97" t="str">
        <f t="shared" si="29"/>
        <v>PM 5,03</v>
      </c>
    </row>
    <row r="1835" spans="1:6" x14ac:dyDescent="0.2">
      <c r="A1835" s="98">
        <v>88</v>
      </c>
      <c r="B1835" s="98">
        <v>88</v>
      </c>
      <c r="C1835" s="120">
        <v>43176</v>
      </c>
      <c r="D1835" s="121">
        <v>0.33749999999999997</v>
      </c>
      <c r="E1835" s="97" t="s">
        <v>149</v>
      </c>
      <c r="F1835" s="97" t="str">
        <f t="shared" si="29"/>
        <v>AM 8,06</v>
      </c>
    </row>
    <row r="1836" spans="1:6" x14ac:dyDescent="0.2">
      <c r="A1836" s="98">
        <v>88</v>
      </c>
      <c r="B1836" s="98">
        <v>88</v>
      </c>
      <c r="C1836" s="120">
        <v>43176</v>
      </c>
      <c r="D1836" s="121">
        <v>0.25416666666666665</v>
      </c>
      <c r="E1836" s="97" t="s">
        <v>148</v>
      </c>
      <c r="F1836" s="97" t="str">
        <f t="shared" si="29"/>
        <v>PM 6,06</v>
      </c>
    </row>
    <row r="1837" spans="1:6" x14ac:dyDescent="0.2">
      <c r="A1837" s="98">
        <v>88</v>
      </c>
      <c r="B1837" s="98">
        <v>88</v>
      </c>
      <c r="C1837" s="120">
        <v>43177</v>
      </c>
      <c r="D1837" s="121">
        <v>0.33888888888888885</v>
      </c>
      <c r="E1837" s="97" t="s">
        <v>149</v>
      </c>
      <c r="F1837" s="97" t="str">
        <f t="shared" si="29"/>
        <v>AM 8,08</v>
      </c>
    </row>
    <row r="1838" spans="1:6" x14ac:dyDescent="0.2">
      <c r="A1838" s="98">
        <v>88</v>
      </c>
      <c r="B1838" s="98">
        <v>88</v>
      </c>
      <c r="C1838" s="120">
        <v>43177</v>
      </c>
      <c r="D1838" s="121">
        <v>0.25208333333333333</v>
      </c>
      <c r="E1838" s="97" t="s">
        <v>148</v>
      </c>
      <c r="F1838" s="97" t="str">
        <f t="shared" si="29"/>
        <v>PM 6,03</v>
      </c>
    </row>
    <row r="1839" spans="1:6" x14ac:dyDescent="0.2">
      <c r="A1839" s="98">
        <v>88</v>
      </c>
      <c r="B1839" s="98">
        <v>88</v>
      </c>
      <c r="C1839" s="120">
        <v>43179</v>
      </c>
      <c r="D1839" s="121">
        <v>0.33819444444444446</v>
      </c>
      <c r="E1839" s="97" t="s">
        <v>149</v>
      </c>
      <c r="F1839" s="97" t="str">
        <f t="shared" si="29"/>
        <v>AM 8,07</v>
      </c>
    </row>
    <row r="1840" spans="1:6" x14ac:dyDescent="0.2">
      <c r="A1840" s="98">
        <v>88</v>
      </c>
      <c r="B1840" s="98">
        <v>88</v>
      </c>
      <c r="C1840" s="120">
        <v>43179</v>
      </c>
      <c r="D1840" s="121">
        <v>0.30069444444444443</v>
      </c>
      <c r="E1840" s="97" t="s">
        <v>148</v>
      </c>
      <c r="F1840" s="97" t="str">
        <f t="shared" si="29"/>
        <v>PM 7,13</v>
      </c>
    </row>
    <row r="1841" spans="1:6" x14ac:dyDescent="0.2">
      <c r="A1841" s="98">
        <v>88</v>
      </c>
      <c r="B1841" s="98">
        <v>88</v>
      </c>
      <c r="C1841" s="120">
        <v>43180</v>
      </c>
      <c r="D1841" s="121">
        <v>0.33611111111111108</v>
      </c>
      <c r="E1841" s="97" t="s">
        <v>149</v>
      </c>
      <c r="F1841" s="97" t="str">
        <f t="shared" si="29"/>
        <v>AM 8,04</v>
      </c>
    </row>
    <row r="1842" spans="1:6" x14ac:dyDescent="0.2">
      <c r="A1842" s="98">
        <v>88</v>
      </c>
      <c r="B1842" s="98">
        <v>88</v>
      </c>
      <c r="C1842" s="120">
        <v>43180</v>
      </c>
      <c r="D1842" s="121">
        <v>0.25</v>
      </c>
      <c r="E1842" s="97" t="s">
        <v>148</v>
      </c>
      <c r="F1842" s="97" t="str">
        <f t="shared" si="29"/>
        <v>PM 6,00</v>
      </c>
    </row>
    <row r="1843" spans="1:6" x14ac:dyDescent="0.2">
      <c r="A1843" s="98">
        <v>88</v>
      </c>
      <c r="B1843" s="98">
        <v>88</v>
      </c>
      <c r="C1843" s="120">
        <v>43181</v>
      </c>
      <c r="D1843" s="121">
        <v>0.33888888888888885</v>
      </c>
      <c r="E1843" s="97" t="s">
        <v>149</v>
      </c>
      <c r="F1843" s="97" t="str">
        <f t="shared" si="29"/>
        <v>AM 8,08</v>
      </c>
    </row>
    <row r="1844" spans="1:6" x14ac:dyDescent="0.2">
      <c r="A1844" s="98">
        <v>88</v>
      </c>
      <c r="B1844" s="98">
        <v>88</v>
      </c>
      <c r="C1844" s="120">
        <v>43181</v>
      </c>
      <c r="D1844" s="121">
        <v>0.21111111111111111</v>
      </c>
      <c r="E1844" s="97" t="s">
        <v>148</v>
      </c>
      <c r="F1844" s="97" t="str">
        <f t="shared" si="29"/>
        <v>PM 5,04</v>
      </c>
    </row>
    <row r="1845" spans="1:6" x14ac:dyDescent="0.2">
      <c r="A1845" s="98">
        <v>88</v>
      </c>
      <c r="B1845" s="98">
        <v>88</v>
      </c>
      <c r="C1845" s="120">
        <v>43182</v>
      </c>
      <c r="D1845" s="121">
        <v>0.35625000000000001</v>
      </c>
      <c r="E1845" s="97" t="s">
        <v>149</v>
      </c>
      <c r="F1845" s="97" t="str">
        <f t="shared" si="29"/>
        <v>AM 8,33</v>
      </c>
    </row>
    <row r="1846" spans="1:6" x14ac:dyDescent="0.2">
      <c r="A1846" s="98">
        <v>88</v>
      </c>
      <c r="B1846" s="98">
        <v>88</v>
      </c>
      <c r="C1846" s="120">
        <v>43183</v>
      </c>
      <c r="D1846" s="121">
        <v>0.33888888888888885</v>
      </c>
      <c r="E1846" s="97" t="s">
        <v>149</v>
      </c>
      <c r="F1846" s="97" t="str">
        <f t="shared" si="29"/>
        <v>AM 8,08</v>
      </c>
    </row>
    <row r="1847" spans="1:6" x14ac:dyDescent="0.2">
      <c r="A1847" s="98">
        <v>88</v>
      </c>
      <c r="B1847" s="98">
        <v>88</v>
      </c>
      <c r="C1847" s="120">
        <v>43183</v>
      </c>
      <c r="D1847" s="121">
        <v>0.25</v>
      </c>
      <c r="E1847" s="97" t="s">
        <v>148</v>
      </c>
      <c r="F1847" s="97" t="str">
        <f t="shared" si="29"/>
        <v>PM 6,00</v>
      </c>
    </row>
    <row r="1848" spans="1:6" x14ac:dyDescent="0.2">
      <c r="A1848" s="98">
        <v>88</v>
      </c>
      <c r="B1848" s="98">
        <v>88</v>
      </c>
      <c r="C1848" s="120">
        <v>43184</v>
      </c>
      <c r="D1848" s="121">
        <v>0.33888888888888885</v>
      </c>
      <c r="E1848" s="97" t="s">
        <v>149</v>
      </c>
      <c r="F1848" s="97" t="str">
        <f t="shared" si="29"/>
        <v>AM 8,08</v>
      </c>
    </row>
    <row r="1849" spans="1:6" x14ac:dyDescent="0.2">
      <c r="A1849" s="98">
        <v>88</v>
      </c>
      <c r="B1849" s="98">
        <v>88</v>
      </c>
      <c r="C1849" s="120">
        <v>43184</v>
      </c>
      <c r="D1849" s="121">
        <v>0.27361111111111108</v>
      </c>
      <c r="E1849" s="97" t="s">
        <v>148</v>
      </c>
      <c r="F1849" s="97" t="str">
        <f t="shared" si="29"/>
        <v>PM 6,34</v>
      </c>
    </row>
    <row r="1850" spans="1:6" x14ac:dyDescent="0.2">
      <c r="A1850" s="98">
        <v>88</v>
      </c>
      <c r="B1850" s="98">
        <v>88</v>
      </c>
      <c r="C1850" s="120">
        <v>43185</v>
      </c>
      <c r="D1850" s="121">
        <v>0.34097222222222223</v>
      </c>
      <c r="E1850" s="97" t="s">
        <v>149</v>
      </c>
      <c r="F1850" s="97" t="str">
        <f t="shared" si="29"/>
        <v>AM 8,11</v>
      </c>
    </row>
    <row r="1851" spans="1:6" x14ac:dyDescent="0.2">
      <c r="A1851" s="98">
        <v>88</v>
      </c>
      <c r="B1851" s="98">
        <v>88</v>
      </c>
      <c r="C1851" s="120">
        <v>43185</v>
      </c>
      <c r="D1851" s="121">
        <v>0.36319444444444443</v>
      </c>
      <c r="E1851" s="97" t="s">
        <v>148</v>
      </c>
      <c r="F1851" s="97" t="str">
        <f t="shared" si="29"/>
        <v>PM 8,43</v>
      </c>
    </row>
    <row r="1852" spans="1:6" x14ac:dyDescent="0.2">
      <c r="A1852" s="98">
        <v>88</v>
      </c>
      <c r="B1852" s="98">
        <v>88</v>
      </c>
      <c r="C1852" s="120">
        <v>43186</v>
      </c>
      <c r="D1852" s="121">
        <v>0.34097222222222223</v>
      </c>
      <c r="E1852" s="97" t="s">
        <v>149</v>
      </c>
      <c r="F1852" s="97" t="str">
        <f t="shared" si="29"/>
        <v>AM 8,11</v>
      </c>
    </row>
    <row r="1853" spans="1:6" x14ac:dyDescent="0.2">
      <c r="A1853" s="98">
        <v>88</v>
      </c>
      <c r="B1853" s="98">
        <v>88</v>
      </c>
      <c r="C1853" s="120">
        <v>43186</v>
      </c>
      <c r="D1853" s="121">
        <v>0.34583333333333338</v>
      </c>
      <c r="E1853" s="97" t="s">
        <v>148</v>
      </c>
      <c r="F1853" s="97" t="str">
        <f t="shared" si="29"/>
        <v>PM 8,18</v>
      </c>
    </row>
    <row r="1854" spans="1:6" x14ac:dyDescent="0.2">
      <c r="A1854" s="98">
        <v>88</v>
      </c>
      <c r="B1854" s="98">
        <v>88</v>
      </c>
      <c r="C1854" s="120">
        <v>43187</v>
      </c>
      <c r="D1854" s="121">
        <v>0.34027777777777773</v>
      </c>
      <c r="E1854" s="97" t="s">
        <v>149</v>
      </c>
      <c r="F1854" s="97" t="str">
        <f t="shared" si="29"/>
        <v>AM 8,10</v>
      </c>
    </row>
    <row r="1855" spans="1:6" x14ac:dyDescent="0.2">
      <c r="A1855" s="98">
        <v>88</v>
      </c>
      <c r="B1855" s="98">
        <v>88</v>
      </c>
      <c r="C1855" s="120">
        <v>43187</v>
      </c>
      <c r="D1855" s="121">
        <v>0.32222222222222224</v>
      </c>
      <c r="E1855" s="97" t="s">
        <v>148</v>
      </c>
      <c r="F1855" s="97" t="str">
        <f t="shared" si="29"/>
        <v>PM 7,44</v>
      </c>
    </row>
    <row r="1856" spans="1:6" x14ac:dyDescent="0.2">
      <c r="A1856" s="98">
        <v>88</v>
      </c>
      <c r="B1856" s="98">
        <v>88</v>
      </c>
      <c r="C1856" s="120">
        <v>43188</v>
      </c>
      <c r="D1856" s="121">
        <v>0.33888888888888885</v>
      </c>
      <c r="E1856" s="97" t="s">
        <v>149</v>
      </c>
      <c r="F1856" s="97" t="str">
        <f t="shared" si="29"/>
        <v>AM 8,08</v>
      </c>
    </row>
    <row r="1857" spans="1:6" x14ac:dyDescent="0.2">
      <c r="A1857" s="98">
        <v>88</v>
      </c>
      <c r="B1857" s="98">
        <v>88</v>
      </c>
      <c r="C1857" s="120">
        <v>43188</v>
      </c>
      <c r="D1857" s="121">
        <v>0.21597222222222223</v>
      </c>
      <c r="E1857" s="97" t="s">
        <v>148</v>
      </c>
      <c r="F1857" s="97" t="str">
        <f t="shared" si="29"/>
        <v>PM 5,11</v>
      </c>
    </row>
    <row r="1858" spans="1:6" x14ac:dyDescent="0.2">
      <c r="A1858" s="98">
        <v>89</v>
      </c>
      <c r="B1858" s="98">
        <v>89</v>
      </c>
      <c r="C1858" s="120">
        <v>43174</v>
      </c>
      <c r="D1858" s="121">
        <v>0.3430555555555555</v>
      </c>
      <c r="E1858" s="97" t="s">
        <v>149</v>
      </c>
      <c r="F1858" s="97" t="str">
        <f t="shared" ref="F1858:F1921" si="30">E1858&amp;" "&amp;TEXT(D1858,"h,mm")</f>
        <v>AM 8,14</v>
      </c>
    </row>
    <row r="1859" spans="1:6" x14ac:dyDescent="0.2">
      <c r="A1859" s="98">
        <v>89</v>
      </c>
      <c r="B1859" s="98">
        <v>89</v>
      </c>
      <c r="C1859" s="120">
        <v>43174</v>
      </c>
      <c r="D1859" s="121">
        <v>0.20972222222222223</v>
      </c>
      <c r="E1859" s="97" t="s">
        <v>148</v>
      </c>
      <c r="F1859" s="97" t="str">
        <f t="shared" si="30"/>
        <v>PM 5,02</v>
      </c>
    </row>
    <row r="1860" spans="1:6" x14ac:dyDescent="0.2">
      <c r="A1860" s="98">
        <v>89</v>
      </c>
      <c r="B1860" s="98">
        <v>89</v>
      </c>
      <c r="C1860" s="120">
        <v>43176</v>
      </c>
      <c r="D1860" s="121">
        <v>0.33749999999999997</v>
      </c>
      <c r="E1860" s="97" t="s">
        <v>149</v>
      </c>
      <c r="F1860" s="97" t="str">
        <f t="shared" si="30"/>
        <v>AM 8,06</v>
      </c>
    </row>
    <row r="1861" spans="1:6" x14ac:dyDescent="0.2">
      <c r="A1861" s="98">
        <v>89</v>
      </c>
      <c r="B1861" s="98">
        <v>89</v>
      </c>
      <c r="C1861" s="120">
        <v>43176</v>
      </c>
      <c r="D1861" s="121">
        <v>0.20902777777777778</v>
      </c>
      <c r="E1861" s="97" t="s">
        <v>148</v>
      </c>
      <c r="F1861" s="97" t="str">
        <f t="shared" si="30"/>
        <v>PM 5,01</v>
      </c>
    </row>
    <row r="1862" spans="1:6" x14ac:dyDescent="0.2">
      <c r="A1862" s="98">
        <v>89</v>
      </c>
      <c r="B1862" s="98">
        <v>89</v>
      </c>
      <c r="C1862" s="120">
        <v>43177</v>
      </c>
      <c r="D1862" s="121">
        <v>0.33819444444444446</v>
      </c>
      <c r="E1862" s="97" t="s">
        <v>149</v>
      </c>
      <c r="F1862" s="97" t="str">
        <f t="shared" si="30"/>
        <v>AM 8,07</v>
      </c>
    </row>
    <row r="1863" spans="1:6" x14ac:dyDescent="0.2">
      <c r="A1863" s="98">
        <v>89</v>
      </c>
      <c r="B1863" s="98">
        <v>89</v>
      </c>
      <c r="C1863" s="120">
        <v>43177</v>
      </c>
      <c r="D1863" s="121">
        <v>0.20972222222222223</v>
      </c>
      <c r="E1863" s="97" t="s">
        <v>148</v>
      </c>
      <c r="F1863" s="97" t="str">
        <f t="shared" si="30"/>
        <v>PM 5,02</v>
      </c>
    </row>
    <row r="1864" spans="1:6" x14ac:dyDescent="0.2">
      <c r="A1864" s="98">
        <v>89</v>
      </c>
      <c r="B1864" s="98">
        <v>89</v>
      </c>
      <c r="C1864" s="120">
        <v>43178</v>
      </c>
      <c r="D1864" s="121">
        <v>0.33680555555555558</v>
      </c>
      <c r="E1864" s="97" t="s">
        <v>149</v>
      </c>
      <c r="F1864" s="97" t="str">
        <f t="shared" si="30"/>
        <v>AM 8,05</v>
      </c>
    </row>
    <row r="1865" spans="1:6" x14ac:dyDescent="0.2">
      <c r="A1865" s="98">
        <v>89</v>
      </c>
      <c r="B1865" s="98">
        <v>89</v>
      </c>
      <c r="C1865" s="120">
        <v>43178</v>
      </c>
      <c r="D1865" s="121">
        <v>0.20833333333333334</v>
      </c>
      <c r="E1865" s="97" t="s">
        <v>148</v>
      </c>
      <c r="F1865" s="97" t="str">
        <f t="shared" si="30"/>
        <v>PM 5,00</v>
      </c>
    </row>
    <row r="1866" spans="1:6" x14ac:dyDescent="0.2">
      <c r="A1866" s="98">
        <v>89</v>
      </c>
      <c r="B1866" s="98">
        <v>89</v>
      </c>
      <c r="C1866" s="120">
        <v>43179</v>
      </c>
      <c r="D1866" s="121">
        <v>0.33402777777777781</v>
      </c>
      <c r="E1866" s="97" t="s">
        <v>149</v>
      </c>
      <c r="F1866" s="97" t="str">
        <f t="shared" si="30"/>
        <v>AM 8,01</v>
      </c>
    </row>
    <row r="1867" spans="1:6" x14ac:dyDescent="0.2">
      <c r="A1867" s="98">
        <v>89</v>
      </c>
      <c r="B1867" s="98">
        <v>89</v>
      </c>
      <c r="C1867" s="120">
        <v>43179</v>
      </c>
      <c r="D1867" s="121">
        <v>0.20902777777777778</v>
      </c>
      <c r="E1867" s="97" t="s">
        <v>148</v>
      </c>
      <c r="F1867" s="97" t="str">
        <f t="shared" si="30"/>
        <v>PM 5,01</v>
      </c>
    </row>
    <row r="1868" spans="1:6" x14ac:dyDescent="0.2">
      <c r="A1868" s="98">
        <v>89</v>
      </c>
      <c r="B1868" s="98">
        <v>89</v>
      </c>
      <c r="C1868" s="120">
        <v>43180</v>
      </c>
      <c r="D1868" s="121">
        <v>0.33611111111111108</v>
      </c>
      <c r="E1868" s="97" t="s">
        <v>149</v>
      </c>
      <c r="F1868" s="97" t="str">
        <f t="shared" si="30"/>
        <v>AM 8,04</v>
      </c>
    </row>
    <row r="1869" spans="1:6" x14ac:dyDescent="0.2">
      <c r="A1869" s="98">
        <v>89</v>
      </c>
      <c r="B1869" s="98">
        <v>89</v>
      </c>
      <c r="C1869" s="120">
        <v>43180</v>
      </c>
      <c r="D1869" s="121">
        <v>0.20902777777777778</v>
      </c>
      <c r="E1869" s="97" t="s">
        <v>148</v>
      </c>
      <c r="F1869" s="97" t="str">
        <f t="shared" si="30"/>
        <v>PM 5,01</v>
      </c>
    </row>
    <row r="1870" spans="1:6" x14ac:dyDescent="0.2">
      <c r="A1870" s="98">
        <v>89</v>
      </c>
      <c r="B1870" s="98">
        <v>89</v>
      </c>
      <c r="C1870" s="120">
        <v>43181</v>
      </c>
      <c r="D1870" s="121">
        <v>0.33749999999999997</v>
      </c>
      <c r="E1870" s="97" t="s">
        <v>149</v>
      </c>
      <c r="F1870" s="97" t="str">
        <f t="shared" si="30"/>
        <v>AM 8,06</v>
      </c>
    </row>
    <row r="1871" spans="1:6" x14ac:dyDescent="0.2">
      <c r="A1871" s="98">
        <v>89</v>
      </c>
      <c r="B1871" s="98">
        <v>89</v>
      </c>
      <c r="C1871" s="120">
        <v>43181</v>
      </c>
      <c r="D1871" s="121">
        <v>0.20833333333333334</v>
      </c>
      <c r="E1871" s="97" t="s">
        <v>148</v>
      </c>
      <c r="F1871" s="97" t="str">
        <f t="shared" si="30"/>
        <v>PM 5,00</v>
      </c>
    </row>
    <row r="1872" spans="1:6" x14ac:dyDescent="0.2">
      <c r="A1872" s="98">
        <v>89</v>
      </c>
      <c r="B1872" s="98">
        <v>89</v>
      </c>
      <c r="C1872" s="120">
        <v>43182</v>
      </c>
      <c r="D1872" s="121">
        <v>0.35625000000000001</v>
      </c>
      <c r="E1872" s="97" t="s">
        <v>149</v>
      </c>
      <c r="F1872" s="97" t="str">
        <f t="shared" si="30"/>
        <v>AM 8,33</v>
      </c>
    </row>
    <row r="1873" spans="1:6" x14ac:dyDescent="0.2">
      <c r="A1873" s="98">
        <v>89</v>
      </c>
      <c r="B1873" s="98">
        <v>89</v>
      </c>
      <c r="C1873" s="120">
        <v>43182</v>
      </c>
      <c r="D1873" s="121">
        <v>0.17152777777777775</v>
      </c>
      <c r="E1873" s="97" t="s">
        <v>148</v>
      </c>
      <c r="F1873" s="97" t="str">
        <f t="shared" si="30"/>
        <v>PM 4,07</v>
      </c>
    </row>
    <row r="1874" spans="1:6" x14ac:dyDescent="0.2">
      <c r="A1874" s="98">
        <v>89</v>
      </c>
      <c r="B1874" s="98">
        <v>89</v>
      </c>
      <c r="C1874" s="120">
        <v>43184</v>
      </c>
      <c r="D1874" s="121">
        <v>0.33749999999999997</v>
      </c>
      <c r="E1874" s="97" t="s">
        <v>149</v>
      </c>
      <c r="F1874" s="97" t="str">
        <f t="shared" si="30"/>
        <v>AM 8,06</v>
      </c>
    </row>
    <row r="1875" spans="1:6" x14ac:dyDescent="0.2">
      <c r="A1875" s="98">
        <v>89</v>
      </c>
      <c r="B1875" s="98">
        <v>89</v>
      </c>
      <c r="C1875" s="120">
        <v>43184</v>
      </c>
      <c r="D1875" s="121">
        <v>0.20972222222222223</v>
      </c>
      <c r="E1875" s="97" t="s">
        <v>148</v>
      </c>
      <c r="F1875" s="97" t="str">
        <f t="shared" si="30"/>
        <v>PM 5,02</v>
      </c>
    </row>
    <row r="1876" spans="1:6" x14ac:dyDescent="0.2">
      <c r="A1876" s="98">
        <v>89</v>
      </c>
      <c r="B1876" s="98">
        <v>89</v>
      </c>
      <c r="C1876" s="120">
        <v>43185</v>
      </c>
      <c r="D1876" s="121">
        <v>0.33749999999999997</v>
      </c>
      <c r="E1876" s="97" t="s">
        <v>149</v>
      </c>
      <c r="F1876" s="97" t="str">
        <f t="shared" si="30"/>
        <v>AM 8,06</v>
      </c>
    </row>
    <row r="1877" spans="1:6" x14ac:dyDescent="0.2">
      <c r="A1877" s="98">
        <v>89</v>
      </c>
      <c r="B1877" s="98">
        <v>89</v>
      </c>
      <c r="C1877" s="120">
        <v>43185</v>
      </c>
      <c r="D1877" s="121">
        <v>0.21180555555555555</v>
      </c>
      <c r="E1877" s="97" t="s">
        <v>148</v>
      </c>
      <c r="F1877" s="97" t="str">
        <f t="shared" si="30"/>
        <v>PM 5,05</v>
      </c>
    </row>
    <row r="1878" spans="1:6" x14ac:dyDescent="0.2">
      <c r="A1878" s="98">
        <v>89</v>
      </c>
      <c r="B1878" s="98">
        <v>89</v>
      </c>
      <c r="C1878" s="120">
        <v>43186</v>
      </c>
      <c r="D1878" s="121">
        <v>0.33888888888888885</v>
      </c>
      <c r="E1878" s="97" t="s">
        <v>149</v>
      </c>
      <c r="F1878" s="97" t="str">
        <f t="shared" si="30"/>
        <v>AM 8,08</v>
      </c>
    </row>
    <row r="1879" spans="1:6" x14ac:dyDescent="0.2">
      <c r="A1879" s="98">
        <v>89</v>
      </c>
      <c r="B1879" s="98">
        <v>89</v>
      </c>
      <c r="C1879" s="120">
        <v>43186</v>
      </c>
      <c r="D1879" s="121">
        <v>0.21111111111111111</v>
      </c>
      <c r="E1879" s="97" t="s">
        <v>148</v>
      </c>
      <c r="F1879" s="97" t="str">
        <f t="shared" si="30"/>
        <v>PM 5,04</v>
      </c>
    </row>
    <row r="1880" spans="1:6" x14ac:dyDescent="0.2">
      <c r="A1880" s="98">
        <v>89</v>
      </c>
      <c r="B1880" s="98">
        <v>89</v>
      </c>
      <c r="C1880" s="120">
        <v>43187</v>
      </c>
      <c r="D1880" s="121">
        <v>0.33055555555555555</v>
      </c>
      <c r="E1880" s="97" t="s">
        <v>149</v>
      </c>
      <c r="F1880" s="97" t="str">
        <f t="shared" si="30"/>
        <v>AM 7,56</v>
      </c>
    </row>
    <row r="1881" spans="1:6" x14ac:dyDescent="0.2">
      <c r="A1881" s="98">
        <v>89</v>
      </c>
      <c r="B1881" s="98">
        <v>89</v>
      </c>
      <c r="C1881" s="120">
        <v>43187</v>
      </c>
      <c r="D1881" s="121">
        <v>0.20902777777777778</v>
      </c>
      <c r="E1881" s="97" t="s">
        <v>148</v>
      </c>
      <c r="F1881" s="97" t="str">
        <f t="shared" si="30"/>
        <v>PM 5,01</v>
      </c>
    </row>
    <row r="1882" spans="1:6" x14ac:dyDescent="0.2">
      <c r="A1882" s="98">
        <v>89</v>
      </c>
      <c r="B1882" s="98">
        <v>89</v>
      </c>
      <c r="C1882" s="120">
        <v>43188</v>
      </c>
      <c r="D1882" s="121">
        <v>0.33888888888888885</v>
      </c>
      <c r="E1882" s="97" t="s">
        <v>149</v>
      </c>
      <c r="F1882" s="97" t="str">
        <f t="shared" si="30"/>
        <v>AM 8,08</v>
      </c>
    </row>
    <row r="1883" spans="1:6" x14ac:dyDescent="0.2">
      <c r="A1883" s="98">
        <v>89</v>
      </c>
      <c r="B1883" s="98">
        <v>89</v>
      </c>
      <c r="C1883" s="120">
        <v>43188</v>
      </c>
      <c r="D1883" s="121">
        <v>0.20972222222222223</v>
      </c>
      <c r="E1883" s="97" t="s">
        <v>148</v>
      </c>
      <c r="F1883" s="97" t="str">
        <f t="shared" si="30"/>
        <v>PM 5,02</v>
      </c>
    </row>
    <row r="1884" spans="1:6" x14ac:dyDescent="0.2">
      <c r="A1884" s="98">
        <v>89</v>
      </c>
      <c r="B1884" s="98">
        <v>89</v>
      </c>
      <c r="C1884" s="120">
        <v>43190</v>
      </c>
      <c r="D1884" s="121">
        <v>0.33958333333333335</v>
      </c>
      <c r="E1884" s="97" t="s">
        <v>149</v>
      </c>
      <c r="F1884" s="97" t="str">
        <f t="shared" si="30"/>
        <v>AM 8,09</v>
      </c>
    </row>
    <row r="1885" spans="1:6" x14ac:dyDescent="0.2">
      <c r="A1885" s="98">
        <v>89</v>
      </c>
      <c r="B1885" s="98">
        <v>89</v>
      </c>
      <c r="C1885" s="120">
        <v>43190</v>
      </c>
      <c r="D1885" s="121">
        <v>0.20972222222222223</v>
      </c>
      <c r="E1885" s="97" t="s">
        <v>148</v>
      </c>
      <c r="F1885" s="97" t="str">
        <f t="shared" si="30"/>
        <v>PM 5,02</v>
      </c>
    </row>
    <row r="1886" spans="1:6" x14ac:dyDescent="0.2">
      <c r="A1886" s="98">
        <v>90</v>
      </c>
      <c r="B1886" s="98">
        <v>90</v>
      </c>
      <c r="C1886" s="120">
        <v>43174</v>
      </c>
      <c r="D1886" s="121">
        <v>0.34722222222222227</v>
      </c>
      <c r="E1886" s="97" t="s">
        <v>149</v>
      </c>
      <c r="F1886" s="97" t="str">
        <f t="shared" si="30"/>
        <v>AM 8,20</v>
      </c>
    </row>
    <row r="1887" spans="1:6" x14ac:dyDescent="0.2">
      <c r="A1887" s="98">
        <v>90</v>
      </c>
      <c r="B1887" s="98">
        <v>90</v>
      </c>
      <c r="C1887" s="120">
        <v>43174</v>
      </c>
      <c r="D1887" s="121">
        <v>0.20972222222222223</v>
      </c>
      <c r="E1887" s="97" t="s">
        <v>148</v>
      </c>
      <c r="F1887" s="97" t="str">
        <f t="shared" si="30"/>
        <v>PM 5,02</v>
      </c>
    </row>
    <row r="1888" spans="1:6" x14ac:dyDescent="0.2">
      <c r="A1888" s="98">
        <v>90</v>
      </c>
      <c r="B1888" s="98">
        <v>90</v>
      </c>
      <c r="C1888" s="120">
        <v>43176</v>
      </c>
      <c r="D1888" s="121">
        <v>0.33749999999999997</v>
      </c>
      <c r="E1888" s="97" t="s">
        <v>149</v>
      </c>
      <c r="F1888" s="97" t="str">
        <f t="shared" si="30"/>
        <v>AM 8,06</v>
      </c>
    </row>
    <row r="1889" spans="1:6" x14ac:dyDescent="0.2">
      <c r="A1889" s="98">
        <v>90</v>
      </c>
      <c r="B1889" s="98">
        <v>90</v>
      </c>
      <c r="C1889" s="120">
        <v>43176</v>
      </c>
      <c r="D1889" s="121">
        <v>0.20902777777777778</v>
      </c>
      <c r="E1889" s="97" t="s">
        <v>148</v>
      </c>
      <c r="F1889" s="97" t="str">
        <f t="shared" si="30"/>
        <v>PM 5,01</v>
      </c>
    </row>
    <row r="1890" spans="1:6" x14ac:dyDescent="0.2">
      <c r="A1890" s="98">
        <v>90</v>
      </c>
      <c r="B1890" s="98">
        <v>90</v>
      </c>
      <c r="C1890" s="120">
        <v>43177</v>
      </c>
      <c r="D1890" s="121">
        <v>0.33888888888888885</v>
      </c>
      <c r="E1890" s="97" t="s">
        <v>149</v>
      </c>
      <c r="F1890" s="97" t="str">
        <f t="shared" si="30"/>
        <v>AM 8,08</v>
      </c>
    </row>
    <row r="1891" spans="1:6" x14ac:dyDescent="0.2">
      <c r="A1891" s="98">
        <v>90</v>
      </c>
      <c r="B1891" s="98">
        <v>90</v>
      </c>
      <c r="C1891" s="120">
        <v>43177</v>
      </c>
      <c r="D1891" s="121">
        <v>0.20972222222222223</v>
      </c>
      <c r="E1891" s="97" t="s">
        <v>148</v>
      </c>
      <c r="F1891" s="97" t="str">
        <f t="shared" si="30"/>
        <v>PM 5,02</v>
      </c>
    </row>
    <row r="1892" spans="1:6" x14ac:dyDescent="0.2">
      <c r="A1892" s="98">
        <v>90</v>
      </c>
      <c r="B1892" s="98">
        <v>90</v>
      </c>
      <c r="C1892" s="120">
        <v>43178</v>
      </c>
      <c r="D1892" s="121">
        <v>0.33680555555555558</v>
      </c>
      <c r="E1892" s="97" t="s">
        <v>149</v>
      </c>
      <c r="F1892" s="97" t="str">
        <f t="shared" si="30"/>
        <v>AM 8,05</v>
      </c>
    </row>
    <row r="1893" spans="1:6" x14ac:dyDescent="0.2">
      <c r="A1893" s="98">
        <v>90</v>
      </c>
      <c r="B1893" s="98">
        <v>90</v>
      </c>
      <c r="C1893" s="120">
        <v>43178</v>
      </c>
      <c r="D1893" s="121">
        <v>0.20833333333333334</v>
      </c>
      <c r="E1893" s="97" t="s">
        <v>148</v>
      </c>
      <c r="F1893" s="97" t="str">
        <f t="shared" si="30"/>
        <v>PM 5,00</v>
      </c>
    </row>
    <row r="1894" spans="1:6" x14ac:dyDescent="0.2">
      <c r="A1894" s="98">
        <v>90</v>
      </c>
      <c r="B1894" s="98">
        <v>90</v>
      </c>
      <c r="C1894" s="120">
        <v>43179</v>
      </c>
      <c r="D1894" s="121">
        <v>0.33333333333333331</v>
      </c>
      <c r="E1894" s="97" t="s">
        <v>149</v>
      </c>
      <c r="F1894" s="97" t="str">
        <f t="shared" si="30"/>
        <v>AM 8,00</v>
      </c>
    </row>
    <row r="1895" spans="1:6" x14ac:dyDescent="0.2">
      <c r="A1895" s="98">
        <v>90</v>
      </c>
      <c r="B1895" s="98">
        <v>90</v>
      </c>
      <c r="C1895" s="120">
        <v>43179</v>
      </c>
      <c r="D1895" s="121">
        <v>0.20902777777777778</v>
      </c>
      <c r="E1895" s="97" t="s">
        <v>148</v>
      </c>
      <c r="F1895" s="97" t="str">
        <f t="shared" si="30"/>
        <v>PM 5,01</v>
      </c>
    </row>
    <row r="1896" spans="1:6" x14ac:dyDescent="0.2">
      <c r="A1896" s="98">
        <v>90</v>
      </c>
      <c r="B1896" s="98">
        <v>90</v>
      </c>
      <c r="C1896" s="120">
        <v>43180</v>
      </c>
      <c r="D1896" s="121">
        <v>0.33611111111111108</v>
      </c>
      <c r="E1896" s="97" t="s">
        <v>149</v>
      </c>
      <c r="F1896" s="97" t="str">
        <f t="shared" si="30"/>
        <v>AM 8,04</v>
      </c>
    </row>
    <row r="1897" spans="1:6" x14ac:dyDescent="0.2">
      <c r="A1897" s="98">
        <v>90</v>
      </c>
      <c r="B1897" s="98">
        <v>90</v>
      </c>
      <c r="C1897" s="120">
        <v>43180</v>
      </c>
      <c r="D1897" s="121">
        <v>0.20902777777777778</v>
      </c>
      <c r="E1897" s="97" t="s">
        <v>148</v>
      </c>
      <c r="F1897" s="97" t="str">
        <f t="shared" si="30"/>
        <v>PM 5,01</v>
      </c>
    </row>
    <row r="1898" spans="1:6" x14ac:dyDescent="0.2">
      <c r="A1898" s="98">
        <v>90</v>
      </c>
      <c r="B1898" s="98">
        <v>90</v>
      </c>
      <c r="C1898" s="120">
        <v>43181</v>
      </c>
      <c r="D1898" s="121">
        <v>0.33749999999999997</v>
      </c>
      <c r="E1898" s="97" t="s">
        <v>149</v>
      </c>
      <c r="F1898" s="97" t="str">
        <f t="shared" si="30"/>
        <v>AM 8,06</v>
      </c>
    </row>
    <row r="1899" spans="1:6" x14ac:dyDescent="0.2">
      <c r="A1899" s="98">
        <v>90</v>
      </c>
      <c r="B1899" s="98">
        <v>90</v>
      </c>
      <c r="C1899" s="120">
        <v>43181</v>
      </c>
      <c r="D1899" s="121">
        <v>0.20833333333333334</v>
      </c>
      <c r="E1899" s="97" t="s">
        <v>148</v>
      </c>
      <c r="F1899" s="97" t="str">
        <f t="shared" si="30"/>
        <v>PM 5,00</v>
      </c>
    </row>
    <row r="1900" spans="1:6" x14ac:dyDescent="0.2">
      <c r="A1900" s="98">
        <v>90</v>
      </c>
      <c r="B1900" s="98">
        <v>90</v>
      </c>
      <c r="C1900" s="120">
        <v>43182</v>
      </c>
      <c r="D1900" s="121">
        <v>0.35625000000000001</v>
      </c>
      <c r="E1900" s="97" t="s">
        <v>149</v>
      </c>
      <c r="F1900" s="97" t="str">
        <f t="shared" si="30"/>
        <v>AM 8,33</v>
      </c>
    </row>
    <row r="1901" spans="1:6" x14ac:dyDescent="0.2">
      <c r="A1901" s="98">
        <v>90</v>
      </c>
      <c r="B1901" s="98">
        <v>90</v>
      </c>
      <c r="C1901" s="120">
        <v>43182</v>
      </c>
      <c r="D1901" s="121">
        <v>0.17152777777777775</v>
      </c>
      <c r="E1901" s="97" t="s">
        <v>148</v>
      </c>
      <c r="F1901" s="97" t="str">
        <f t="shared" si="30"/>
        <v>PM 4,07</v>
      </c>
    </row>
    <row r="1902" spans="1:6" x14ac:dyDescent="0.2">
      <c r="A1902" s="98">
        <v>90</v>
      </c>
      <c r="B1902" s="98">
        <v>90</v>
      </c>
      <c r="C1902" s="120">
        <v>43184</v>
      </c>
      <c r="D1902" s="121">
        <v>0.33749999999999997</v>
      </c>
      <c r="E1902" s="97" t="s">
        <v>149</v>
      </c>
      <c r="F1902" s="97" t="str">
        <f t="shared" si="30"/>
        <v>AM 8,06</v>
      </c>
    </row>
    <row r="1903" spans="1:6" x14ac:dyDescent="0.2">
      <c r="A1903" s="98">
        <v>90</v>
      </c>
      <c r="B1903" s="98">
        <v>90</v>
      </c>
      <c r="C1903" s="120">
        <v>43184</v>
      </c>
      <c r="D1903" s="121">
        <v>0.20972222222222223</v>
      </c>
      <c r="E1903" s="97" t="s">
        <v>148</v>
      </c>
      <c r="F1903" s="97" t="str">
        <f t="shared" si="30"/>
        <v>PM 5,02</v>
      </c>
    </row>
    <row r="1904" spans="1:6" x14ac:dyDescent="0.2">
      <c r="A1904" s="98">
        <v>90</v>
      </c>
      <c r="B1904" s="98">
        <v>90</v>
      </c>
      <c r="C1904" s="120">
        <v>43185</v>
      </c>
      <c r="D1904" s="121">
        <v>0.33680555555555558</v>
      </c>
      <c r="E1904" s="97" t="s">
        <v>149</v>
      </c>
      <c r="F1904" s="97" t="str">
        <f t="shared" si="30"/>
        <v>AM 8,05</v>
      </c>
    </row>
    <row r="1905" spans="1:6" x14ac:dyDescent="0.2">
      <c r="A1905" s="98">
        <v>90</v>
      </c>
      <c r="B1905" s="98">
        <v>90</v>
      </c>
      <c r="C1905" s="120">
        <v>43185</v>
      </c>
      <c r="D1905" s="121">
        <v>0.21111111111111111</v>
      </c>
      <c r="E1905" s="97" t="s">
        <v>148</v>
      </c>
      <c r="F1905" s="97" t="str">
        <f t="shared" si="30"/>
        <v>PM 5,04</v>
      </c>
    </row>
    <row r="1906" spans="1:6" x14ac:dyDescent="0.2">
      <c r="A1906" s="98">
        <v>90</v>
      </c>
      <c r="B1906" s="98">
        <v>90</v>
      </c>
      <c r="C1906" s="120">
        <v>43186</v>
      </c>
      <c r="D1906" s="121">
        <v>0.33888888888888885</v>
      </c>
      <c r="E1906" s="97" t="s">
        <v>149</v>
      </c>
      <c r="F1906" s="97" t="str">
        <f t="shared" si="30"/>
        <v>AM 8,08</v>
      </c>
    </row>
    <row r="1907" spans="1:6" x14ac:dyDescent="0.2">
      <c r="A1907" s="98">
        <v>90</v>
      </c>
      <c r="B1907" s="98">
        <v>90</v>
      </c>
      <c r="C1907" s="120">
        <v>43186</v>
      </c>
      <c r="D1907" s="121">
        <v>0.21111111111111111</v>
      </c>
      <c r="E1907" s="97" t="s">
        <v>148</v>
      </c>
      <c r="F1907" s="97" t="str">
        <f t="shared" si="30"/>
        <v>PM 5,04</v>
      </c>
    </row>
    <row r="1908" spans="1:6" x14ac:dyDescent="0.2">
      <c r="A1908" s="98">
        <v>90</v>
      </c>
      <c r="B1908" s="98">
        <v>90</v>
      </c>
      <c r="C1908" s="120">
        <v>43187</v>
      </c>
      <c r="D1908" s="121">
        <v>0.33055555555555555</v>
      </c>
      <c r="E1908" s="97" t="s">
        <v>149</v>
      </c>
      <c r="F1908" s="97" t="str">
        <f t="shared" si="30"/>
        <v>AM 7,56</v>
      </c>
    </row>
    <row r="1909" spans="1:6" x14ac:dyDescent="0.2">
      <c r="A1909" s="98">
        <v>90</v>
      </c>
      <c r="B1909" s="98">
        <v>90</v>
      </c>
      <c r="C1909" s="120">
        <v>43187</v>
      </c>
      <c r="D1909" s="121">
        <v>0.20902777777777778</v>
      </c>
      <c r="E1909" s="97" t="s">
        <v>148</v>
      </c>
      <c r="F1909" s="97" t="str">
        <f t="shared" si="30"/>
        <v>PM 5,01</v>
      </c>
    </row>
    <row r="1910" spans="1:6" x14ac:dyDescent="0.2">
      <c r="A1910" s="98">
        <v>90</v>
      </c>
      <c r="B1910" s="98">
        <v>90</v>
      </c>
      <c r="C1910" s="120">
        <v>43188</v>
      </c>
      <c r="D1910" s="121">
        <v>0.33888888888888885</v>
      </c>
      <c r="E1910" s="97" t="s">
        <v>149</v>
      </c>
      <c r="F1910" s="97" t="str">
        <f t="shared" si="30"/>
        <v>AM 8,08</v>
      </c>
    </row>
    <row r="1911" spans="1:6" x14ac:dyDescent="0.2">
      <c r="A1911" s="98">
        <v>90</v>
      </c>
      <c r="B1911" s="98">
        <v>90</v>
      </c>
      <c r="C1911" s="120">
        <v>43188</v>
      </c>
      <c r="D1911" s="121">
        <v>0.20972222222222223</v>
      </c>
      <c r="E1911" s="97" t="s">
        <v>148</v>
      </c>
      <c r="F1911" s="97" t="str">
        <f t="shared" si="30"/>
        <v>PM 5,02</v>
      </c>
    </row>
    <row r="1912" spans="1:6" x14ac:dyDescent="0.2">
      <c r="A1912" s="98">
        <v>90</v>
      </c>
      <c r="B1912" s="98">
        <v>90</v>
      </c>
      <c r="C1912" s="120">
        <v>43190</v>
      </c>
      <c r="D1912" s="121">
        <v>0.33958333333333335</v>
      </c>
      <c r="E1912" s="97" t="s">
        <v>149</v>
      </c>
      <c r="F1912" s="97" t="str">
        <f t="shared" si="30"/>
        <v>AM 8,09</v>
      </c>
    </row>
    <row r="1913" spans="1:6" x14ac:dyDescent="0.2">
      <c r="A1913" s="98">
        <v>90</v>
      </c>
      <c r="B1913" s="98">
        <v>90</v>
      </c>
      <c r="C1913" s="120">
        <v>43190</v>
      </c>
      <c r="D1913" s="121">
        <v>0.21041666666666667</v>
      </c>
      <c r="E1913" s="97" t="s">
        <v>148</v>
      </c>
      <c r="F1913" s="97" t="str">
        <f t="shared" si="30"/>
        <v>PM 5,03</v>
      </c>
    </row>
    <row r="1914" spans="1:6" x14ac:dyDescent="0.2">
      <c r="A1914" s="98">
        <v>91</v>
      </c>
      <c r="B1914" s="98">
        <v>91</v>
      </c>
      <c r="C1914" s="120">
        <v>43177</v>
      </c>
      <c r="D1914" s="121">
        <v>0.34652777777777777</v>
      </c>
      <c r="E1914" s="97" t="s">
        <v>149</v>
      </c>
      <c r="F1914" s="97" t="str">
        <f t="shared" si="30"/>
        <v>AM 8,19</v>
      </c>
    </row>
    <row r="1915" spans="1:6" x14ac:dyDescent="0.2">
      <c r="A1915" s="98">
        <v>91</v>
      </c>
      <c r="B1915" s="98">
        <v>91</v>
      </c>
      <c r="C1915" s="120">
        <v>43177</v>
      </c>
      <c r="D1915" s="121">
        <v>0.25138888888888888</v>
      </c>
      <c r="E1915" s="97" t="s">
        <v>148</v>
      </c>
      <c r="F1915" s="97" t="str">
        <f t="shared" si="30"/>
        <v>PM 6,02</v>
      </c>
    </row>
    <row r="1916" spans="1:6" x14ac:dyDescent="0.2">
      <c r="A1916" s="98">
        <v>91</v>
      </c>
      <c r="B1916" s="98">
        <v>91</v>
      </c>
      <c r="C1916" s="120">
        <v>43178</v>
      </c>
      <c r="D1916" s="121">
        <v>0.33680555555555558</v>
      </c>
      <c r="E1916" s="97" t="s">
        <v>149</v>
      </c>
      <c r="F1916" s="97" t="str">
        <f t="shared" si="30"/>
        <v>AM 8,05</v>
      </c>
    </row>
    <row r="1917" spans="1:6" x14ac:dyDescent="0.2">
      <c r="A1917" s="98">
        <v>91</v>
      </c>
      <c r="B1917" s="98">
        <v>91</v>
      </c>
      <c r="C1917" s="120">
        <v>43178</v>
      </c>
      <c r="D1917" s="121">
        <v>0.21041666666666667</v>
      </c>
      <c r="E1917" s="97" t="s">
        <v>148</v>
      </c>
      <c r="F1917" s="97" t="str">
        <f t="shared" si="30"/>
        <v>PM 5,03</v>
      </c>
    </row>
    <row r="1918" spans="1:6" x14ac:dyDescent="0.2">
      <c r="A1918" s="98">
        <v>91</v>
      </c>
      <c r="B1918" s="98">
        <v>91</v>
      </c>
      <c r="C1918" s="120">
        <v>43179</v>
      </c>
      <c r="D1918" s="121">
        <v>0.33263888888888887</v>
      </c>
      <c r="E1918" s="97" t="s">
        <v>149</v>
      </c>
      <c r="F1918" s="97" t="str">
        <f t="shared" si="30"/>
        <v>AM 7,59</v>
      </c>
    </row>
    <row r="1919" spans="1:6" x14ac:dyDescent="0.2">
      <c r="A1919" s="98">
        <v>91</v>
      </c>
      <c r="B1919" s="98">
        <v>91</v>
      </c>
      <c r="C1919" s="120">
        <v>43179</v>
      </c>
      <c r="D1919" s="121">
        <v>0.21111111111111111</v>
      </c>
      <c r="E1919" s="97" t="s">
        <v>148</v>
      </c>
      <c r="F1919" s="97" t="str">
        <f t="shared" si="30"/>
        <v>PM 5,04</v>
      </c>
    </row>
    <row r="1920" spans="1:6" x14ac:dyDescent="0.2">
      <c r="A1920" s="98">
        <v>91</v>
      </c>
      <c r="B1920" s="98">
        <v>91</v>
      </c>
      <c r="C1920" s="120">
        <v>43180</v>
      </c>
      <c r="D1920" s="121">
        <v>0.33611111111111108</v>
      </c>
      <c r="E1920" s="97" t="s">
        <v>149</v>
      </c>
      <c r="F1920" s="97" t="str">
        <f t="shared" si="30"/>
        <v>AM 8,04</v>
      </c>
    </row>
    <row r="1921" spans="1:6" x14ac:dyDescent="0.2">
      <c r="A1921" s="98">
        <v>91</v>
      </c>
      <c r="B1921" s="98">
        <v>91</v>
      </c>
      <c r="C1921" s="120">
        <v>43180</v>
      </c>
      <c r="D1921" s="121">
        <v>0.25138888888888888</v>
      </c>
      <c r="E1921" s="97" t="s">
        <v>148</v>
      </c>
      <c r="F1921" s="97" t="str">
        <f t="shared" si="30"/>
        <v>PM 6,02</v>
      </c>
    </row>
    <row r="1922" spans="1:6" x14ac:dyDescent="0.2">
      <c r="A1922" s="98">
        <v>91</v>
      </c>
      <c r="B1922" s="98">
        <v>91</v>
      </c>
      <c r="C1922" s="120">
        <v>43181</v>
      </c>
      <c r="D1922" s="121">
        <v>0.33749999999999997</v>
      </c>
      <c r="E1922" s="97" t="s">
        <v>149</v>
      </c>
      <c r="F1922" s="97" t="str">
        <f t="shared" ref="F1922:F1985" si="31">E1922&amp;" "&amp;TEXT(D1922,"h,mm")</f>
        <v>AM 8,06</v>
      </c>
    </row>
    <row r="1923" spans="1:6" x14ac:dyDescent="0.2">
      <c r="A1923" s="98">
        <v>91</v>
      </c>
      <c r="B1923" s="98">
        <v>91</v>
      </c>
      <c r="C1923" s="120">
        <v>43181</v>
      </c>
      <c r="D1923" s="121">
        <v>0.20972222222222223</v>
      </c>
      <c r="E1923" s="97" t="s">
        <v>148</v>
      </c>
      <c r="F1923" s="97" t="str">
        <f t="shared" si="31"/>
        <v>PM 5,02</v>
      </c>
    </row>
    <row r="1924" spans="1:6" x14ac:dyDescent="0.2">
      <c r="A1924" s="98">
        <v>91</v>
      </c>
      <c r="B1924" s="98">
        <v>91</v>
      </c>
      <c r="C1924" s="120">
        <v>43183</v>
      </c>
      <c r="D1924" s="121">
        <v>0.33888888888888885</v>
      </c>
      <c r="E1924" s="97" t="s">
        <v>149</v>
      </c>
      <c r="F1924" s="97" t="str">
        <f t="shared" si="31"/>
        <v>AM 8,08</v>
      </c>
    </row>
    <row r="1925" spans="1:6" x14ac:dyDescent="0.2">
      <c r="A1925" s="98">
        <v>91</v>
      </c>
      <c r="B1925" s="98">
        <v>91</v>
      </c>
      <c r="C1925" s="120">
        <v>43183</v>
      </c>
      <c r="D1925" s="121">
        <v>0.21180555555555555</v>
      </c>
      <c r="E1925" s="97" t="s">
        <v>148</v>
      </c>
      <c r="F1925" s="97" t="str">
        <f t="shared" si="31"/>
        <v>PM 5,05</v>
      </c>
    </row>
    <row r="1926" spans="1:6" x14ac:dyDescent="0.2">
      <c r="A1926" s="98">
        <v>91</v>
      </c>
      <c r="B1926" s="98">
        <v>91</v>
      </c>
      <c r="C1926" s="120">
        <v>43184</v>
      </c>
      <c r="D1926" s="121">
        <v>0.34236111111111112</v>
      </c>
      <c r="E1926" s="97" t="s">
        <v>149</v>
      </c>
      <c r="F1926" s="97" t="str">
        <f t="shared" si="31"/>
        <v>AM 8,13</v>
      </c>
    </row>
    <row r="1927" spans="1:6" x14ac:dyDescent="0.2">
      <c r="A1927" s="98">
        <v>91</v>
      </c>
      <c r="B1927" s="98">
        <v>91</v>
      </c>
      <c r="C1927" s="120">
        <v>43184</v>
      </c>
      <c r="D1927" s="121">
        <v>0.20902777777777778</v>
      </c>
      <c r="E1927" s="97" t="s">
        <v>148</v>
      </c>
      <c r="F1927" s="97" t="str">
        <f t="shared" si="31"/>
        <v>PM 5,01</v>
      </c>
    </row>
    <row r="1928" spans="1:6" x14ac:dyDescent="0.2">
      <c r="A1928" s="98">
        <v>91</v>
      </c>
      <c r="B1928" s="98">
        <v>91</v>
      </c>
      <c r="C1928" s="120">
        <v>43185</v>
      </c>
      <c r="D1928" s="121">
        <v>0.33749999999999997</v>
      </c>
      <c r="E1928" s="97" t="s">
        <v>149</v>
      </c>
      <c r="F1928" s="97" t="str">
        <f t="shared" si="31"/>
        <v>AM 8,06</v>
      </c>
    </row>
    <row r="1929" spans="1:6" x14ac:dyDescent="0.2">
      <c r="A1929" s="98">
        <v>91</v>
      </c>
      <c r="B1929" s="98">
        <v>91</v>
      </c>
      <c r="C1929" s="120">
        <v>43185</v>
      </c>
      <c r="D1929" s="121">
        <v>0.20972222222222223</v>
      </c>
      <c r="E1929" s="97" t="s">
        <v>148</v>
      </c>
      <c r="F1929" s="97" t="str">
        <f t="shared" si="31"/>
        <v>PM 5,02</v>
      </c>
    </row>
    <row r="1930" spans="1:6" x14ac:dyDescent="0.2">
      <c r="A1930" s="98">
        <v>91</v>
      </c>
      <c r="B1930" s="98">
        <v>91</v>
      </c>
      <c r="C1930" s="120">
        <v>43186</v>
      </c>
      <c r="D1930" s="121">
        <v>0.33819444444444446</v>
      </c>
      <c r="E1930" s="97" t="s">
        <v>149</v>
      </c>
      <c r="F1930" s="97" t="str">
        <f t="shared" si="31"/>
        <v>AM 8,07</v>
      </c>
    </row>
    <row r="1931" spans="1:6" x14ac:dyDescent="0.2">
      <c r="A1931" s="98">
        <v>91</v>
      </c>
      <c r="B1931" s="98">
        <v>91</v>
      </c>
      <c r="C1931" s="120">
        <v>43186</v>
      </c>
      <c r="D1931" s="121">
        <v>0.25069444444444444</v>
      </c>
      <c r="E1931" s="97" t="s">
        <v>148</v>
      </c>
      <c r="F1931" s="97" t="str">
        <f t="shared" si="31"/>
        <v>PM 6,01</v>
      </c>
    </row>
    <row r="1932" spans="1:6" x14ac:dyDescent="0.2">
      <c r="A1932" s="98">
        <v>91</v>
      </c>
      <c r="B1932" s="98">
        <v>91</v>
      </c>
      <c r="C1932" s="120">
        <v>43187</v>
      </c>
      <c r="D1932" s="121">
        <v>0.3347222222222222</v>
      </c>
      <c r="E1932" s="97" t="s">
        <v>149</v>
      </c>
      <c r="F1932" s="97" t="str">
        <f t="shared" si="31"/>
        <v>AM 8,02</v>
      </c>
    </row>
    <row r="1933" spans="1:6" x14ac:dyDescent="0.2">
      <c r="A1933" s="98">
        <v>91</v>
      </c>
      <c r="B1933" s="98">
        <v>91</v>
      </c>
      <c r="C1933" s="120">
        <v>43187</v>
      </c>
      <c r="D1933" s="121">
        <v>0.20972222222222223</v>
      </c>
      <c r="E1933" s="97" t="s">
        <v>148</v>
      </c>
      <c r="F1933" s="97" t="str">
        <f t="shared" si="31"/>
        <v>PM 5,02</v>
      </c>
    </row>
    <row r="1934" spans="1:6" x14ac:dyDescent="0.2">
      <c r="A1934" s="98">
        <v>91</v>
      </c>
      <c r="B1934" s="98">
        <v>91</v>
      </c>
      <c r="C1934" s="120">
        <v>43188</v>
      </c>
      <c r="D1934" s="121">
        <v>0.33819444444444446</v>
      </c>
      <c r="E1934" s="97" t="s">
        <v>149</v>
      </c>
      <c r="F1934" s="97" t="str">
        <f t="shared" si="31"/>
        <v>AM 8,07</v>
      </c>
    </row>
    <row r="1935" spans="1:6" x14ac:dyDescent="0.2">
      <c r="A1935" s="98">
        <v>91</v>
      </c>
      <c r="B1935" s="98">
        <v>91</v>
      </c>
      <c r="C1935" s="120">
        <v>43188</v>
      </c>
      <c r="D1935" s="121">
        <v>0.20902777777777778</v>
      </c>
      <c r="E1935" s="97" t="s">
        <v>148</v>
      </c>
      <c r="F1935" s="97" t="str">
        <f t="shared" si="31"/>
        <v>PM 5,01</v>
      </c>
    </row>
    <row r="1936" spans="1:6" x14ac:dyDescent="0.2">
      <c r="A1936" s="98">
        <v>91</v>
      </c>
      <c r="B1936" s="98">
        <v>91</v>
      </c>
      <c r="C1936" s="120">
        <v>43190</v>
      </c>
      <c r="D1936" s="121">
        <v>0.33819444444444446</v>
      </c>
      <c r="E1936" s="97" t="s">
        <v>149</v>
      </c>
      <c r="F1936" s="97" t="str">
        <f t="shared" si="31"/>
        <v>AM 8,07</v>
      </c>
    </row>
    <row r="1937" spans="1:6" x14ac:dyDescent="0.2">
      <c r="A1937" s="98">
        <v>91</v>
      </c>
      <c r="B1937" s="98">
        <v>91</v>
      </c>
      <c r="C1937" s="120">
        <v>43190</v>
      </c>
      <c r="D1937" s="121">
        <v>0.52708333333333335</v>
      </c>
      <c r="E1937" s="97" t="s">
        <v>148</v>
      </c>
      <c r="F1937" s="97" t="str">
        <f t="shared" si="31"/>
        <v>PM 12,39</v>
      </c>
    </row>
    <row r="1938" spans="1:6" x14ac:dyDescent="0.2">
      <c r="A1938" s="98">
        <v>92</v>
      </c>
      <c r="B1938" s="98">
        <v>92</v>
      </c>
      <c r="C1938" s="120">
        <v>43177</v>
      </c>
      <c r="D1938" s="121">
        <v>0.34791666666666665</v>
      </c>
      <c r="E1938" s="97" t="s">
        <v>149</v>
      </c>
      <c r="F1938" s="97" t="str">
        <f t="shared" si="31"/>
        <v>AM 8,21</v>
      </c>
    </row>
    <row r="1939" spans="1:6" x14ac:dyDescent="0.2">
      <c r="A1939" s="98">
        <v>92</v>
      </c>
      <c r="B1939" s="98">
        <v>92</v>
      </c>
      <c r="C1939" s="120">
        <v>43177</v>
      </c>
      <c r="D1939" s="121">
        <v>0.22291666666666665</v>
      </c>
      <c r="E1939" s="97" t="s">
        <v>148</v>
      </c>
      <c r="F1939" s="97" t="str">
        <f t="shared" si="31"/>
        <v>PM 5,21</v>
      </c>
    </row>
    <row r="1940" spans="1:6" x14ac:dyDescent="0.2">
      <c r="A1940" s="98">
        <v>92</v>
      </c>
      <c r="B1940" s="98">
        <v>92</v>
      </c>
      <c r="C1940" s="120">
        <v>43178</v>
      </c>
      <c r="D1940" s="121">
        <v>0.33680555555555558</v>
      </c>
      <c r="E1940" s="97" t="s">
        <v>149</v>
      </c>
      <c r="F1940" s="97" t="str">
        <f t="shared" si="31"/>
        <v>AM 8,05</v>
      </c>
    </row>
    <row r="1941" spans="1:6" x14ac:dyDescent="0.2">
      <c r="A1941" s="98">
        <v>92</v>
      </c>
      <c r="B1941" s="98">
        <v>92</v>
      </c>
      <c r="C1941" s="120">
        <v>43178</v>
      </c>
      <c r="D1941" s="121">
        <v>0.25138888888888888</v>
      </c>
      <c r="E1941" s="97" t="s">
        <v>148</v>
      </c>
      <c r="F1941" s="97" t="str">
        <f t="shared" si="31"/>
        <v>PM 6,02</v>
      </c>
    </row>
    <row r="1942" spans="1:6" x14ac:dyDescent="0.2">
      <c r="A1942" s="98">
        <v>92</v>
      </c>
      <c r="B1942" s="98">
        <v>92</v>
      </c>
      <c r="C1942" s="120">
        <v>43179</v>
      </c>
      <c r="D1942" s="121">
        <v>0.3347222222222222</v>
      </c>
      <c r="E1942" s="97" t="s">
        <v>149</v>
      </c>
      <c r="F1942" s="97" t="str">
        <f t="shared" si="31"/>
        <v>AM 8,02</v>
      </c>
    </row>
    <row r="1943" spans="1:6" x14ac:dyDescent="0.2">
      <c r="A1943" s="98">
        <v>92</v>
      </c>
      <c r="B1943" s="98">
        <v>92</v>
      </c>
      <c r="C1943" s="120">
        <v>43179</v>
      </c>
      <c r="D1943" s="121">
        <v>0.25069444444444444</v>
      </c>
      <c r="E1943" s="97" t="s">
        <v>148</v>
      </c>
      <c r="F1943" s="97" t="str">
        <f t="shared" si="31"/>
        <v>PM 6,01</v>
      </c>
    </row>
    <row r="1944" spans="1:6" x14ac:dyDescent="0.2">
      <c r="A1944" s="98">
        <v>92</v>
      </c>
      <c r="B1944" s="98">
        <v>92</v>
      </c>
      <c r="C1944" s="120">
        <v>43180</v>
      </c>
      <c r="D1944" s="121">
        <v>0.33611111111111108</v>
      </c>
      <c r="E1944" s="97" t="s">
        <v>149</v>
      </c>
      <c r="F1944" s="97" t="str">
        <f t="shared" si="31"/>
        <v>AM 8,04</v>
      </c>
    </row>
    <row r="1945" spans="1:6" x14ac:dyDescent="0.2">
      <c r="A1945" s="98">
        <v>92</v>
      </c>
      <c r="B1945" s="98">
        <v>92</v>
      </c>
      <c r="C1945" s="120">
        <v>43180</v>
      </c>
      <c r="D1945" s="121">
        <v>0.25138888888888888</v>
      </c>
      <c r="E1945" s="97" t="s">
        <v>148</v>
      </c>
      <c r="F1945" s="97" t="str">
        <f t="shared" si="31"/>
        <v>PM 6,02</v>
      </c>
    </row>
    <row r="1946" spans="1:6" x14ac:dyDescent="0.2">
      <c r="A1946" s="98">
        <v>92</v>
      </c>
      <c r="B1946" s="98">
        <v>92</v>
      </c>
      <c r="C1946" s="120">
        <v>43181</v>
      </c>
      <c r="D1946" s="121">
        <v>0.33749999999999997</v>
      </c>
      <c r="E1946" s="97" t="s">
        <v>149</v>
      </c>
      <c r="F1946" s="97" t="str">
        <f t="shared" si="31"/>
        <v>AM 8,06</v>
      </c>
    </row>
    <row r="1947" spans="1:6" x14ac:dyDescent="0.2">
      <c r="A1947" s="98">
        <v>92</v>
      </c>
      <c r="B1947" s="98">
        <v>92</v>
      </c>
      <c r="C1947" s="120">
        <v>43183</v>
      </c>
      <c r="D1947" s="121">
        <v>0.33888888888888885</v>
      </c>
      <c r="E1947" s="97" t="s">
        <v>149</v>
      </c>
      <c r="F1947" s="97" t="str">
        <f t="shared" si="31"/>
        <v>AM 8,08</v>
      </c>
    </row>
    <row r="1948" spans="1:6" x14ac:dyDescent="0.2">
      <c r="A1948" s="98">
        <v>92</v>
      </c>
      <c r="B1948" s="98">
        <v>92</v>
      </c>
      <c r="C1948" s="120">
        <v>43183</v>
      </c>
      <c r="D1948" s="121">
        <v>0.20902777777777778</v>
      </c>
      <c r="E1948" s="97" t="s">
        <v>148</v>
      </c>
      <c r="F1948" s="97" t="str">
        <f t="shared" si="31"/>
        <v>PM 5,01</v>
      </c>
    </row>
    <row r="1949" spans="1:6" x14ac:dyDescent="0.2">
      <c r="A1949" s="98">
        <v>92</v>
      </c>
      <c r="B1949" s="98">
        <v>92</v>
      </c>
      <c r="C1949" s="120">
        <v>43184</v>
      </c>
      <c r="D1949" s="121">
        <v>0.33749999999999997</v>
      </c>
      <c r="E1949" s="97" t="s">
        <v>149</v>
      </c>
      <c r="F1949" s="97" t="str">
        <f t="shared" si="31"/>
        <v>AM 8,06</v>
      </c>
    </row>
    <row r="1950" spans="1:6" x14ac:dyDescent="0.2">
      <c r="A1950" s="98">
        <v>92</v>
      </c>
      <c r="B1950" s="98">
        <v>92</v>
      </c>
      <c r="C1950" s="120">
        <v>43184</v>
      </c>
      <c r="D1950" s="121">
        <v>0.25</v>
      </c>
      <c r="E1950" s="97" t="s">
        <v>148</v>
      </c>
      <c r="F1950" s="97" t="str">
        <f t="shared" si="31"/>
        <v>PM 6,00</v>
      </c>
    </row>
    <row r="1951" spans="1:6" x14ac:dyDescent="0.2">
      <c r="A1951" s="98">
        <v>93</v>
      </c>
      <c r="B1951" s="98">
        <v>93</v>
      </c>
      <c r="C1951" s="120">
        <v>43177</v>
      </c>
      <c r="D1951" s="121">
        <v>0.35000000000000003</v>
      </c>
      <c r="E1951" s="97" t="s">
        <v>149</v>
      </c>
      <c r="F1951" s="97" t="str">
        <f t="shared" si="31"/>
        <v>AM 8,24</v>
      </c>
    </row>
    <row r="1952" spans="1:6" x14ac:dyDescent="0.2">
      <c r="A1952" s="98">
        <v>93</v>
      </c>
      <c r="B1952" s="98">
        <v>93</v>
      </c>
      <c r="C1952" s="120">
        <v>43177</v>
      </c>
      <c r="D1952" s="121">
        <v>0.16041666666666668</v>
      </c>
      <c r="E1952" s="97" t="s">
        <v>148</v>
      </c>
      <c r="F1952" s="97" t="str">
        <f t="shared" si="31"/>
        <v>PM 3,51</v>
      </c>
    </row>
    <row r="1953" spans="1:6" x14ac:dyDescent="0.2">
      <c r="A1953" s="98">
        <v>93</v>
      </c>
      <c r="B1953" s="98">
        <v>93</v>
      </c>
      <c r="C1953" s="120">
        <v>43178</v>
      </c>
      <c r="D1953" s="121">
        <v>0.3444444444444445</v>
      </c>
      <c r="E1953" s="97" t="s">
        <v>149</v>
      </c>
      <c r="F1953" s="97" t="str">
        <f t="shared" si="31"/>
        <v>AM 8,16</v>
      </c>
    </row>
    <row r="1954" spans="1:6" x14ac:dyDescent="0.2">
      <c r="A1954" s="98">
        <v>93</v>
      </c>
      <c r="B1954" s="98">
        <v>93</v>
      </c>
      <c r="C1954" s="120">
        <v>43178</v>
      </c>
      <c r="D1954" s="121">
        <v>0.16111111111111112</v>
      </c>
      <c r="E1954" s="97" t="s">
        <v>148</v>
      </c>
      <c r="F1954" s="97" t="str">
        <f t="shared" si="31"/>
        <v>PM 3,52</v>
      </c>
    </row>
    <row r="1955" spans="1:6" x14ac:dyDescent="0.2">
      <c r="A1955" s="98">
        <v>93</v>
      </c>
      <c r="B1955" s="98">
        <v>93</v>
      </c>
      <c r="C1955" s="120">
        <v>43183</v>
      </c>
      <c r="D1955" s="121">
        <v>0.34236111111111112</v>
      </c>
      <c r="E1955" s="97" t="s">
        <v>149</v>
      </c>
      <c r="F1955" s="97" t="str">
        <f t="shared" si="31"/>
        <v>AM 8,13</v>
      </c>
    </row>
    <row r="1956" spans="1:6" x14ac:dyDescent="0.2">
      <c r="A1956" s="98">
        <v>93</v>
      </c>
      <c r="B1956" s="98">
        <v>93</v>
      </c>
      <c r="C1956" s="120">
        <v>43183</v>
      </c>
      <c r="D1956" s="121">
        <v>0.16180555555555556</v>
      </c>
      <c r="E1956" s="97" t="s">
        <v>148</v>
      </c>
      <c r="F1956" s="97" t="str">
        <f t="shared" si="31"/>
        <v>PM 3,53</v>
      </c>
    </row>
    <row r="1957" spans="1:6" x14ac:dyDescent="0.2">
      <c r="A1957" s="98">
        <v>93</v>
      </c>
      <c r="B1957" s="98">
        <v>93</v>
      </c>
      <c r="C1957" s="120">
        <v>43184</v>
      </c>
      <c r="D1957" s="121">
        <v>0.34166666666666662</v>
      </c>
      <c r="E1957" s="97" t="s">
        <v>149</v>
      </c>
      <c r="F1957" s="97" t="str">
        <f t="shared" si="31"/>
        <v>AM 8,12</v>
      </c>
    </row>
    <row r="1958" spans="1:6" x14ac:dyDescent="0.2">
      <c r="A1958" s="98">
        <v>93</v>
      </c>
      <c r="B1958" s="98">
        <v>93</v>
      </c>
      <c r="C1958" s="120">
        <v>43184</v>
      </c>
      <c r="D1958" s="121">
        <v>0.15972222222222224</v>
      </c>
      <c r="E1958" s="97" t="s">
        <v>148</v>
      </c>
      <c r="F1958" s="97" t="str">
        <f t="shared" si="31"/>
        <v>PM 3,50</v>
      </c>
    </row>
    <row r="1959" spans="1:6" x14ac:dyDescent="0.2">
      <c r="A1959" s="98">
        <v>93</v>
      </c>
      <c r="B1959" s="98">
        <v>93</v>
      </c>
      <c r="C1959" s="120">
        <v>43185</v>
      </c>
      <c r="D1959" s="121">
        <v>0.33611111111111108</v>
      </c>
      <c r="E1959" s="97" t="s">
        <v>149</v>
      </c>
      <c r="F1959" s="97" t="str">
        <f t="shared" si="31"/>
        <v>AM 8,04</v>
      </c>
    </row>
    <row r="1960" spans="1:6" x14ac:dyDescent="0.2">
      <c r="A1960" s="98">
        <v>93</v>
      </c>
      <c r="B1960" s="98">
        <v>93</v>
      </c>
      <c r="C1960" s="120">
        <v>43185</v>
      </c>
      <c r="D1960" s="121">
        <v>0.16041666666666668</v>
      </c>
      <c r="E1960" s="97" t="s">
        <v>148</v>
      </c>
      <c r="F1960" s="97" t="str">
        <f t="shared" si="31"/>
        <v>PM 3,51</v>
      </c>
    </row>
    <row r="1961" spans="1:6" x14ac:dyDescent="0.2">
      <c r="A1961" s="98">
        <v>93</v>
      </c>
      <c r="B1961" s="98">
        <v>93</v>
      </c>
      <c r="C1961" s="120">
        <v>43186</v>
      </c>
      <c r="D1961" s="121">
        <v>0.35000000000000003</v>
      </c>
      <c r="E1961" s="97" t="s">
        <v>149</v>
      </c>
      <c r="F1961" s="97" t="str">
        <f t="shared" si="31"/>
        <v>AM 8,24</v>
      </c>
    </row>
    <row r="1962" spans="1:6" x14ac:dyDescent="0.2">
      <c r="A1962" s="98">
        <v>93</v>
      </c>
      <c r="B1962" s="98">
        <v>93</v>
      </c>
      <c r="C1962" s="120">
        <v>43186</v>
      </c>
      <c r="D1962" s="121">
        <v>0.16180555555555556</v>
      </c>
      <c r="E1962" s="97" t="s">
        <v>148</v>
      </c>
      <c r="F1962" s="97" t="str">
        <f t="shared" si="31"/>
        <v>PM 3,53</v>
      </c>
    </row>
    <row r="1963" spans="1:6" x14ac:dyDescent="0.2">
      <c r="A1963" s="98">
        <v>93</v>
      </c>
      <c r="B1963" s="98">
        <v>93</v>
      </c>
      <c r="C1963" s="120">
        <v>43187</v>
      </c>
      <c r="D1963" s="121">
        <v>0.34791666666666665</v>
      </c>
      <c r="E1963" s="97" t="s">
        <v>149</v>
      </c>
      <c r="F1963" s="97" t="str">
        <f t="shared" si="31"/>
        <v>AM 8,21</v>
      </c>
    </row>
    <row r="1964" spans="1:6" x14ac:dyDescent="0.2">
      <c r="A1964" s="98">
        <v>93</v>
      </c>
      <c r="B1964" s="98">
        <v>93</v>
      </c>
      <c r="C1964" s="120">
        <v>43187</v>
      </c>
      <c r="D1964" s="121">
        <v>0.16041666666666668</v>
      </c>
      <c r="E1964" s="97" t="s">
        <v>148</v>
      </c>
      <c r="F1964" s="97" t="str">
        <f t="shared" si="31"/>
        <v>PM 3,51</v>
      </c>
    </row>
    <row r="1965" spans="1:6" x14ac:dyDescent="0.2">
      <c r="A1965" s="98">
        <v>93</v>
      </c>
      <c r="B1965" s="98">
        <v>93</v>
      </c>
      <c r="C1965" s="120">
        <v>43188</v>
      </c>
      <c r="D1965" s="121">
        <v>0.33958333333333335</v>
      </c>
      <c r="E1965" s="97" t="s">
        <v>149</v>
      </c>
      <c r="F1965" s="97" t="str">
        <f t="shared" si="31"/>
        <v>AM 8,09</v>
      </c>
    </row>
    <row r="1966" spans="1:6" x14ac:dyDescent="0.2">
      <c r="A1966" s="98">
        <v>93</v>
      </c>
      <c r="B1966" s="98">
        <v>93</v>
      </c>
      <c r="C1966" s="120">
        <v>43188</v>
      </c>
      <c r="D1966" s="121">
        <v>0.16111111111111112</v>
      </c>
      <c r="E1966" s="97" t="s">
        <v>148</v>
      </c>
      <c r="F1966" s="97" t="str">
        <f t="shared" si="31"/>
        <v>PM 3,52</v>
      </c>
    </row>
    <row r="1967" spans="1:6" x14ac:dyDescent="0.2">
      <c r="A1967" s="98">
        <v>94</v>
      </c>
      <c r="B1967" s="98">
        <v>94</v>
      </c>
      <c r="C1967" s="120">
        <v>43177</v>
      </c>
      <c r="D1967" s="121">
        <v>0.35069444444444442</v>
      </c>
      <c r="E1967" s="97" t="s">
        <v>149</v>
      </c>
      <c r="F1967" s="97" t="str">
        <f t="shared" si="31"/>
        <v>AM 8,25</v>
      </c>
    </row>
    <row r="1968" spans="1:6" x14ac:dyDescent="0.2">
      <c r="A1968" s="98">
        <v>94</v>
      </c>
      <c r="B1968" s="98">
        <v>94</v>
      </c>
      <c r="C1968" s="120">
        <v>43178</v>
      </c>
      <c r="D1968" s="121">
        <v>0.33680555555555558</v>
      </c>
      <c r="E1968" s="97" t="s">
        <v>149</v>
      </c>
      <c r="F1968" s="97" t="str">
        <f t="shared" si="31"/>
        <v>AM 8,05</v>
      </c>
    </row>
    <row r="1969" spans="1:6" x14ac:dyDescent="0.2">
      <c r="A1969" s="98">
        <v>94</v>
      </c>
      <c r="B1969" s="98">
        <v>94</v>
      </c>
      <c r="C1969" s="120">
        <v>43178</v>
      </c>
      <c r="D1969" s="121">
        <v>4.2361111111111106E-2</v>
      </c>
      <c r="E1969" s="97" t="s">
        <v>148</v>
      </c>
      <c r="F1969" s="97" t="str">
        <f t="shared" si="31"/>
        <v>PM 1,01</v>
      </c>
    </row>
    <row r="1970" spans="1:6" x14ac:dyDescent="0.2">
      <c r="A1970" s="98">
        <v>94</v>
      </c>
      <c r="B1970" s="98">
        <v>94</v>
      </c>
      <c r="C1970" s="120">
        <v>43179</v>
      </c>
      <c r="D1970" s="121">
        <v>0.33263888888888887</v>
      </c>
      <c r="E1970" s="97" t="s">
        <v>149</v>
      </c>
      <c r="F1970" s="97" t="str">
        <f t="shared" si="31"/>
        <v>AM 7,59</v>
      </c>
    </row>
    <row r="1971" spans="1:6" x14ac:dyDescent="0.2">
      <c r="A1971" s="98">
        <v>94</v>
      </c>
      <c r="B1971" s="98">
        <v>94</v>
      </c>
      <c r="C1971" s="120">
        <v>43179</v>
      </c>
      <c r="D1971" s="121">
        <v>4.3055555555555562E-2</v>
      </c>
      <c r="E1971" s="97" t="s">
        <v>148</v>
      </c>
      <c r="F1971" s="97" t="str">
        <f t="shared" si="31"/>
        <v>PM 1,02</v>
      </c>
    </row>
    <row r="1972" spans="1:6" x14ac:dyDescent="0.2">
      <c r="A1972" s="98">
        <v>94</v>
      </c>
      <c r="B1972" s="98">
        <v>94</v>
      </c>
      <c r="C1972" s="120">
        <v>43180</v>
      </c>
      <c r="D1972" s="121">
        <v>0.33680555555555558</v>
      </c>
      <c r="E1972" s="97" t="s">
        <v>149</v>
      </c>
      <c r="F1972" s="97" t="str">
        <f t="shared" si="31"/>
        <v>AM 8,05</v>
      </c>
    </row>
    <row r="1973" spans="1:6" x14ac:dyDescent="0.2">
      <c r="A1973" s="98">
        <v>94</v>
      </c>
      <c r="B1973" s="98">
        <v>94</v>
      </c>
      <c r="C1973" s="120">
        <v>43180</v>
      </c>
      <c r="D1973" s="121">
        <v>4.2361111111111106E-2</v>
      </c>
      <c r="E1973" s="97" t="s">
        <v>148</v>
      </c>
      <c r="F1973" s="97" t="str">
        <f t="shared" si="31"/>
        <v>PM 1,01</v>
      </c>
    </row>
    <row r="1974" spans="1:6" x14ac:dyDescent="0.2">
      <c r="A1974" s="98">
        <v>94</v>
      </c>
      <c r="B1974" s="98">
        <v>94</v>
      </c>
      <c r="C1974" s="120">
        <v>43181</v>
      </c>
      <c r="D1974" s="121">
        <v>0.33749999999999997</v>
      </c>
      <c r="E1974" s="97" t="s">
        <v>149</v>
      </c>
      <c r="F1974" s="97" t="str">
        <f t="shared" si="31"/>
        <v>AM 8,06</v>
      </c>
    </row>
    <row r="1975" spans="1:6" x14ac:dyDescent="0.2">
      <c r="A1975" s="98">
        <v>94</v>
      </c>
      <c r="B1975" s="98">
        <v>94</v>
      </c>
      <c r="C1975" s="120">
        <v>43181</v>
      </c>
      <c r="D1975" s="121">
        <v>4.3055555555555562E-2</v>
      </c>
      <c r="E1975" s="97" t="s">
        <v>148</v>
      </c>
      <c r="F1975" s="97" t="str">
        <f t="shared" si="31"/>
        <v>PM 1,02</v>
      </c>
    </row>
    <row r="1976" spans="1:6" x14ac:dyDescent="0.2">
      <c r="A1976" s="98">
        <v>95</v>
      </c>
      <c r="B1976" s="98">
        <v>95</v>
      </c>
      <c r="C1976" s="120">
        <v>43177</v>
      </c>
      <c r="D1976" s="121">
        <v>0.39027777777777778</v>
      </c>
      <c r="E1976" s="97" t="s">
        <v>149</v>
      </c>
      <c r="F1976" s="97" t="str">
        <f t="shared" si="31"/>
        <v>AM 9,22</v>
      </c>
    </row>
    <row r="1977" spans="1:6" x14ac:dyDescent="0.2">
      <c r="A1977" s="98">
        <v>95</v>
      </c>
      <c r="B1977" s="98">
        <v>95</v>
      </c>
      <c r="C1977" s="120">
        <v>43177</v>
      </c>
      <c r="D1977" s="121">
        <v>0.25277777777777777</v>
      </c>
      <c r="E1977" s="97" t="s">
        <v>148</v>
      </c>
      <c r="F1977" s="97" t="str">
        <f t="shared" si="31"/>
        <v>PM 6,04</v>
      </c>
    </row>
    <row r="1978" spans="1:6" x14ac:dyDescent="0.2">
      <c r="A1978" s="98">
        <v>95</v>
      </c>
      <c r="B1978" s="98">
        <v>95</v>
      </c>
      <c r="C1978" s="120">
        <v>43178</v>
      </c>
      <c r="D1978" s="121">
        <v>0.34236111111111112</v>
      </c>
      <c r="E1978" s="97" t="s">
        <v>149</v>
      </c>
      <c r="F1978" s="97" t="str">
        <f t="shared" si="31"/>
        <v>AM 8,13</v>
      </c>
    </row>
    <row r="1979" spans="1:6" x14ac:dyDescent="0.2">
      <c r="A1979" s="98">
        <v>95</v>
      </c>
      <c r="B1979" s="98">
        <v>95</v>
      </c>
      <c r="C1979" s="120">
        <v>43178</v>
      </c>
      <c r="D1979" s="121">
        <v>0.25416666666666665</v>
      </c>
      <c r="E1979" s="97" t="s">
        <v>148</v>
      </c>
      <c r="F1979" s="97" t="str">
        <f t="shared" si="31"/>
        <v>PM 6,06</v>
      </c>
    </row>
    <row r="1980" spans="1:6" x14ac:dyDescent="0.2">
      <c r="A1980" s="98">
        <v>95</v>
      </c>
      <c r="B1980" s="98">
        <v>95</v>
      </c>
      <c r="C1980" s="120">
        <v>43179</v>
      </c>
      <c r="D1980" s="121">
        <v>0.3354166666666667</v>
      </c>
      <c r="E1980" s="97" t="s">
        <v>149</v>
      </c>
      <c r="F1980" s="97" t="str">
        <f t="shared" si="31"/>
        <v>AM 8,03</v>
      </c>
    </row>
    <row r="1981" spans="1:6" x14ac:dyDescent="0.2">
      <c r="A1981" s="98">
        <v>95</v>
      </c>
      <c r="B1981" s="98">
        <v>95</v>
      </c>
      <c r="C1981" s="120">
        <v>43179</v>
      </c>
      <c r="D1981" s="121">
        <v>0.31527777777777777</v>
      </c>
      <c r="E1981" s="97" t="s">
        <v>148</v>
      </c>
      <c r="F1981" s="97" t="str">
        <f t="shared" si="31"/>
        <v>PM 7,34</v>
      </c>
    </row>
    <row r="1982" spans="1:6" x14ac:dyDescent="0.2">
      <c r="A1982" s="98">
        <v>95</v>
      </c>
      <c r="B1982" s="98">
        <v>95</v>
      </c>
      <c r="C1982" s="120">
        <v>43180</v>
      </c>
      <c r="D1982" s="121">
        <v>0.34861111111111115</v>
      </c>
      <c r="E1982" s="97" t="s">
        <v>149</v>
      </c>
      <c r="F1982" s="97" t="str">
        <f t="shared" si="31"/>
        <v>AM 8,22</v>
      </c>
    </row>
    <row r="1983" spans="1:6" x14ac:dyDescent="0.2">
      <c r="A1983" s="98">
        <v>95</v>
      </c>
      <c r="B1983" s="98">
        <v>95</v>
      </c>
      <c r="C1983" s="120">
        <v>43180</v>
      </c>
      <c r="D1983" s="121">
        <v>0.25347222222222221</v>
      </c>
      <c r="E1983" s="97" t="s">
        <v>148</v>
      </c>
      <c r="F1983" s="97" t="str">
        <f t="shared" si="31"/>
        <v>PM 6,05</v>
      </c>
    </row>
    <row r="1984" spans="1:6" x14ac:dyDescent="0.2">
      <c r="A1984" s="98">
        <v>95</v>
      </c>
      <c r="B1984" s="98">
        <v>95</v>
      </c>
      <c r="C1984" s="120">
        <v>43181</v>
      </c>
      <c r="D1984" s="121">
        <v>0.34236111111111112</v>
      </c>
      <c r="E1984" s="97" t="s">
        <v>149</v>
      </c>
      <c r="F1984" s="97" t="str">
        <f t="shared" si="31"/>
        <v>AM 8,13</v>
      </c>
    </row>
    <row r="1985" spans="1:6" x14ac:dyDescent="0.2">
      <c r="A1985" s="98">
        <v>95</v>
      </c>
      <c r="B1985" s="98">
        <v>95</v>
      </c>
      <c r="C1985" s="120">
        <v>43181</v>
      </c>
      <c r="D1985" s="121">
        <v>0.21458333333333335</v>
      </c>
      <c r="E1985" s="97" t="s">
        <v>148</v>
      </c>
      <c r="F1985" s="97" t="str">
        <f t="shared" si="31"/>
        <v>PM 5,09</v>
      </c>
    </row>
    <row r="1986" spans="1:6" x14ac:dyDescent="0.2">
      <c r="A1986" s="98">
        <v>95</v>
      </c>
      <c r="B1986" s="98">
        <v>95</v>
      </c>
      <c r="C1986" s="120">
        <v>43182</v>
      </c>
      <c r="D1986" s="121">
        <v>0.35694444444444445</v>
      </c>
      <c r="E1986" s="97" t="s">
        <v>149</v>
      </c>
      <c r="F1986" s="97" t="str">
        <f t="shared" ref="F1986:F2049" si="32">E1986&amp;" "&amp;TEXT(D1986,"h,mm")</f>
        <v>AM 8,34</v>
      </c>
    </row>
    <row r="1987" spans="1:6" x14ac:dyDescent="0.2">
      <c r="A1987" s="98">
        <v>95</v>
      </c>
      <c r="B1987" s="98">
        <v>95</v>
      </c>
      <c r="C1987" s="120">
        <v>43182</v>
      </c>
      <c r="D1987" s="121">
        <v>0.17361111111111113</v>
      </c>
      <c r="E1987" s="97" t="s">
        <v>148</v>
      </c>
      <c r="F1987" s="97" t="str">
        <f t="shared" si="32"/>
        <v>PM 4,10</v>
      </c>
    </row>
    <row r="1988" spans="1:6" x14ac:dyDescent="0.2">
      <c r="A1988" s="98">
        <v>95</v>
      </c>
      <c r="B1988" s="98">
        <v>95</v>
      </c>
      <c r="C1988" s="120">
        <v>43186</v>
      </c>
      <c r="D1988" s="121">
        <v>0.34097222222222223</v>
      </c>
      <c r="E1988" s="97" t="s">
        <v>149</v>
      </c>
      <c r="F1988" s="97" t="str">
        <f t="shared" si="32"/>
        <v>AM 8,11</v>
      </c>
    </row>
    <row r="1989" spans="1:6" x14ac:dyDescent="0.2">
      <c r="A1989" s="98">
        <v>95</v>
      </c>
      <c r="B1989" s="98">
        <v>95</v>
      </c>
      <c r="C1989" s="120">
        <v>43186</v>
      </c>
      <c r="D1989" s="121">
        <v>0.2951388888888889</v>
      </c>
      <c r="E1989" s="97" t="s">
        <v>148</v>
      </c>
      <c r="F1989" s="97" t="str">
        <f t="shared" si="32"/>
        <v>PM 7,05</v>
      </c>
    </row>
    <row r="1990" spans="1:6" x14ac:dyDescent="0.2">
      <c r="A1990" s="98">
        <v>95</v>
      </c>
      <c r="B1990" s="98">
        <v>95</v>
      </c>
      <c r="C1990" s="120">
        <v>43187</v>
      </c>
      <c r="D1990" s="121">
        <v>0.3430555555555555</v>
      </c>
      <c r="E1990" s="97" t="s">
        <v>149</v>
      </c>
      <c r="F1990" s="97" t="str">
        <f t="shared" si="32"/>
        <v>AM 8,14</v>
      </c>
    </row>
    <row r="1991" spans="1:6" x14ac:dyDescent="0.2">
      <c r="A1991" s="98">
        <v>95</v>
      </c>
      <c r="B1991" s="98">
        <v>95</v>
      </c>
      <c r="C1991" s="120">
        <v>43187</v>
      </c>
      <c r="D1991" s="121">
        <v>0.21041666666666667</v>
      </c>
      <c r="E1991" s="97" t="s">
        <v>148</v>
      </c>
      <c r="F1991" s="97" t="str">
        <f t="shared" si="32"/>
        <v>PM 5,03</v>
      </c>
    </row>
    <row r="1992" spans="1:6" x14ac:dyDescent="0.2">
      <c r="A1992" s="98">
        <v>96</v>
      </c>
      <c r="B1992" s="98">
        <v>96</v>
      </c>
      <c r="C1992" s="120">
        <v>43178</v>
      </c>
      <c r="D1992" s="121">
        <v>0.20972222222222223</v>
      </c>
      <c r="E1992" s="97" t="s">
        <v>148</v>
      </c>
      <c r="F1992" s="97" t="str">
        <f t="shared" si="32"/>
        <v>PM 5,02</v>
      </c>
    </row>
    <row r="1993" spans="1:6" x14ac:dyDescent="0.2">
      <c r="A1993" s="98">
        <v>96</v>
      </c>
      <c r="B1993" s="98">
        <v>96</v>
      </c>
      <c r="C1993" s="120">
        <v>43181</v>
      </c>
      <c r="D1993" s="121">
        <v>0.20694444444444446</v>
      </c>
      <c r="E1993" s="97" t="s">
        <v>148</v>
      </c>
      <c r="F1993" s="97" t="str">
        <f t="shared" si="32"/>
        <v>PM 4,58</v>
      </c>
    </row>
    <row r="1994" spans="1:6" x14ac:dyDescent="0.2">
      <c r="A1994" s="98">
        <v>96</v>
      </c>
      <c r="B1994" s="98">
        <v>96</v>
      </c>
      <c r="C1994" s="120">
        <v>43182</v>
      </c>
      <c r="D1994" s="121">
        <v>0.35625000000000001</v>
      </c>
      <c r="E1994" s="97" t="s">
        <v>149</v>
      </c>
      <c r="F1994" s="97" t="str">
        <f t="shared" si="32"/>
        <v>AM 8,33</v>
      </c>
    </row>
    <row r="1995" spans="1:6" x14ac:dyDescent="0.2">
      <c r="A1995" s="98">
        <v>96</v>
      </c>
      <c r="B1995" s="98">
        <v>96</v>
      </c>
      <c r="C1995" s="120">
        <v>43182</v>
      </c>
      <c r="D1995" s="121">
        <v>0.17152777777777775</v>
      </c>
      <c r="E1995" s="97" t="s">
        <v>148</v>
      </c>
      <c r="F1995" s="97" t="str">
        <f t="shared" si="32"/>
        <v>PM 4,07</v>
      </c>
    </row>
    <row r="1996" spans="1:6" x14ac:dyDescent="0.2">
      <c r="A1996" s="98">
        <v>96</v>
      </c>
      <c r="B1996" s="98">
        <v>96</v>
      </c>
      <c r="C1996" s="120">
        <v>43183</v>
      </c>
      <c r="D1996" s="121">
        <v>0.37986111111111115</v>
      </c>
      <c r="E1996" s="97" t="s">
        <v>149</v>
      </c>
      <c r="F1996" s="97" t="str">
        <f t="shared" si="32"/>
        <v>AM 9,07</v>
      </c>
    </row>
    <row r="1997" spans="1:6" x14ac:dyDescent="0.2">
      <c r="A1997" s="98">
        <v>96</v>
      </c>
      <c r="B1997" s="98">
        <v>96</v>
      </c>
      <c r="C1997" s="120">
        <v>43183</v>
      </c>
      <c r="D1997" s="121">
        <v>0.17083333333333331</v>
      </c>
      <c r="E1997" s="97" t="s">
        <v>148</v>
      </c>
      <c r="F1997" s="97" t="str">
        <f t="shared" si="32"/>
        <v>PM 4,06</v>
      </c>
    </row>
    <row r="1998" spans="1:6" x14ac:dyDescent="0.2">
      <c r="A1998" s="98">
        <v>96</v>
      </c>
      <c r="B1998" s="98">
        <v>96</v>
      </c>
      <c r="C1998" s="120">
        <v>43184</v>
      </c>
      <c r="D1998" s="121">
        <v>0.36527777777777781</v>
      </c>
      <c r="E1998" s="97" t="s">
        <v>149</v>
      </c>
      <c r="F1998" s="97" t="str">
        <f t="shared" si="32"/>
        <v>AM 8,46</v>
      </c>
    </row>
    <row r="1999" spans="1:6" x14ac:dyDescent="0.2">
      <c r="A1999" s="98">
        <v>96</v>
      </c>
      <c r="B1999" s="98">
        <v>96</v>
      </c>
      <c r="C1999" s="120">
        <v>43184</v>
      </c>
      <c r="D1999" s="121">
        <v>0.21527777777777779</v>
      </c>
      <c r="E1999" s="97" t="s">
        <v>148</v>
      </c>
      <c r="F1999" s="97" t="str">
        <f t="shared" si="32"/>
        <v>PM 5,10</v>
      </c>
    </row>
    <row r="2000" spans="1:6" x14ac:dyDescent="0.2">
      <c r="A2000" s="98">
        <v>96</v>
      </c>
      <c r="B2000" s="98">
        <v>96</v>
      </c>
      <c r="C2000" s="120">
        <v>43185</v>
      </c>
      <c r="D2000" s="121">
        <v>0.37777777777777777</v>
      </c>
      <c r="E2000" s="97" t="s">
        <v>149</v>
      </c>
      <c r="F2000" s="97" t="str">
        <f t="shared" si="32"/>
        <v>AM 9,04</v>
      </c>
    </row>
    <row r="2001" spans="1:6" x14ac:dyDescent="0.2">
      <c r="A2001" s="98">
        <v>96</v>
      </c>
      <c r="B2001" s="98">
        <v>96</v>
      </c>
      <c r="C2001" s="120">
        <v>43185</v>
      </c>
      <c r="D2001" s="121">
        <v>0.19930555555555554</v>
      </c>
      <c r="E2001" s="97" t="s">
        <v>148</v>
      </c>
      <c r="F2001" s="97" t="str">
        <f t="shared" si="32"/>
        <v>PM 4,47</v>
      </c>
    </row>
    <row r="2002" spans="1:6" x14ac:dyDescent="0.2">
      <c r="A2002" s="98">
        <v>96</v>
      </c>
      <c r="B2002" s="98">
        <v>96</v>
      </c>
      <c r="C2002" s="120">
        <v>43186</v>
      </c>
      <c r="D2002" s="121">
        <v>0.35833333333333334</v>
      </c>
      <c r="E2002" s="97" t="s">
        <v>149</v>
      </c>
      <c r="F2002" s="97" t="str">
        <f t="shared" si="32"/>
        <v>AM 8,36</v>
      </c>
    </row>
    <row r="2003" spans="1:6" x14ac:dyDescent="0.2">
      <c r="A2003" s="98">
        <v>96</v>
      </c>
      <c r="B2003" s="98">
        <v>96</v>
      </c>
      <c r="C2003" s="120">
        <v>43186</v>
      </c>
      <c r="D2003" s="121">
        <v>0.16944444444444443</v>
      </c>
      <c r="E2003" s="97" t="s">
        <v>148</v>
      </c>
      <c r="F2003" s="97" t="str">
        <f t="shared" si="32"/>
        <v>PM 4,04</v>
      </c>
    </row>
    <row r="2004" spans="1:6" x14ac:dyDescent="0.2">
      <c r="A2004" s="98">
        <v>96</v>
      </c>
      <c r="B2004" s="98">
        <v>96</v>
      </c>
      <c r="C2004" s="120">
        <v>43186</v>
      </c>
      <c r="D2004" s="121">
        <v>0.25</v>
      </c>
      <c r="E2004" s="97" t="s">
        <v>148</v>
      </c>
      <c r="F2004" s="97" t="str">
        <f t="shared" si="32"/>
        <v>PM 6,00</v>
      </c>
    </row>
    <row r="2005" spans="1:6" x14ac:dyDescent="0.2">
      <c r="A2005" s="98">
        <v>96</v>
      </c>
      <c r="B2005" s="98">
        <v>96</v>
      </c>
      <c r="C2005" s="120">
        <v>43187</v>
      </c>
      <c r="D2005" s="121">
        <v>0.3354166666666667</v>
      </c>
      <c r="E2005" s="97" t="s">
        <v>149</v>
      </c>
      <c r="F2005" s="97" t="str">
        <f t="shared" si="32"/>
        <v>AM 8,03</v>
      </c>
    </row>
    <row r="2006" spans="1:6" x14ac:dyDescent="0.2">
      <c r="A2006" s="98">
        <v>96</v>
      </c>
      <c r="B2006" s="98">
        <v>96</v>
      </c>
      <c r="C2006" s="120">
        <v>43187</v>
      </c>
      <c r="D2006" s="121">
        <v>0.4055555555555555</v>
      </c>
      <c r="E2006" s="97" t="s">
        <v>149</v>
      </c>
      <c r="F2006" s="97" t="str">
        <f t="shared" si="32"/>
        <v>AM 9,44</v>
      </c>
    </row>
    <row r="2007" spans="1:6" x14ac:dyDescent="0.2">
      <c r="A2007" s="98">
        <v>96</v>
      </c>
      <c r="B2007" s="98">
        <v>96</v>
      </c>
      <c r="C2007" s="120">
        <v>43187</v>
      </c>
      <c r="D2007" s="121">
        <v>0.16041666666666668</v>
      </c>
      <c r="E2007" s="97" t="s">
        <v>148</v>
      </c>
      <c r="F2007" s="97" t="str">
        <f t="shared" si="32"/>
        <v>PM 3,51</v>
      </c>
    </row>
    <row r="2008" spans="1:6" x14ac:dyDescent="0.2">
      <c r="A2008" s="98">
        <v>96</v>
      </c>
      <c r="B2008" s="98">
        <v>96</v>
      </c>
      <c r="C2008" s="120">
        <v>43188</v>
      </c>
      <c r="D2008" s="121">
        <v>0.40208333333333335</v>
      </c>
      <c r="E2008" s="97" t="s">
        <v>149</v>
      </c>
      <c r="F2008" s="97" t="str">
        <f t="shared" si="32"/>
        <v>AM 9,39</v>
      </c>
    </row>
    <row r="2009" spans="1:6" x14ac:dyDescent="0.2">
      <c r="A2009" s="98">
        <v>96</v>
      </c>
      <c r="B2009" s="98">
        <v>96</v>
      </c>
      <c r="C2009" s="120">
        <v>43188</v>
      </c>
      <c r="D2009" s="121">
        <v>0.19097222222222221</v>
      </c>
      <c r="E2009" s="97" t="s">
        <v>148</v>
      </c>
      <c r="F2009" s="97" t="str">
        <f t="shared" si="32"/>
        <v>PM 4,35</v>
      </c>
    </row>
    <row r="2010" spans="1:6" x14ac:dyDescent="0.2">
      <c r="A2010" s="98">
        <v>96</v>
      </c>
      <c r="B2010" s="98">
        <v>96</v>
      </c>
      <c r="C2010" s="120">
        <v>43190</v>
      </c>
      <c r="D2010" s="121">
        <v>0.3576388888888889</v>
      </c>
      <c r="E2010" s="97" t="s">
        <v>149</v>
      </c>
      <c r="F2010" s="97" t="str">
        <f t="shared" si="32"/>
        <v>AM 8,35</v>
      </c>
    </row>
    <row r="2011" spans="1:6" x14ac:dyDescent="0.2">
      <c r="A2011" s="98">
        <v>96</v>
      </c>
      <c r="B2011" s="98">
        <v>96</v>
      </c>
      <c r="C2011" s="120">
        <v>43190</v>
      </c>
      <c r="D2011" s="121">
        <v>0.1986111111111111</v>
      </c>
      <c r="E2011" s="97" t="s">
        <v>148</v>
      </c>
      <c r="F2011" s="97" t="str">
        <f t="shared" si="32"/>
        <v>PM 4,46</v>
      </c>
    </row>
    <row r="2012" spans="1:6" x14ac:dyDescent="0.2">
      <c r="A2012" s="98">
        <v>97</v>
      </c>
      <c r="B2012" s="98">
        <v>97</v>
      </c>
      <c r="C2012" s="120">
        <v>43178</v>
      </c>
      <c r="D2012" s="121">
        <v>0.21805555555555556</v>
      </c>
      <c r="E2012" s="97" t="s">
        <v>148</v>
      </c>
      <c r="F2012" s="97" t="str">
        <f t="shared" si="32"/>
        <v>PM 5,14</v>
      </c>
    </row>
    <row r="2013" spans="1:6" x14ac:dyDescent="0.2">
      <c r="A2013" s="98">
        <v>97</v>
      </c>
      <c r="B2013" s="98">
        <v>97</v>
      </c>
      <c r="C2013" s="120">
        <v>43179</v>
      </c>
      <c r="D2013" s="121">
        <v>0.35000000000000003</v>
      </c>
      <c r="E2013" s="97" t="s">
        <v>149</v>
      </c>
      <c r="F2013" s="97" t="str">
        <f t="shared" si="32"/>
        <v>AM 8,24</v>
      </c>
    </row>
    <row r="2014" spans="1:6" x14ac:dyDescent="0.2">
      <c r="A2014" s="98">
        <v>97</v>
      </c>
      <c r="B2014" s="98">
        <v>97</v>
      </c>
      <c r="C2014" s="120">
        <v>43179</v>
      </c>
      <c r="D2014" s="121">
        <v>8.4722222222222213E-2</v>
      </c>
      <c r="E2014" s="97" t="s">
        <v>148</v>
      </c>
      <c r="F2014" s="97" t="str">
        <f t="shared" si="32"/>
        <v>PM 2,02</v>
      </c>
    </row>
    <row r="2015" spans="1:6" x14ac:dyDescent="0.2">
      <c r="A2015" s="98">
        <v>97</v>
      </c>
      <c r="B2015" s="98">
        <v>97</v>
      </c>
      <c r="C2015" s="120">
        <v>43180</v>
      </c>
      <c r="D2015" s="121">
        <v>0.34652777777777777</v>
      </c>
      <c r="E2015" s="97" t="s">
        <v>149</v>
      </c>
      <c r="F2015" s="97" t="str">
        <f t="shared" si="32"/>
        <v>AM 8,19</v>
      </c>
    </row>
    <row r="2016" spans="1:6" x14ac:dyDescent="0.2">
      <c r="A2016" s="98">
        <v>97</v>
      </c>
      <c r="B2016" s="98">
        <v>97</v>
      </c>
      <c r="C2016" s="120">
        <v>43180</v>
      </c>
      <c r="D2016" s="121">
        <v>4.5833333333333337E-2</v>
      </c>
      <c r="E2016" s="97" t="s">
        <v>148</v>
      </c>
      <c r="F2016" s="97" t="str">
        <f t="shared" si="32"/>
        <v>PM 1,06</v>
      </c>
    </row>
    <row r="2017" spans="1:6" x14ac:dyDescent="0.2">
      <c r="A2017" s="98">
        <v>97</v>
      </c>
      <c r="B2017" s="98">
        <v>97</v>
      </c>
      <c r="C2017" s="120">
        <v>43180</v>
      </c>
      <c r="D2017" s="121">
        <v>8.8888888888888892E-2</v>
      </c>
      <c r="E2017" s="97" t="s">
        <v>148</v>
      </c>
      <c r="F2017" s="97" t="str">
        <f t="shared" si="32"/>
        <v>PM 2,08</v>
      </c>
    </row>
    <row r="2018" spans="1:6" x14ac:dyDescent="0.2">
      <c r="A2018" s="98">
        <v>97</v>
      </c>
      <c r="B2018" s="98">
        <v>97</v>
      </c>
      <c r="C2018" s="120">
        <v>43180</v>
      </c>
      <c r="D2018" s="121">
        <v>0.25069444444444444</v>
      </c>
      <c r="E2018" s="97" t="s">
        <v>148</v>
      </c>
      <c r="F2018" s="97" t="str">
        <f t="shared" si="32"/>
        <v>PM 6,01</v>
      </c>
    </row>
    <row r="2019" spans="1:6" x14ac:dyDescent="0.2">
      <c r="A2019" s="98">
        <v>97</v>
      </c>
      <c r="B2019" s="98">
        <v>97</v>
      </c>
      <c r="C2019" s="120">
        <v>43181</v>
      </c>
      <c r="D2019" s="121">
        <v>0.3527777777777778</v>
      </c>
      <c r="E2019" s="97" t="s">
        <v>149</v>
      </c>
      <c r="F2019" s="97" t="str">
        <f t="shared" si="32"/>
        <v>AM 8,28</v>
      </c>
    </row>
    <row r="2020" spans="1:6" x14ac:dyDescent="0.2">
      <c r="A2020" s="98">
        <v>97</v>
      </c>
      <c r="B2020" s="98">
        <v>97</v>
      </c>
      <c r="C2020" s="120">
        <v>43183</v>
      </c>
      <c r="D2020" s="121">
        <v>0.35416666666666669</v>
      </c>
      <c r="E2020" s="97" t="s">
        <v>149</v>
      </c>
      <c r="F2020" s="97" t="str">
        <f t="shared" si="32"/>
        <v>AM 8,30</v>
      </c>
    </row>
    <row r="2021" spans="1:6" x14ac:dyDescent="0.2">
      <c r="A2021" s="98">
        <v>97</v>
      </c>
      <c r="B2021" s="98">
        <v>97</v>
      </c>
      <c r="C2021" s="120">
        <v>43183</v>
      </c>
      <c r="D2021" s="121">
        <v>0.23124999999999998</v>
      </c>
      <c r="E2021" s="97" t="s">
        <v>148</v>
      </c>
      <c r="F2021" s="97" t="str">
        <f t="shared" si="32"/>
        <v>PM 5,33</v>
      </c>
    </row>
    <row r="2022" spans="1:6" x14ac:dyDescent="0.2">
      <c r="A2022" s="98">
        <v>97</v>
      </c>
      <c r="B2022" s="98">
        <v>97</v>
      </c>
      <c r="C2022" s="120">
        <v>43185</v>
      </c>
      <c r="D2022" s="121">
        <v>0.34236111111111112</v>
      </c>
      <c r="E2022" s="97" t="s">
        <v>149</v>
      </c>
      <c r="F2022" s="97" t="str">
        <f t="shared" si="32"/>
        <v>AM 8,13</v>
      </c>
    </row>
    <row r="2023" spans="1:6" x14ac:dyDescent="0.2">
      <c r="A2023" s="98">
        <v>97</v>
      </c>
      <c r="B2023" s="98">
        <v>97</v>
      </c>
      <c r="C2023" s="120">
        <v>43185</v>
      </c>
      <c r="D2023" s="121">
        <v>0.22916666666666666</v>
      </c>
      <c r="E2023" s="97" t="s">
        <v>148</v>
      </c>
      <c r="F2023" s="97" t="str">
        <f t="shared" si="32"/>
        <v>PM 5,30</v>
      </c>
    </row>
    <row r="2024" spans="1:6" x14ac:dyDescent="0.2">
      <c r="A2024" s="98">
        <v>98</v>
      </c>
      <c r="B2024" s="98" t="s">
        <v>136</v>
      </c>
      <c r="C2024" s="120">
        <v>43186</v>
      </c>
      <c r="D2024" s="121">
        <v>0.34236111111111112</v>
      </c>
      <c r="E2024" s="97" t="s">
        <v>149</v>
      </c>
      <c r="F2024" s="97" t="str">
        <f t="shared" si="32"/>
        <v>AM 8,13</v>
      </c>
    </row>
    <row r="2025" spans="1:6" x14ac:dyDescent="0.2">
      <c r="A2025" s="98">
        <v>98</v>
      </c>
      <c r="B2025" s="98" t="s">
        <v>136</v>
      </c>
      <c r="C2025" s="120">
        <v>43186</v>
      </c>
      <c r="D2025" s="121">
        <v>0.21111111111111111</v>
      </c>
      <c r="E2025" s="97" t="s">
        <v>148</v>
      </c>
      <c r="F2025" s="97" t="str">
        <f t="shared" si="32"/>
        <v>PM 5,04</v>
      </c>
    </row>
    <row r="2026" spans="1:6" x14ac:dyDescent="0.2">
      <c r="A2026" s="98">
        <v>98</v>
      </c>
      <c r="B2026" s="98" t="s">
        <v>136</v>
      </c>
      <c r="C2026" s="120">
        <v>43187</v>
      </c>
      <c r="D2026" s="121">
        <v>0.47361111111111115</v>
      </c>
      <c r="E2026" s="97" t="s">
        <v>149</v>
      </c>
      <c r="F2026" s="97" t="str">
        <f t="shared" si="32"/>
        <v>AM 11,22</v>
      </c>
    </row>
    <row r="2027" spans="1:6" x14ac:dyDescent="0.2">
      <c r="A2027" s="98">
        <v>98</v>
      </c>
      <c r="B2027" s="98" t="s">
        <v>136</v>
      </c>
      <c r="C2027" s="120">
        <v>43187</v>
      </c>
      <c r="D2027" s="121">
        <v>0.20972222222222223</v>
      </c>
      <c r="E2027" s="97" t="s">
        <v>148</v>
      </c>
      <c r="F2027" s="97" t="str">
        <f t="shared" si="32"/>
        <v>PM 5,02</v>
      </c>
    </row>
    <row r="2028" spans="1:6" x14ac:dyDescent="0.2">
      <c r="A2028" s="98">
        <v>98</v>
      </c>
      <c r="B2028" s="98" t="s">
        <v>136</v>
      </c>
      <c r="C2028" s="120">
        <v>43188</v>
      </c>
      <c r="D2028" s="121">
        <v>0.33888888888888885</v>
      </c>
      <c r="E2028" s="97" t="s">
        <v>149</v>
      </c>
      <c r="F2028" s="97" t="str">
        <f t="shared" si="32"/>
        <v>AM 8,08</v>
      </c>
    </row>
    <row r="2029" spans="1:6" x14ac:dyDescent="0.2">
      <c r="A2029" s="98">
        <v>98</v>
      </c>
      <c r="B2029" s="98" t="s">
        <v>136</v>
      </c>
      <c r="C2029" s="120">
        <v>43188</v>
      </c>
      <c r="D2029" s="121">
        <v>0.21111111111111111</v>
      </c>
      <c r="E2029" s="97" t="s">
        <v>148</v>
      </c>
      <c r="F2029" s="97" t="str">
        <f t="shared" si="32"/>
        <v>PM 5,04</v>
      </c>
    </row>
    <row r="2030" spans="1:6" x14ac:dyDescent="0.2">
      <c r="A2030" s="98">
        <v>98</v>
      </c>
      <c r="B2030" s="98" t="s">
        <v>136</v>
      </c>
      <c r="C2030" s="120">
        <v>43190</v>
      </c>
      <c r="D2030" s="121">
        <v>0.33888888888888885</v>
      </c>
      <c r="E2030" s="97" t="s">
        <v>149</v>
      </c>
      <c r="F2030" s="97" t="str">
        <f t="shared" si="32"/>
        <v>AM 8,08</v>
      </c>
    </row>
    <row r="2031" spans="1:6" x14ac:dyDescent="0.2">
      <c r="A2031" s="98">
        <v>98</v>
      </c>
      <c r="B2031" s="98" t="s">
        <v>136</v>
      </c>
      <c r="C2031" s="120">
        <v>43190</v>
      </c>
      <c r="D2031" s="121">
        <v>0.21249999999999999</v>
      </c>
      <c r="E2031" s="97" t="s">
        <v>148</v>
      </c>
      <c r="F2031" s="97" t="str">
        <f t="shared" si="32"/>
        <v>PM 5,06</v>
      </c>
    </row>
    <row r="2032" spans="1:6" x14ac:dyDescent="0.2">
      <c r="A2032" s="98">
        <v>99</v>
      </c>
      <c r="B2032" s="98">
        <v>99</v>
      </c>
      <c r="C2032" s="120">
        <v>43186</v>
      </c>
      <c r="D2032" s="121">
        <v>0.34375</v>
      </c>
      <c r="E2032" s="97" t="s">
        <v>149</v>
      </c>
      <c r="F2032" s="97" t="str">
        <f t="shared" si="32"/>
        <v>AM 8,15</v>
      </c>
    </row>
    <row r="2033" spans="1:6" x14ac:dyDescent="0.2">
      <c r="A2033" s="98">
        <v>99</v>
      </c>
      <c r="B2033" s="98">
        <v>99</v>
      </c>
      <c r="C2033" s="120">
        <v>43186</v>
      </c>
      <c r="D2033" s="121">
        <v>0.16597222222222222</v>
      </c>
      <c r="E2033" s="97" t="s">
        <v>148</v>
      </c>
      <c r="F2033" s="97" t="str">
        <f t="shared" si="32"/>
        <v>PM 3,59</v>
      </c>
    </row>
    <row r="2034" spans="1:6" x14ac:dyDescent="0.2">
      <c r="A2034" s="98">
        <v>99</v>
      </c>
      <c r="B2034" s="98">
        <v>99</v>
      </c>
      <c r="C2034" s="120">
        <v>43187</v>
      </c>
      <c r="D2034" s="121">
        <v>0.3347222222222222</v>
      </c>
      <c r="E2034" s="97" t="s">
        <v>149</v>
      </c>
      <c r="F2034" s="97" t="str">
        <f t="shared" si="32"/>
        <v>AM 8,02</v>
      </c>
    </row>
    <row r="2035" spans="1:6" x14ac:dyDescent="0.2">
      <c r="A2035" s="98">
        <v>99</v>
      </c>
      <c r="B2035" s="98">
        <v>99</v>
      </c>
      <c r="C2035" s="120">
        <v>43187</v>
      </c>
      <c r="D2035" s="121">
        <v>0.16666666666666666</v>
      </c>
      <c r="E2035" s="97" t="s">
        <v>148</v>
      </c>
      <c r="F2035" s="97" t="str">
        <f t="shared" si="32"/>
        <v>PM 4,00</v>
      </c>
    </row>
    <row r="2036" spans="1:6" x14ac:dyDescent="0.2">
      <c r="A2036" s="98">
        <v>99</v>
      </c>
      <c r="B2036" s="98">
        <v>99</v>
      </c>
      <c r="C2036" s="120">
        <v>43188</v>
      </c>
      <c r="D2036" s="121">
        <v>0.33819444444444446</v>
      </c>
      <c r="E2036" s="97" t="s">
        <v>149</v>
      </c>
      <c r="F2036" s="97" t="str">
        <f t="shared" si="32"/>
        <v>AM 8,07</v>
      </c>
    </row>
    <row r="2037" spans="1:6" x14ac:dyDescent="0.2">
      <c r="A2037" s="98">
        <v>99</v>
      </c>
      <c r="B2037" s="98">
        <v>99</v>
      </c>
      <c r="C2037" s="120">
        <v>43188</v>
      </c>
      <c r="D2037" s="121">
        <v>0.1673611111111111</v>
      </c>
      <c r="E2037" s="97" t="s">
        <v>148</v>
      </c>
      <c r="F2037" s="97" t="str">
        <f t="shared" si="32"/>
        <v>PM 4,01</v>
      </c>
    </row>
    <row r="2038" spans="1:6" x14ac:dyDescent="0.2">
      <c r="A2038" s="98">
        <v>99</v>
      </c>
      <c r="B2038" s="98">
        <v>99</v>
      </c>
      <c r="C2038" s="120">
        <v>43190</v>
      </c>
      <c r="D2038" s="121">
        <v>0.33888888888888885</v>
      </c>
      <c r="E2038" s="97" t="s">
        <v>149</v>
      </c>
      <c r="F2038" s="97" t="str">
        <f t="shared" si="32"/>
        <v>AM 8,08</v>
      </c>
    </row>
    <row r="2039" spans="1:6" x14ac:dyDescent="0.2">
      <c r="A2039" s="98">
        <v>99</v>
      </c>
      <c r="B2039" s="98">
        <v>99</v>
      </c>
      <c r="C2039" s="120">
        <v>43190</v>
      </c>
      <c r="D2039" s="121">
        <v>0.1673611111111111</v>
      </c>
      <c r="E2039" s="97" t="s">
        <v>148</v>
      </c>
      <c r="F2039" s="97" t="str">
        <f t="shared" si="32"/>
        <v>PM 4,01</v>
      </c>
    </row>
    <row r="2040" spans="1:6" x14ac:dyDescent="0.2">
      <c r="A2040" s="98">
        <v>100</v>
      </c>
      <c r="B2040" s="98">
        <v>100</v>
      </c>
      <c r="C2040" s="120">
        <v>43186</v>
      </c>
      <c r="D2040" s="121">
        <v>0.34861111111111115</v>
      </c>
      <c r="E2040" s="97" t="s">
        <v>149</v>
      </c>
      <c r="F2040" s="97" t="str">
        <f t="shared" si="32"/>
        <v>AM 8,22</v>
      </c>
    </row>
    <row r="2041" spans="1:6" x14ac:dyDescent="0.2">
      <c r="A2041" s="98">
        <v>100</v>
      </c>
      <c r="B2041" s="98">
        <v>100</v>
      </c>
      <c r="C2041" s="120">
        <v>43186</v>
      </c>
      <c r="D2041" s="121">
        <v>0.21111111111111111</v>
      </c>
      <c r="E2041" s="97" t="s">
        <v>148</v>
      </c>
      <c r="F2041" s="97" t="str">
        <f t="shared" si="32"/>
        <v>PM 5,04</v>
      </c>
    </row>
    <row r="2042" spans="1:6" x14ac:dyDescent="0.2">
      <c r="A2042" s="98">
        <v>100</v>
      </c>
      <c r="B2042" s="98">
        <v>100</v>
      </c>
      <c r="C2042" s="120">
        <v>43187</v>
      </c>
      <c r="D2042" s="121">
        <v>0.33055555555555555</v>
      </c>
      <c r="E2042" s="97" t="s">
        <v>149</v>
      </c>
      <c r="F2042" s="97" t="str">
        <f t="shared" si="32"/>
        <v>AM 7,56</v>
      </c>
    </row>
    <row r="2043" spans="1:6" x14ac:dyDescent="0.2">
      <c r="A2043" s="98">
        <v>100</v>
      </c>
      <c r="B2043" s="98">
        <v>100</v>
      </c>
      <c r="C2043" s="120">
        <v>43187</v>
      </c>
      <c r="D2043" s="121">
        <v>0.20902777777777778</v>
      </c>
      <c r="E2043" s="97" t="s">
        <v>148</v>
      </c>
      <c r="F2043" s="97" t="str">
        <f t="shared" si="32"/>
        <v>PM 5,01</v>
      </c>
    </row>
    <row r="2044" spans="1:6" x14ac:dyDescent="0.2">
      <c r="A2044" s="98">
        <v>100</v>
      </c>
      <c r="B2044" s="98">
        <v>100</v>
      </c>
      <c r="C2044" s="120">
        <v>43188</v>
      </c>
      <c r="D2044" s="121">
        <v>0.33958333333333335</v>
      </c>
      <c r="E2044" s="97" t="s">
        <v>149</v>
      </c>
      <c r="F2044" s="97" t="str">
        <f t="shared" si="32"/>
        <v>AM 8,09</v>
      </c>
    </row>
    <row r="2045" spans="1:6" x14ac:dyDescent="0.2">
      <c r="A2045" s="98">
        <v>100</v>
      </c>
      <c r="B2045" s="98">
        <v>100</v>
      </c>
      <c r="C2045" s="120">
        <v>43188</v>
      </c>
      <c r="D2045" s="121">
        <v>0.20972222222222223</v>
      </c>
      <c r="E2045" s="97" t="s">
        <v>148</v>
      </c>
      <c r="F2045" s="97" t="str">
        <f t="shared" si="32"/>
        <v>PM 5,02</v>
      </c>
    </row>
    <row r="2046" spans="1:6" x14ac:dyDescent="0.2">
      <c r="A2046" s="98">
        <v>100</v>
      </c>
      <c r="B2046" s="98">
        <v>100</v>
      </c>
      <c r="C2046" s="120">
        <v>43190</v>
      </c>
      <c r="D2046" s="121">
        <v>0.33958333333333335</v>
      </c>
      <c r="E2046" s="97" t="s">
        <v>149</v>
      </c>
      <c r="F2046" s="97" t="str">
        <f t="shared" si="32"/>
        <v>AM 8,09</v>
      </c>
    </row>
    <row r="2047" spans="1:6" x14ac:dyDescent="0.2">
      <c r="A2047" s="98">
        <v>100</v>
      </c>
      <c r="B2047" s="98">
        <v>100</v>
      </c>
      <c r="C2047" s="120">
        <v>43190</v>
      </c>
      <c r="D2047" s="121">
        <v>0.21041666666666667</v>
      </c>
      <c r="E2047" s="97" t="s">
        <v>148</v>
      </c>
      <c r="F2047" s="97" t="str">
        <f t="shared" si="32"/>
        <v>PM 5,03</v>
      </c>
    </row>
    <row r="2048" spans="1:6" x14ac:dyDescent="0.2">
      <c r="A2048" s="98">
        <v>101</v>
      </c>
      <c r="B2048" s="98" t="s">
        <v>146</v>
      </c>
      <c r="C2048" s="120">
        <v>43190</v>
      </c>
      <c r="D2048" s="121">
        <v>0.34097222222222223</v>
      </c>
      <c r="E2048" s="97" t="s">
        <v>149</v>
      </c>
      <c r="F2048" s="97" t="str">
        <f t="shared" si="32"/>
        <v>AM 8,11</v>
      </c>
    </row>
    <row r="2049" spans="1:6" x14ac:dyDescent="0.2">
      <c r="A2049" s="98">
        <v>101</v>
      </c>
      <c r="B2049" s="98" t="s">
        <v>146</v>
      </c>
      <c r="C2049" s="120">
        <v>43190</v>
      </c>
      <c r="D2049" s="121">
        <v>0.25277777777777777</v>
      </c>
      <c r="E2049" s="97" t="s">
        <v>148</v>
      </c>
      <c r="F2049" s="97" t="str">
        <f t="shared" si="32"/>
        <v>PM 6,04</v>
      </c>
    </row>
    <row r="2050" spans="1:6" x14ac:dyDescent="0.2">
      <c r="A2050" s="98">
        <v>102</v>
      </c>
      <c r="B2050" s="98">
        <v>102</v>
      </c>
      <c r="C2050" s="120">
        <v>43190</v>
      </c>
      <c r="D2050" s="121">
        <v>0.34166666666666662</v>
      </c>
      <c r="E2050" s="97" t="s">
        <v>149</v>
      </c>
      <c r="F2050" s="97" t="str">
        <f t="shared" ref="F2050:F2053" si="33">E2050&amp;" "&amp;TEXT(D2050,"h,mm")</f>
        <v>AM 8,12</v>
      </c>
    </row>
    <row r="2051" spans="1:6" x14ac:dyDescent="0.2">
      <c r="A2051" s="98">
        <v>102</v>
      </c>
      <c r="B2051" s="98">
        <v>102</v>
      </c>
      <c r="C2051" s="120">
        <v>43190</v>
      </c>
      <c r="D2051" s="121">
        <v>0.25208333333333333</v>
      </c>
      <c r="E2051" s="97" t="s">
        <v>148</v>
      </c>
      <c r="F2051" s="97" t="str">
        <f t="shared" si="33"/>
        <v>PM 6,03</v>
      </c>
    </row>
    <row r="2052" spans="1:6" x14ac:dyDescent="0.2">
      <c r="A2052" s="98">
        <v>103</v>
      </c>
      <c r="B2052" s="98">
        <v>103</v>
      </c>
      <c r="C2052" s="120">
        <v>43190</v>
      </c>
      <c r="D2052" s="121">
        <v>0.3430555555555555</v>
      </c>
      <c r="E2052" s="97" t="s">
        <v>149</v>
      </c>
      <c r="F2052" s="97" t="str">
        <f t="shared" si="33"/>
        <v>AM 8,14</v>
      </c>
    </row>
    <row r="2053" spans="1:6" x14ac:dyDescent="0.2">
      <c r="A2053" s="98">
        <v>103</v>
      </c>
      <c r="B2053" s="98">
        <v>103</v>
      </c>
      <c r="C2053" s="120">
        <v>43190</v>
      </c>
      <c r="D2053" s="121">
        <v>0.25208333333333333</v>
      </c>
      <c r="E2053" s="97" t="s">
        <v>148</v>
      </c>
      <c r="F2053" s="97" t="str">
        <f t="shared" si="33"/>
        <v>PM 6,03</v>
      </c>
    </row>
  </sheetData>
  <pageMargins left="0.75" right="0.75" top="1" bottom="1" header="0.5" footer="0.5"/>
  <pageSetup paperSize="9" orientation="portrait" r:id="rId1"/>
  <headerFooter>
    <oddFooter>Page &amp;P of &amp;N</oddFooter>
  </headerFooter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15" activePane="bottomRight" state="frozen"/>
      <selection activeCell="J15" sqref="J15"/>
      <selection pane="topRight" activeCell="J15" sqref="J15"/>
      <selection pane="bottomLeft" activeCell="J15" sqref="J15"/>
      <selection pane="bottomRight" activeCell="D33" sqref="D33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جدول!B20</f>
        <v>0</v>
      </c>
    </row>
    <row r="2" spans="1:10" ht="20.25" x14ac:dyDescent="0.3">
      <c r="A2" s="133" t="s">
        <v>20</v>
      </c>
      <c r="B2" s="133"/>
      <c r="C2" s="39" t="str">
        <f>جدول!C20</f>
        <v>عمر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50"/>
      <c r="E4" s="51">
        <f>IF('17'!$C4=0,0,'17'!$C4-$C$52)</f>
        <v>0</v>
      </c>
      <c r="F4" s="51">
        <f>IF(D4=0,0,IF(D4&lt;$D$52,$D$52-D4,0))</f>
        <v>0</v>
      </c>
      <c r="G4" s="51">
        <f>IF('17'!$D4&lt;$D$52,0,'17'!$D4-$D$52)</f>
        <v>0</v>
      </c>
      <c r="I4" s="40">
        <f>جدول!D20</f>
        <v>1000</v>
      </c>
      <c r="J4" s="23" t="s">
        <v>3</v>
      </c>
    </row>
    <row r="5" spans="1:10" ht="15" x14ac:dyDescent="0.2">
      <c r="A5" s="46">
        <f t="shared" ref="A5" si="0">A4+1</f>
        <v>43161</v>
      </c>
      <c r="B5" s="47" t="s">
        <v>62</v>
      </c>
      <c r="C5" s="55">
        <v>0.33333333333333331</v>
      </c>
      <c r="D5" s="55">
        <v>0.97916666666666663</v>
      </c>
      <c r="E5" s="55">
        <f>IF('17'!$C5=0,0,'17'!$C5-$C$52)</f>
        <v>0</v>
      </c>
      <c r="F5" s="55">
        <f t="shared" ref="F5:F33" si="1">IF(D5=0,0,IF(D5&lt;$D$52,$D$52-D5,0))</f>
        <v>0</v>
      </c>
      <c r="G5" s="55">
        <f>IF('17'!$D5&lt;$D$52,0,'17'!$D5-$D$52)</f>
        <v>0.27083333333333326</v>
      </c>
      <c r="I5" s="23">
        <v>30</v>
      </c>
      <c r="J5" s="23" t="s">
        <v>10</v>
      </c>
    </row>
    <row r="6" spans="1:10" ht="15" x14ac:dyDescent="0.2">
      <c r="A6" s="3">
        <f>A5+1</f>
        <v>43162</v>
      </c>
      <c r="B6" s="20" t="s">
        <v>63</v>
      </c>
      <c r="C6" s="58">
        <v>0.375</v>
      </c>
      <c r="D6" s="58">
        <v>0.72916666666666663</v>
      </c>
      <c r="E6" s="58">
        <f>IF('17'!$C6=0,0,'17'!$C6-$C$52)</f>
        <v>4.1666666666666685E-2</v>
      </c>
      <c r="F6" s="58">
        <f t="shared" si="1"/>
        <v>0</v>
      </c>
      <c r="G6" s="58">
        <f>IF('17'!$D6&lt;$D$52,0,'17'!$D6-$D$52)</f>
        <v>2.0833333333333259E-2</v>
      </c>
      <c r="I6" s="23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58">
        <v>0.39583333333333331</v>
      </c>
      <c r="D7" s="58">
        <v>0.73958333333333337</v>
      </c>
      <c r="E7" s="52">
        <f>IF('17'!$C7=0,0,'17'!$C7-$C$52)</f>
        <v>6.25E-2</v>
      </c>
      <c r="F7" s="52">
        <f t="shared" si="1"/>
        <v>0</v>
      </c>
      <c r="G7" s="52">
        <f>IF('17'!$D7&lt;$D$52,0,'17'!$D7-$D$52)</f>
        <v>3.125E-2</v>
      </c>
      <c r="I7" s="48">
        <f>I4/I5</f>
        <v>33.333333333333336</v>
      </c>
      <c r="J7" s="23" t="s">
        <v>12</v>
      </c>
    </row>
    <row r="8" spans="1:10" ht="15" x14ac:dyDescent="0.2">
      <c r="A8" s="3">
        <f t="shared" si="2"/>
        <v>43164</v>
      </c>
      <c r="B8" s="20" t="s">
        <v>65</v>
      </c>
      <c r="C8" s="58">
        <v>0.39583333333333331</v>
      </c>
      <c r="D8" s="58">
        <v>0.65277777777777779</v>
      </c>
      <c r="E8" s="58">
        <f>IF('17'!$C8=0,0,'17'!$C8-$C$52)</f>
        <v>6.25E-2</v>
      </c>
      <c r="F8" s="58">
        <f t="shared" si="1"/>
        <v>5.555555555555558E-2</v>
      </c>
      <c r="G8" s="58">
        <f>IF('17'!$D8&lt;$D$52,0,'17'!$D8-$D$52)</f>
        <v>0</v>
      </c>
      <c r="I8" s="48">
        <f>I7/I6</f>
        <v>3.7037037037037042</v>
      </c>
      <c r="J8" s="23" t="s">
        <v>4</v>
      </c>
    </row>
    <row r="9" spans="1:10" ht="15" x14ac:dyDescent="0.2">
      <c r="A9" s="4">
        <f t="shared" si="2"/>
        <v>43165</v>
      </c>
      <c r="B9" s="20" t="s">
        <v>66</v>
      </c>
      <c r="C9" s="58">
        <v>0.39583333333333331</v>
      </c>
      <c r="D9" s="58">
        <v>0.70833333333333337</v>
      </c>
      <c r="E9" s="52">
        <f>IF('17'!$C9=0,0,'17'!$C9-$C$52)</f>
        <v>6.25E-2</v>
      </c>
      <c r="F9" s="52">
        <f t="shared" si="1"/>
        <v>0</v>
      </c>
      <c r="G9" s="52">
        <f>IF('17'!$D9&lt;$D$52,0,'17'!$D9-$D$52)</f>
        <v>0</v>
      </c>
      <c r="I9" s="23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58">
        <v>0.33333333333333331</v>
      </c>
      <c r="D10" s="58">
        <v>0.70833333333333337</v>
      </c>
      <c r="E10" s="58">
        <f>IF('17'!$C10=0,0,'17'!$C10-$C$52)</f>
        <v>0</v>
      </c>
      <c r="F10" s="58">
        <f t="shared" si="1"/>
        <v>0</v>
      </c>
      <c r="G10" s="58">
        <f>IF('17'!$D10&lt;$D$52,0,'17'!$D10-$D$52)</f>
        <v>0</v>
      </c>
    </row>
    <row r="11" spans="1:10" ht="15" x14ac:dyDescent="0.2">
      <c r="A11" s="4">
        <f t="shared" si="2"/>
        <v>43167</v>
      </c>
      <c r="B11" s="20" t="s">
        <v>61</v>
      </c>
      <c r="C11" s="58">
        <v>0.33333333333333331</v>
      </c>
      <c r="D11" s="58">
        <v>0.70833333333333337</v>
      </c>
      <c r="E11" s="52">
        <f>IF('17'!$C11=0,0,'17'!$C11-$C$52)</f>
        <v>0</v>
      </c>
      <c r="F11" s="52">
        <f t="shared" si="1"/>
        <v>0</v>
      </c>
      <c r="G11" s="52">
        <f>IF('17'!$D11&lt;$D$52,0,'17'!$D11-$D$52)</f>
        <v>0</v>
      </c>
      <c r="I11" s="23" t="s">
        <v>100</v>
      </c>
    </row>
    <row r="12" spans="1:10" ht="15" x14ac:dyDescent="0.2">
      <c r="A12" s="46">
        <f t="shared" si="2"/>
        <v>43168</v>
      </c>
      <c r="B12" s="47" t="s">
        <v>62</v>
      </c>
      <c r="C12" s="55">
        <v>0.33333333333333331</v>
      </c>
      <c r="D12" s="55">
        <v>0.70833333333333337</v>
      </c>
      <c r="E12" s="55">
        <f>IF('17'!$C12=0,0,'17'!$C12-$C$52)</f>
        <v>0</v>
      </c>
      <c r="F12" s="55">
        <f t="shared" si="1"/>
        <v>0</v>
      </c>
      <c r="G12" s="55">
        <f>IF('17'!$D12&lt;$D$52,0,'17'!$D12-$D$52)</f>
        <v>0</v>
      </c>
      <c r="I12" s="58">
        <v>0.64583333333333337</v>
      </c>
      <c r="J12" s="58">
        <v>0.70138888888888884</v>
      </c>
    </row>
    <row r="13" spans="1:10" ht="15" x14ac:dyDescent="0.2">
      <c r="A13" s="4">
        <f t="shared" si="2"/>
        <v>43169</v>
      </c>
      <c r="B13" s="20" t="s">
        <v>63</v>
      </c>
      <c r="C13" s="58">
        <v>0.375</v>
      </c>
      <c r="D13" s="58">
        <v>0.70833333333333337</v>
      </c>
      <c r="E13" s="52">
        <f>IF('17'!$C13=0,0,'17'!$C13-$C$52)</f>
        <v>4.1666666666666685E-2</v>
      </c>
      <c r="F13" s="52">
        <f t="shared" si="1"/>
        <v>0</v>
      </c>
      <c r="G13" s="52">
        <f>IF('17'!$D13&lt;$D$52,0,'17'!$D13-$D$52)</f>
        <v>0</v>
      </c>
      <c r="J13" s="58">
        <f>J12-I12</f>
        <v>5.5555555555555469E-2</v>
      </c>
    </row>
    <row r="14" spans="1:10" ht="15" x14ac:dyDescent="0.2">
      <c r="A14" s="3">
        <f t="shared" si="2"/>
        <v>43170</v>
      </c>
      <c r="B14" s="20" t="s">
        <v>64</v>
      </c>
      <c r="C14" s="58">
        <v>0.35416666666666669</v>
      </c>
      <c r="D14" s="58">
        <v>0.6875</v>
      </c>
      <c r="E14" s="58">
        <f>IF('17'!$C14=0,0,'17'!$C14-$C$52)</f>
        <v>2.083333333333337E-2</v>
      </c>
      <c r="F14" s="58">
        <f t="shared" si="1"/>
        <v>2.083333333333337E-2</v>
      </c>
      <c r="G14" s="58">
        <f>IF('17'!$D14&lt;$D$52,0,'17'!$D14-$D$52)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0.34375</v>
      </c>
      <c r="D15" s="58">
        <v>0.70833333333333337</v>
      </c>
      <c r="E15" s="52">
        <f>IF('17'!$C15=0,0,'17'!$C15-$C$52)</f>
        <v>1.0416666666666685E-2</v>
      </c>
      <c r="F15" s="52">
        <f t="shared" si="1"/>
        <v>0</v>
      </c>
      <c r="G15" s="52">
        <f>IF('17'!$D15&lt;$D$52,0,'17'!$D15-$D$52)</f>
        <v>0</v>
      </c>
      <c r="J15" s="101">
        <f>J14+J13</f>
        <v>0.76388888888888884</v>
      </c>
    </row>
    <row r="16" spans="1:10" ht="15" x14ac:dyDescent="0.2">
      <c r="A16" s="3">
        <f t="shared" si="2"/>
        <v>43172</v>
      </c>
      <c r="B16" s="20" t="s">
        <v>66</v>
      </c>
      <c r="C16" s="58">
        <v>0.34375</v>
      </c>
      <c r="D16" s="58">
        <v>0.66666666666666663</v>
      </c>
      <c r="E16" s="58">
        <f>IF('17'!$C16=0,0,'17'!$C16-$C$52)</f>
        <v>1.0416666666666685E-2</v>
      </c>
      <c r="F16" s="58">
        <f t="shared" si="1"/>
        <v>4.1666666666666741E-2</v>
      </c>
      <c r="G16" s="58">
        <f>IF('17'!$D16&lt;$D$52,0,'17'!$D16-$D$52)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0.34722222222222227</v>
      </c>
      <c r="D17" s="58">
        <v>0.70833333333333337</v>
      </c>
      <c r="E17" s="52">
        <f>IF('17'!$C17=0,0,'17'!$C17-$C$52)</f>
        <v>1.3888888888888951E-2</v>
      </c>
      <c r="F17" s="52">
        <f t="shared" si="1"/>
        <v>0</v>
      </c>
      <c r="G17" s="52">
        <f>IF('17'!$D17&lt;$D$52,0,'17'!$D17-$D$52)</f>
        <v>0</v>
      </c>
      <c r="I17" s="58">
        <v>0.58333333333333337</v>
      </c>
      <c r="J17" s="58">
        <v>0.83333333333333337</v>
      </c>
    </row>
    <row r="18" spans="1:10" ht="15" x14ac:dyDescent="0.2">
      <c r="A18" s="3">
        <f t="shared" si="2"/>
        <v>43174</v>
      </c>
      <c r="B18" s="20" t="s">
        <v>61</v>
      </c>
      <c r="C18" s="58"/>
      <c r="D18" s="58"/>
      <c r="E18" s="58">
        <f>IF('17'!$C18=0,0,'17'!$C18-$C$52)</f>
        <v>0</v>
      </c>
      <c r="F18" s="58">
        <f t="shared" si="1"/>
        <v>0</v>
      </c>
      <c r="G18" s="58">
        <f>IF('17'!$D18&lt;$D$52,0,'17'!$D18-$D$52)</f>
        <v>0</v>
      </c>
      <c r="J18" s="58">
        <f>J17-I17</f>
        <v>0.25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0.70833333333333337</v>
      </c>
      <c r="E19" s="55">
        <f>IF('17'!$C19=0,0,'17'!$C19-$C$52)</f>
        <v>0</v>
      </c>
      <c r="F19" s="55">
        <f t="shared" si="1"/>
        <v>0</v>
      </c>
      <c r="G19" s="55">
        <f>IF('17'!$D19&lt;$D$52,0,'17'!$D19-$D$52)</f>
        <v>0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0.70833333333333337</v>
      </c>
      <c r="E20" s="58">
        <f>IF('17'!$C20=0,0,'17'!$C20-$C$52)</f>
        <v>0</v>
      </c>
      <c r="F20" s="58">
        <f t="shared" si="1"/>
        <v>0</v>
      </c>
      <c r="G20" s="58">
        <f>IF('17'!$D20&lt;$D$52,0,'17'!$D20-$D$52)</f>
        <v>0</v>
      </c>
      <c r="J20" s="101">
        <f>J19+J18</f>
        <v>0.95833333333333337</v>
      </c>
    </row>
    <row r="21" spans="1:10" ht="15" x14ac:dyDescent="0.2">
      <c r="A21" s="4">
        <f t="shared" si="2"/>
        <v>43177</v>
      </c>
      <c r="B21" s="20" t="s">
        <v>64</v>
      </c>
      <c r="C21" s="58">
        <v>0.3611111111111111</v>
      </c>
      <c r="D21" s="58">
        <v>0.72916666666666663</v>
      </c>
      <c r="E21" s="52">
        <f>IF('17'!$C21=0,0,'17'!$C21-$C$52)</f>
        <v>2.777777777777779E-2</v>
      </c>
      <c r="F21" s="52">
        <f t="shared" si="1"/>
        <v>0</v>
      </c>
      <c r="G21" s="52">
        <f>IF('17'!$D21&lt;$D$52,0,'17'!$D21-$D$52)</f>
        <v>2.0833333333333259E-2</v>
      </c>
    </row>
    <row r="22" spans="1:10" ht="15" x14ac:dyDescent="0.2">
      <c r="A22" s="3">
        <f t="shared" si="2"/>
        <v>43178</v>
      </c>
      <c r="B22" s="20" t="s">
        <v>65</v>
      </c>
      <c r="C22" s="58">
        <v>0.3611111111111111</v>
      </c>
      <c r="D22" s="58">
        <v>0.75</v>
      </c>
      <c r="E22" s="58">
        <f>IF('17'!$C22=0,0,'17'!$C22-$C$52)</f>
        <v>2.777777777777779E-2</v>
      </c>
      <c r="F22" s="58">
        <f t="shared" si="1"/>
        <v>0</v>
      </c>
      <c r="G22" s="58">
        <f>IF('17'!$D22&lt;$D$52,0,'17'!$D22-$D$52)</f>
        <v>4.166666666666663E-2</v>
      </c>
    </row>
    <row r="23" spans="1:10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0.72916666666666663</v>
      </c>
      <c r="E23" s="52">
        <f>IF('17'!$C23=0,0,'17'!$C23-$C$52)</f>
        <v>0</v>
      </c>
      <c r="F23" s="52">
        <f t="shared" si="1"/>
        <v>0</v>
      </c>
      <c r="G23" s="52">
        <f>IF('17'!$D23&lt;$D$52,0,'17'!$D23-$D$52)</f>
        <v>2.0833333333333259E-2</v>
      </c>
    </row>
    <row r="24" spans="1:10" ht="15" x14ac:dyDescent="0.2">
      <c r="A24" s="3">
        <f t="shared" si="2"/>
        <v>43180</v>
      </c>
      <c r="B24" s="20" t="s">
        <v>67</v>
      </c>
      <c r="C24" s="58">
        <v>0.3611111111111111</v>
      </c>
      <c r="D24" s="58">
        <v>0.70833333333333337</v>
      </c>
      <c r="E24" s="58">
        <f>IF('17'!$C24=0,0,'17'!$C24-$C$52)</f>
        <v>2.777777777777779E-2</v>
      </c>
      <c r="F24" s="58">
        <f t="shared" si="1"/>
        <v>0</v>
      </c>
      <c r="G24" s="58">
        <f>IF('17'!$D24&lt;$D$52,0,'17'!$D24-$D$52)</f>
        <v>0</v>
      </c>
    </row>
    <row r="25" spans="1:10" ht="15" x14ac:dyDescent="0.2">
      <c r="A25" s="4">
        <f t="shared" si="2"/>
        <v>43181</v>
      </c>
      <c r="B25" s="20" t="s">
        <v>61</v>
      </c>
      <c r="C25" s="58">
        <v>0.38194444444444442</v>
      </c>
      <c r="D25" s="58">
        <v>0.70833333333333337</v>
      </c>
      <c r="E25" s="52">
        <f>IF('17'!$C25=0,0,'17'!$C25-$C$52)</f>
        <v>4.8611111111111105E-2</v>
      </c>
      <c r="F25" s="52">
        <f t="shared" si="1"/>
        <v>0</v>
      </c>
      <c r="G25" s="52">
        <f>IF('17'!$D25&lt;$D$52,0,'17'!$D25-$D$52)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0.70833333333333337</v>
      </c>
      <c r="E26" s="55">
        <f>IF('17'!$C26=0,0,'17'!$C26-$C$52)</f>
        <v>0</v>
      </c>
      <c r="F26" s="55">
        <f t="shared" si="1"/>
        <v>0</v>
      </c>
      <c r="G26" s="55">
        <f>IF('17'!$D26&lt;$D$52,0,'17'!$D26-$D$52)</f>
        <v>0</v>
      </c>
    </row>
    <row r="27" spans="1:10" ht="15" x14ac:dyDescent="0.2">
      <c r="A27" s="4">
        <f t="shared" si="2"/>
        <v>43183</v>
      </c>
      <c r="B27" s="20" t="s">
        <v>63</v>
      </c>
      <c r="C27" s="58">
        <v>0.375</v>
      </c>
      <c r="D27" s="58">
        <v>0.75</v>
      </c>
      <c r="E27" s="52">
        <f>IF('17'!$C27=0,0,'17'!$C27-$C$52)</f>
        <v>4.1666666666666685E-2</v>
      </c>
      <c r="F27" s="52">
        <f t="shared" si="1"/>
        <v>0</v>
      </c>
      <c r="G27" s="52">
        <f>IF('17'!$D27&lt;$D$52,0,'17'!$D27-$D$52)</f>
        <v>4.166666666666663E-2</v>
      </c>
    </row>
    <row r="28" spans="1:10" ht="15" x14ac:dyDescent="0.2">
      <c r="A28" s="3">
        <f t="shared" si="2"/>
        <v>43184</v>
      </c>
      <c r="B28" s="20" t="s">
        <v>64</v>
      </c>
      <c r="C28" s="58">
        <v>0.39583333333333331</v>
      </c>
      <c r="D28" s="58">
        <v>0.72916666666666663</v>
      </c>
      <c r="E28" s="58">
        <f>IF('17'!$C28=0,0,'17'!$C28-$C$52)</f>
        <v>6.25E-2</v>
      </c>
      <c r="F28" s="58">
        <f t="shared" si="1"/>
        <v>0</v>
      </c>
      <c r="G28" s="58">
        <f>IF('17'!$D28&lt;$D$52,0,'17'!$D28-$D$52)</f>
        <v>2.0833333333333259E-2</v>
      </c>
    </row>
    <row r="29" spans="1:10" ht="15" x14ac:dyDescent="0.2">
      <c r="A29" s="4">
        <f t="shared" si="2"/>
        <v>43185</v>
      </c>
      <c r="B29" s="20" t="s">
        <v>65</v>
      </c>
      <c r="C29" s="58">
        <v>0.35416666666666669</v>
      </c>
      <c r="D29" s="58">
        <v>0.83333333333333337</v>
      </c>
      <c r="E29" s="52">
        <f>IF('17'!$C29=0,0,'17'!$C29-$C$52)</f>
        <v>2.083333333333337E-2</v>
      </c>
      <c r="F29" s="52">
        <f t="shared" si="1"/>
        <v>0</v>
      </c>
      <c r="G29" s="52">
        <f>IF('17'!$D29&lt;$D$52,0,'17'!$D29-$D$52)</f>
        <v>0.125</v>
      </c>
    </row>
    <row r="30" spans="1:10" ht="15" x14ac:dyDescent="0.2">
      <c r="A30" s="3">
        <f t="shared" si="2"/>
        <v>43186</v>
      </c>
      <c r="B30" s="20" t="s">
        <v>66</v>
      </c>
      <c r="C30" s="58">
        <v>0.39583333333333331</v>
      </c>
      <c r="D30" s="58">
        <v>0.77083333333333337</v>
      </c>
      <c r="E30" s="58">
        <f>IF('17'!$C30=0,0,'17'!$C30-$C$52)</f>
        <v>6.25E-2</v>
      </c>
      <c r="F30" s="58">
        <f t="shared" si="1"/>
        <v>0</v>
      </c>
      <c r="G30" s="58">
        <f>IF('17'!$D30&lt;$D$52,0,'17'!$D30-$D$52)</f>
        <v>6.25E-2</v>
      </c>
    </row>
    <row r="31" spans="1:10" ht="15" x14ac:dyDescent="0.2">
      <c r="A31" s="4">
        <f t="shared" si="2"/>
        <v>43187</v>
      </c>
      <c r="B31" s="20" t="s">
        <v>67</v>
      </c>
      <c r="C31" s="58">
        <v>0.34375</v>
      </c>
      <c r="D31" s="58">
        <v>0.66666666666666663</v>
      </c>
      <c r="E31" s="52">
        <f>IF('17'!$C31=0,0,'17'!$C31-$C$52)</f>
        <v>1.0416666666666685E-2</v>
      </c>
      <c r="F31" s="52">
        <f t="shared" si="1"/>
        <v>4.1666666666666741E-2</v>
      </c>
      <c r="G31" s="52">
        <f>IF('17'!$D31&lt;$D$52,0,'17'!$D31-$D$52)</f>
        <v>0</v>
      </c>
    </row>
    <row r="32" spans="1:10" ht="15" x14ac:dyDescent="0.2">
      <c r="A32" s="3">
        <f>A31+1</f>
        <v>43188</v>
      </c>
      <c r="B32" s="20" t="s">
        <v>61</v>
      </c>
      <c r="C32" s="58">
        <v>0.34375</v>
      </c>
      <c r="D32" s="58">
        <v>0.70833333333333337</v>
      </c>
      <c r="E32" s="58">
        <f>IF('17'!$C32=0,0,'17'!$C32-$C$52)</f>
        <v>1.0416666666666685E-2</v>
      </c>
      <c r="F32" s="58">
        <f t="shared" si="1"/>
        <v>0</v>
      </c>
      <c r="G32" s="58">
        <f>IF('17'!$D32&lt;$D$52,0,'17'!$D32-$D$52)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5">
        <v>0.33333333333333331</v>
      </c>
      <c r="D33" s="55">
        <v>0.95833333333333337</v>
      </c>
      <c r="E33" s="55">
        <f>IF('17'!$C33=0,0,'17'!$C33-$C$52)</f>
        <v>0</v>
      </c>
      <c r="F33" s="55">
        <f t="shared" si="1"/>
        <v>0</v>
      </c>
      <c r="G33" s="55">
        <f>IF('17'!$D33&lt;$D$52,0,'17'!$D33-$D$52)</f>
        <v>0.25</v>
      </c>
    </row>
    <row r="34" spans="1:7" ht="15" x14ac:dyDescent="0.2">
      <c r="A34" s="3">
        <f>A33+1</f>
        <v>43190</v>
      </c>
      <c r="B34" s="20" t="s">
        <v>63</v>
      </c>
      <c r="C34" s="58">
        <v>0.3888888888888889</v>
      </c>
      <c r="D34" s="58">
        <v>0.70833333333333337</v>
      </c>
      <c r="E34" s="58">
        <f>IF('17'!$C34=0,0,'17'!$C34-$C$52)</f>
        <v>5.555555555555558E-2</v>
      </c>
      <c r="F34" s="58">
        <f t="shared" ref="F34" si="4">IF(D34=0,0,IF(D34&lt;$D$52,$D$52-D34,0))</f>
        <v>0</v>
      </c>
      <c r="G34" s="58">
        <f>IF('17'!$D34&lt;$D$52,0,'17'!$D34-$D$52)</f>
        <v>0</v>
      </c>
    </row>
    <row r="35" spans="1:7" ht="15" x14ac:dyDescent="0.25">
      <c r="A35" s="7"/>
      <c r="B35" s="1">
        <f>'17'!$C$35-'17'!$D$35+COUNTA(C4:C35)</f>
        <v>30</v>
      </c>
      <c r="C35" s="18">
        <f>SUBTOTAL(103,'17'!$C$4:$C$33)</f>
        <v>28</v>
      </c>
      <c r="D35" s="18">
        <f>SUBTOTAL(103,'17'!$D$4:$D$33)</f>
        <v>28</v>
      </c>
      <c r="E35" s="8">
        <f>SUM(E4:E34)</f>
        <v>0.72222222222222254</v>
      </c>
      <c r="F35" s="8">
        <f>SUM(F4:F34)</f>
        <v>0.15972222222222243</v>
      </c>
      <c r="G35" s="8">
        <f>SUM(G4:G34)</f>
        <v>0.90624999999999956</v>
      </c>
    </row>
    <row r="36" spans="1:7" ht="8.25" hidden="1" customHeight="1" x14ac:dyDescent="0.2"/>
    <row r="37" spans="1:7" ht="15.75" hidden="1" x14ac:dyDescent="0.2">
      <c r="E37" s="28">
        <f>'17'!$E$35*1.5</f>
        <v>1.0833333333333339</v>
      </c>
      <c r="F37" s="28">
        <f>'17'!$F$35*1</f>
        <v>0.15972222222222243</v>
      </c>
      <c r="G37" s="28">
        <f>'17'!$G$35*1.5</f>
        <v>1.3593749999999993</v>
      </c>
    </row>
    <row r="38" spans="1:7" ht="22.5" hidden="1" customHeight="1" x14ac:dyDescent="0.2">
      <c r="E38" s="29">
        <f>E37*24</f>
        <v>26.000000000000014</v>
      </c>
      <c r="F38" s="29">
        <f t="shared" ref="F38:G38" si="5">F37*24</f>
        <v>3.8333333333333384</v>
      </c>
      <c r="G38" s="29">
        <f t="shared" si="5"/>
        <v>32.624999999999986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944</v>
      </c>
      <c r="C40" s="32">
        <f>'17'!$C$35*I7</f>
        <v>933.33333333333337</v>
      </c>
      <c r="D40" s="32">
        <f>جدول!G20</f>
        <v>0</v>
      </c>
      <c r="E40" s="33">
        <f>E38*$I$8</f>
        <v>96.296296296296362</v>
      </c>
      <c r="F40" s="33">
        <f t="shared" ref="F40:G40" si="6">F38*$I$8</f>
        <v>14.197530864197551</v>
      </c>
      <c r="G40" s="33">
        <f t="shared" si="6"/>
        <v>120.8333333333333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rightToLeft="1" workbookViewId="0">
      <pane xSplit="1" ySplit="3" topLeftCell="B4" activePane="bottomRight" state="frozen"/>
      <selection activeCell="J15" sqref="J15"/>
      <selection pane="topRight" activeCell="J15" sqref="J15"/>
      <selection pane="bottomLeft" activeCell="J15" sqref="J15"/>
      <selection pane="bottomRight" sqref="A1:B1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1" width="1.125" style="23" customWidth="1"/>
    <col min="12" max="12" width="9" style="23" hidden="1" customWidth="1"/>
    <col min="13" max="15" width="9" style="23"/>
    <col min="16" max="16" width="11.5" style="23" customWidth="1"/>
    <col min="17" max="16384" width="9" style="23"/>
  </cols>
  <sheetData>
    <row r="1" spans="1:17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جدول!B21</f>
        <v>78</v>
      </c>
    </row>
    <row r="2" spans="1:17" ht="20.25" x14ac:dyDescent="0.3">
      <c r="A2" s="133" t="s">
        <v>20</v>
      </c>
      <c r="B2" s="133"/>
      <c r="C2" s="39" t="str">
        <f>جدول!C21</f>
        <v>محمد علي - ساعات</v>
      </c>
      <c r="D2" s="43"/>
      <c r="E2" s="24"/>
      <c r="F2" s="24"/>
      <c r="G2" s="24"/>
    </row>
    <row r="3" spans="1:17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7" ht="15" x14ac:dyDescent="0.25">
      <c r="A4" s="3">
        <v>43160</v>
      </c>
      <c r="B4" s="20" t="s">
        <v>61</v>
      </c>
      <c r="C4" s="49"/>
      <c r="D4" s="60"/>
      <c r="E4" s="51">
        <f>IF('18'!$C4=0,0,'18'!$C4-$C$52)</f>
        <v>0</v>
      </c>
      <c r="F4" s="51">
        <f>IF(D4=0,0,IF(D4&lt;$D$52,$D$52-D4,0))</f>
        <v>0</v>
      </c>
      <c r="G4" s="51">
        <f>IF('18'!$D4&lt;$D$52,0,'18'!$D4-$D$52)</f>
        <v>0</v>
      </c>
      <c r="I4" s="40">
        <f>جدول!D21</f>
        <v>1000</v>
      </c>
      <c r="J4" s="23" t="s">
        <v>3</v>
      </c>
    </row>
    <row r="5" spans="1:17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IF('18'!$C5=0,0,'18'!$C5-$C$52)</f>
        <v>0</v>
      </c>
      <c r="F5" s="55">
        <f t="shared" ref="F5:F33" si="1">IF(D5=0,0,IF(D5&lt;$D$52,$D$52-D5,0))</f>
        <v>0</v>
      </c>
      <c r="G5" s="55">
        <f>IF('18'!$D5&lt;$D$52,0,'18'!$D5-$D$52)</f>
        <v>0</v>
      </c>
      <c r="I5" s="23">
        <v>30</v>
      </c>
      <c r="J5" s="23" t="s">
        <v>10</v>
      </c>
      <c r="P5" s="125">
        <v>43166</v>
      </c>
      <c r="Q5" s="126">
        <v>0.18263888888888891</v>
      </c>
    </row>
    <row r="6" spans="1:17" ht="15" x14ac:dyDescent="0.25">
      <c r="A6" s="3">
        <f>A5+1</f>
        <v>43162</v>
      </c>
      <c r="B6" s="20" t="s">
        <v>63</v>
      </c>
      <c r="C6" s="56"/>
      <c r="D6" s="60"/>
      <c r="E6" s="58">
        <f>IF('18'!$C6=0,0,'18'!$C6-$C$52)</f>
        <v>0</v>
      </c>
      <c r="F6" s="58">
        <f t="shared" si="1"/>
        <v>0</v>
      </c>
      <c r="G6" s="58">
        <f>IF('18'!$D6&lt;$D$52,0,'18'!$D6-$D$52)</f>
        <v>0</v>
      </c>
      <c r="I6" s="23">
        <v>9</v>
      </c>
      <c r="J6" s="23" t="s">
        <v>11</v>
      </c>
      <c r="P6" s="127">
        <v>43166</v>
      </c>
      <c r="Q6" s="124">
        <v>0.20972222222222223</v>
      </c>
    </row>
    <row r="7" spans="1:17" ht="15" x14ac:dyDescent="0.25">
      <c r="A7" s="4">
        <f t="shared" ref="A7:A31" si="2">A6+1</f>
        <v>43163</v>
      </c>
      <c r="B7" s="20" t="s">
        <v>64</v>
      </c>
      <c r="C7" s="56"/>
      <c r="D7" s="60"/>
      <c r="E7" s="52">
        <f>IF('18'!$C7=0,0,'18'!$C7-$C$52)</f>
        <v>0</v>
      </c>
      <c r="F7" s="52">
        <f t="shared" si="1"/>
        <v>0</v>
      </c>
      <c r="G7" s="52">
        <f>IF('18'!$D7&lt;$D$52,0,'18'!$D7-$D$52)</f>
        <v>0</v>
      </c>
      <c r="I7" s="48">
        <f>I4/I5</f>
        <v>33.333333333333336</v>
      </c>
      <c r="J7" s="23" t="s">
        <v>12</v>
      </c>
      <c r="P7" s="127">
        <v>43167</v>
      </c>
      <c r="Q7" s="124">
        <v>6.3194444444444442E-2</v>
      </c>
    </row>
    <row r="8" spans="1:17" ht="15" x14ac:dyDescent="0.25">
      <c r="A8" s="3">
        <f t="shared" si="2"/>
        <v>43164</v>
      </c>
      <c r="B8" s="20" t="s">
        <v>65</v>
      </c>
      <c r="C8" s="56"/>
      <c r="D8" s="57"/>
      <c r="E8" s="58">
        <f>IF('18'!$C8=0,0,'18'!$C8-$C$52)</f>
        <v>0</v>
      </c>
      <c r="F8" s="58">
        <f t="shared" si="1"/>
        <v>0</v>
      </c>
      <c r="G8" s="58">
        <f>IF('18'!$D8&lt;$D$52,0,'18'!$D8-$D$52)</f>
        <v>0</v>
      </c>
      <c r="I8" s="48">
        <f>I7/I6</f>
        <v>3.7037037037037042</v>
      </c>
      <c r="J8" s="23" t="s">
        <v>4</v>
      </c>
      <c r="P8" s="127">
        <v>43167</v>
      </c>
      <c r="Q8" s="124">
        <v>0.21180555555555555</v>
      </c>
    </row>
    <row r="9" spans="1:17" ht="15" x14ac:dyDescent="0.25">
      <c r="A9" s="4">
        <f t="shared" si="2"/>
        <v>43165</v>
      </c>
      <c r="B9" s="20" t="s">
        <v>66</v>
      </c>
      <c r="C9" s="59"/>
      <c r="D9" s="60"/>
      <c r="E9" s="52">
        <f>IF('18'!$C9=0,0,'18'!$C9-$C$52)</f>
        <v>0</v>
      </c>
      <c r="F9" s="52">
        <f t="shared" si="1"/>
        <v>0</v>
      </c>
      <c r="G9" s="52">
        <f>IF('18'!$D9&lt;$D$52,0,'18'!$D9-$D$52)</f>
        <v>0</v>
      </c>
      <c r="I9" s="23">
        <f>I5*I6</f>
        <v>270</v>
      </c>
      <c r="J9" s="23" t="s">
        <v>13</v>
      </c>
      <c r="P9" s="127">
        <v>43169</v>
      </c>
      <c r="Q9" s="124">
        <v>0.3444444444444445</v>
      </c>
    </row>
    <row r="10" spans="1:17" ht="15" x14ac:dyDescent="0.2">
      <c r="A10" s="3">
        <f t="shared" si="2"/>
        <v>43166</v>
      </c>
      <c r="B10" s="20" t="s">
        <v>67</v>
      </c>
      <c r="C10" s="58">
        <v>0.68263888888888891</v>
      </c>
      <c r="D10" s="58">
        <v>0.70833333333333337</v>
      </c>
      <c r="E10" s="58">
        <f>IF('18'!$C10=0,0,'18'!$C10-$C$52)</f>
        <v>0.34930555555555559</v>
      </c>
      <c r="F10" s="58">
        <f t="shared" si="1"/>
        <v>0</v>
      </c>
      <c r="G10" s="58">
        <f>IF('18'!$D10&lt;$D$52,0,'18'!$D10-$D$52)</f>
        <v>0</v>
      </c>
      <c r="M10" s="58">
        <v>0.58333333333333337</v>
      </c>
      <c r="N10" s="58">
        <v>0.70833333333333337</v>
      </c>
      <c r="P10" s="127">
        <v>43169</v>
      </c>
      <c r="Q10" s="124">
        <v>0.21388888888888891</v>
      </c>
    </row>
    <row r="11" spans="1:17" ht="15" x14ac:dyDescent="0.2">
      <c r="A11" s="4">
        <f t="shared" si="2"/>
        <v>43167</v>
      </c>
      <c r="B11" s="20" t="s">
        <v>61</v>
      </c>
      <c r="C11" s="58">
        <v>0.5625</v>
      </c>
      <c r="D11" s="58">
        <v>0.70833333333333337</v>
      </c>
      <c r="E11" s="52">
        <f>IF('18'!$C11=0,0,'18'!$C11-$C$52)</f>
        <v>0.22916666666666669</v>
      </c>
      <c r="F11" s="52">
        <f t="shared" si="1"/>
        <v>0</v>
      </c>
      <c r="G11" s="52">
        <f>IF('18'!$D11&lt;$D$52,0,'18'!$D11-$D$52)</f>
        <v>0</v>
      </c>
      <c r="I11" s="23" t="s">
        <v>100</v>
      </c>
      <c r="M11" s="58">
        <v>0.58333333333333337</v>
      </c>
      <c r="N11" s="58">
        <v>0.70833333333333337</v>
      </c>
      <c r="P11" s="127">
        <v>43171</v>
      </c>
      <c r="Q11" s="124">
        <v>7.7777777777777779E-2</v>
      </c>
    </row>
    <row r="12" spans="1:17" ht="15" x14ac:dyDescent="0.25">
      <c r="A12" s="46">
        <f t="shared" si="2"/>
        <v>43168</v>
      </c>
      <c r="B12" s="47" t="s">
        <v>62</v>
      </c>
      <c r="C12" s="53"/>
      <c r="D12" s="54"/>
      <c r="E12" s="55">
        <f>IF('18'!$C12=0,0,'18'!$C12-$C$52)</f>
        <v>0</v>
      </c>
      <c r="F12" s="55">
        <f t="shared" si="1"/>
        <v>0</v>
      </c>
      <c r="G12" s="55">
        <f>IF('18'!$D12&lt;$D$52,0,'18'!$D12-$D$52)</f>
        <v>0</v>
      </c>
      <c r="I12" s="58">
        <v>0.33333333333333331</v>
      </c>
      <c r="J12" s="58">
        <v>0.70833333333333337</v>
      </c>
      <c r="M12" s="53"/>
      <c r="N12" s="54"/>
      <c r="P12" s="127">
        <v>43171</v>
      </c>
      <c r="Q12" s="124">
        <v>0.21180555555555555</v>
      </c>
    </row>
    <row r="13" spans="1:17" ht="15" x14ac:dyDescent="0.2">
      <c r="A13" s="4">
        <f t="shared" si="2"/>
        <v>43169</v>
      </c>
      <c r="B13" s="20" t="s">
        <v>63</v>
      </c>
      <c r="C13" s="124">
        <v>0.3444444444444445</v>
      </c>
      <c r="D13" s="58">
        <v>0.70833333333333337</v>
      </c>
      <c r="E13" s="52">
        <f>IF('18'!$C13=0,0,'18'!$C13-$C$52)</f>
        <v>1.1111111111111183E-2</v>
      </c>
      <c r="F13" s="52">
        <f t="shared" si="1"/>
        <v>0</v>
      </c>
      <c r="G13" s="52">
        <f>IF('18'!$D13&lt;$D$52,0,'18'!$D13-$D$52)</f>
        <v>0</v>
      </c>
      <c r="J13" s="58">
        <f>J12-I12</f>
        <v>0.37500000000000006</v>
      </c>
      <c r="M13" s="58">
        <v>0.33333333333333331</v>
      </c>
      <c r="N13" s="58">
        <v>0.70833333333333337</v>
      </c>
      <c r="P13" s="127">
        <v>43172</v>
      </c>
      <c r="Q13" s="124">
        <v>8.7500000000000008E-2</v>
      </c>
    </row>
    <row r="14" spans="1:17" ht="15" x14ac:dyDescent="0.2">
      <c r="A14" s="3">
        <f t="shared" si="2"/>
        <v>43170</v>
      </c>
      <c r="B14" s="20" t="s">
        <v>64</v>
      </c>
      <c r="C14" s="58"/>
      <c r="D14" s="58"/>
      <c r="E14" s="58">
        <f>IF('18'!$C14=0,0,'18'!$C14-$C$52)</f>
        <v>0</v>
      </c>
      <c r="F14" s="58">
        <f t="shared" si="1"/>
        <v>0</v>
      </c>
      <c r="G14" s="58">
        <f>IF('18'!$D14&lt;$D$52,0,'18'!$D14-$D$52)</f>
        <v>0</v>
      </c>
      <c r="J14" s="58">
        <v>0.70833333333333337</v>
      </c>
      <c r="M14" s="58"/>
      <c r="N14" s="58"/>
      <c r="P14" s="127">
        <v>43172</v>
      </c>
      <c r="Q14" s="124">
        <v>0.21041666666666667</v>
      </c>
    </row>
    <row r="15" spans="1:17" ht="15" x14ac:dyDescent="0.2">
      <c r="A15" s="4">
        <f t="shared" si="2"/>
        <v>43171</v>
      </c>
      <c r="B15" s="20" t="s">
        <v>65</v>
      </c>
      <c r="C15" s="58">
        <v>0.57777777777777783</v>
      </c>
      <c r="D15" s="58">
        <v>0.70833333333333337</v>
      </c>
      <c r="E15" s="52">
        <f>IF('18'!$C15=0,0,'18'!$C15-$C$52)</f>
        <v>0.24444444444444452</v>
      </c>
      <c r="F15" s="52">
        <f t="shared" si="1"/>
        <v>0</v>
      </c>
      <c r="G15" s="52">
        <f>IF('18'!$D15&lt;$D$52,0,'18'!$D15-$D$52)</f>
        <v>0</v>
      </c>
      <c r="J15" s="101">
        <f>J14+J13</f>
        <v>1.0833333333333335</v>
      </c>
      <c r="M15" s="58">
        <v>0.58333333333333337</v>
      </c>
      <c r="N15" s="58">
        <v>0.70833333333333337</v>
      </c>
      <c r="P15" s="127">
        <v>43173</v>
      </c>
      <c r="Q15" s="124">
        <v>7.7777777777777779E-2</v>
      </c>
    </row>
    <row r="16" spans="1:17" ht="15" x14ac:dyDescent="0.2">
      <c r="A16" s="3">
        <f t="shared" si="2"/>
        <v>43172</v>
      </c>
      <c r="B16" s="20" t="s">
        <v>66</v>
      </c>
      <c r="C16" s="58">
        <v>0.58333333333333337</v>
      </c>
      <c r="D16" s="58">
        <v>0.70833333333333337</v>
      </c>
      <c r="E16" s="58">
        <f>IF('18'!$C16=0,0,'18'!$C16-$C$52)</f>
        <v>0.25000000000000006</v>
      </c>
      <c r="F16" s="58">
        <f t="shared" si="1"/>
        <v>0</v>
      </c>
      <c r="G16" s="58">
        <f>IF('18'!$D16&lt;$D$52,0,'18'!$D16-$D$52)</f>
        <v>0</v>
      </c>
      <c r="I16" s="23" t="s">
        <v>100</v>
      </c>
      <c r="M16" s="58">
        <v>0.58333333333333337</v>
      </c>
      <c r="N16" s="58">
        <v>0.70833333333333337</v>
      </c>
      <c r="P16" s="127">
        <v>43173</v>
      </c>
      <c r="Q16" s="124">
        <v>0.21111111111111111</v>
      </c>
    </row>
    <row r="17" spans="1:17" ht="15" x14ac:dyDescent="0.2">
      <c r="A17" s="4">
        <f t="shared" si="2"/>
        <v>43173</v>
      </c>
      <c r="B17" s="20" t="s">
        <v>67</v>
      </c>
      <c r="C17" s="58">
        <v>0.57777777777777783</v>
      </c>
      <c r="D17" s="58">
        <v>0.70833333333333337</v>
      </c>
      <c r="E17" s="52">
        <f>IF('18'!$C17=0,0,'18'!$C17-$C$52)</f>
        <v>0.24444444444444452</v>
      </c>
      <c r="F17" s="52">
        <f t="shared" si="1"/>
        <v>0</v>
      </c>
      <c r="G17" s="52">
        <f>IF('18'!$D17&lt;$D$52,0,'18'!$D17-$D$52)</f>
        <v>0</v>
      </c>
      <c r="I17" s="58">
        <v>0.33333333333333331</v>
      </c>
      <c r="J17" s="58">
        <v>0.70833333333333337</v>
      </c>
      <c r="M17" s="58">
        <v>0.58333333333333337</v>
      </c>
      <c r="N17" s="58">
        <v>0.70833333333333337</v>
      </c>
      <c r="P17" s="127">
        <v>43177</v>
      </c>
      <c r="Q17" s="124">
        <v>8.3333333333333329E-2</v>
      </c>
    </row>
    <row r="18" spans="1:17" ht="15" x14ac:dyDescent="0.25">
      <c r="A18" s="3">
        <f t="shared" si="2"/>
        <v>43174</v>
      </c>
      <c r="B18" s="20" t="s">
        <v>61</v>
      </c>
      <c r="C18" s="56"/>
      <c r="D18" s="57"/>
      <c r="E18" s="58">
        <f>IF('18'!$C18=0,0,'18'!$C18-$C$52)</f>
        <v>0</v>
      </c>
      <c r="F18" s="58">
        <f t="shared" si="1"/>
        <v>0</v>
      </c>
      <c r="G18" s="58">
        <f>IF('18'!$D18&lt;$D$52,0,'18'!$D18-$D$52)</f>
        <v>0</v>
      </c>
      <c r="J18" s="58">
        <f>J17-I17</f>
        <v>0.37500000000000006</v>
      </c>
      <c r="P18" s="127">
        <v>43177</v>
      </c>
      <c r="Q18" s="124">
        <v>0.25208333333333333</v>
      </c>
    </row>
    <row r="19" spans="1:17" ht="15" x14ac:dyDescent="0.25">
      <c r="A19" s="46">
        <f t="shared" si="2"/>
        <v>43175</v>
      </c>
      <c r="B19" s="47" t="s">
        <v>62</v>
      </c>
      <c r="C19" s="53"/>
      <c r="D19" s="54"/>
      <c r="E19" s="55">
        <f>IF('18'!$C19=0,0,'18'!$C19-$C$52)</f>
        <v>0</v>
      </c>
      <c r="F19" s="55">
        <f t="shared" si="1"/>
        <v>0</v>
      </c>
      <c r="G19" s="55">
        <f>IF('18'!$D19&lt;$D$52,0,'18'!$D19-$D$52)</f>
        <v>0</v>
      </c>
      <c r="J19" s="58">
        <v>0.70833333333333337</v>
      </c>
      <c r="P19" s="127">
        <v>43180</v>
      </c>
      <c r="Q19" s="124">
        <v>9.1666666666666674E-2</v>
      </c>
    </row>
    <row r="20" spans="1:17" ht="15" x14ac:dyDescent="0.25">
      <c r="A20" s="3">
        <f t="shared" si="2"/>
        <v>43176</v>
      </c>
      <c r="B20" s="20" t="s">
        <v>63</v>
      </c>
      <c r="C20" s="56"/>
      <c r="D20" s="57"/>
      <c r="E20" s="58">
        <f>IF('18'!$C20=0,0,'18'!$C20-$C$52)</f>
        <v>0</v>
      </c>
      <c r="F20" s="58">
        <f t="shared" si="1"/>
        <v>0</v>
      </c>
      <c r="G20" s="58">
        <f>IF('18'!$D20&lt;$D$52,0,'18'!$D20-$D$52)</f>
        <v>0</v>
      </c>
      <c r="J20" s="101">
        <f>J19+J18</f>
        <v>1.0833333333333335</v>
      </c>
      <c r="P20" s="127">
        <v>43180</v>
      </c>
      <c r="Q20" s="124">
        <v>0.25069444444444444</v>
      </c>
    </row>
    <row r="21" spans="1:17" ht="15" x14ac:dyDescent="0.25">
      <c r="A21" s="4">
        <f t="shared" si="2"/>
        <v>43177</v>
      </c>
      <c r="B21" s="20" t="s">
        <v>64</v>
      </c>
      <c r="C21" s="59">
        <v>0.58333333333333337</v>
      </c>
      <c r="D21" s="60">
        <v>0.75</v>
      </c>
      <c r="E21" s="52">
        <f>IF('18'!$C21=0,0,'18'!$C21-$C$52)</f>
        <v>0.25000000000000006</v>
      </c>
      <c r="F21" s="52">
        <f t="shared" si="1"/>
        <v>0</v>
      </c>
      <c r="G21" s="52">
        <f>IF('18'!$D21&lt;$D$52,0,'18'!$D21-$D$52)</f>
        <v>4.166666666666663E-2</v>
      </c>
      <c r="P21" s="127">
        <v>43181</v>
      </c>
      <c r="Q21" s="124">
        <v>8.1944444444444445E-2</v>
      </c>
    </row>
    <row r="22" spans="1:17" ht="15" x14ac:dyDescent="0.25">
      <c r="A22" s="3">
        <f t="shared" si="2"/>
        <v>43178</v>
      </c>
      <c r="B22" s="20" t="s">
        <v>65</v>
      </c>
      <c r="C22" s="56"/>
      <c r="D22" s="57"/>
      <c r="E22" s="58">
        <f>IF('18'!$C22=0,0,'18'!$C22-$C$52)</f>
        <v>0</v>
      </c>
      <c r="F22" s="58">
        <f t="shared" si="1"/>
        <v>0</v>
      </c>
      <c r="G22" s="58">
        <f>IF('18'!$D22&lt;$D$52,0,'18'!$D22-$D$52)</f>
        <v>0</v>
      </c>
      <c r="P22" s="127">
        <v>43181</v>
      </c>
      <c r="Q22" s="124">
        <v>0.20902777777777778</v>
      </c>
    </row>
    <row r="23" spans="1:17" ht="15" x14ac:dyDescent="0.25">
      <c r="A23" s="4">
        <f t="shared" si="2"/>
        <v>43179</v>
      </c>
      <c r="B23" s="20" t="s">
        <v>66</v>
      </c>
      <c r="C23" s="59"/>
      <c r="D23" s="60"/>
      <c r="E23" s="52">
        <f>IF('18'!$C23=0,0,'18'!$C23-$C$52)</f>
        <v>0</v>
      </c>
      <c r="F23" s="52">
        <f t="shared" si="1"/>
        <v>0</v>
      </c>
      <c r="G23" s="52">
        <f>IF('18'!$D23&lt;$D$52,0,'18'!$D23-$D$52)</f>
        <v>0</v>
      </c>
      <c r="P23" s="127">
        <v>43183</v>
      </c>
      <c r="Q23" s="124">
        <v>0.35625000000000001</v>
      </c>
    </row>
    <row r="24" spans="1:17" ht="15" x14ac:dyDescent="0.25">
      <c r="A24" s="3">
        <f t="shared" si="2"/>
        <v>43180</v>
      </c>
      <c r="B24" s="20" t="s">
        <v>67</v>
      </c>
      <c r="C24" s="56">
        <v>0.59166666666666667</v>
      </c>
      <c r="D24" s="57">
        <v>0.75</v>
      </c>
      <c r="E24" s="58">
        <f>IF('18'!$C24=0,0,'18'!$C24-$C$52)</f>
        <v>0.25833333333333336</v>
      </c>
      <c r="F24" s="58">
        <f t="shared" si="1"/>
        <v>0</v>
      </c>
      <c r="G24" s="58">
        <f>IF('18'!$D24&lt;$D$52,0,'18'!$D24-$D$52)</f>
        <v>4.166666666666663E-2</v>
      </c>
      <c r="P24" s="127">
        <v>43183</v>
      </c>
      <c r="Q24" s="124">
        <v>0.24930555555555556</v>
      </c>
    </row>
    <row r="25" spans="1:17" ht="15" x14ac:dyDescent="0.25">
      <c r="A25" s="4">
        <f t="shared" si="2"/>
        <v>43181</v>
      </c>
      <c r="B25" s="20" t="s">
        <v>61</v>
      </c>
      <c r="C25" s="59">
        <v>0.58333333333333337</v>
      </c>
      <c r="D25" s="60">
        <v>0.70833333333333337</v>
      </c>
      <c r="E25" s="52">
        <f>IF('18'!$C25=0,0,'18'!$C25-$C$52)</f>
        <v>0.25000000000000006</v>
      </c>
      <c r="F25" s="52">
        <f t="shared" si="1"/>
        <v>0</v>
      </c>
      <c r="G25" s="52">
        <f>IF('18'!$D25&lt;$D$52,0,'18'!$D25-$D$52)</f>
        <v>0</v>
      </c>
      <c r="P25" s="127">
        <v>43185</v>
      </c>
      <c r="Q25" s="124">
        <v>9.0972222222222218E-2</v>
      </c>
    </row>
    <row r="26" spans="1:17" ht="15" x14ac:dyDescent="0.25">
      <c r="A26" s="46">
        <f t="shared" si="2"/>
        <v>43182</v>
      </c>
      <c r="B26" s="47" t="s">
        <v>62</v>
      </c>
      <c r="C26" s="53"/>
      <c r="D26" s="54"/>
      <c r="E26" s="55">
        <f>IF('18'!$C26=0,0,'18'!$C26-$C$52)</f>
        <v>0</v>
      </c>
      <c r="F26" s="55">
        <f t="shared" si="1"/>
        <v>0</v>
      </c>
      <c r="G26" s="55">
        <f>IF('18'!$D26&lt;$D$52,0,'18'!$D26-$D$52)</f>
        <v>0</v>
      </c>
      <c r="P26" s="127">
        <v>43185</v>
      </c>
      <c r="Q26" s="124">
        <v>0.23958333333333334</v>
      </c>
    </row>
    <row r="27" spans="1:17" ht="15" x14ac:dyDescent="0.25">
      <c r="A27" s="4">
        <f t="shared" si="2"/>
        <v>43183</v>
      </c>
      <c r="B27" s="20" t="s">
        <v>63</v>
      </c>
      <c r="C27" s="59">
        <v>0.35416666666666669</v>
      </c>
      <c r="D27" s="60">
        <v>0.75</v>
      </c>
      <c r="E27" s="52">
        <f>IF('18'!$C27=0,0,'18'!$C27-$C$52)</f>
        <v>2.083333333333337E-2</v>
      </c>
      <c r="F27" s="52">
        <f t="shared" si="1"/>
        <v>0</v>
      </c>
      <c r="G27" s="52">
        <f>IF('18'!$D27&lt;$D$52,0,'18'!$D27-$D$52)</f>
        <v>4.166666666666663E-2</v>
      </c>
      <c r="P27" s="127">
        <v>43187</v>
      </c>
      <c r="Q27" s="124">
        <v>9.4444444444444442E-2</v>
      </c>
    </row>
    <row r="28" spans="1:17" ht="15" x14ac:dyDescent="0.25">
      <c r="A28" s="3">
        <f t="shared" si="2"/>
        <v>43184</v>
      </c>
      <c r="B28" s="20" t="s">
        <v>64</v>
      </c>
      <c r="C28" s="56"/>
      <c r="D28" s="57"/>
      <c r="E28" s="58">
        <f>IF('18'!$C28=0,0,'18'!$C28-$C$52)</f>
        <v>0</v>
      </c>
      <c r="F28" s="58">
        <f t="shared" si="1"/>
        <v>0</v>
      </c>
      <c r="G28" s="58">
        <f>IF('18'!$D28&lt;$D$52,0,'18'!$D28-$D$52)</f>
        <v>0</v>
      </c>
      <c r="P28" s="127">
        <v>43187</v>
      </c>
      <c r="Q28" s="124">
        <v>0.25</v>
      </c>
    </row>
    <row r="29" spans="1:17" ht="15" x14ac:dyDescent="0.25">
      <c r="A29" s="4">
        <f t="shared" si="2"/>
        <v>43185</v>
      </c>
      <c r="B29" s="20" t="s">
        <v>65</v>
      </c>
      <c r="C29" s="56">
        <v>0.59027777777777779</v>
      </c>
      <c r="D29" s="57">
        <v>0.73958333333333337</v>
      </c>
      <c r="E29" s="52">
        <f>IF('18'!$C29=0,0,'18'!$C29-$C$52)</f>
        <v>0.25694444444444448</v>
      </c>
      <c r="F29" s="52">
        <f t="shared" si="1"/>
        <v>0</v>
      </c>
      <c r="G29" s="52">
        <f>IF('18'!$D29&lt;$D$52,0,'18'!$D29-$D$52)</f>
        <v>3.125E-2</v>
      </c>
    </row>
    <row r="30" spans="1:17" ht="15" x14ac:dyDescent="0.25">
      <c r="A30" s="3">
        <f t="shared" si="2"/>
        <v>43186</v>
      </c>
      <c r="B30" s="20" t="s">
        <v>66</v>
      </c>
      <c r="C30" s="56"/>
      <c r="D30" s="57"/>
      <c r="E30" s="58">
        <f>IF('18'!$C30=0,0,'18'!$C30-$C$52)</f>
        <v>0</v>
      </c>
      <c r="F30" s="58">
        <f t="shared" si="1"/>
        <v>0</v>
      </c>
      <c r="G30" s="58">
        <f>IF('18'!$D30&lt;$D$52,0,'18'!$D30-$D$52)</f>
        <v>0</v>
      </c>
    </row>
    <row r="31" spans="1:17" ht="15" x14ac:dyDescent="0.25">
      <c r="A31" s="4">
        <f t="shared" si="2"/>
        <v>43187</v>
      </c>
      <c r="B31" s="20" t="s">
        <v>67</v>
      </c>
      <c r="C31" s="59">
        <v>0.59375</v>
      </c>
      <c r="D31" s="60">
        <v>0.75</v>
      </c>
      <c r="E31" s="52">
        <f>IF('18'!$C31=0,0,'18'!$C31-$C$52)</f>
        <v>0.26041666666666669</v>
      </c>
      <c r="F31" s="52">
        <f t="shared" si="1"/>
        <v>0</v>
      </c>
      <c r="G31" s="52">
        <f>IF('18'!$D31&lt;$D$52,0,'18'!$D31-$D$52)</f>
        <v>4.166666666666663E-2</v>
      </c>
    </row>
    <row r="32" spans="1:17" ht="15" x14ac:dyDescent="0.25">
      <c r="A32" s="3">
        <f>A31+1</f>
        <v>43188</v>
      </c>
      <c r="B32" s="20" t="s">
        <v>61</v>
      </c>
      <c r="C32" s="56"/>
      <c r="D32" s="57"/>
      <c r="E32" s="58">
        <f>IF('18'!$C32=0,0,'18'!$C32-$C$52)</f>
        <v>0</v>
      </c>
      <c r="F32" s="58">
        <f t="shared" si="1"/>
        <v>0</v>
      </c>
      <c r="G32" s="58">
        <f>IF('18'!$D32&lt;$D$52,0,'18'!$D32-$D$52)</f>
        <v>0</v>
      </c>
    </row>
    <row r="33" spans="1:7" ht="15" x14ac:dyDescent="0.25">
      <c r="A33" s="46">
        <f t="shared" ref="A33" si="3">A32+1</f>
        <v>43189</v>
      </c>
      <c r="B33" s="47" t="s">
        <v>62</v>
      </c>
      <c r="C33" s="53"/>
      <c r="D33" s="54"/>
      <c r="E33" s="55">
        <f>IF('18'!$C33=0,0,'18'!$C33-$C$52)</f>
        <v>0</v>
      </c>
      <c r="F33" s="55">
        <f t="shared" si="1"/>
        <v>0</v>
      </c>
      <c r="G33" s="55">
        <f>IF('18'!$D33&lt;$D$52,0,'18'!$D33-$D$52)</f>
        <v>0</v>
      </c>
    </row>
    <row r="34" spans="1:7" ht="15" x14ac:dyDescent="0.2">
      <c r="A34" s="3">
        <f>A33+1</f>
        <v>43190</v>
      </c>
      <c r="B34" s="20" t="s">
        <v>63</v>
      </c>
      <c r="C34" s="5"/>
      <c r="D34" s="6"/>
      <c r="E34" s="58">
        <f>IF('18'!$C34=0,0,'18'!$C34-$C$52)</f>
        <v>0</v>
      </c>
      <c r="F34" s="58">
        <f t="shared" ref="F34" si="4">IF(D34=0,0,IF(D34&lt;$D$52,$D$52-D34,0))</f>
        <v>0</v>
      </c>
      <c r="G34" s="58">
        <f>IF('18'!$D34&lt;$D$52,0,'18'!$D34-$D$52)</f>
        <v>0</v>
      </c>
    </row>
    <row r="35" spans="1:7" ht="15" x14ac:dyDescent="0.25">
      <c r="A35" s="7"/>
      <c r="B35" s="1">
        <f>'18'!$C$35-'18'!$D$35+COUNTA(C4:C35)</f>
        <v>13</v>
      </c>
      <c r="C35" s="18">
        <f>SUBTOTAL(103,'18'!$C$4:$C$33)</f>
        <v>12</v>
      </c>
      <c r="D35" s="18">
        <f>SUBTOTAL(103,'18'!$D$4:$D$33)</f>
        <v>12</v>
      </c>
      <c r="E35" s="8">
        <f>SUM(E4:E34)</f>
        <v>2.6250000000000004</v>
      </c>
      <c r="F35" s="8">
        <f>SUM(F4:F34)</f>
        <v>0</v>
      </c>
      <c r="G35" s="8">
        <f>SUM(G4:G34)</f>
        <v>0.19791666666666652</v>
      </c>
    </row>
    <row r="36" spans="1:7" ht="8.25" customHeight="1" x14ac:dyDescent="0.2"/>
    <row r="37" spans="1:7" ht="15.75" x14ac:dyDescent="0.2">
      <c r="E37" s="28">
        <f>'18'!$E$35*1</f>
        <v>2.6250000000000004</v>
      </c>
      <c r="F37" s="28">
        <f>'18'!$F$35*1</f>
        <v>0</v>
      </c>
      <c r="G37" s="28">
        <f>'18'!$G$35*1</f>
        <v>0.19791666666666652</v>
      </c>
    </row>
    <row r="38" spans="1:7" ht="22.5" customHeight="1" x14ac:dyDescent="0.2">
      <c r="E38" s="29">
        <f>E37*24</f>
        <v>63.000000000000014</v>
      </c>
      <c r="F38" s="29">
        <f t="shared" ref="F38:G38" si="5">F37*24</f>
        <v>0</v>
      </c>
      <c r="G38" s="29">
        <f t="shared" si="5"/>
        <v>4.7499999999999964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184</v>
      </c>
      <c r="C40" s="32">
        <f>'18'!$C$35*I7</f>
        <v>400</v>
      </c>
      <c r="D40" s="32">
        <f>جدول!G21</f>
        <v>0</v>
      </c>
      <c r="E40" s="33">
        <f>E38*$I$8</f>
        <v>233.33333333333343</v>
      </c>
      <c r="F40" s="33">
        <f t="shared" ref="F40:G40" si="6">F38*$I$8</f>
        <v>0</v>
      </c>
      <c r="G40" s="33">
        <f t="shared" si="6"/>
        <v>17.592592592592581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19" activePane="bottomRight" state="frozen"/>
      <selection activeCell="J15" sqref="J15"/>
      <selection pane="topRight" activeCell="J15" sqref="J15"/>
      <selection pane="bottomLeft" activeCell="J15" sqref="J15"/>
      <selection pane="bottomRight" activeCell="D34" sqref="D34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جدول!B22</f>
        <v>29</v>
      </c>
    </row>
    <row r="2" spans="1:10" ht="20.25" x14ac:dyDescent="0.3">
      <c r="A2" s="133" t="s">
        <v>20</v>
      </c>
      <c r="B2" s="133"/>
      <c r="C2" s="39" t="str">
        <f>جدول!C22</f>
        <v xml:space="preserve"> ايمان جاب الله 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">
      <c r="A4" s="3">
        <v>43160</v>
      </c>
      <c r="B4" s="20" t="s">
        <v>61</v>
      </c>
      <c r="C4" s="58">
        <v>0.33333333333333331</v>
      </c>
      <c r="D4" s="58">
        <v>0.70833333333333337</v>
      </c>
      <c r="E4" s="51">
        <f>IF('19'!$C4=0,0,'19'!$C4-$C$52)</f>
        <v>0</v>
      </c>
      <c r="F4" s="51">
        <f>IF(D4=0,0,IF(D4&lt;$D$52,$D$52-D4,0))</f>
        <v>0</v>
      </c>
      <c r="G4" s="51">
        <f>IF('19'!$D4&lt;$D$52,0,'19'!$D4-$D$52)</f>
        <v>0</v>
      </c>
      <c r="I4" s="40">
        <f>جدول!D22</f>
        <v>1000</v>
      </c>
      <c r="J4" s="23" t="s">
        <v>3</v>
      </c>
    </row>
    <row r="5" spans="1:10" ht="15" x14ac:dyDescent="0.2">
      <c r="A5" s="46">
        <f t="shared" ref="A5" si="0">A4+1</f>
        <v>43161</v>
      </c>
      <c r="B5" s="47" t="s">
        <v>62</v>
      </c>
      <c r="C5" s="55">
        <v>0.33333333333333331</v>
      </c>
      <c r="D5" s="55">
        <v>0.70833333333333337</v>
      </c>
      <c r="E5" s="55">
        <f>IF('19'!$C5=0,0,'19'!$C5-$C$52)</f>
        <v>0</v>
      </c>
      <c r="F5" s="55">
        <f t="shared" ref="F5:F33" si="1">IF(D5=0,0,IF(D5&lt;$D$52,$D$52-D5,0))</f>
        <v>0</v>
      </c>
      <c r="G5" s="55">
        <f>IF('19'!$D5&lt;$D$52,0,'19'!$D5-$D$52)</f>
        <v>0</v>
      </c>
      <c r="I5" s="23">
        <v>30</v>
      </c>
      <c r="J5" s="23" t="s">
        <v>10</v>
      </c>
    </row>
    <row r="6" spans="1:10" ht="15" x14ac:dyDescent="0.2">
      <c r="A6" s="3">
        <f>A5+1</f>
        <v>43162</v>
      </c>
      <c r="B6" s="20" t="s">
        <v>63</v>
      </c>
      <c r="C6" s="58">
        <v>0.33333333333333331</v>
      </c>
      <c r="D6" s="58">
        <v>0.75</v>
      </c>
      <c r="E6" s="58">
        <f>IF('19'!$C6=0,0,'19'!$C6-$C$52)</f>
        <v>0</v>
      </c>
      <c r="F6" s="58">
        <f t="shared" si="1"/>
        <v>0</v>
      </c>
      <c r="G6" s="58">
        <f>IF('19'!$D6&lt;$D$52,0,'19'!$D6-$D$52)</f>
        <v>4.166666666666663E-2</v>
      </c>
      <c r="I6" s="23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58">
        <v>0.33333333333333331</v>
      </c>
      <c r="D7" s="58">
        <v>0.75</v>
      </c>
      <c r="E7" s="52">
        <f>IF('19'!$C7=0,0,'19'!$C7-$C$52)</f>
        <v>0</v>
      </c>
      <c r="F7" s="52">
        <f t="shared" si="1"/>
        <v>0</v>
      </c>
      <c r="G7" s="52">
        <f>IF('19'!$D7&lt;$D$52,0,'19'!$D7-$D$52)</f>
        <v>4.166666666666663E-2</v>
      </c>
      <c r="I7" s="48">
        <f>I4/I5</f>
        <v>33.333333333333336</v>
      </c>
      <c r="J7" s="23" t="s">
        <v>12</v>
      </c>
    </row>
    <row r="8" spans="1:10" ht="15" x14ac:dyDescent="0.2">
      <c r="A8" s="3">
        <f t="shared" si="2"/>
        <v>43164</v>
      </c>
      <c r="B8" s="20" t="s">
        <v>65</v>
      </c>
      <c r="C8" s="58">
        <v>0.33333333333333331</v>
      </c>
      <c r="D8" s="58">
        <v>0.70833333333333337</v>
      </c>
      <c r="E8" s="58">
        <f>IF('19'!$C8=0,0,'19'!$C8-$C$52)</f>
        <v>0</v>
      </c>
      <c r="F8" s="58">
        <f t="shared" si="1"/>
        <v>0</v>
      </c>
      <c r="G8" s="58">
        <f>IF('19'!$D8&lt;$D$52,0,'19'!$D8-$D$52)</f>
        <v>0</v>
      </c>
      <c r="I8" s="48">
        <f>I7/I6</f>
        <v>3.7037037037037042</v>
      </c>
      <c r="J8" s="23" t="s">
        <v>4</v>
      </c>
    </row>
    <row r="9" spans="1:10" ht="15" x14ac:dyDescent="0.2">
      <c r="A9" s="4">
        <f t="shared" si="2"/>
        <v>43165</v>
      </c>
      <c r="B9" s="20" t="s">
        <v>66</v>
      </c>
      <c r="C9" s="58">
        <v>0.33333333333333331</v>
      </c>
      <c r="D9" s="58">
        <v>0.70833333333333337</v>
      </c>
      <c r="E9" s="52">
        <f>IF('19'!$C9=0,0,'19'!$C9-$C$52)</f>
        <v>0</v>
      </c>
      <c r="F9" s="52">
        <f t="shared" si="1"/>
        <v>0</v>
      </c>
      <c r="G9" s="52">
        <f>IF('19'!$D9&lt;$D$52,0,'19'!$D9-$D$52)</f>
        <v>0</v>
      </c>
      <c r="I9" s="23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58">
        <v>0.33333333333333331</v>
      </c>
      <c r="D10" s="58">
        <v>0.70833333333333337</v>
      </c>
      <c r="E10" s="58">
        <f>IF('19'!$C10=0,0,'19'!$C10-$C$52)</f>
        <v>0</v>
      </c>
      <c r="F10" s="58">
        <f t="shared" si="1"/>
        <v>0</v>
      </c>
      <c r="G10" s="58">
        <f>IF('19'!$D10&lt;$D$52,0,'19'!$D10-$D$52)</f>
        <v>0</v>
      </c>
    </row>
    <row r="11" spans="1:10" ht="15" x14ac:dyDescent="0.2">
      <c r="A11" s="4">
        <f t="shared" si="2"/>
        <v>43167</v>
      </c>
      <c r="B11" s="20" t="s">
        <v>61</v>
      </c>
      <c r="C11" s="58">
        <v>0.33333333333333331</v>
      </c>
      <c r="D11" s="58">
        <v>0.70833333333333337</v>
      </c>
      <c r="E11" s="52">
        <f>IF('19'!$C11=0,0,'19'!$C11-$C$52)</f>
        <v>0</v>
      </c>
      <c r="F11" s="52">
        <f t="shared" si="1"/>
        <v>0</v>
      </c>
      <c r="G11" s="52">
        <f>IF('19'!$D11&lt;$D$52,0,'19'!$D11-$D$52)</f>
        <v>0</v>
      </c>
      <c r="I11" s="23" t="s">
        <v>100</v>
      </c>
    </row>
    <row r="12" spans="1:10" ht="15" x14ac:dyDescent="0.2">
      <c r="A12" s="46">
        <f t="shared" si="2"/>
        <v>43168</v>
      </c>
      <c r="B12" s="47" t="s">
        <v>62</v>
      </c>
      <c r="C12" s="55">
        <v>0.33333333333333331</v>
      </c>
      <c r="D12" s="55">
        <v>0.70833333333333337</v>
      </c>
      <c r="E12" s="55">
        <f>IF('19'!$C12=0,0,'19'!$C12-$C$52)</f>
        <v>0</v>
      </c>
      <c r="F12" s="55">
        <f t="shared" si="1"/>
        <v>0</v>
      </c>
      <c r="G12" s="55">
        <f>IF('19'!$D12&lt;$D$52,0,'19'!$D12-$D$52)</f>
        <v>0</v>
      </c>
      <c r="I12" s="58">
        <v>0.33333333333333331</v>
      </c>
      <c r="J12" s="58">
        <v>0.70833333333333337</v>
      </c>
    </row>
    <row r="13" spans="1:10" ht="15" x14ac:dyDescent="0.2">
      <c r="A13" s="4">
        <f t="shared" si="2"/>
        <v>43169</v>
      </c>
      <c r="B13" s="20" t="s">
        <v>63</v>
      </c>
      <c r="C13" s="58">
        <v>0.33333333333333331</v>
      </c>
      <c r="D13" s="58">
        <v>0.70833333333333337</v>
      </c>
      <c r="E13" s="52">
        <f>IF('19'!$C13=0,0,'19'!$C13-$C$52)</f>
        <v>0</v>
      </c>
      <c r="F13" s="52">
        <f t="shared" si="1"/>
        <v>0</v>
      </c>
      <c r="G13" s="52">
        <f>IF('19'!$D13&lt;$D$52,0,'19'!$D13-$D$52)</f>
        <v>0</v>
      </c>
      <c r="J13" s="58">
        <f>J12-I12</f>
        <v>0.37500000000000006</v>
      </c>
    </row>
    <row r="14" spans="1:10" ht="15" x14ac:dyDescent="0.2">
      <c r="A14" s="3">
        <f t="shared" si="2"/>
        <v>43170</v>
      </c>
      <c r="B14" s="20" t="s">
        <v>64</v>
      </c>
      <c r="C14" s="58">
        <v>0.33333333333333331</v>
      </c>
      <c r="D14" s="58">
        <v>0.70833333333333337</v>
      </c>
      <c r="E14" s="58">
        <f>IF('19'!$C14=0,0,'19'!$C14-$C$52)</f>
        <v>0</v>
      </c>
      <c r="F14" s="58">
        <f t="shared" si="1"/>
        <v>0</v>
      </c>
      <c r="G14" s="58">
        <f>IF('19'!$D14&lt;$D$52,0,'19'!$D14-$D$52)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0.33333333333333331</v>
      </c>
      <c r="D15" s="58">
        <v>0.70833333333333337</v>
      </c>
      <c r="E15" s="52">
        <f>IF('19'!$C15=0,0,'19'!$C15-$C$52)</f>
        <v>0</v>
      </c>
      <c r="F15" s="52">
        <f t="shared" si="1"/>
        <v>0</v>
      </c>
      <c r="G15" s="52">
        <f>IF('19'!$D15&lt;$D$52,0,'19'!$D15-$D$52)</f>
        <v>0</v>
      </c>
      <c r="J15" s="101">
        <f>J14+J13</f>
        <v>1.0833333333333335</v>
      </c>
    </row>
    <row r="16" spans="1:10" ht="15" x14ac:dyDescent="0.2">
      <c r="A16" s="3">
        <f t="shared" si="2"/>
        <v>43172</v>
      </c>
      <c r="B16" s="20" t="s">
        <v>66</v>
      </c>
      <c r="C16" s="58">
        <v>0.33333333333333331</v>
      </c>
      <c r="D16" s="58">
        <v>0.70833333333333337</v>
      </c>
      <c r="E16" s="58">
        <f>IF('19'!$C16=0,0,'19'!$C16-$C$52)</f>
        <v>0</v>
      </c>
      <c r="F16" s="58">
        <f t="shared" si="1"/>
        <v>0</v>
      </c>
      <c r="G16" s="58">
        <f>IF('19'!$D16&lt;$D$52,0,'19'!$D16-$D$52)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0.33333333333333331</v>
      </c>
      <c r="D17" s="58">
        <v>0.70833333333333337</v>
      </c>
      <c r="E17" s="52">
        <f>IF('19'!$C17=0,0,'19'!$C17-$C$52)</f>
        <v>0</v>
      </c>
      <c r="F17" s="52">
        <f t="shared" si="1"/>
        <v>0</v>
      </c>
      <c r="G17" s="52">
        <f>IF('19'!$D17&lt;$D$52,0,'19'!$D17-$D$52)</f>
        <v>0</v>
      </c>
      <c r="I17" s="58">
        <v>0.33333333333333331</v>
      </c>
      <c r="J17" s="58">
        <v>0.70833333333333337</v>
      </c>
    </row>
    <row r="18" spans="1:10" ht="15" x14ac:dyDescent="0.2">
      <c r="A18" s="3">
        <f t="shared" si="2"/>
        <v>43174</v>
      </c>
      <c r="B18" s="20" t="s">
        <v>61</v>
      </c>
      <c r="C18" s="58">
        <v>0.33333333333333331</v>
      </c>
      <c r="D18" s="58">
        <v>0.70833333333333337</v>
      </c>
      <c r="E18" s="58">
        <f>IF('19'!$C18=0,0,'19'!$C18-$C$52)</f>
        <v>0</v>
      </c>
      <c r="F18" s="58">
        <f t="shared" si="1"/>
        <v>0</v>
      </c>
      <c r="G18" s="58">
        <f>IF('19'!$D18&lt;$D$52,0,'19'!$D18-$D$52)</f>
        <v>0</v>
      </c>
      <c r="J18" s="58">
        <f>J17-I17</f>
        <v>0.37500000000000006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0.70833333333333337</v>
      </c>
      <c r="E19" s="55">
        <f>IF('19'!$C19=0,0,'19'!$C19-$C$52)</f>
        <v>0</v>
      </c>
      <c r="F19" s="55">
        <f t="shared" si="1"/>
        <v>0</v>
      </c>
      <c r="G19" s="55">
        <f>IF('19'!$D19&lt;$D$52,0,'19'!$D19-$D$52)</f>
        <v>0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0.70833333333333337</v>
      </c>
      <c r="E20" s="58">
        <f>IF('19'!$C20=0,0,'19'!$C20-$C$52)</f>
        <v>0</v>
      </c>
      <c r="F20" s="58">
        <f t="shared" si="1"/>
        <v>0</v>
      </c>
      <c r="G20" s="58">
        <f>IF('19'!$D20&lt;$D$52,0,'19'!$D20-$D$52)</f>
        <v>0</v>
      </c>
      <c r="J20" s="101">
        <f>J19+J18</f>
        <v>1.0833333333333335</v>
      </c>
    </row>
    <row r="21" spans="1:10" ht="15" x14ac:dyDescent="0.2">
      <c r="A21" s="4">
        <f t="shared" si="2"/>
        <v>43177</v>
      </c>
      <c r="B21" s="20" t="s">
        <v>64</v>
      </c>
      <c r="C21" s="58">
        <v>0.33333333333333331</v>
      </c>
      <c r="D21" s="58">
        <v>0.75</v>
      </c>
      <c r="E21" s="52">
        <f>IF('19'!$C21=0,0,'19'!$C21-$C$52)</f>
        <v>0</v>
      </c>
      <c r="F21" s="52">
        <f t="shared" si="1"/>
        <v>0</v>
      </c>
      <c r="G21" s="52">
        <f>IF('19'!$D21&lt;$D$52,0,'19'!$D21-$D$52)</f>
        <v>4.166666666666663E-2</v>
      </c>
    </row>
    <row r="22" spans="1:10" ht="15" x14ac:dyDescent="0.2">
      <c r="A22" s="3">
        <f t="shared" si="2"/>
        <v>43178</v>
      </c>
      <c r="B22" s="20" t="s">
        <v>65</v>
      </c>
      <c r="C22" s="58">
        <v>0.33333333333333331</v>
      </c>
      <c r="D22" s="58">
        <v>0.75</v>
      </c>
      <c r="E22" s="58">
        <f>IF('19'!$C22=0,0,'19'!$C22-$C$52)</f>
        <v>0</v>
      </c>
      <c r="F22" s="58">
        <f t="shared" si="1"/>
        <v>0</v>
      </c>
      <c r="G22" s="58">
        <f>IF('19'!$D22&lt;$D$52,0,'19'!$D22-$D$52)</f>
        <v>4.166666666666663E-2</v>
      </c>
    </row>
    <row r="23" spans="1:10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0.75</v>
      </c>
      <c r="E23" s="52">
        <f>IF('19'!$C23=0,0,'19'!$C23-$C$52)</f>
        <v>0</v>
      </c>
      <c r="F23" s="52">
        <f t="shared" si="1"/>
        <v>0</v>
      </c>
      <c r="G23" s="52">
        <f>IF('19'!$D23&lt;$D$52,0,'19'!$D23-$D$52)</f>
        <v>4.166666666666663E-2</v>
      </c>
    </row>
    <row r="24" spans="1:10" ht="15" x14ac:dyDescent="0.2">
      <c r="A24" s="3">
        <f t="shared" si="2"/>
        <v>43180</v>
      </c>
      <c r="B24" s="20" t="s">
        <v>67</v>
      </c>
      <c r="C24" s="58">
        <v>0.33333333333333331</v>
      </c>
      <c r="D24" s="58">
        <v>0.75</v>
      </c>
      <c r="E24" s="58">
        <f>IF('19'!$C24=0,0,'19'!$C24-$C$52)</f>
        <v>0</v>
      </c>
      <c r="F24" s="58">
        <f t="shared" si="1"/>
        <v>0</v>
      </c>
      <c r="G24" s="58">
        <f>IF('19'!$D24&lt;$D$52,0,'19'!$D24-$D$52)</f>
        <v>4.166666666666663E-2</v>
      </c>
    </row>
    <row r="25" spans="1:10" ht="15" x14ac:dyDescent="0.2">
      <c r="A25" s="4">
        <f t="shared" si="2"/>
        <v>43181</v>
      </c>
      <c r="B25" s="20" t="s">
        <v>61</v>
      </c>
      <c r="C25" s="58">
        <v>0.33333333333333331</v>
      </c>
      <c r="D25" s="58">
        <v>0.70833333333333337</v>
      </c>
      <c r="E25" s="52">
        <f>IF('19'!$C25=0,0,'19'!$C25-$C$52)</f>
        <v>0</v>
      </c>
      <c r="F25" s="52">
        <f t="shared" si="1"/>
        <v>0</v>
      </c>
      <c r="G25" s="52">
        <f>IF('19'!$D25&lt;$D$52,0,'19'!$D25-$D$52)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0.70833333333333337</v>
      </c>
      <c r="E26" s="55">
        <f>IF('19'!$C26=0,0,'19'!$C26-$C$52)</f>
        <v>0</v>
      </c>
      <c r="F26" s="55">
        <f t="shared" si="1"/>
        <v>0</v>
      </c>
      <c r="G26" s="55">
        <f>IF('19'!$D26&lt;$D$52,0,'19'!$D26-$D$52)</f>
        <v>0</v>
      </c>
    </row>
    <row r="27" spans="1:10" ht="15" x14ac:dyDescent="0.2">
      <c r="A27" s="4">
        <f t="shared" si="2"/>
        <v>43183</v>
      </c>
      <c r="B27" s="20" t="s">
        <v>63</v>
      </c>
      <c r="C27" s="58">
        <v>0.33333333333333331</v>
      </c>
      <c r="D27" s="58">
        <v>0.75</v>
      </c>
      <c r="E27" s="52">
        <f>IF('19'!$C27=0,0,'19'!$C27-$C$52)</f>
        <v>0</v>
      </c>
      <c r="F27" s="52">
        <f t="shared" si="1"/>
        <v>0</v>
      </c>
      <c r="G27" s="52">
        <f>IF('19'!$D27&lt;$D$52,0,'19'!$D27-$D$52)</f>
        <v>4.166666666666663E-2</v>
      </c>
    </row>
    <row r="28" spans="1:10" ht="15" x14ac:dyDescent="0.2">
      <c r="A28" s="3">
        <f t="shared" si="2"/>
        <v>43184</v>
      </c>
      <c r="B28" s="20" t="s">
        <v>64</v>
      </c>
      <c r="C28" s="58">
        <v>0.33333333333333331</v>
      </c>
      <c r="D28" s="58">
        <v>0.75</v>
      </c>
      <c r="E28" s="58">
        <f>IF('19'!$C28=0,0,'19'!$C28-$C$52)</f>
        <v>0</v>
      </c>
      <c r="F28" s="58">
        <f t="shared" si="1"/>
        <v>0</v>
      </c>
      <c r="G28" s="58">
        <f>IF('19'!$D28&lt;$D$52,0,'19'!$D28-$D$52)</f>
        <v>4.166666666666663E-2</v>
      </c>
    </row>
    <row r="29" spans="1:10" ht="15" x14ac:dyDescent="0.2">
      <c r="A29" s="4">
        <f t="shared" si="2"/>
        <v>43185</v>
      </c>
      <c r="B29" s="20" t="s">
        <v>65</v>
      </c>
      <c r="C29" s="58">
        <v>0.33333333333333331</v>
      </c>
      <c r="D29" s="58">
        <v>0.75</v>
      </c>
      <c r="E29" s="52">
        <f>IF('19'!$C29=0,0,'19'!$C29-$C$52)</f>
        <v>0</v>
      </c>
      <c r="F29" s="52">
        <f t="shared" si="1"/>
        <v>0</v>
      </c>
      <c r="G29" s="52">
        <f>IF('19'!$D29&lt;$D$52,0,'19'!$D29-$D$52)</f>
        <v>4.166666666666663E-2</v>
      </c>
    </row>
    <row r="30" spans="1:10" ht="15" x14ac:dyDescent="0.2">
      <c r="A30" s="3">
        <f t="shared" si="2"/>
        <v>43186</v>
      </c>
      <c r="B30" s="20" t="s">
        <v>66</v>
      </c>
      <c r="C30" s="58">
        <v>0.33333333333333331</v>
      </c>
      <c r="D30" s="58">
        <v>0.75</v>
      </c>
      <c r="E30" s="58">
        <f>IF('19'!$C30=0,0,'19'!$C30-$C$52)</f>
        <v>0</v>
      </c>
      <c r="F30" s="58">
        <f t="shared" si="1"/>
        <v>0</v>
      </c>
      <c r="G30" s="58">
        <f>IF('19'!$D30&lt;$D$52,0,'19'!$D30-$D$52)</f>
        <v>4.166666666666663E-2</v>
      </c>
    </row>
    <row r="31" spans="1:10" ht="15" x14ac:dyDescent="0.2">
      <c r="A31" s="4">
        <f t="shared" si="2"/>
        <v>43187</v>
      </c>
      <c r="B31" s="20" t="s">
        <v>67</v>
      </c>
      <c r="C31" s="58">
        <v>0.33333333333333331</v>
      </c>
      <c r="D31" s="58">
        <v>0.75</v>
      </c>
      <c r="E31" s="52">
        <f>IF('19'!$C31=0,0,'19'!$C31-$C$52)</f>
        <v>0</v>
      </c>
      <c r="F31" s="52">
        <f t="shared" si="1"/>
        <v>0</v>
      </c>
      <c r="G31" s="52">
        <f>IF('19'!$D31&lt;$D$52,0,'19'!$D31-$D$52)</f>
        <v>4.166666666666663E-2</v>
      </c>
    </row>
    <row r="32" spans="1:10" ht="15" x14ac:dyDescent="0.2">
      <c r="A32" s="3">
        <f>A31+1</f>
        <v>43188</v>
      </c>
      <c r="B32" s="20" t="s">
        <v>61</v>
      </c>
      <c r="C32" s="58">
        <v>0.33333333333333331</v>
      </c>
      <c r="D32" s="58">
        <v>0.70833333333333337</v>
      </c>
      <c r="E32" s="58">
        <f>IF('19'!$C32=0,0,'19'!$C32-$C$52)</f>
        <v>0</v>
      </c>
      <c r="F32" s="58">
        <f t="shared" si="1"/>
        <v>0</v>
      </c>
      <c r="G32" s="58">
        <f>IF('19'!$D32&lt;$D$52,0,'19'!$D32-$D$52)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5">
        <v>0.33333333333333331</v>
      </c>
      <c r="D33" s="55">
        <v>0.70833333333333337</v>
      </c>
      <c r="E33" s="55">
        <f>IF('19'!$C33=0,0,'19'!$C33-$C$52)</f>
        <v>0</v>
      </c>
      <c r="F33" s="55">
        <f t="shared" si="1"/>
        <v>0</v>
      </c>
      <c r="G33" s="55">
        <f>IF('19'!$D33&lt;$D$52,0,'19'!$D33-$D$52)</f>
        <v>0</v>
      </c>
    </row>
    <row r="34" spans="1:7" ht="15" x14ac:dyDescent="0.2">
      <c r="A34" s="3">
        <f>A33+1</f>
        <v>43190</v>
      </c>
      <c r="B34" s="20" t="s">
        <v>63</v>
      </c>
      <c r="C34" s="58">
        <v>0.33333333333333331</v>
      </c>
      <c r="D34" s="58">
        <v>0.75</v>
      </c>
      <c r="E34" s="58">
        <f>IF('19'!$C34=0,0,'19'!$C34-$C$52)</f>
        <v>0</v>
      </c>
      <c r="F34" s="58">
        <f t="shared" ref="F34" si="4">IF(D34=0,0,IF(D34&lt;$D$52,$D$52-D34,0))</f>
        <v>0</v>
      </c>
      <c r="G34" s="58">
        <f>IF('19'!$D34&lt;$D$52,0,'19'!$D34-$D$52)</f>
        <v>4.166666666666663E-2</v>
      </c>
    </row>
    <row r="35" spans="1:7" ht="15" x14ac:dyDescent="0.25">
      <c r="A35" s="7"/>
      <c r="B35" s="1">
        <f>'19'!$C$35-'19'!$D$35+COUNTA(C4:C35)</f>
        <v>32</v>
      </c>
      <c r="C35" s="18">
        <f>SUBTOTAL(103,'19'!$C$4:$C$33)</f>
        <v>30</v>
      </c>
      <c r="D35" s="18">
        <f>SUBTOTAL(103,'19'!$D$4:$D$33)</f>
        <v>30</v>
      </c>
      <c r="E35" s="8">
        <f>SUM(E4:E34)</f>
        <v>0</v>
      </c>
      <c r="F35" s="8">
        <f>SUM(F4:F34)</f>
        <v>0</v>
      </c>
      <c r="G35" s="8">
        <f>SUM(G4:G34)</f>
        <v>0.49999999999999956</v>
      </c>
    </row>
    <row r="36" spans="1:7" ht="8.25" hidden="1" customHeight="1" x14ac:dyDescent="0.2"/>
    <row r="37" spans="1:7" ht="15.75" hidden="1" x14ac:dyDescent="0.2">
      <c r="E37" s="28">
        <f>'19'!$E$35*1.5</f>
        <v>0</v>
      </c>
      <c r="F37" s="28">
        <f>'19'!$F$35*1</f>
        <v>0</v>
      </c>
      <c r="G37" s="28">
        <f>'19'!$G$35*1.5</f>
        <v>0.74999999999999933</v>
      </c>
    </row>
    <row r="38" spans="1:7" ht="22.5" hidden="1" customHeight="1" x14ac:dyDescent="0.2">
      <c r="E38" s="29">
        <f>E37*24</f>
        <v>0</v>
      </c>
      <c r="F38" s="29">
        <f t="shared" ref="F38:G38" si="5">F37*24</f>
        <v>0</v>
      </c>
      <c r="G38" s="29">
        <f t="shared" si="5"/>
        <v>17.999999999999986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1067</v>
      </c>
      <c r="C40" s="32">
        <f>'19'!$C$35*I7</f>
        <v>1000.0000000000001</v>
      </c>
      <c r="D40" s="32">
        <f>جدول!G22</f>
        <v>200</v>
      </c>
      <c r="E40" s="33">
        <f>E38*$I$8</f>
        <v>0</v>
      </c>
      <c r="F40" s="33">
        <f t="shared" ref="F40:G40" si="6">F38*$I$8</f>
        <v>0</v>
      </c>
      <c r="G40" s="33">
        <f t="shared" si="6"/>
        <v>66.666666666666629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4" activePane="bottomRight" state="frozen"/>
      <selection activeCell="J15" sqref="J15"/>
      <selection pane="topRight" activeCell="J15" sqref="J15"/>
      <selection pane="bottomLeft" activeCell="J15" sqref="J15"/>
      <selection pane="bottomRight" activeCell="D39" sqref="D39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جدول!B23</f>
        <v>30</v>
      </c>
    </row>
    <row r="2" spans="1:10" ht="20.25" x14ac:dyDescent="0.3">
      <c r="A2" s="133" t="s">
        <v>20</v>
      </c>
      <c r="B2" s="133"/>
      <c r="C2" s="39" t="str">
        <f>جدول!C23</f>
        <v xml:space="preserve"> دعاء اشرف 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">
      <c r="A4" s="3">
        <v>43160</v>
      </c>
      <c r="B4" s="20" t="s">
        <v>61</v>
      </c>
      <c r="C4" s="58">
        <v>0.33333333333333331</v>
      </c>
      <c r="D4" s="58">
        <v>0.70833333333333337</v>
      </c>
      <c r="E4" s="51">
        <f>IF('20'!$C4=0,0,'20'!$C4-$C$52)</f>
        <v>0</v>
      </c>
      <c r="F4" s="51">
        <f>IF(D4=0,0,IF(D4&lt;$D$52,$D$52-D4,0))</f>
        <v>0</v>
      </c>
      <c r="G4" s="51">
        <f>IF('20'!$D4&lt;$D$52,0,'20'!$D4-$D$52)</f>
        <v>0</v>
      </c>
      <c r="I4" s="40">
        <f>جدول!D23</f>
        <v>1000</v>
      </c>
      <c r="J4" s="23" t="s">
        <v>3</v>
      </c>
    </row>
    <row r="5" spans="1:10" ht="15" x14ac:dyDescent="0.2">
      <c r="A5" s="46">
        <f t="shared" ref="A5" si="0">A4+1</f>
        <v>43161</v>
      </c>
      <c r="B5" s="47" t="s">
        <v>62</v>
      </c>
      <c r="C5" s="55">
        <v>0.33333333333333331</v>
      </c>
      <c r="D5" s="55">
        <v>0.70833333333333337</v>
      </c>
      <c r="E5" s="55">
        <f>IF('20'!$C5=0,0,'20'!$C5-$C$52)</f>
        <v>0</v>
      </c>
      <c r="F5" s="55">
        <f t="shared" ref="F5:F33" si="1">IF(D5=0,0,IF(D5&lt;$D$52,$D$52-D5,0))</f>
        <v>0</v>
      </c>
      <c r="G5" s="55">
        <f>IF('20'!$D5&lt;$D$52,0,'20'!$D5-$D$52)</f>
        <v>0</v>
      </c>
      <c r="I5" s="23">
        <v>30</v>
      </c>
      <c r="J5" s="23" t="s">
        <v>10</v>
      </c>
    </row>
    <row r="6" spans="1:10" ht="15" x14ac:dyDescent="0.2">
      <c r="A6" s="3">
        <f>A5+1</f>
        <v>43162</v>
      </c>
      <c r="B6" s="20" t="s">
        <v>63</v>
      </c>
      <c r="C6" s="58">
        <v>0.33333333333333331</v>
      </c>
      <c r="D6" s="58">
        <v>0.75</v>
      </c>
      <c r="E6" s="58">
        <f>IF('20'!$C6=0,0,'20'!$C6-$C$52)</f>
        <v>0</v>
      </c>
      <c r="F6" s="58">
        <f t="shared" si="1"/>
        <v>0</v>
      </c>
      <c r="G6" s="58">
        <f>IF('20'!$D6&lt;$D$52,0,'20'!$D6-$D$52)</f>
        <v>4.166666666666663E-2</v>
      </c>
      <c r="I6" s="23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58">
        <v>0.33333333333333331</v>
      </c>
      <c r="D7" s="58">
        <v>0.75</v>
      </c>
      <c r="E7" s="52">
        <f>IF('20'!$C7=0,0,'20'!$C7-$C$52)</f>
        <v>0</v>
      </c>
      <c r="F7" s="52">
        <f t="shared" si="1"/>
        <v>0</v>
      </c>
      <c r="G7" s="52">
        <f>IF('20'!$D7&lt;$D$52,0,'20'!$D7-$D$52)</f>
        <v>4.166666666666663E-2</v>
      </c>
      <c r="I7" s="48">
        <f>I4/I5</f>
        <v>33.333333333333336</v>
      </c>
      <c r="J7" s="23" t="s">
        <v>12</v>
      </c>
    </row>
    <row r="8" spans="1:10" ht="15" x14ac:dyDescent="0.2">
      <c r="A8" s="3">
        <f t="shared" si="2"/>
        <v>43164</v>
      </c>
      <c r="B8" s="20" t="s">
        <v>65</v>
      </c>
      <c r="C8" s="58">
        <v>0.33333333333333331</v>
      </c>
      <c r="D8" s="58">
        <v>0.70833333333333337</v>
      </c>
      <c r="E8" s="58">
        <f>IF('20'!$C8=0,0,'20'!$C8-$C$52)</f>
        <v>0</v>
      </c>
      <c r="F8" s="58">
        <f t="shared" si="1"/>
        <v>0</v>
      </c>
      <c r="G8" s="58">
        <f>IF('20'!$D8&lt;$D$52,0,'20'!$D8-$D$52)</f>
        <v>0</v>
      </c>
      <c r="I8" s="48">
        <f>I7/I6</f>
        <v>3.7037037037037042</v>
      </c>
      <c r="J8" s="23" t="s">
        <v>4</v>
      </c>
    </row>
    <row r="9" spans="1:10" ht="15" x14ac:dyDescent="0.2">
      <c r="A9" s="4">
        <f t="shared" si="2"/>
        <v>43165</v>
      </c>
      <c r="B9" s="20" t="s">
        <v>66</v>
      </c>
      <c r="C9" s="58">
        <v>0.33333333333333331</v>
      </c>
      <c r="D9" s="58">
        <v>0.70833333333333337</v>
      </c>
      <c r="E9" s="52">
        <f>IF('20'!$C9=0,0,'20'!$C9-$C$52)</f>
        <v>0</v>
      </c>
      <c r="F9" s="52">
        <f t="shared" si="1"/>
        <v>0</v>
      </c>
      <c r="G9" s="52">
        <f>IF('20'!$D9&lt;$D$52,0,'20'!$D9-$D$52)</f>
        <v>0</v>
      </c>
      <c r="I9" s="23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58"/>
      <c r="D10" s="58"/>
      <c r="E10" s="58">
        <f>IF('20'!$C10=0,0,'20'!$C10-$C$52)</f>
        <v>0</v>
      </c>
      <c r="F10" s="58">
        <f t="shared" si="1"/>
        <v>0</v>
      </c>
      <c r="G10" s="58">
        <f>IF('20'!$D10&lt;$D$52,0,'20'!$D10-$D$52)</f>
        <v>0</v>
      </c>
    </row>
    <row r="11" spans="1:10" ht="15" x14ac:dyDescent="0.2">
      <c r="A11" s="4">
        <f t="shared" si="2"/>
        <v>43167</v>
      </c>
      <c r="B11" s="20" t="s">
        <v>61</v>
      </c>
      <c r="C11" s="58">
        <v>0.33333333333333331</v>
      </c>
      <c r="D11" s="58">
        <v>0.70833333333333337</v>
      </c>
      <c r="E11" s="52">
        <f>IF('20'!$C11=0,0,'20'!$C11-$C$52)</f>
        <v>0</v>
      </c>
      <c r="F11" s="52">
        <f t="shared" si="1"/>
        <v>0</v>
      </c>
      <c r="G11" s="52">
        <f>IF('20'!$D11&lt;$D$52,0,'20'!$D11-$D$52)</f>
        <v>0</v>
      </c>
      <c r="I11" s="23" t="s">
        <v>100</v>
      </c>
    </row>
    <row r="12" spans="1:10" ht="15" x14ac:dyDescent="0.2">
      <c r="A12" s="46">
        <f t="shared" si="2"/>
        <v>43168</v>
      </c>
      <c r="B12" s="47" t="s">
        <v>62</v>
      </c>
      <c r="C12" s="55">
        <v>0.33333333333333331</v>
      </c>
      <c r="D12" s="55">
        <v>0.70833333333333337</v>
      </c>
      <c r="E12" s="55">
        <f>IF('20'!$C12=0,0,'20'!$C12-$C$52)</f>
        <v>0</v>
      </c>
      <c r="F12" s="55">
        <f t="shared" si="1"/>
        <v>0</v>
      </c>
      <c r="G12" s="55">
        <f>IF('20'!$D12&lt;$D$52,0,'20'!$D12-$D$52)</f>
        <v>0</v>
      </c>
      <c r="I12" s="58">
        <v>0.33333333333333331</v>
      </c>
      <c r="J12" s="58">
        <v>0.70833333333333337</v>
      </c>
    </row>
    <row r="13" spans="1:10" ht="15" x14ac:dyDescent="0.2">
      <c r="A13" s="4">
        <f t="shared" si="2"/>
        <v>43169</v>
      </c>
      <c r="B13" s="20" t="s">
        <v>63</v>
      </c>
      <c r="C13" s="58">
        <v>0.33333333333333331</v>
      </c>
      <c r="D13" s="58">
        <v>0.70833333333333337</v>
      </c>
      <c r="E13" s="52">
        <f>IF('20'!$C13=0,0,'20'!$C13-$C$52)</f>
        <v>0</v>
      </c>
      <c r="F13" s="52">
        <f t="shared" si="1"/>
        <v>0</v>
      </c>
      <c r="G13" s="52">
        <f>IF('20'!$D13&lt;$D$52,0,'20'!$D13-$D$52)</f>
        <v>0</v>
      </c>
      <c r="J13" s="58">
        <f>J12-I12</f>
        <v>0.37500000000000006</v>
      </c>
    </row>
    <row r="14" spans="1:10" ht="15" x14ac:dyDescent="0.2">
      <c r="A14" s="3">
        <f t="shared" si="2"/>
        <v>43170</v>
      </c>
      <c r="B14" s="20" t="s">
        <v>64</v>
      </c>
      <c r="C14" s="58">
        <v>0.33333333333333331</v>
      </c>
      <c r="D14" s="58">
        <v>0.70833333333333337</v>
      </c>
      <c r="E14" s="58">
        <f>IF('20'!$C14=0,0,'20'!$C14-$C$52)</f>
        <v>0</v>
      </c>
      <c r="F14" s="58">
        <f t="shared" si="1"/>
        <v>0</v>
      </c>
      <c r="G14" s="58">
        <f>IF('20'!$D14&lt;$D$52,0,'20'!$D14-$D$52)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0.33333333333333331</v>
      </c>
      <c r="D15" s="58">
        <v>0.70833333333333337</v>
      </c>
      <c r="E15" s="52">
        <f>IF('20'!$C15=0,0,'20'!$C15-$C$52)</f>
        <v>0</v>
      </c>
      <c r="F15" s="52">
        <f t="shared" si="1"/>
        <v>0</v>
      </c>
      <c r="G15" s="52">
        <f>IF('20'!$D15&lt;$D$52,0,'20'!$D15-$D$52)</f>
        <v>0</v>
      </c>
      <c r="J15" s="101">
        <f>J14+J13</f>
        <v>1.0833333333333335</v>
      </c>
    </row>
    <row r="16" spans="1:10" ht="15" x14ac:dyDescent="0.2">
      <c r="A16" s="3">
        <f t="shared" si="2"/>
        <v>43172</v>
      </c>
      <c r="B16" s="20" t="s">
        <v>66</v>
      </c>
      <c r="C16" s="58">
        <v>0.33333333333333331</v>
      </c>
      <c r="D16" s="58">
        <v>0.70833333333333337</v>
      </c>
      <c r="E16" s="58">
        <f>IF('20'!$C16=0,0,'20'!$C16-$C$52)</f>
        <v>0</v>
      </c>
      <c r="F16" s="58">
        <f t="shared" si="1"/>
        <v>0</v>
      </c>
      <c r="G16" s="58">
        <f>IF('20'!$D16&lt;$D$52,0,'20'!$D16-$D$52)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0.33333333333333331</v>
      </c>
      <c r="D17" s="58">
        <v>0.70833333333333337</v>
      </c>
      <c r="E17" s="52">
        <f>IF('20'!$C17=0,0,'20'!$C17-$C$52)</f>
        <v>0</v>
      </c>
      <c r="F17" s="52">
        <f t="shared" si="1"/>
        <v>0</v>
      </c>
      <c r="G17" s="52">
        <f>IF('20'!$D17&lt;$D$52,0,'20'!$D17-$D$52)</f>
        <v>0</v>
      </c>
      <c r="I17" s="58">
        <v>0.33333333333333331</v>
      </c>
      <c r="J17" s="58">
        <v>0.70833333333333337</v>
      </c>
    </row>
    <row r="18" spans="1:10" ht="15" x14ac:dyDescent="0.2">
      <c r="A18" s="3">
        <f t="shared" si="2"/>
        <v>43174</v>
      </c>
      <c r="B18" s="20" t="s">
        <v>61</v>
      </c>
      <c r="C18" s="58">
        <v>0.33333333333333331</v>
      </c>
      <c r="D18" s="58">
        <v>0.70833333333333337</v>
      </c>
      <c r="E18" s="58">
        <f>IF('20'!$C18=0,0,'20'!$C18-$C$52)</f>
        <v>0</v>
      </c>
      <c r="F18" s="58">
        <f t="shared" si="1"/>
        <v>0</v>
      </c>
      <c r="G18" s="58">
        <f>IF('20'!$D18&lt;$D$52,0,'20'!$D18-$D$52)</f>
        <v>0</v>
      </c>
      <c r="J18" s="58">
        <f>J17-I17</f>
        <v>0.37500000000000006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0.70833333333333337</v>
      </c>
      <c r="E19" s="55">
        <f>IF('20'!$C19=0,0,'20'!$C19-$C$52)</f>
        <v>0</v>
      </c>
      <c r="F19" s="55">
        <f t="shared" si="1"/>
        <v>0</v>
      </c>
      <c r="G19" s="55">
        <f>IF('20'!$D19&lt;$D$52,0,'20'!$D19-$D$52)</f>
        <v>0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0.70833333333333337</v>
      </c>
      <c r="E20" s="58">
        <f>IF('20'!$C20=0,0,'20'!$C20-$C$52)</f>
        <v>0</v>
      </c>
      <c r="F20" s="58">
        <f t="shared" si="1"/>
        <v>0</v>
      </c>
      <c r="G20" s="58">
        <f>IF('20'!$D20&lt;$D$52,0,'20'!$D20-$D$52)</f>
        <v>0</v>
      </c>
      <c r="J20" s="101">
        <f>J19+J18</f>
        <v>1.0833333333333335</v>
      </c>
    </row>
    <row r="21" spans="1:10" ht="15" x14ac:dyDescent="0.2">
      <c r="A21" s="4">
        <f t="shared" si="2"/>
        <v>43177</v>
      </c>
      <c r="B21" s="20" t="s">
        <v>64</v>
      </c>
      <c r="C21" s="58">
        <v>0.33333333333333331</v>
      </c>
      <c r="D21" s="58">
        <v>0.75</v>
      </c>
      <c r="E21" s="52">
        <f>IF('20'!$C21=0,0,'20'!$C21-$C$52)</f>
        <v>0</v>
      </c>
      <c r="F21" s="52">
        <f t="shared" si="1"/>
        <v>0</v>
      </c>
      <c r="G21" s="52">
        <f>IF('20'!$D21&lt;$D$52,0,'20'!$D21-$D$52)</f>
        <v>4.166666666666663E-2</v>
      </c>
    </row>
    <row r="22" spans="1:10" ht="15" x14ac:dyDescent="0.2">
      <c r="A22" s="3">
        <f t="shared" si="2"/>
        <v>43178</v>
      </c>
      <c r="B22" s="20" t="s">
        <v>65</v>
      </c>
      <c r="C22" s="58"/>
      <c r="D22" s="58"/>
      <c r="E22" s="58">
        <f>IF('20'!$C22=0,0,'20'!$C22-$C$52)</f>
        <v>0</v>
      </c>
      <c r="F22" s="58">
        <f t="shared" si="1"/>
        <v>0</v>
      </c>
      <c r="G22" s="58">
        <f>IF('20'!$D22&lt;$D$52,0,'20'!$D22-$D$52)</f>
        <v>0</v>
      </c>
    </row>
    <row r="23" spans="1:10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0.79166666666666663</v>
      </c>
      <c r="E23" s="52">
        <f>IF('20'!$C23=0,0,'20'!$C23-$C$52)</f>
        <v>0</v>
      </c>
      <c r="F23" s="52">
        <f t="shared" si="1"/>
        <v>0</v>
      </c>
      <c r="G23" s="52">
        <f>IF('20'!$D23&lt;$D$52,0,'20'!$D23-$D$52)</f>
        <v>8.3333333333333259E-2</v>
      </c>
    </row>
    <row r="24" spans="1:10" ht="15" x14ac:dyDescent="0.2">
      <c r="A24" s="3">
        <f t="shared" si="2"/>
        <v>43180</v>
      </c>
      <c r="B24" s="20" t="s">
        <v>67</v>
      </c>
      <c r="C24" s="58">
        <v>0.33333333333333331</v>
      </c>
      <c r="D24" s="58">
        <v>0.75</v>
      </c>
      <c r="E24" s="58">
        <f>IF('20'!$C24=0,0,'20'!$C24-$C$52)</f>
        <v>0</v>
      </c>
      <c r="F24" s="58">
        <f t="shared" si="1"/>
        <v>0</v>
      </c>
      <c r="G24" s="58">
        <f>IF('20'!$D24&lt;$D$52,0,'20'!$D24-$D$52)</f>
        <v>4.166666666666663E-2</v>
      </c>
    </row>
    <row r="25" spans="1:10" ht="15" x14ac:dyDescent="0.2">
      <c r="A25" s="4">
        <f t="shared" si="2"/>
        <v>43181</v>
      </c>
      <c r="B25" s="20" t="s">
        <v>61</v>
      </c>
      <c r="C25" s="58">
        <v>0.33333333333333331</v>
      </c>
      <c r="D25" s="58">
        <v>0.70833333333333337</v>
      </c>
      <c r="E25" s="52">
        <f>IF('20'!$C25=0,0,'20'!$C25-$C$52)</f>
        <v>0</v>
      </c>
      <c r="F25" s="52">
        <f t="shared" si="1"/>
        <v>0</v>
      </c>
      <c r="G25" s="52">
        <f>IF('20'!$D25&lt;$D$52,0,'20'!$D25-$D$52)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0.70833333333333337</v>
      </c>
      <c r="E26" s="55">
        <f>IF('20'!$C26=0,0,'20'!$C26-$C$52)</f>
        <v>0</v>
      </c>
      <c r="F26" s="55">
        <f t="shared" si="1"/>
        <v>0</v>
      </c>
      <c r="G26" s="55">
        <f>IF('20'!$D26&lt;$D$52,0,'20'!$D26-$D$52)</f>
        <v>0</v>
      </c>
    </row>
    <row r="27" spans="1:10" ht="15" x14ac:dyDescent="0.2">
      <c r="A27" s="4">
        <f t="shared" si="2"/>
        <v>43183</v>
      </c>
      <c r="B27" s="20" t="s">
        <v>63</v>
      </c>
      <c r="C27" s="58">
        <v>0.33333333333333331</v>
      </c>
      <c r="D27" s="58">
        <v>0.75</v>
      </c>
      <c r="E27" s="52">
        <f>IF('20'!$C27=0,0,'20'!$C27-$C$52)</f>
        <v>0</v>
      </c>
      <c r="F27" s="52">
        <f t="shared" si="1"/>
        <v>0</v>
      </c>
      <c r="G27" s="52">
        <f>IF('20'!$D27&lt;$D$52,0,'20'!$D27-$D$52)</f>
        <v>4.166666666666663E-2</v>
      </c>
    </row>
    <row r="28" spans="1:10" ht="15" x14ac:dyDescent="0.2">
      <c r="A28" s="3">
        <f t="shared" si="2"/>
        <v>43184</v>
      </c>
      <c r="B28" s="20" t="s">
        <v>64</v>
      </c>
      <c r="C28" s="58">
        <v>0.33333333333333331</v>
      </c>
      <c r="D28" s="58">
        <v>0.75</v>
      </c>
      <c r="E28" s="58">
        <f>IF('20'!$C28=0,0,'20'!$C28-$C$52)</f>
        <v>0</v>
      </c>
      <c r="F28" s="58">
        <f t="shared" si="1"/>
        <v>0</v>
      </c>
      <c r="G28" s="58">
        <f>IF('20'!$D28&lt;$D$52,0,'20'!$D28-$D$52)</f>
        <v>4.166666666666663E-2</v>
      </c>
    </row>
    <row r="29" spans="1:10" ht="15" x14ac:dyDescent="0.2">
      <c r="A29" s="4">
        <f t="shared" si="2"/>
        <v>43185</v>
      </c>
      <c r="B29" s="20" t="s">
        <v>65</v>
      </c>
      <c r="C29" s="58">
        <v>0.33333333333333331</v>
      </c>
      <c r="D29" s="58">
        <v>0.75</v>
      </c>
      <c r="E29" s="52">
        <f>IF('20'!$C29=0,0,'20'!$C29-$C$52)</f>
        <v>0</v>
      </c>
      <c r="F29" s="52">
        <f t="shared" si="1"/>
        <v>0</v>
      </c>
      <c r="G29" s="52">
        <f>IF('20'!$D29&lt;$D$52,0,'20'!$D29-$D$52)</f>
        <v>4.166666666666663E-2</v>
      </c>
    </row>
    <row r="30" spans="1:10" ht="15" x14ac:dyDescent="0.2">
      <c r="A30" s="3">
        <f t="shared" si="2"/>
        <v>43186</v>
      </c>
      <c r="B30" s="20" t="s">
        <v>66</v>
      </c>
      <c r="C30" s="58"/>
      <c r="D30" s="58"/>
      <c r="E30" s="58">
        <f>IF('20'!$C30=0,0,'20'!$C30-$C$52)</f>
        <v>0</v>
      </c>
      <c r="F30" s="58">
        <f t="shared" si="1"/>
        <v>0</v>
      </c>
      <c r="G30" s="58">
        <f>IF('20'!$D30&lt;$D$52,0,'20'!$D30-$D$52)</f>
        <v>0</v>
      </c>
    </row>
    <row r="31" spans="1:10" ht="15" x14ac:dyDescent="0.2">
      <c r="A31" s="4">
        <f t="shared" si="2"/>
        <v>43187</v>
      </c>
      <c r="B31" s="20" t="s">
        <v>67</v>
      </c>
      <c r="C31" s="58"/>
      <c r="D31" s="58"/>
      <c r="E31" s="52">
        <f>IF('20'!$C31=0,0,'20'!$C31-$C$52)</f>
        <v>0</v>
      </c>
      <c r="F31" s="52">
        <f t="shared" si="1"/>
        <v>0</v>
      </c>
      <c r="G31" s="52">
        <f>IF('20'!$D31&lt;$D$52,0,'20'!$D31-$D$52)</f>
        <v>0</v>
      </c>
    </row>
    <row r="32" spans="1:10" ht="15" x14ac:dyDescent="0.2">
      <c r="A32" s="3">
        <f>A31+1</f>
        <v>43188</v>
      </c>
      <c r="B32" s="20" t="s">
        <v>61</v>
      </c>
      <c r="C32" s="58">
        <v>0.33333333333333331</v>
      </c>
      <c r="D32" s="58">
        <v>0.70833333333333337</v>
      </c>
      <c r="E32" s="58">
        <f>IF('20'!$C32=0,0,'20'!$C32-$C$52)</f>
        <v>0</v>
      </c>
      <c r="F32" s="58">
        <f t="shared" si="1"/>
        <v>0</v>
      </c>
      <c r="G32" s="58">
        <f>IF('20'!$D32&lt;$D$52,0,'20'!$D32-$D$52)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5">
        <v>0.33333333333333331</v>
      </c>
      <c r="D33" s="55">
        <v>0.70833333333333337</v>
      </c>
      <c r="E33" s="55">
        <f>IF('20'!$C33=0,0,'20'!$C33-$C$52)</f>
        <v>0</v>
      </c>
      <c r="F33" s="55">
        <f t="shared" si="1"/>
        <v>0</v>
      </c>
      <c r="G33" s="55">
        <f>IF('20'!$D33&lt;$D$52,0,'20'!$D33-$D$52)</f>
        <v>0</v>
      </c>
    </row>
    <row r="34" spans="1:7" ht="15" x14ac:dyDescent="0.2">
      <c r="A34" s="3">
        <f>A33+1</f>
        <v>43190</v>
      </c>
      <c r="B34" s="20" t="s">
        <v>63</v>
      </c>
      <c r="C34" s="58">
        <v>0.33333333333333331</v>
      </c>
      <c r="D34" s="58">
        <v>0.70833333333333337</v>
      </c>
      <c r="E34" s="58">
        <f>IF('20'!$C34=0,0,'20'!$C34-$C$52)</f>
        <v>0</v>
      </c>
      <c r="F34" s="58">
        <f t="shared" ref="F34" si="4">IF(D34=0,0,IF(D34&lt;$D$52,$D$52-D34,0))</f>
        <v>0</v>
      </c>
      <c r="G34" s="58">
        <f>IF('20'!$D34&lt;$D$52,0,'20'!$D34-$D$52)</f>
        <v>0</v>
      </c>
    </row>
    <row r="35" spans="1:7" ht="15" x14ac:dyDescent="0.25">
      <c r="A35" s="7"/>
      <c r="B35" s="1">
        <f>'20'!$C$35-'20'!$D$35+COUNTA(C4:C35)</f>
        <v>28</v>
      </c>
      <c r="C35" s="18">
        <f>SUBTOTAL(103,'20'!$C$4:$C$33)</f>
        <v>26</v>
      </c>
      <c r="D35" s="18">
        <f>SUBTOTAL(103,'20'!$D$4:$D$33)</f>
        <v>26</v>
      </c>
      <c r="E35" s="8">
        <f>SUM(E4:E34)</f>
        <v>0</v>
      </c>
      <c r="F35" s="8">
        <f>SUM(F4:F34)</f>
        <v>0</v>
      </c>
      <c r="G35" s="8">
        <f>SUM(G4:G34)</f>
        <v>0.37499999999999967</v>
      </c>
    </row>
    <row r="36" spans="1:7" ht="8.25" hidden="1" customHeight="1" x14ac:dyDescent="0.2"/>
    <row r="37" spans="1:7" ht="15.75" hidden="1" x14ac:dyDescent="0.2">
      <c r="E37" s="28">
        <f>'20'!$E$35*1.5</f>
        <v>0</v>
      </c>
      <c r="F37" s="28">
        <f>'20'!$F$35*1</f>
        <v>0</v>
      </c>
      <c r="G37" s="28">
        <f>'20'!$G$35*1.5</f>
        <v>0.56249999999999956</v>
      </c>
    </row>
    <row r="38" spans="1:7" ht="22.5" hidden="1" customHeight="1" x14ac:dyDescent="0.2">
      <c r="E38" s="29">
        <f>E37*24</f>
        <v>0</v>
      </c>
      <c r="F38" s="29">
        <f t="shared" ref="F38:G38" si="5">F37*24</f>
        <v>0</v>
      </c>
      <c r="G38" s="29">
        <f t="shared" si="5"/>
        <v>13.499999999999989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ROUND(C40-D40-E40-F40+G40,0)</f>
        <v>717</v>
      </c>
      <c r="C40" s="32">
        <f>'20'!$C$35*I7</f>
        <v>866.66666666666674</v>
      </c>
      <c r="D40" s="32">
        <f>جدول!G23</f>
        <v>200</v>
      </c>
      <c r="E40" s="33">
        <f>E38*$I$8</f>
        <v>0</v>
      </c>
      <c r="F40" s="33">
        <f t="shared" ref="F40:G40" si="6">F38*$I$8</f>
        <v>0</v>
      </c>
      <c r="G40" s="33">
        <f t="shared" si="6"/>
        <v>49.999999999999964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4" activePane="bottomRight" state="frozen"/>
      <selection activeCell="J20" sqref="J20"/>
      <selection pane="topRight" activeCell="J20" sqref="J20"/>
      <selection pane="bottomLeft" activeCell="J20" sqref="J20"/>
      <selection pane="bottomRight" activeCell="C34" sqref="C34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جدول!B24</f>
        <v>31</v>
      </c>
    </row>
    <row r="2" spans="1:10" ht="20.25" x14ac:dyDescent="0.3">
      <c r="A2" s="133" t="s">
        <v>20</v>
      </c>
      <c r="B2" s="133"/>
      <c r="C2" s="39" t="str">
        <f>جدول!C24</f>
        <v xml:space="preserve"> ام اسلام 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">
      <c r="A4" s="3">
        <v>43160</v>
      </c>
      <c r="B4" s="20" t="s">
        <v>61</v>
      </c>
      <c r="C4" s="58">
        <v>0.34722222222222227</v>
      </c>
      <c r="D4" s="58">
        <v>0.70833333333333337</v>
      </c>
      <c r="E4" s="51">
        <f>IF('21'!$C4=0,0,'21'!$C4-$C$52)</f>
        <v>1.3888888888888951E-2</v>
      </c>
      <c r="F4" s="51">
        <f>IF(D4=0,0,IF(D4&lt;$D$52,$D$52-D4,0))</f>
        <v>0</v>
      </c>
      <c r="G4" s="51">
        <f>IF('21'!$D4&lt;$D$52,0,'21'!$D4-$D$52)</f>
        <v>0</v>
      </c>
      <c r="I4" s="40">
        <f>جدول!D24</f>
        <v>1000</v>
      </c>
      <c r="J4" s="23" t="s">
        <v>3</v>
      </c>
    </row>
    <row r="5" spans="1:10" ht="15" x14ac:dyDescent="0.2">
      <c r="A5" s="46">
        <f t="shared" ref="A5" si="0">A4+1</f>
        <v>43161</v>
      </c>
      <c r="B5" s="47" t="s">
        <v>62</v>
      </c>
      <c r="C5" s="55">
        <v>0.33333333333333331</v>
      </c>
      <c r="D5" s="55">
        <v>0.70833333333333337</v>
      </c>
      <c r="E5" s="55">
        <f>IF('21'!$C5=0,0,'21'!$C5-$C$52)</f>
        <v>0</v>
      </c>
      <c r="F5" s="55">
        <f t="shared" ref="F5:F33" si="1">IF(D5=0,0,IF(D5&lt;$D$52,$D$52-D5,0))</f>
        <v>0</v>
      </c>
      <c r="G5" s="55">
        <f>IF('21'!$D5&lt;$D$52,0,'21'!$D5-$D$52)</f>
        <v>0</v>
      </c>
      <c r="I5" s="23">
        <v>30</v>
      </c>
      <c r="J5" s="23" t="s">
        <v>10</v>
      </c>
    </row>
    <row r="6" spans="1:10" ht="15" x14ac:dyDescent="0.2">
      <c r="A6" s="3">
        <f>A5+1</f>
        <v>43162</v>
      </c>
      <c r="B6" s="20" t="s">
        <v>63</v>
      </c>
      <c r="C6" s="58">
        <v>0.33333333333333331</v>
      </c>
      <c r="D6" s="58">
        <v>0.75</v>
      </c>
      <c r="E6" s="58">
        <f>IF('21'!$C6=0,0,'21'!$C6-$C$52)</f>
        <v>0</v>
      </c>
      <c r="F6" s="58">
        <f t="shared" si="1"/>
        <v>0</v>
      </c>
      <c r="G6" s="58">
        <f>IF('21'!$D6&lt;$D$52,0,'21'!$D6-$D$52)</f>
        <v>4.166666666666663E-2</v>
      </c>
      <c r="I6" s="23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58">
        <v>0.33333333333333331</v>
      </c>
      <c r="D7" s="58">
        <v>0.75</v>
      </c>
      <c r="E7" s="52">
        <f>IF('21'!$C7=0,0,'21'!$C7-$C$52)</f>
        <v>0</v>
      </c>
      <c r="F7" s="52">
        <f t="shared" si="1"/>
        <v>0</v>
      </c>
      <c r="G7" s="52">
        <f>IF('21'!$D7&lt;$D$52,0,'21'!$D7-$D$52)</f>
        <v>4.166666666666663E-2</v>
      </c>
      <c r="I7" s="48">
        <f>I4/I5</f>
        <v>33.333333333333336</v>
      </c>
      <c r="J7" s="23" t="s">
        <v>12</v>
      </c>
    </row>
    <row r="8" spans="1:10" ht="15" x14ac:dyDescent="0.2">
      <c r="A8" s="3">
        <f t="shared" si="2"/>
        <v>43164</v>
      </c>
      <c r="B8" s="20" t="s">
        <v>65</v>
      </c>
      <c r="C8" s="58">
        <v>0.34375</v>
      </c>
      <c r="D8" s="58">
        <v>0.70833333333333337</v>
      </c>
      <c r="E8" s="58">
        <f>IF('21'!$C8=0,0,'21'!$C8-$C$52)</f>
        <v>1.0416666666666685E-2</v>
      </c>
      <c r="F8" s="58">
        <f t="shared" si="1"/>
        <v>0</v>
      </c>
      <c r="G8" s="58">
        <f>IF('21'!$D8&lt;$D$52,0,'21'!$D8-$D$52)</f>
        <v>0</v>
      </c>
      <c r="I8" s="48">
        <f>I7/I6</f>
        <v>3.7037037037037042</v>
      </c>
      <c r="J8" s="23" t="s">
        <v>4</v>
      </c>
    </row>
    <row r="9" spans="1:10" ht="15" x14ac:dyDescent="0.2">
      <c r="A9" s="4">
        <f t="shared" si="2"/>
        <v>43165</v>
      </c>
      <c r="B9" s="20" t="s">
        <v>66</v>
      </c>
      <c r="C9" s="58">
        <v>0.33333333333333331</v>
      </c>
      <c r="D9" s="58">
        <v>0.70833333333333337</v>
      </c>
      <c r="E9" s="52">
        <f>IF('21'!$C9=0,0,'21'!$C9-$C$52)</f>
        <v>0</v>
      </c>
      <c r="F9" s="52">
        <f t="shared" si="1"/>
        <v>0</v>
      </c>
      <c r="G9" s="52">
        <f>IF('21'!$D9&lt;$D$52,0,'21'!$D9-$D$52)</f>
        <v>0</v>
      </c>
      <c r="I9" s="23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58">
        <v>0.33333333333333331</v>
      </c>
      <c r="D10" s="58">
        <v>0.60416666666666663</v>
      </c>
      <c r="E10" s="58">
        <f>IF('21'!$C10=0,0,'21'!$C10-$C$52)</f>
        <v>0</v>
      </c>
      <c r="F10" s="58">
        <f t="shared" si="1"/>
        <v>0.10416666666666674</v>
      </c>
      <c r="G10" s="58">
        <f>IF('21'!$D10&lt;$D$52,0,'21'!$D10-$D$52)</f>
        <v>0</v>
      </c>
    </row>
    <row r="11" spans="1:10" ht="15" x14ac:dyDescent="0.2">
      <c r="A11" s="4">
        <f t="shared" si="2"/>
        <v>43167</v>
      </c>
      <c r="B11" s="20" t="s">
        <v>61</v>
      </c>
      <c r="C11" s="58">
        <v>0.33333333333333331</v>
      </c>
      <c r="D11" s="58">
        <v>0.70833333333333337</v>
      </c>
      <c r="E11" s="52">
        <f>IF('21'!$C11=0,0,'21'!$C11-$C$52)</f>
        <v>0</v>
      </c>
      <c r="F11" s="52">
        <f t="shared" si="1"/>
        <v>0</v>
      </c>
      <c r="G11" s="52">
        <f>IF('21'!$D11&lt;$D$52,0,'21'!$D11-$D$52)</f>
        <v>0</v>
      </c>
      <c r="I11" s="23" t="s">
        <v>100</v>
      </c>
    </row>
    <row r="12" spans="1:10" ht="15" x14ac:dyDescent="0.2">
      <c r="A12" s="46">
        <f t="shared" si="2"/>
        <v>43168</v>
      </c>
      <c r="B12" s="47" t="s">
        <v>62</v>
      </c>
      <c r="C12" s="55">
        <v>0.33333333333333331</v>
      </c>
      <c r="D12" s="55">
        <v>0.70833333333333337</v>
      </c>
      <c r="E12" s="55">
        <f>IF('21'!$C12=0,0,'21'!$C12-$C$52)</f>
        <v>0</v>
      </c>
      <c r="F12" s="55">
        <f t="shared" si="1"/>
        <v>0</v>
      </c>
      <c r="G12" s="55">
        <f>IF('21'!$D12&lt;$D$52,0,'21'!$D12-$D$52)</f>
        <v>0</v>
      </c>
      <c r="I12" s="58">
        <v>0.33333333333333331</v>
      </c>
      <c r="J12" s="58">
        <v>0.70833333333333337</v>
      </c>
    </row>
    <row r="13" spans="1:10" ht="15" x14ac:dyDescent="0.2">
      <c r="A13" s="4">
        <f t="shared" si="2"/>
        <v>43169</v>
      </c>
      <c r="B13" s="20" t="s">
        <v>63</v>
      </c>
      <c r="C13" s="58">
        <v>0.33333333333333331</v>
      </c>
      <c r="D13" s="58">
        <v>0.70833333333333337</v>
      </c>
      <c r="E13" s="52">
        <f>IF('21'!$C13=0,0,'21'!$C13-$C$52)</f>
        <v>0</v>
      </c>
      <c r="F13" s="52">
        <f t="shared" si="1"/>
        <v>0</v>
      </c>
      <c r="G13" s="52">
        <f>IF('21'!$D13&lt;$D$52,0,'21'!$D13-$D$52)</f>
        <v>0</v>
      </c>
      <c r="J13" s="58">
        <f>J12-I12</f>
        <v>0.37500000000000006</v>
      </c>
    </row>
    <row r="14" spans="1:10" ht="15" x14ac:dyDescent="0.2">
      <c r="A14" s="3">
        <f t="shared" si="2"/>
        <v>43170</v>
      </c>
      <c r="B14" s="20" t="s">
        <v>64</v>
      </c>
      <c r="C14" s="58">
        <v>0.33333333333333331</v>
      </c>
      <c r="D14" s="58">
        <v>0.70833333333333337</v>
      </c>
      <c r="E14" s="58">
        <f>IF('21'!$C14=0,0,'21'!$C14-$C$52)</f>
        <v>0</v>
      </c>
      <c r="F14" s="58">
        <f t="shared" si="1"/>
        <v>0</v>
      </c>
      <c r="G14" s="58">
        <f>IF('21'!$D14&lt;$D$52,0,'21'!$D14-$D$52)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0.33333333333333331</v>
      </c>
      <c r="D15" s="58">
        <v>0.70833333333333337</v>
      </c>
      <c r="E15" s="52">
        <f>IF('21'!$C15=0,0,'21'!$C15-$C$52)</f>
        <v>0</v>
      </c>
      <c r="F15" s="52">
        <f t="shared" si="1"/>
        <v>0</v>
      </c>
      <c r="G15" s="52">
        <f>IF('21'!$D15&lt;$D$52,0,'21'!$D15-$D$52)</f>
        <v>0</v>
      </c>
      <c r="J15" s="101">
        <f>J14+J13</f>
        <v>1.0833333333333335</v>
      </c>
    </row>
    <row r="16" spans="1:10" ht="15" x14ac:dyDescent="0.2">
      <c r="A16" s="3">
        <f t="shared" si="2"/>
        <v>43172</v>
      </c>
      <c r="B16" s="20" t="s">
        <v>66</v>
      </c>
      <c r="C16" s="58">
        <v>0.33333333333333331</v>
      </c>
      <c r="D16" s="58">
        <v>0.70833333333333337</v>
      </c>
      <c r="E16" s="58">
        <f>IF('21'!$C16=0,0,'21'!$C16-$C$52)</f>
        <v>0</v>
      </c>
      <c r="F16" s="58">
        <f t="shared" si="1"/>
        <v>0</v>
      </c>
      <c r="G16" s="58">
        <f>IF('21'!$D16&lt;$D$52,0,'21'!$D16-$D$52)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0.33333333333333331</v>
      </c>
      <c r="D17" s="58">
        <v>0.70833333333333337</v>
      </c>
      <c r="E17" s="52">
        <f>IF('21'!$C17=0,0,'21'!$C17-$C$52)</f>
        <v>0</v>
      </c>
      <c r="F17" s="52">
        <f t="shared" si="1"/>
        <v>0</v>
      </c>
      <c r="G17" s="52">
        <f>IF('21'!$D17&lt;$D$52,0,'21'!$D17-$D$52)</f>
        <v>0</v>
      </c>
      <c r="I17" s="58">
        <v>0.3888888888888889</v>
      </c>
      <c r="J17" s="58">
        <v>0.54166666666666663</v>
      </c>
    </row>
    <row r="18" spans="1:10" ht="15" x14ac:dyDescent="0.2">
      <c r="A18" s="3">
        <f t="shared" si="2"/>
        <v>43174</v>
      </c>
      <c r="B18" s="20" t="s">
        <v>61</v>
      </c>
      <c r="C18" s="58">
        <v>0.34375</v>
      </c>
      <c r="D18" s="58">
        <v>0.70833333333333337</v>
      </c>
      <c r="E18" s="58">
        <f>IF('21'!$C18=0,0,'21'!$C18-$C$52)</f>
        <v>1.0416666666666685E-2</v>
      </c>
      <c r="F18" s="58">
        <f t="shared" si="1"/>
        <v>0</v>
      </c>
      <c r="G18" s="58">
        <f>IF('21'!$D18&lt;$D$52,0,'21'!$D18-$D$52)</f>
        <v>0</v>
      </c>
      <c r="J18" s="58">
        <f>J17-I17</f>
        <v>0.15277777777777773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0.70833333333333337</v>
      </c>
      <c r="E19" s="55">
        <f>IF('21'!$C19=0,0,'21'!$C19-$C$52)</f>
        <v>0</v>
      </c>
      <c r="F19" s="55">
        <f t="shared" si="1"/>
        <v>0</v>
      </c>
      <c r="G19" s="55">
        <f>IF('21'!$D19&lt;$D$52,0,'21'!$D19-$D$52)</f>
        <v>0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0.75</v>
      </c>
      <c r="E20" s="58">
        <f>IF('21'!$C20=0,0,'21'!$C20-$C$52)</f>
        <v>0</v>
      </c>
      <c r="F20" s="58">
        <f t="shared" si="1"/>
        <v>0</v>
      </c>
      <c r="G20" s="58">
        <f>IF('21'!$D20&lt;$D$52,0,'21'!$D20-$D$52)</f>
        <v>4.166666666666663E-2</v>
      </c>
      <c r="J20" s="101">
        <f>J19+J18</f>
        <v>0.86111111111111116</v>
      </c>
    </row>
    <row r="21" spans="1:10" ht="15" x14ac:dyDescent="0.2">
      <c r="A21" s="4">
        <f t="shared" si="2"/>
        <v>43177</v>
      </c>
      <c r="B21" s="20" t="s">
        <v>64</v>
      </c>
      <c r="C21" s="58">
        <v>0.33333333333333331</v>
      </c>
      <c r="D21" s="58">
        <v>0.75</v>
      </c>
      <c r="E21" s="52">
        <f>IF('21'!$C21=0,0,'21'!$C21-$C$52)</f>
        <v>0</v>
      </c>
      <c r="F21" s="52">
        <f t="shared" si="1"/>
        <v>0</v>
      </c>
      <c r="G21" s="52">
        <f>IF('21'!$D21&lt;$D$52,0,'21'!$D21-$D$52)</f>
        <v>4.166666666666663E-2</v>
      </c>
    </row>
    <row r="22" spans="1:10" ht="15" x14ac:dyDescent="0.2">
      <c r="A22" s="3">
        <f t="shared" si="2"/>
        <v>43178</v>
      </c>
      <c r="B22" s="20" t="s">
        <v>65</v>
      </c>
      <c r="C22" s="58">
        <v>0.33333333333333331</v>
      </c>
      <c r="D22" s="58">
        <v>0.75</v>
      </c>
      <c r="E22" s="58">
        <f>IF('21'!$C22=0,0,'21'!$C22-$C$52)</f>
        <v>0</v>
      </c>
      <c r="F22" s="58">
        <f t="shared" si="1"/>
        <v>0</v>
      </c>
      <c r="G22" s="58">
        <f>IF('21'!$D22&lt;$D$52,0,'21'!$D22-$D$52)</f>
        <v>4.166666666666663E-2</v>
      </c>
    </row>
    <row r="23" spans="1:10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0.75</v>
      </c>
      <c r="E23" s="52">
        <f>IF('21'!$C23=0,0,'21'!$C23-$C$52)</f>
        <v>0</v>
      </c>
      <c r="F23" s="52">
        <f t="shared" si="1"/>
        <v>0</v>
      </c>
      <c r="G23" s="52">
        <f>IF('21'!$D23&lt;$D$52,0,'21'!$D23-$D$52)</f>
        <v>4.166666666666663E-2</v>
      </c>
    </row>
    <row r="24" spans="1:10" ht="15" x14ac:dyDescent="0.2">
      <c r="A24" s="3">
        <f t="shared" si="2"/>
        <v>43180</v>
      </c>
      <c r="B24" s="20" t="s">
        <v>67</v>
      </c>
      <c r="C24" s="58">
        <v>0.33333333333333331</v>
      </c>
      <c r="D24" s="58">
        <v>0.70833333333333337</v>
      </c>
      <c r="E24" s="58">
        <f>IF('21'!$C24=0,0,'21'!$C24-$C$52)</f>
        <v>0</v>
      </c>
      <c r="F24" s="58">
        <f t="shared" si="1"/>
        <v>0</v>
      </c>
      <c r="G24" s="58">
        <f>IF('21'!$D24&lt;$D$52,0,'21'!$D24-$D$52)</f>
        <v>0</v>
      </c>
    </row>
    <row r="25" spans="1:10" ht="15" x14ac:dyDescent="0.25">
      <c r="A25" s="4">
        <f t="shared" si="2"/>
        <v>43181</v>
      </c>
      <c r="B25" s="20" t="s">
        <v>61</v>
      </c>
      <c r="C25" s="59"/>
      <c r="D25" s="60"/>
      <c r="E25" s="52">
        <f>IF('21'!$C25=0,0,'21'!$C25-$C$52)</f>
        <v>0</v>
      </c>
      <c r="F25" s="52">
        <f t="shared" si="1"/>
        <v>0</v>
      </c>
      <c r="G25" s="52">
        <f>IF('21'!$D25&lt;$D$52,0,'21'!$D25-$D$52)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0.70833333333333337</v>
      </c>
      <c r="E26" s="55">
        <f>IF('21'!$C26=0,0,'21'!$C26-$C$52)</f>
        <v>0</v>
      </c>
      <c r="F26" s="55">
        <f t="shared" si="1"/>
        <v>0</v>
      </c>
      <c r="G26" s="55">
        <f>IF('21'!$D26&lt;$D$52,0,'21'!$D26-$D$52)</f>
        <v>0</v>
      </c>
    </row>
    <row r="27" spans="1:10" ht="15" x14ac:dyDescent="0.25">
      <c r="A27" s="4">
        <f t="shared" si="2"/>
        <v>43183</v>
      </c>
      <c r="B27" s="20" t="s">
        <v>63</v>
      </c>
      <c r="C27" s="59">
        <v>0.34375</v>
      </c>
      <c r="D27" s="60">
        <v>0.75</v>
      </c>
      <c r="E27" s="52">
        <f>IF('21'!$C27=0,0,'21'!$C27-$C$52)</f>
        <v>1.0416666666666685E-2</v>
      </c>
      <c r="F27" s="52">
        <f t="shared" si="1"/>
        <v>0</v>
      </c>
      <c r="G27" s="52">
        <f>IF('21'!$D27&lt;$D$52,0,'21'!$D27-$D$52)</f>
        <v>4.166666666666663E-2</v>
      </c>
    </row>
    <row r="28" spans="1:10" ht="15" x14ac:dyDescent="0.25">
      <c r="A28" s="3">
        <f t="shared" si="2"/>
        <v>43184</v>
      </c>
      <c r="B28" s="20" t="s">
        <v>64</v>
      </c>
      <c r="C28" s="56">
        <v>0.375</v>
      </c>
      <c r="D28" s="57">
        <v>0.77083333333333337</v>
      </c>
      <c r="E28" s="58">
        <f>IF('21'!$C28=0,0,'21'!$C28-$C$52)</f>
        <v>4.1666666666666685E-2</v>
      </c>
      <c r="F28" s="58">
        <f t="shared" si="1"/>
        <v>0</v>
      </c>
      <c r="G28" s="58">
        <f>IF('21'!$D28&lt;$D$52,0,'21'!$D28-$D$52)</f>
        <v>6.25E-2</v>
      </c>
    </row>
    <row r="29" spans="1:10" ht="15" x14ac:dyDescent="0.25">
      <c r="A29" s="4">
        <f t="shared" si="2"/>
        <v>43185</v>
      </c>
      <c r="B29" s="20" t="s">
        <v>65</v>
      </c>
      <c r="C29" s="59">
        <v>0.36458333333333331</v>
      </c>
      <c r="D29" s="60">
        <v>0.79166666666666663</v>
      </c>
      <c r="E29" s="52">
        <f>IF('21'!$C29=0,0,'21'!$C29-$C$52)</f>
        <v>3.125E-2</v>
      </c>
      <c r="F29" s="52">
        <f t="shared" si="1"/>
        <v>0</v>
      </c>
      <c r="G29" s="52">
        <f>IF('21'!$D29&lt;$D$52,0,'21'!$D29-$D$52)</f>
        <v>8.3333333333333259E-2</v>
      </c>
    </row>
    <row r="30" spans="1:10" ht="15" x14ac:dyDescent="0.25">
      <c r="A30" s="3">
        <f t="shared" si="2"/>
        <v>43186</v>
      </c>
      <c r="B30" s="20" t="s">
        <v>66</v>
      </c>
      <c r="C30" s="56">
        <v>0.35416666666666669</v>
      </c>
      <c r="D30" s="57">
        <v>0.70833333333333337</v>
      </c>
      <c r="E30" s="58">
        <f>IF('21'!$C30=0,0,'21'!$C30-$C$52)</f>
        <v>2.083333333333337E-2</v>
      </c>
      <c r="F30" s="58">
        <f t="shared" si="1"/>
        <v>0</v>
      </c>
      <c r="G30" s="58">
        <f>IF('21'!$D30&lt;$D$52,0,'21'!$D30-$D$52)</f>
        <v>0</v>
      </c>
    </row>
    <row r="31" spans="1:10" ht="15" x14ac:dyDescent="0.25">
      <c r="A31" s="4">
        <f t="shared" si="2"/>
        <v>43187</v>
      </c>
      <c r="B31" s="20" t="s">
        <v>67</v>
      </c>
      <c r="C31" s="59"/>
      <c r="D31" s="60"/>
      <c r="E31" s="52">
        <f>IF('21'!$C31=0,0,'21'!$C31-$C$52)</f>
        <v>0</v>
      </c>
      <c r="F31" s="52">
        <f t="shared" si="1"/>
        <v>0</v>
      </c>
      <c r="G31" s="52">
        <f>IF('21'!$D31&lt;$D$52,0,'21'!$D31-$D$52)</f>
        <v>0</v>
      </c>
    </row>
    <row r="32" spans="1:10" ht="15" x14ac:dyDescent="0.25">
      <c r="A32" s="3">
        <f>A31+1</f>
        <v>43188</v>
      </c>
      <c r="B32" s="20" t="s">
        <v>61</v>
      </c>
      <c r="C32" s="56"/>
      <c r="D32" s="57"/>
      <c r="E32" s="58">
        <f>IF('21'!$C32=0,0,'21'!$C32-$C$52)</f>
        <v>0</v>
      </c>
      <c r="F32" s="58">
        <f t="shared" si="1"/>
        <v>0</v>
      </c>
      <c r="G32" s="58">
        <f>IF('21'!$D32&lt;$D$52,0,'21'!$D32-$D$52)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5">
        <v>0.33333333333333331</v>
      </c>
      <c r="D33" s="55">
        <v>0.70833333333333337</v>
      </c>
      <c r="E33" s="55">
        <f>IF('21'!$C33=0,0,'21'!$C33-$C$52)</f>
        <v>0</v>
      </c>
      <c r="F33" s="55">
        <f t="shared" si="1"/>
        <v>0</v>
      </c>
      <c r="G33" s="55">
        <f>IF('21'!$D33&lt;$D$52,0,'21'!$D33-$D$52)</f>
        <v>0</v>
      </c>
    </row>
    <row r="34" spans="1:7" ht="15" x14ac:dyDescent="0.2">
      <c r="A34" s="3">
        <f>A33+1</f>
        <v>43190</v>
      </c>
      <c r="B34" s="20" t="s">
        <v>63</v>
      </c>
      <c r="C34" s="5"/>
      <c r="D34" s="6"/>
      <c r="E34" s="58">
        <f>IF('21'!$C34=0,0,'21'!$C34-$C$52)</f>
        <v>0</v>
      </c>
      <c r="F34" s="58">
        <f t="shared" ref="F34" si="4">IF(D34=0,0,IF(D34&lt;$D$52,$D$52-D34,0))</f>
        <v>0</v>
      </c>
      <c r="G34" s="58">
        <f>IF('21'!$D34&lt;$D$52,0,'21'!$D34-$D$52)</f>
        <v>0</v>
      </c>
    </row>
    <row r="35" spans="1:7" ht="15" x14ac:dyDescent="0.25">
      <c r="A35" s="7"/>
      <c r="B35" s="1">
        <f>'21'!$C$35-'21'!$D$35+COUNTA(C4:C35)</f>
        <v>28</v>
      </c>
      <c r="C35" s="18">
        <f>SUBTOTAL(103,'21'!$C$4:$C$33)</f>
        <v>27</v>
      </c>
      <c r="D35" s="18">
        <f>SUBTOTAL(103,'21'!$D$4:$D$33)</f>
        <v>27</v>
      </c>
      <c r="E35" s="8">
        <f>SUM(E4:E34)</f>
        <v>0.13888888888888906</v>
      </c>
      <c r="F35" s="8">
        <f>SUM(F4:F34)</f>
        <v>0.10416666666666674</v>
      </c>
      <c r="G35" s="8">
        <f>SUM(G4:G34)</f>
        <v>0.43749999999999967</v>
      </c>
    </row>
    <row r="36" spans="1:7" ht="8.25" hidden="1" customHeight="1" x14ac:dyDescent="0.2"/>
    <row r="37" spans="1:7" ht="15.75" hidden="1" x14ac:dyDescent="0.2">
      <c r="E37" s="28">
        <f>'21'!$E$35*1.5</f>
        <v>0.20833333333333359</v>
      </c>
      <c r="F37" s="28">
        <f>'21'!$F$35*1</f>
        <v>0.10416666666666674</v>
      </c>
      <c r="G37" s="28">
        <f>'21'!$G$35*1.5</f>
        <v>0.65624999999999956</v>
      </c>
    </row>
    <row r="38" spans="1:7" ht="22.5" hidden="1" customHeight="1" x14ac:dyDescent="0.2">
      <c r="E38" s="29">
        <f>E37*24</f>
        <v>5.0000000000000062</v>
      </c>
      <c r="F38" s="29">
        <f t="shared" ref="F38:G38" si="5">F37*24</f>
        <v>2.5000000000000018</v>
      </c>
      <c r="G38" s="29">
        <f t="shared" si="5"/>
        <v>15.749999999999989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931</v>
      </c>
      <c r="C40" s="32">
        <f>'21'!$C$35*I7</f>
        <v>900.00000000000011</v>
      </c>
      <c r="D40" s="32">
        <f>جدول!G24</f>
        <v>0</v>
      </c>
      <c r="E40" s="33">
        <f>E38*$I$8</f>
        <v>18.518518518518544</v>
      </c>
      <c r="F40" s="33">
        <f t="shared" ref="F40:G40" si="6">F38*$I$8</f>
        <v>9.2592592592592666</v>
      </c>
      <c r="G40" s="33">
        <f t="shared" si="6"/>
        <v>58.3333333333333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22" activePane="bottomRight" state="frozen"/>
      <selection activeCell="J15" sqref="J15"/>
      <selection pane="topRight" activeCell="J15" sqref="J15"/>
      <selection pane="bottomLeft" activeCell="J15" sqref="J15"/>
      <selection pane="bottomRight" activeCell="D26" sqref="D26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70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91">
        <f>جدول!B1</f>
        <v>3</v>
      </c>
      <c r="D1" s="91">
        <v>2018</v>
      </c>
      <c r="E1" s="24"/>
      <c r="F1" s="24" t="s">
        <v>22</v>
      </c>
      <c r="G1" s="41">
        <f>جدول!B25</f>
        <v>33</v>
      </c>
    </row>
    <row r="2" spans="1:10" ht="20.25" x14ac:dyDescent="0.3">
      <c r="A2" s="133" t="s">
        <v>20</v>
      </c>
      <c r="B2" s="133"/>
      <c r="C2" s="102" t="str">
        <f>جدول!C25</f>
        <v xml:space="preserve"> ذكرى هلال </v>
      </c>
      <c r="D2" s="10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104">
        <v>0.33333333333333331</v>
      </c>
      <c r="D4" s="105">
        <v>0.70833333333333337</v>
      </c>
      <c r="E4" s="51">
        <f>IF('22'!$C4=0,0,'22'!$C4-$C$52)</f>
        <v>0</v>
      </c>
      <c r="F4" s="51">
        <f>IF(D4=0,0,IF(D4&lt;$D$52,$D$52-D4,0))</f>
        <v>0</v>
      </c>
      <c r="G4" s="51">
        <f>IF('22'!$D4&lt;$D$52,0,'22'!$D4-$D$52)</f>
        <v>0</v>
      </c>
      <c r="I4" s="40">
        <f>جدول!D25</f>
        <v>1000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106">
        <v>0.33333333333333331</v>
      </c>
      <c r="D5" s="107">
        <v>0.70833333333333337</v>
      </c>
      <c r="E5" s="55">
        <f>IF('22'!$C5=0,0,'22'!$C5-$C$52)</f>
        <v>0</v>
      </c>
      <c r="F5" s="55">
        <f t="shared" ref="F5:F33" si="1">IF(D5=0,0,IF(D5&lt;$D$52,$D$52-D5,0))</f>
        <v>0</v>
      </c>
      <c r="G5" s="55">
        <f>IF('22'!$D5&lt;$D$52,0,'22'!$D5-$D$52)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108">
        <v>0.33333333333333331</v>
      </c>
      <c r="D6" s="109">
        <v>0.75</v>
      </c>
      <c r="E6" s="58">
        <f>IF('22'!$C6=0,0,'22'!$C6-$C$52)</f>
        <v>0</v>
      </c>
      <c r="F6" s="58">
        <f t="shared" si="1"/>
        <v>0</v>
      </c>
      <c r="G6" s="58">
        <f>IF('22'!$D6&lt;$D$52,0,'22'!$D6-$D$52)</f>
        <v>4.166666666666663E-2</v>
      </c>
      <c r="I6" s="23">
        <v>9</v>
      </c>
      <c r="J6" s="23" t="s">
        <v>11</v>
      </c>
    </row>
    <row r="7" spans="1:10" ht="15" x14ac:dyDescent="0.25">
      <c r="A7" s="4">
        <f t="shared" ref="A7:A31" si="2">A6+1</f>
        <v>43163</v>
      </c>
      <c r="B7" s="20" t="s">
        <v>64</v>
      </c>
      <c r="C7" s="108">
        <v>0.33333333333333331</v>
      </c>
      <c r="D7" s="110">
        <v>0.73958333333333337</v>
      </c>
      <c r="E7" s="52">
        <f>IF('22'!$C7=0,0,'22'!$C7-$C$52)</f>
        <v>0</v>
      </c>
      <c r="F7" s="52">
        <f t="shared" si="1"/>
        <v>0</v>
      </c>
      <c r="G7" s="52">
        <f>IF('22'!$D7&lt;$D$52,0,'22'!$D7-$D$52)</f>
        <v>3.125E-2</v>
      </c>
      <c r="I7" s="48">
        <f>I4/I5</f>
        <v>33.333333333333336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108">
        <v>0.33333333333333331</v>
      </c>
      <c r="D8" s="109">
        <v>0.70833333333333337</v>
      </c>
      <c r="E8" s="58">
        <f>IF('22'!$C8=0,0,'22'!$C8-$C$52)</f>
        <v>0</v>
      </c>
      <c r="F8" s="58">
        <f t="shared" si="1"/>
        <v>0</v>
      </c>
      <c r="G8" s="58">
        <f>IF('22'!$D8&lt;$D$52,0,'22'!$D8-$D$52)</f>
        <v>0</v>
      </c>
      <c r="I8" s="48">
        <f>I7/I6</f>
        <v>3.7037037037037042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108">
        <v>0.33333333333333331</v>
      </c>
      <c r="D9" s="110">
        <v>0.70833333333333337</v>
      </c>
      <c r="E9" s="52">
        <f>IF('22'!$C9=0,0,'22'!$C9-$C$52)</f>
        <v>0</v>
      </c>
      <c r="F9" s="52">
        <f t="shared" si="1"/>
        <v>0</v>
      </c>
      <c r="G9" s="52">
        <f>IF('22'!$D9&lt;$D$52,0,'22'!$D9-$D$52)</f>
        <v>0</v>
      </c>
      <c r="I9" s="23">
        <f>I5*I6</f>
        <v>270</v>
      </c>
      <c r="J9" s="23" t="s">
        <v>13</v>
      </c>
    </row>
    <row r="10" spans="1:10" ht="15" x14ac:dyDescent="0.25">
      <c r="A10" s="3">
        <f t="shared" si="2"/>
        <v>43166</v>
      </c>
      <c r="B10" s="20" t="s">
        <v>67</v>
      </c>
      <c r="C10" s="108">
        <v>0.33333333333333331</v>
      </c>
      <c r="D10" s="109">
        <v>0.70833333333333337</v>
      </c>
      <c r="E10" s="58">
        <f>IF('22'!$C10=0,0,'22'!$C10-$C$52)</f>
        <v>0</v>
      </c>
      <c r="F10" s="58">
        <f t="shared" si="1"/>
        <v>0</v>
      </c>
      <c r="G10" s="58">
        <f>IF('22'!$D10&lt;$D$52,0,'22'!$D10-$D$52)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108">
        <v>0.33333333333333331</v>
      </c>
      <c r="D11" s="110">
        <v>0.70833333333333337</v>
      </c>
      <c r="E11" s="52">
        <f>IF('22'!$C11=0,0,'22'!$C11-$C$52)</f>
        <v>0</v>
      </c>
      <c r="F11" s="52">
        <f t="shared" si="1"/>
        <v>0</v>
      </c>
      <c r="G11" s="52">
        <f>IF('22'!$D11&lt;$D$52,0,'22'!$D11-$D$52)</f>
        <v>0</v>
      </c>
      <c r="I11" s="23" t="s">
        <v>100</v>
      </c>
    </row>
    <row r="12" spans="1:10" ht="15" x14ac:dyDescent="0.25">
      <c r="A12" s="46">
        <f t="shared" si="2"/>
        <v>43168</v>
      </c>
      <c r="B12" s="47" t="s">
        <v>62</v>
      </c>
      <c r="C12" s="108">
        <v>0.33333333333333331</v>
      </c>
      <c r="D12" s="107">
        <v>0.70833333333333337</v>
      </c>
      <c r="E12" s="55">
        <f>IF('22'!$C12=0,0,'22'!$C12-$C$52)</f>
        <v>0</v>
      </c>
      <c r="F12" s="55">
        <f t="shared" si="1"/>
        <v>0</v>
      </c>
      <c r="G12" s="55">
        <f>IF('22'!$D12&lt;$D$52,0,'22'!$D12-$D$52)</f>
        <v>0</v>
      </c>
      <c r="I12" s="58">
        <v>0.33333333333333331</v>
      </c>
      <c r="J12" s="58">
        <v>0.70833333333333337</v>
      </c>
    </row>
    <row r="13" spans="1:10" ht="15" x14ac:dyDescent="0.25">
      <c r="A13" s="4">
        <f t="shared" si="2"/>
        <v>43169</v>
      </c>
      <c r="B13" s="20" t="s">
        <v>63</v>
      </c>
      <c r="C13" s="108">
        <v>0.33333333333333331</v>
      </c>
      <c r="D13" s="110">
        <v>0.70833333333333337</v>
      </c>
      <c r="E13" s="52">
        <f>IF('22'!$C13=0,0,'22'!$C13-$C$52)</f>
        <v>0</v>
      </c>
      <c r="F13" s="52">
        <f t="shared" si="1"/>
        <v>0</v>
      </c>
      <c r="G13" s="52">
        <f>IF('22'!$D13&lt;$D$52,0,'22'!$D13-$D$52)</f>
        <v>0</v>
      </c>
      <c r="J13" s="58">
        <f>J12-I12</f>
        <v>0.37500000000000006</v>
      </c>
    </row>
    <row r="14" spans="1:10" ht="15" x14ac:dyDescent="0.25">
      <c r="A14" s="3">
        <f t="shared" si="2"/>
        <v>43170</v>
      </c>
      <c r="B14" s="20" t="s">
        <v>64</v>
      </c>
      <c r="C14" s="108">
        <v>0.33333333333333331</v>
      </c>
      <c r="D14" s="109">
        <v>0.70833333333333337</v>
      </c>
      <c r="E14" s="58">
        <f>IF('22'!$C14=0,0,'22'!$C14-$C$52)</f>
        <v>0</v>
      </c>
      <c r="F14" s="58">
        <f t="shared" si="1"/>
        <v>0</v>
      </c>
      <c r="G14" s="58">
        <f>IF('22'!$D14&lt;$D$52,0,'22'!$D14-$D$52)</f>
        <v>0</v>
      </c>
      <c r="J14" s="58">
        <v>0.70833333333333337</v>
      </c>
    </row>
    <row r="15" spans="1:10" ht="15" x14ac:dyDescent="0.25">
      <c r="A15" s="4">
        <f t="shared" si="2"/>
        <v>43171</v>
      </c>
      <c r="B15" s="20" t="s">
        <v>65</v>
      </c>
      <c r="C15" s="111">
        <v>0.34375</v>
      </c>
      <c r="D15" s="110">
        <v>0.70833333333333337</v>
      </c>
      <c r="E15" s="52">
        <f>IF('22'!$C15=0,0,'22'!$C15-$C$52)</f>
        <v>1.0416666666666685E-2</v>
      </c>
      <c r="F15" s="52">
        <f t="shared" si="1"/>
        <v>0</v>
      </c>
      <c r="G15" s="52">
        <f>IF('22'!$D15&lt;$D$52,0,'22'!$D15-$D$52)</f>
        <v>0</v>
      </c>
      <c r="J15" s="101">
        <f>J14+J13</f>
        <v>1.0833333333333335</v>
      </c>
    </row>
    <row r="16" spans="1:10" ht="15" x14ac:dyDescent="0.25">
      <c r="A16" s="3">
        <f t="shared" si="2"/>
        <v>43172</v>
      </c>
      <c r="B16" s="20" t="s">
        <v>66</v>
      </c>
      <c r="C16" s="108">
        <v>0.35069444444444442</v>
      </c>
      <c r="D16" s="109">
        <v>0.70833333333333337</v>
      </c>
      <c r="E16" s="58">
        <f>IF('22'!$C16=0,0,'22'!$C16-$C$52)</f>
        <v>1.7361111111111105E-2</v>
      </c>
      <c r="F16" s="58">
        <f t="shared" si="1"/>
        <v>0</v>
      </c>
      <c r="G16" s="58">
        <f>IF('22'!$D16&lt;$D$52,0,'22'!$D16-$D$52)</f>
        <v>0</v>
      </c>
      <c r="I16" s="23" t="s">
        <v>100</v>
      </c>
    </row>
    <row r="17" spans="1:10" ht="15" x14ac:dyDescent="0.25">
      <c r="A17" s="4">
        <f t="shared" si="2"/>
        <v>43173</v>
      </c>
      <c r="B17" s="20" t="s">
        <v>67</v>
      </c>
      <c r="C17" s="111">
        <v>0.33333333333333331</v>
      </c>
      <c r="D17" s="110">
        <v>0.70833333333333337</v>
      </c>
      <c r="E17" s="52">
        <f>IF('22'!$C17=0,0,'22'!$C17-$C$52)</f>
        <v>0</v>
      </c>
      <c r="F17" s="52">
        <f t="shared" si="1"/>
        <v>0</v>
      </c>
      <c r="G17" s="52">
        <f>IF('22'!$D17&lt;$D$52,0,'22'!$D17-$D$52)</f>
        <v>0</v>
      </c>
      <c r="I17" s="58">
        <v>0.3888888888888889</v>
      </c>
      <c r="J17" s="58">
        <v>0.83333333333333337</v>
      </c>
    </row>
    <row r="18" spans="1:10" ht="15" x14ac:dyDescent="0.25">
      <c r="A18" s="3">
        <f t="shared" si="2"/>
        <v>43174</v>
      </c>
      <c r="B18" s="20" t="s">
        <v>61</v>
      </c>
      <c r="C18" s="108">
        <v>0.33333333333333331</v>
      </c>
      <c r="D18" s="109">
        <v>0.70833333333333337</v>
      </c>
      <c r="E18" s="58">
        <f>IF('22'!$C18=0,0,'22'!$C18-$C$52)</f>
        <v>0</v>
      </c>
      <c r="F18" s="58">
        <f t="shared" si="1"/>
        <v>0</v>
      </c>
      <c r="G18" s="58">
        <f>IF('22'!$D18&lt;$D$52,0,'22'!$D18-$D$52)</f>
        <v>0</v>
      </c>
      <c r="J18" s="58">
        <f>J17-I17</f>
        <v>0.44444444444444448</v>
      </c>
    </row>
    <row r="19" spans="1:10" ht="15" x14ac:dyDescent="0.25">
      <c r="A19" s="46">
        <f t="shared" si="2"/>
        <v>43175</v>
      </c>
      <c r="B19" s="47" t="s">
        <v>62</v>
      </c>
      <c r="C19" s="106">
        <v>0.33333333333333331</v>
      </c>
      <c r="D19" s="107">
        <v>0.70833333333333337</v>
      </c>
      <c r="E19" s="55">
        <f>IF('22'!$C19=0,0,'22'!$C19-$C$52)</f>
        <v>0</v>
      </c>
      <c r="F19" s="55">
        <f t="shared" si="1"/>
        <v>0</v>
      </c>
      <c r="G19" s="55">
        <f>IF('22'!$D19&lt;$D$52,0,'22'!$D19-$D$52)</f>
        <v>0</v>
      </c>
      <c r="J19" s="58">
        <v>0.70833333333333337</v>
      </c>
    </row>
    <row r="20" spans="1:10" ht="15" x14ac:dyDescent="0.25">
      <c r="A20" s="3">
        <f t="shared" si="2"/>
        <v>43176</v>
      </c>
      <c r="B20" s="20" t="s">
        <v>63</v>
      </c>
      <c r="C20" s="108">
        <v>0.33333333333333331</v>
      </c>
      <c r="D20" s="109">
        <v>0.76041666666666663</v>
      </c>
      <c r="E20" s="58">
        <f>IF('22'!$C20=0,0,'22'!$C20-$C$52)</f>
        <v>0</v>
      </c>
      <c r="F20" s="58">
        <f t="shared" si="1"/>
        <v>0</v>
      </c>
      <c r="G20" s="58">
        <f>IF('22'!$D20&lt;$D$52,0,'22'!$D20-$D$52)</f>
        <v>5.2083333333333259E-2</v>
      </c>
      <c r="J20" s="101">
        <f>J19+J18</f>
        <v>1.1527777777777779</v>
      </c>
    </row>
    <row r="21" spans="1:10" ht="15" x14ac:dyDescent="0.25">
      <c r="A21" s="4">
        <f t="shared" si="2"/>
        <v>43177</v>
      </c>
      <c r="B21" s="20" t="s">
        <v>64</v>
      </c>
      <c r="C21" s="111">
        <v>0.33333333333333331</v>
      </c>
      <c r="D21" s="110">
        <v>0.75</v>
      </c>
      <c r="E21" s="52">
        <f>IF('22'!$C21=0,0,'22'!$C21-$C$52)</f>
        <v>0</v>
      </c>
      <c r="F21" s="52">
        <f t="shared" si="1"/>
        <v>0</v>
      </c>
      <c r="G21" s="52">
        <f>IF('22'!$D21&lt;$D$52,0,'22'!$D21-$D$52)</f>
        <v>4.166666666666663E-2</v>
      </c>
    </row>
    <row r="22" spans="1:10" ht="15" x14ac:dyDescent="0.25">
      <c r="A22" s="3">
        <f t="shared" si="2"/>
        <v>43178</v>
      </c>
      <c r="B22" s="20" t="s">
        <v>65</v>
      </c>
      <c r="C22" s="108">
        <v>0.33333333333333331</v>
      </c>
      <c r="D22" s="109">
        <v>0.73958333333333337</v>
      </c>
      <c r="E22" s="58">
        <f>IF('22'!$C22=0,0,'22'!$C22-$C$52)</f>
        <v>0</v>
      </c>
      <c r="F22" s="58">
        <f t="shared" si="1"/>
        <v>0</v>
      </c>
      <c r="G22" s="58">
        <f>IF('22'!$D22&lt;$D$52,0,'22'!$D22-$D$52)</f>
        <v>3.125E-2</v>
      </c>
    </row>
    <row r="23" spans="1:10" ht="15" x14ac:dyDescent="0.25">
      <c r="A23" s="4">
        <f t="shared" si="2"/>
        <v>43179</v>
      </c>
      <c r="B23" s="20" t="s">
        <v>66</v>
      </c>
      <c r="C23" s="111">
        <v>0.33333333333333331</v>
      </c>
      <c r="D23" s="110">
        <v>0.8125</v>
      </c>
      <c r="E23" s="52">
        <f>IF('22'!$C23=0,0,'22'!$C23-$C$52)</f>
        <v>0</v>
      </c>
      <c r="F23" s="52">
        <f t="shared" si="1"/>
        <v>0</v>
      </c>
      <c r="G23" s="52">
        <f>IF('22'!$D23&lt;$D$52,0,'22'!$D23-$D$52)</f>
        <v>0.10416666666666663</v>
      </c>
    </row>
    <row r="24" spans="1:10" ht="15" x14ac:dyDescent="0.25">
      <c r="A24" s="3">
        <f t="shared" si="2"/>
        <v>43180</v>
      </c>
      <c r="B24" s="20" t="s">
        <v>67</v>
      </c>
      <c r="C24" s="108">
        <v>0.33333333333333331</v>
      </c>
      <c r="D24" s="109">
        <v>0.8125</v>
      </c>
      <c r="E24" s="58">
        <f>IF('22'!$C24=0,0,'22'!$C24-$C$52)</f>
        <v>0</v>
      </c>
      <c r="F24" s="58">
        <f t="shared" si="1"/>
        <v>0</v>
      </c>
      <c r="G24" s="58">
        <f>IF('22'!$D24&lt;$D$52,0,'22'!$D24-$D$52)</f>
        <v>0.10416666666666663</v>
      </c>
    </row>
    <row r="25" spans="1:10" ht="15" x14ac:dyDescent="0.25">
      <c r="A25" s="4">
        <f t="shared" si="2"/>
        <v>43181</v>
      </c>
      <c r="B25" s="20" t="s">
        <v>61</v>
      </c>
      <c r="C25" s="111">
        <v>0.33333333333333331</v>
      </c>
      <c r="D25" s="110">
        <v>0.70833333333333337</v>
      </c>
      <c r="E25" s="52">
        <f>IF('22'!$C25=0,0,'22'!$C25-$C$52)</f>
        <v>0</v>
      </c>
      <c r="F25" s="52">
        <f t="shared" si="1"/>
        <v>0</v>
      </c>
      <c r="G25" s="52">
        <f>IF('22'!$D25&lt;$D$52,0,'22'!$D25-$D$52)</f>
        <v>0</v>
      </c>
    </row>
    <row r="26" spans="1:10" ht="15" x14ac:dyDescent="0.25">
      <c r="A26" s="46">
        <f t="shared" si="2"/>
        <v>43182</v>
      </c>
      <c r="B26" s="47" t="s">
        <v>62</v>
      </c>
      <c r="C26" s="106">
        <v>0.33333333333333331</v>
      </c>
      <c r="D26" s="107">
        <v>0.86111111111111116</v>
      </c>
      <c r="E26" s="55">
        <f>IF('22'!$C26=0,0,'22'!$C26-$C$52)</f>
        <v>0</v>
      </c>
      <c r="F26" s="55">
        <f t="shared" si="1"/>
        <v>0</v>
      </c>
      <c r="G26" s="55">
        <f>IF('22'!$D26&lt;$D$52,0,'22'!$D26-$D$52)</f>
        <v>0.15277777777777779</v>
      </c>
    </row>
    <row r="27" spans="1:10" ht="15" x14ac:dyDescent="0.25">
      <c r="A27" s="4">
        <f t="shared" si="2"/>
        <v>43183</v>
      </c>
      <c r="B27" s="20" t="s">
        <v>63</v>
      </c>
      <c r="C27" s="111">
        <v>0.33333333333333331</v>
      </c>
      <c r="D27" s="110">
        <v>0.76041666666666663</v>
      </c>
      <c r="E27" s="52">
        <f>IF('22'!$C27=0,0,'22'!$C27-$C$52)</f>
        <v>0</v>
      </c>
      <c r="F27" s="52">
        <f t="shared" si="1"/>
        <v>0</v>
      </c>
      <c r="G27" s="52">
        <f>IF('22'!$D27&lt;$D$52,0,'22'!$D27-$D$52)</f>
        <v>5.2083333333333259E-2</v>
      </c>
    </row>
    <row r="28" spans="1:10" ht="15" x14ac:dyDescent="0.25">
      <c r="A28" s="3">
        <f t="shared" si="2"/>
        <v>43184</v>
      </c>
      <c r="B28" s="20" t="s">
        <v>64</v>
      </c>
      <c r="C28" s="108">
        <v>0.33333333333333331</v>
      </c>
      <c r="D28" s="109">
        <v>0.77083333333333337</v>
      </c>
      <c r="E28" s="58">
        <f>IF('22'!$C28=0,0,'22'!$C28-$C$52)</f>
        <v>0</v>
      </c>
      <c r="F28" s="58">
        <f t="shared" si="1"/>
        <v>0</v>
      </c>
      <c r="G28" s="58">
        <f>IF('22'!$D28&lt;$D$52,0,'22'!$D28-$D$52)</f>
        <v>6.25E-2</v>
      </c>
    </row>
    <row r="29" spans="1:10" ht="15" x14ac:dyDescent="0.25">
      <c r="A29" s="4">
        <f t="shared" si="2"/>
        <v>43185</v>
      </c>
      <c r="B29" s="20" t="s">
        <v>65</v>
      </c>
      <c r="C29" s="111">
        <v>0.33333333333333331</v>
      </c>
      <c r="D29" s="110">
        <v>0.875</v>
      </c>
      <c r="E29" s="52">
        <f>IF('22'!$C29=0,0,'22'!$C29-$C$52)</f>
        <v>0</v>
      </c>
      <c r="F29" s="52">
        <f t="shared" si="1"/>
        <v>0</v>
      </c>
      <c r="G29" s="52">
        <f>IF('22'!$D29&lt;$D$52,0,'22'!$D29-$D$52)</f>
        <v>0.16666666666666663</v>
      </c>
    </row>
    <row r="30" spans="1:10" ht="15" x14ac:dyDescent="0.25">
      <c r="A30" s="3">
        <f t="shared" si="2"/>
        <v>43186</v>
      </c>
      <c r="B30" s="20" t="s">
        <v>66</v>
      </c>
      <c r="C30" s="108">
        <v>0.33333333333333331</v>
      </c>
      <c r="D30" s="109">
        <v>0.73611111111111116</v>
      </c>
      <c r="E30" s="58">
        <f>IF('22'!$C30=0,0,'22'!$C30-$C$52)</f>
        <v>0</v>
      </c>
      <c r="F30" s="58">
        <f t="shared" si="1"/>
        <v>0</v>
      </c>
      <c r="G30" s="58">
        <f>IF('22'!$D30&lt;$D$52,0,'22'!$D30-$D$52)</f>
        <v>2.777777777777779E-2</v>
      </c>
    </row>
    <row r="31" spans="1:10" ht="15" x14ac:dyDescent="0.25">
      <c r="A31" s="4">
        <f t="shared" si="2"/>
        <v>43187</v>
      </c>
      <c r="B31" s="20" t="s">
        <v>67</v>
      </c>
      <c r="C31" s="111">
        <v>0.33333333333333331</v>
      </c>
      <c r="D31" s="109">
        <v>0.83333333333333337</v>
      </c>
      <c r="E31" s="52">
        <f>IF('22'!$C31=0,0,'22'!$C31-$C$52)</f>
        <v>0</v>
      </c>
      <c r="F31" s="52">
        <f t="shared" si="1"/>
        <v>0</v>
      </c>
      <c r="G31" s="52">
        <f>IF('22'!$D31&lt;$D$52,0,'22'!$D31-$D$52)</f>
        <v>0.125</v>
      </c>
    </row>
    <row r="32" spans="1:10" ht="15" x14ac:dyDescent="0.25">
      <c r="A32" s="3">
        <f>A31+1</f>
        <v>43188</v>
      </c>
      <c r="B32" s="20" t="s">
        <v>61</v>
      </c>
      <c r="C32" s="108">
        <v>0.33333333333333331</v>
      </c>
      <c r="D32" s="109">
        <v>0.70833333333333337</v>
      </c>
      <c r="E32" s="58">
        <f>IF('22'!$C32=0,0,'22'!$C32-$C$52)</f>
        <v>0</v>
      </c>
      <c r="F32" s="58">
        <f t="shared" si="1"/>
        <v>0</v>
      </c>
      <c r="G32" s="58">
        <f>IF('22'!$D32&lt;$D$52,0,'22'!$D32-$D$52)</f>
        <v>0</v>
      </c>
    </row>
    <row r="33" spans="1:7" ht="15" x14ac:dyDescent="0.25">
      <c r="A33" s="46">
        <f t="shared" ref="A33" si="3">A32+1</f>
        <v>43189</v>
      </c>
      <c r="B33" s="47" t="s">
        <v>62</v>
      </c>
      <c r="C33" s="106">
        <v>0.33333333333333331</v>
      </c>
      <c r="D33" s="107">
        <v>0.70833333333333337</v>
      </c>
      <c r="E33" s="55">
        <f>IF('22'!$C33=0,0,'22'!$C33-$C$52)</f>
        <v>0</v>
      </c>
      <c r="F33" s="55">
        <f t="shared" si="1"/>
        <v>0</v>
      </c>
      <c r="G33" s="55">
        <f>IF('22'!$D33&lt;$D$52,0,'22'!$D33-$D$52)</f>
        <v>0</v>
      </c>
    </row>
    <row r="34" spans="1:7" ht="15" x14ac:dyDescent="0.2">
      <c r="A34" s="3">
        <f>A33+1</f>
        <v>43190</v>
      </c>
      <c r="B34" s="20" t="s">
        <v>63</v>
      </c>
      <c r="C34" s="112">
        <v>0.33333333333333331</v>
      </c>
      <c r="D34" s="113">
        <v>0.8125</v>
      </c>
      <c r="E34" s="58">
        <f>IF('22'!$C34=0,0,'22'!$C34-$C$52)</f>
        <v>0</v>
      </c>
      <c r="F34" s="58">
        <f t="shared" ref="F34" si="4">IF(D34=0,0,IF(D34&lt;$D$52,$D$52-D34,0))</f>
        <v>0</v>
      </c>
      <c r="G34" s="58">
        <f>IF('22'!$D34&lt;$D$52,0,'22'!$D34-$D$52)</f>
        <v>0.10416666666666663</v>
      </c>
    </row>
    <row r="35" spans="1:7" ht="15" x14ac:dyDescent="0.25">
      <c r="A35" s="7"/>
      <c r="B35" s="1">
        <f>'22'!$C$35-'22'!$D$35+COUNTA(C4:C35)</f>
        <v>32</v>
      </c>
      <c r="C35" s="18">
        <f>SUBTOTAL(103,'22'!$C$4:$C$33)</f>
        <v>30</v>
      </c>
      <c r="D35" s="18">
        <f>SUBTOTAL(103,'22'!$D$4:$D$33)</f>
        <v>30</v>
      </c>
      <c r="E35" s="8">
        <f>SUM(E4:E34)</f>
        <v>2.777777777777779E-2</v>
      </c>
      <c r="F35" s="8">
        <f>SUM(F4:F34)</f>
        <v>0</v>
      </c>
      <c r="G35" s="8">
        <f>SUM(G4:G34)</f>
        <v>1.0972222222222219</v>
      </c>
    </row>
    <row r="36" spans="1:7" ht="8.25" hidden="1" customHeight="1" x14ac:dyDescent="0.2"/>
    <row r="37" spans="1:7" ht="15.75" hidden="1" x14ac:dyDescent="0.2">
      <c r="E37" s="28">
        <f>'22'!$E$35*1.5</f>
        <v>4.1666666666666685E-2</v>
      </c>
      <c r="F37" s="28">
        <f>'22'!$F$35*1</f>
        <v>0</v>
      </c>
      <c r="G37" s="28">
        <f>'22'!$G$35*1.5</f>
        <v>1.6458333333333328</v>
      </c>
    </row>
    <row r="38" spans="1:7" ht="22.5" hidden="1" customHeight="1" x14ac:dyDescent="0.2">
      <c r="E38" s="29">
        <f>E37*24</f>
        <v>1.0000000000000004</v>
      </c>
      <c r="F38" s="29">
        <f t="shared" ref="F38:G38" si="5">F37*24</f>
        <v>0</v>
      </c>
      <c r="G38" s="29">
        <f t="shared" si="5"/>
        <v>39.499999999999986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1143</v>
      </c>
      <c r="C40" s="32">
        <f>'22'!$C$35*I7</f>
        <v>1000.0000000000001</v>
      </c>
      <c r="D40" s="32">
        <f>جدول!G25</f>
        <v>518</v>
      </c>
      <c r="E40" s="33">
        <f>E38*$I$8</f>
        <v>3.7037037037037059</v>
      </c>
      <c r="F40" s="33">
        <f t="shared" ref="F40:G40" si="6">F38*$I$8</f>
        <v>0</v>
      </c>
      <c r="G40" s="33">
        <f t="shared" si="6"/>
        <v>146.29629629629625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4" activePane="bottomRight" state="frozen"/>
      <selection activeCell="J15" sqref="J15"/>
      <selection pane="topRight" activeCell="J15" sqref="J15"/>
      <selection pane="bottomLeft" activeCell="J15" sqref="J15"/>
      <selection pane="bottomRight" sqref="A1:B1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جدول!B26</f>
        <v>0</v>
      </c>
    </row>
    <row r="2" spans="1:10" ht="20.25" x14ac:dyDescent="0.3">
      <c r="A2" s="133" t="s">
        <v>20</v>
      </c>
      <c r="B2" s="133"/>
      <c r="C2" s="39" t="str">
        <f>جدول!C26</f>
        <v>نورا عبد الهادي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50"/>
      <c r="E4" s="51">
        <f>IF('23'!$C4=0,0,'23'!$C4-$C$52)</f>
        <v>0</v>
      </c>
      <c r="F4" s="51">
        <f>IF(D4=0,0,IF(D4&lt;$D$52,$D$52-D4,0))</f>
        <v>0</v>
      </c>
      <c r="G4" s="51">
        <f>IF('23'!$D4&lt;$D$52,0,'23'!$D4-$D$52)</f>
        <v>0</v>
      </c>
      <c r="I4" s="40">
        <f>جدول!D26</f>
        <v>1000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IF('23'!$C5=0,0,'23'!$C5-$C$52)</f>
        <v>0</v>
      </c>
      <c r="F5" s="55">
        <f t="shared" ref="F5:F33" si="1">IF(D5=0,0,IF(D5&lt;$D$52,$D$52-D5,0))</f>
        <v>0</v>
      </c>
      <c r="G5" s="55">
        <f>IF('23'!$D5&lt;$D$52,0,'23'!$D5-$D$52)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56"/>
      <c r="D6" s="57"/>
      <c r="E6" s="58">
        <f>IF('23'!$C6=0,0,'23'!$C6-$C$52)</f>
        <v>0</v>
      </c>
      <c r="F6" s="58">
        <f t="shared" si="1"/>
        <v>0</v>
      </c>
      <c r="G6" s="58">
        <f>IF('23'!$D6&lt;$D$52,0,'23'!$D6-$D$52)</f>
        <v>0</v>
      </c>
      <c r="I6" s="23">
        <v>9</v>
      </c>
      <c r="J6" s="23" t="s">
        <v>11</v>
      </c>
    </row>
    <row r="7" spans="1:10" ht="15" x14ac:dyDescent="0.25">
      <c r="A7" s="4">
        <f t="shared" ref="A7:A31" si="2">A6+1</f>
        <v>43163</v>
      </c>
      <c r="B7" s="20" t="s">
        <v>64</v>
      </c>
      <c r="C7" s="59"/>
      <c r="D7" s="60"/>
      <c r="E7" s="52">
        <f>IF('23'!$C7=0,0,'23'!$C7-$C$52)</f>
        <v>0</v>
      </c>
      <c r="F7" s="52">
        <f t="shared" si="1"/>
        <v>0</v>
      </c>
      <c r="G7" s="52">
        <f>IF('23'!$D7&lt;$D$52,0,'23'!$D7-$D$52)</f>
        <v>0</v>
      </c>
      <c r="I7" s="48">
        <f>I4/I5</f>
        <v>33.333333333333336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56"/>
      <c r="D8" s="57"/>
      <c r="E8" s="58">
        <f>IF('23'!$C8=0,0,'23'!$C8-$C$52)</f>
        <v>0</v>
      </c>
      <c r="F8" s="58">
        <f t="shared" si="1"/>
        <v>0</v>
      </c>
      <c r="G8" s="58">
        <f>IF('23'!$D8&lt;$D$52,0,'23'!$D8-$D$52)</f>
        <v>0</v>
      </c>
      <c r="I8" s="48">
        <f>I7/I6</f>
        <v>3.7037037037037042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59"/>
      <c r="D9" s="60"/>
      <c r="E9" s="52">
        <f>IF('23'!$C9=0,0,'23'!$C9-$C$52)</f>
        <v>0</v>
      </c>
      <c r="F9" s="52">
        <f t="shared" si="1"/>
        <v>0</v>
      </c>
      <c r="G9" s="52">
        <f>IF('23'!$D9&lt;$D$52,0,'23'!$D9-$D$52)</f>
        <v>0</v>
      </c>
      <c r="I9" s="23">
        <f>I5*I6</f>
        <v>270</v>
      </c>
      <c r="J9" s="23" t="s">
        <v>13</v>
      </c>
    </row>
    <row r="10" spans="1:10" ht="15" x14ac:dyDescent="0.25">
      <c r="A10" s="3">
        <f t="shared" si="2"/>
        <v>43166</v>
      </c>
      <c r="B10" s="20" t="s">
        <v>67</v>
      </c>
      <c r="C10" s="56"/>
      <c r="D10" s="57"/>
      <c r="E10" s="58">
        <f>IF('23'!$C10=0,0,'23'!$C10-$C$52)</f>
        <v>0</v>
      </c>
      <c r="F10" s="58">
        <f t="shared" si="1"/>
        <v>0</v>
      </c>
      <c r="G10" s="58">
        <f>IF('23'!$D10&lt;$D$52,0,'23'!$D10-$D$52)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59"/>
      <c r="D11" s="60"/>
      <c r="E11" s="52">
        <f>IF('23'!$C11=0,0,'23'!$C11-$C$52)</f>
        <v>0</v>
      </c>
      <c r="F11" s="52">
        <f t="shared" si="1"/>
        <v>0</v>
      </c>
      <c r="G11" s="52">
        <f>IF('23'!$D11&lt;$D$52,0,'23'!$D11-$D$52)</f>
        <v>0</v>
      </c>
      <c r="I11" s="23" t="s">
        <v>100</v>
      </c>
    </row>
    <row r="12" spans="1:10" ht="15" x14ac:dyDescent="0.25">
      <c r="A12" s="46">
        <f t="shared" si="2"/>
        <v>43168</v>
      </c>
      <c r="B12" s="47" t="s">
        <v>62</v>
      </c>
      <c r="C12" s="53"/>
      <c r="D12" s="54"/>
      <c r="E12" s="55">
        <f>IF('23'!$C12=0,0,'23'!$C12-$C$52)</f>
        <v>0</v>
      </c>
      <c r="F12" s="55">
        <f t="shared" si="1"/>
        <v>0</v>
      </c>
      <c r="G12" s="55">
        <f>IF('23'!$D12&lt;$D$52,0,'23'!$D12-$D$52)</f>
        <v>0</v>
      </c>
      <c r="I12" s="58">
        <v>0.33333333333333331</v>
      </c>
      <c r="J12" s="58">
        <v>0.70833333333333337</v>
      </c>
    </row>
    <row r="13" spans="1:10" ht="15" x14ac:dyDescent="0.25">
      <c r="A13" s="4">
        <f t="shared" si="2"/>
        <v>43169</v>
      </c>
      <c r="B13" s="20" t="s">
        <v>63</v>
      </c>
      <c r="C13" s="59"/>
      <c r="D13" s="60"/>
      <c r="E13" s="52">
        <f>IF('23'!$C13=0,0,'23'!$C13-$C$52)</f>
        <v>0</v>
      </c>
      <c r="F13" s="52">
        <f t="shared" si="1"/>
        <v>0</v>
      </c>
      <c r="G13" s="52">
        <f>IF('23'!$D13&lt;$D$52,0,'23'!$D13-$D$52)</f>
        <v>0</v>
      </c>
      <c r="J13" s="58">
        <f>J12-I12</f>
        <v>0.37500000000000006</v>
      </c>
    </row>
    <row r="14" spans="1:10" ht="15" x14ac:dyDescent="0.25">
      <c r="A14" s="3">
        <f t="shared" si="2"/>
        <v>43170</v>
      </c>
      <c r="B14" s="20" t="s">
        <v>64</v>
      </c>
      <c r="C14" s="56"/>
      <c r="D14" s="57"/>
      <c r="E14" s="58">
        <f>IF('23'!$C14=0,0,'23'!$C14-$C$52)</f>
        <v>0</v>
      </c>
      <c r="F14" s="58">
        <f t="shared" si="1"/>
        <v>0</v>
      </c>
      <c r="G14" s="58">
        <f>IF('23'!$D14&lt;$D$52,0,'23'!$D14-$D$52)</f>
        <v>0</v>
      </c>
      <c r="J14" s="58">
        <v>0.70833333333333337</v>
      </c>
    </row>
    <row r="15" spans="1:10" ht="15" x14ac:dyDescent="0.25">
      <c r="A15" s="4">
        <f t="shared" si="2"/>
        <v>43171</v>
      </c>
      <c r="B15" s="20" t="s">
        <v>65</v>
      </c>
      <c r="C15" s="59"/>
      <c r="D15" s="60"/>
      <c r="E15" s="52">
        <f>IF('23'!$C15=0,0,'23'!$C15-$C$52)</f>
        <v>0</v>
      </c>
      <c r="F15" s="52">
        <f t="shared" si="1"/>
        <v>0</v>
      </c>
      <c r="G15" s="52">
        <f>IF('23'!$D15&lt;$D$52,0,'23'!$D15-$D$52)</f>
        <v>0</v>
      </c>
      <c r="J15" s="101">
        <f>J14+J13</f>
        <v>1.0833333333333335</v>
      </c>
    </row>
    <row r="16" spans="1:10" ht="15" x14ac:dyDescent="0.25">
      <c r="A16" s="3">
        <f t="shared" si="2"/>
        <v>43172</v>
      </c>
      <c r="B16" s="20" t="s">
        <v>66</v>
      </c>
      <c r="C16" s="56"/>
      <c r="D16" s="57"/>
      <c r="E16" s="58">
        <f>IF('23'!$C16=0,0,'23'!$C16-$C$52)</f>
        <v>0</v>
      </c>
      <c r="F16" s="58">
        <f t="shared" si="1"/>
        <v>0</v>
      </c>
      <c r="G16" s="58">
        <f>IF('23'!$D16&lt;$D$52,0,'23'!$D16-$D$52)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0.33333333333333331</v>
      </c>
      <c r="D17" s="58">
        <v>0.70833333333333337</v>
      </c>
      <c r="E17" s="52">
        <f>IF('23'!$C17=0,0,'23'!$C17-$C$52)</f>
        <v>0</v>
      </c>
      <c r="F17" s="52">
        <f t="shared" si="1"/>
        <v>0</v>
      </c>
      <c r="G17" s="52">
        <f>IF('23'!$D17&lt;$D$52,0,'23'!$D17-$D$52)</f>
        <v>0</v>
      </c>
      <c r="I17" s="58">
        <v>0.33333333333333331</v>
      </c>
      <c r="J17" s="58">
        <v>0.70833333333333337</v>
      </c>
    </row>
    <row r="18" spans="1:10" ht="15" x14ac:dyDescent="0.2">
      <c r="A18" s="3">
        <f t="shared" si="2"/>
        <v>43174</v>
      </c>
      <c r="B18" s="20" t="s">
        <v>61</v>
      </c>
      <c r="C18" s="58">
        <v>0.33333333333333331</v>
      </c>
      <c r="D18" s="58">
        <v>0.70833333333333337</v>
      </c>
      <c r="E18" s="58">
        <f>IF('23'!$C18=0,0,'23'!$C18-$C$52)</f>
        <v>0</v>
      </c>
      <c r="F18" s="58">
        <f t="shared" si="1"/>
        <v>0</v>
      </c>
      <c r="G18" s="58">
        <f>IF('23'!$D18&lt;$D$52,0,'23'!$D18-$D$52)</f>
        <v>0</v>
      </c>
      <c r="J18" s="58">
        <f>J17-I17</f>
        <v>0.37500000000000006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1.0833333333333333</v>
      </c>
      <c r="E19" s="55">
        <f>IF('23'!$C19=0,0,'23'!$C19-$C$52)</f>
        <v>0</v>
      </c>
      <c r="F19" s="55">
        <f t="shared" si="1"/>
        <v>0</v>
      </c>
      <c r="G19" s="55">
        <f>IF('23'!$D19&lt;$D$52,0,'23'!$D19-$D$52)</f>
        <v>0.37499999999999989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0.75</v>
      </c>
      <c r="E20" s="58">
        <f>IF('23'!$C20=0,0,'23'!$C20-$C$52)</f>
        <v>0</v>
      </c>
      <c r="F20" s="58">
        <f t="shared" si="1"/>
        <v>0</v>
      </c>
      <c r="G20" s="58">
        <f>IF('23'!$D20&lt;$D$52,0,'23'!$D20-$D$52)</f>
        <v>4.166666666666663E-2</v>
      </c>
      <c r="J20" s="101">
        <f>J19+J18</f>
        <v>1.0833333333333335</v>
      </c>
    </row>
    <row r="21" spans="1:10" ht="15" x14ac:dyDescent="0.2">
      <c r="A21" s="4">
        <f t="shared" si="2"/>
        <v>43177</v>
      </c>
      <c r="B21" s="20" t="s">
        <v>64</v>
      </c>
      <c r="C21" s="58">
        <v>0.33333333333333331</v>
      </c>
      <c r="D21" s="58">
        <v>0.75</v>
      </c>
      <c r="E21" s="52">
        <f>IF('23'!$C21=0,0,'23'!$C21-$C$52)</f>
        <v>0</v>
      </c>
      <c r="F21" s="52">
        <f t="shared" si="1"/>
        <v>0</v>
      </c>
      <c r="G21" s="52">
        <f>IF('23'!$D21&lt;$D$52,0,'23'!$D21-$D$52)</f>
        <v>4.166666666666663E-2</v>
      </c>
    </row>
    <row r="22" spans="1:10" ht="15" x14ac:dyDescent="0.2">
      <c r="A22" s="3">
        <f t="shared" si="2"/>
        <v>43178</v>
      </c>
      <c r="B22" s="20" t="s">
        <v>65</v>
      </c>
      <c r="C22" s="58"/>
      <c r="D22" s="58"/>
      <c r="E22" s="58">
        <f>IF('23'!$C22=0,0,'23'!$C22-$C$52)</f>
        <v>0</v>
      </c>
      <c r="F22" s="58">
        <f t="shared" si="1"/>
        <v>0</v>
      </c>
      <c r="G22" s="58">
        <f>IF('23'!$D22&lt;$D$52,0,'23'!$D22-$D$52)</f>
        <v>0</v>
      </c>
    </row>
    <row r="23" spans="1:10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0.80208333333333337</v>
      </c>
      <c r="E23" s="52">
        <f>IF('23'!$C23=0,0,'23'!$C23-$C$52)</f>
        <v>0</v>
      </c>
      <c r="F23" s="52">
        <f t="shared" si="1"/>
        <v>0</v>
      </c>
      <c r="G23" s="52">
        <f>IF('23'!$D23&lt;$D$52,0,'23'!$D23-$D$52)</f>
        <v>9.375E-2</v>
      </c>
    </row>
    <row r="24" spans="1:10" ht="15" x14ac:dyDescent="0.2">
      <c r="A24" s="3">
        <f t="shared" si="2"/>
        <v>43180</v>
      </c>
      <c r="B24" s="20" t="s">
        <v>67</v>
      </c>
      <c r="C24" s="58">
        <v>0.33333333333333331</v>
      </c>
      <c r="D24" s="58">
        <v>0.75</v>
      </c>
      <c r="E24" s="58">
        <f>IF('23'!$C24=0,0,'23'!$C24-$C$52)</f>
        <v>0</v>
      </c>
      <c r="F24" s="58">
        <f t="shared" si="1"/>
        <v>0</v>
      </c>
      <c r="G24" s="58">
        <f>IF('23'!$D24&lt;$D$52,0,'23'!$D24-$D$52)</f>
        <v>4.166666666666663E-2</v>
      </c>
    </row>
    <row r="25" spans="1:10" ht="15" x14ac:dyDescent="0.2">
      <c r="A25" s="4">
        <f t="shared" si="2"/>
        <v>43181</v>
      </c>
      <c r="B25" s="20" t="s">
        <v>61</v>
      </c>
      <c r="C25" s="58">
        <v>0.33333333333333331</v>
      </c>
      <c r="D25" s="58">
        <v>0.70833333333333337</v>
      </c>
      <c r="E25" s="52">
        <f>IF('23'!$C25=0,0,'23'!$C25-$C$52)</f>
        <v>0</v>
      </c>
      <c r="F25" s="52">
        <f t="shared" si="1"/>
        <v>0</v>
      </c>
      <c r="G25" s="52">
        <f>IF('23'!$D25&lt;$D$52,0,'23'!$D25-$D$52)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1.0416666666666667</v>
      </c>
      <c r="E26" s="55">
        <f>IF('23'!$C26=0,0,'23'!$C26-$C$52)</f>
        <v>0</v>
      </c>
      <c r="F26" s="55">
        <f t="shared" si="1"/>
        <v>0</v>
      </c>
      <c r="G26" s="55">
        <f>IF('23'!$D26&lt;$D$52,0,'23'!$D26-$D$52)</f>
        <v>0.33333333333333337</v>
      </c>
    </row>
    <row r="27" spans="1:10" ht="15" x14ac:dyDescent="0.2">
      <c r="A27" s="4">
        <f t="shared" si="2"/>
        <v>43183</v>
      </c>
      <c r="B27" s="20" t="s">
        <v>63</v>
      </c>
      <c r="C27" s="58">
        <v>0.33333333333333331</v>
      </c>
      <c r="D27" s="58">
        <v>0.75</v>
      </c>
      <c r="E27" s="52">
        <f>IF('23'!$C27=0,0,'23'!$C27-$C$52)</f>
        <v>0</v>
      </c>
      <c r="F27" s="52">
        <f t="shared" si="1"/>
        <v>0</v>
      </c>
      <c r="G27" s="52">
        <f>IF('23'!$D27&lt;$D$52,0,'23'!$D27-$D$52)</f>
        <v>4.166666666666663E-2</v>
      </c>
    </row>
    <row r="28" spans="1:10" ht="15" x14ac:dyDescent="0.2">
      <c r="A28" s="3">
        <f t="shared" si="2"/>
        <v>43184</v>
      </c>
      <c r="B28" s="20" t="s">
        <v>64</v>
      </c>
      <c r="C28" s="58">
        <v>0.33333333333333331</v>
      </c>
      <c r="D28" s="58">
        <v>0.75</v>
      </c>
      <c r="E28" s="58">
        <f>IF('23'!$C28=0,0,'23'!$C28-$C$52)</f>
        <v>0</v>
      </c>
      <c r="F28" s="58">
        <f t="shared" si="1"/>
        <v>0</v>
      </c>
      <c r="G28" s="58">
        <f>IF('23'!$D28&lt;$D$52,0,'23'!$D28-$D$52)</f>
        <v>4.166666666666663E-2</v>
      </c>
    </row>
    <row r="29" spans="1:10" ht="15" x14ac:dyDescent="0.2">
      <c r="A29" s="4">
        <f t="shared" si="2"/>
        <v>43185</v>
      </c>
      <c r="B29" s="20" t="s">
        <v>65</v>
      </c>
      <c r="C29" s="58">
        <v>0.33333333333333331</v>
      </c>
      <c r="D29" s="58">
        <v>0.75</v>
      </c>
      <c r="E29" s="52">
        <f>IF('23'!$C29=0,0,'23'!$C29-$C$52)</f>
        <v>0</v>
      </c>
      <c r="F29" s="52">
        <f t="shared" si="1"/>
        <v>0</v>
      </c>
      <c r="G29" s="52">
        <f>IF('23'!$D29&lt;$D$52,0,'23'!$D29-$D$52)</f>
        <v>4.166666666666663E-2</v>
      </c>
    </row>
    <row r="30" spans="1:10" ht="15" x14ac:dyDescent="0.2">
      <c r="A30" s="3">
        <f t="shared" si="2"/>
        <v>43186</v>
      </c>
      <c r="B30" s="20" t="s">
        <v>66</v>
      </c>
      <c r="C30" s="58">
        <v>0.33333333333333331</v>
      </c>
      <c r="D30" s="58">
        <v>0.875</v>
      </c>
      <c r="E30" s="58">
        <f>IF('23'!$C30=0,0,'23'!$C30-$C$52)</f>
        <v>0</v>
      </c>
      <c r="F30" s="58">
        <f t="shared" si="1"/>
        <v>0</v>
      </c>
      <c r="G30" s="58">
        <f>IF('23'!$D30&lt;$D$52,0,'23'!$D30-$D$52)</f>
        <v>0.16666666666666663</v>
      </c>
    </row>
    <row r="31" spans="1:10" ht="15" x14ac:dyDescent="0.2">
      <c r="A31" s="4">
        <f t="shared" si="2"/>
        <v>43187</v>
      </c>
      <c r="B31" s="20" t="s">
        <v>67</v>
      </c>
      <c r="C31" s="58">
        <v>0.33333333333333331</v>
      </c>
      <c r="D31" s="58">
        <v>0.84722222222222221</v>
      </c>
      <c r="E31" s="52">
        <f>IF('23'!$C31=0,0,'23'!$C31-$C$52)</f>
        <v>0</v>
      </c>
      <c r="F31" s="52">
        <f t="shared" si="1"/>
        <v>0</v>
      </c>
      <c r="G31" s="52">
        <f>IF('23'!$D31&lt;$D$52,0,'23'!$D31-$D$52)</f>
        <v>0.13888888888888884</v>
      </c>
    </row>
    <row r="32" spans="1:10" ht="15" x14ac:dyDescent="0.2">
      <c r="A32" s="3">
        <f>A31+1</f>
        <v>43188</v>
      </c>
      <c r="B32" s="20" t="s">
        <v>61</v>
      </c>
      <c r="C32" s="58">
        <v>0.33333333333333331</v>
      </c>
      <c r="D32" s="58">
        <v>0.70833333333333337</v>
      </c>
      <c r="E32" s="58">
        <f>IF('23'!$C32=0,0,'23'!$C32-$C$52)</f>
        <v>0</v>
      </c>
      <c r="F32" s="58">
        <f t="shared" si="1"/>
        <v>0</v>
      </c>
      <c r="G32" s="58">
        <f>IF('23'!$D32&lt;$D$52,0,'23'!$D32-$D$52)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5"/>
      <c r="D33" s="55"/>
      <c r="E33" s="55">
        <f>IF('23'!$C33=0,0,'23'!$C33-$C$52)</f>
        <v>0</v>
      </c>
      <c r="F33" s="55">
        <f t="shared" si="1"/>
        <v>0</v>
      </c>
      <c r="G33" s="55">
        <f>IF('23'!$D33&lt;$D$52,0,'23'!$D33-$D$52)</f>
        <v>0</v>
      </c>
    </row>
    <row r="34" spans="1:7" ht="15" x14ac:dyDescent="0.2">
      <c r="A34" s="3">
        <f>A33+1</f>
        <v>43190</v>
      </c>
      <c r="B34" s="20" t="s">
        <v>63</v>
      </c>
      <c r="C34" s="58"/>
      <c r="D34" s="58"/>
      <c r="E34" s="58">
        <f>IF('23'!$C34=0,0,'23'!$C34-$C$52)</f>
        <v>0</v>
      </c>
      <c r="F34" s="58">
        <f t="shared" ref="F34" si="4">IF(D34=0,0,IF(D34&lt;$D$52,$D$52-D34,0))</f>
        <v>0</v>
      </c>
      <c r="G34" s="58">
        <f>IF('23'!$D34&lt;$D$52,0,'23'!$D34-$D$52)</f>
        <v>0</v>
      </c>
    </row>
    <row r="35" spans="1:7" ht="15" x14ac:dyDescent="0.25">
      <c r="A35" s="7"/>
      <c r="B35" s="1">
        <f>'23'!$C$35-'23'!$D$35+COUNTA(C4:C35)</f>
        <v>16</v>
      </c>
      <c r="C35" s="18">
        <f>SUBTOTAL(103,'23'!$C$4:$C$33)</f>
        <v>15</v>
      </c>
      <c r="D35" s="18">
        <f>SUBTOTAL(103,'23'!$D$4:$D$33)</f>
        <v>15</v>
      </c>
      <c r="E35" s="8">
        <f>SUM(E4:E34)</f>
        <v>0</v>
      </c>
      <c r="F35" s="8">
        <f>SUM(F4:F34)</f>
        <v>0</v>
      </c>
      <c r="G35" s="8">
        <f>SUM(G4:G34)</f>
        <v>1.3576388888888884</v>
      </c>
    </row>
    <row r="36" spans="1:7" ht="8.25" hidden="1" customHeight="1" x14ac:dyDescent="0.2"/>
    <row r="37" spans="1:7" ht="15.75" hidden="1" x14ac:dyDescent="0.2">
      <c r="E37" s="28">
        <f>'23'!$E$35*1.5</f>
        <v>0</v>
      </c>
      <c r="F37" s="28">
        <f>'23'!$F$35*1</f>
        <v>0</v>
      </c>
      <c r="G37" s="28">
        <f>'23'!$G$35*1.5</f>
        <v>2.0364583333333326</v>
      </c>
    </row>
    <row r="38" spans="1:7" ht="22.5" hidden="1" customHeight="1" x14ac:dyDescent="0.2">
      <c r="E38" s="29">
        <f>E37*24</f>
        <v>0</v>
      </c>
      <c r="F38" s="29">
        <f t="shared" ref="F38:G38" si="5">F37*24</f>
        <v>0</v>
      </c>
      <c r="G38" s="29">
        <f t="shared" si="5"/>
        <v>48.874999999999986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681</v>
      </c>
      <c r="C40" s="32">
        <f>'23'!$C$35*I7</f>
        <v>500.00000000000006</v>
      </c>
      <c r="D40" s="32">
        <f>جدول!G26</f>
        <v>0</v>
      </c>
      <c r="E40" s="33">
        <f>E38*$I$8</f>
        <v>0</v>
      </c>
      <c r="F40" s="33">
        <f t="shared" ref="F40:G40" si="6">F38*$I$8</f>
        <v>0</v>
      </c>
      <c r="G40" s="33">
        <f t="shared" si="6"/>
        <v>181.01851851851848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16" activePane="bottomRight" state="frozen"/>
      <selection activeCell="J15" sqref="J15"/>
      <selection pane="topRight" activeCell="J15" sqref="J15"/>
      <selection pane="bottomLeft" activeCell="J15" sqref="J15"/>
      <selection pane="bottomRight" activeCell="A6" sqref="A6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جدول!B27</f>
        <v>35</v>
      </c>
    </row>
    <row r="2" spans="1:10" ht="20.25" x14ac:dyDescent="0.3">
      <c r="A2" s="133" t="s">
        <v>20</v>
      </c>
      <c r="B2" s="133"/>
      <c r="C2" s="39" t="str">
        <f>جدول!C27</f>
        <v xml:space="preserve"> ناصر 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">
      <c r="A4" s="3">
        <v>43160</v>
      </c>
      <c r="B4" s="20" t="s">
        <v>61</v>
      </c>
      <c r="C4" s="58">
        <v>0.33333333333333331</v>
      </c>
      <c r="D4" s="58">
        <v>0.70833333333333337</v>
      </c>
      <c r="E4" s="51">
        <f>IF('24'!$C4=0,0,'24'!$C4-$C$52)</f>
        <v>0</v>
      </c>
      <c r="F4" s="51">
        <f>IF(D4=0,0,IF(D4&lt;$D$52,$D$52-D4,0))</f>
        <v>0</v>
      </c>
      <c r="G4" s="51">
        <f>IF('24'!$D4&lt;$D$52,0,'24'!$D4-$D$52)</f>
        <v>0</v>
      </c>
      <c r="I4" s="40">
        <f>جدول!D27</f>
        <v>1000</v>
      </c>
      <c r="J4" s="23" t="s">
        <v>3</v>
      </c>
    </row>
    <row r="5" spans="1:10" ht="15" x14ac:dyDescent="0.2">
      <c r="A5" s="46">
        <f t="shared" ref="A5" si="0">A4+1</f>
        <v>43161</v>
      </c>
      <c r="B5" s="47" t="s">
        <v>62</v>
      </c>
      <c r="C5" s="55">
        <v>0.33333333333333331</v>
      </c>
      <c r="D5" s="55">
        <v>0.70833333333333337</v>
      </c>
      <c r="E5" s="55">
        <f>IF('24'!$C5=0,0,'24'!$C5-$C$52)</f>
        <v>0</v>
      </c>
      <c r="F5" s="55">
        <f t="shared" ref="F5:F33" si="1">IF(D5=0,0,IF(D5&lt;$D$52,$D$52-D5,0))</f>
        <v>0</v>
      </c>
      <c r="G5" s="55">
        <f>IF('24'!$D5&lt;$D$52,0,'24'!$D5-$D$52)</f>
        <v>0</v>
      </c>
      <c r="I5" s="23">
        <v>30</v>
      </c>
      <c r="J5" s="23" t="s">
        <v>10</v>
      </c>
    </row>
    <row r="6" spans="1:10" ht="15" x14ac:dyDescent="0.2">
      <c r="A6" s="3">
        <f>A5+1</f>
        <v>43162</v>
      </c>
      <c r="B6" s="20" t="s">
        <v>63</v>
      </c>
      <c r="C6" s="58">
        <v>0.33333333333333331</v>
      </c>
      <c r="D6" s="58">
        <v>0.79166666666666663</v>
      </c>
      <c r="E6" s="58">
        <f>IF('24'!$C6=0,0,'24'!$C6-$C$52)</f>
        <v>0</v>
      </c>
      <c r="F6" s="58">
        <f t="shared" si="1"/>
        <v>0</v>
      </c>
      <c r="G6" s="58">
        <f>IF('24'!$D6&lt;$D$52,0,'24'!$D6-$D$52)</f>
        <v>8.3333333333333259E-2</v>
      </c>
      <c r="I6" s="23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58">
        <v>0.33333333333333331</v>
      </c>
      <c r="D7" s="58">
        <v>0.625</v>
      </c>
      <c r="E7" s="52">
        <f>IF('24'!$C7=0,0,'24'!$C7-$C$52)</f>
        <v>0</v>
      </c>
      <c r="F7" s="52">
        <f t="shared" si="1"/>
        <v>8.333333333333337E-2</v>
      </c>
      <c r="G7" s="52">
        <f>IF('24'!$D7&lt;$D$52,0,'24'!$D7-$D$52)</f>
        <v>0</v>
      </c>
      <c r="I7" s="48">
        <f>I4/I5</f>
        <v>33.333333333333336</v>
      </c>
      <c r="J7" s="23" t="s">
        <v>12</v>
      </c>
    </row>
    <row r="8" spans="1:10" ht="15" x14ac:dyDescent="0.2">
      <c r="A8" s="3">
        <f t="shared" si="2"/>
        <v>43164</v>
      </c>
      <c r="B8" s="20" t="s">
        <v>65</v>
      </c>
      <c r="C8" s="58">
        <v>0.34375</v>
      </c>
      <c r="D8" s="58">
        <v>0.625</v>
      </c>
      <c r="E8" s="58">
        <f>IF('24'!$C8=0,0,'24'!$C8-$C$52)</f>
        <v>1.0416666666666685E-2</v>
      </c>
      <c r="F8" s="58">
        <f t="shared" si="1"/>
        <v>8.333333333333337E-2</v>
      </c>
      <c r="G8" s="58">
        <f>IF('24'!$D8&lt;$D$52,0,'24'!$D8-$D$52)</f>
        <v>0</v>
      </c>
      <c r="I8" s="48">
        <f>I7/I6</f>
        <v>3.7037037037037042</v>
      </c>
      <c r="J8" s="23" t="s">
        <v>4</v>
      </c>
    </row>
    <row r="9" spans="1:10" ht="15" x14ac:dyDescent="0.2">
      <c r="A9" s="4">
        <f t="shared" si="2"/>
        <v>43165</v>
      </c>
      <c r="B9" s="20" t="s">
        <v>66</v>
      </c>
      <c r="C9" s="58">
        <v>0.33333333333333331</v>
      </c>
      <c r="D9" s="58">
        <v>0.625</v>
      </c>
      <c r="E9" s="52">
        <f>IF('24'!$C9=0,0,'24'!$C9-$C$52)</f>
        <v>0</v>
      </c>
      <c r="F9" s="52">
        <f t="shared" si="1"/>
        <v>8.333333333333337E-2</v>
      </c>
      <c r="G9" s="52">
        <f>IF('24'!$D9&lt;$D$52,0,'24'!$D9-$D$52)</f>
        <v>0</v>
      </c>
      <c r="I9" s="23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58">
        <v>0.33333333333333331</v>
      </c>
      <c r="D10" s="58">
        <v>0.54166666666666663</v>
      </c>
      <c r="E10" s="58">
        <f>IF('24'!$C10=0,0,'24'!$C10-$C$52)</f>
        <v>0</v>
      </c>
      <c r="F10" s="58">
        <f t="shared" si="1"/>
        <v>0.16666666666666674</v>
      </c>
      <c r="G10" s="58">
        <f>IF('24'!$D10&lt;$D$52,0,'24'!$D10-$D$52)</f>
        <v>0</v>
      </c>
    </row>
    <row r="11" spans="1:10" ht="15" x14ac:dyDescent="0.2">
      <c r="A11" s="4">
        <f t="shared" si="2"/>
        <v>43167</v>
      </c>
      <c r="B11" s="20" t="s">
        <v>61</v>
      </c>
      <c r="C11" s="58"/>
      <c r="D11" s="58"/>
      <c r="E11" s="52">
        <f>IF('24'!$C11=0,0,'24'!$C11-$C$52)</f>
        <v>0</v>
      </c>
      <c r="F11" s="52">
        <f t="shared" si="1"/>
        <v>0</v>
      </c>
      <c r="G11" s="52">
        <f>IF('24'!$D11&lt;$D$52,0,'24'!$D11-$D$52)</f>
        <v>0</v>
      </c>
      <c r="I11" s="23" t="s">
        <v>100</v>
      </c>
    </row>
    <row r="12" spans="1:10" ht="15" x14ac:dyDescent="0.2">
      <c r="A12" s="46">
        <f t="shared" si="2"/>
        <v>43168</v>
      </c>
      <c r="B12" s="47" t="s">
        <v>62</v>
      </c>
      <c r="C12" s="55">
        <v>0.33333333333333331</v>
      </c>
      <c r="D12" s="55">
        <v>0.70833333333333337</v>
      </c>
      <c r="E12" s="55">
        <f>IF('24'!$C12=0,0,'24'!$C12-$C$52)</f>
        <v>0</v>
      </c>
      <c r="F12" s="55">
        <f t="shared" si="1"/>
        <v>0</v>
      </c>
      <c r="G12" s="55">
        <f>IF('24'!$D12&lt;$D$52,0,'24'!$D12-$D$52)</f>
        <v>0</v>
      </c>
      <c r="I12" s="58">
        <v>0.33333333333333331</v>
      </c>
      <c r="J12" s="58">
        <v>0.70833333333333337</v>
      </c>
    </row>
    <row r="13" spans="1:10" ht="15" x14ac:dyDescent="0.2">
      <c r="A13" s="4">
        <f t="shared" si="2"/>
        <v>43169</v>
      </c>
      <c r="B13" s="20" t="s">
        <v>63</v>
      </c>
      <c r="C13" s="58">
        <v>0.33333333333333331</v>
      </c>
      <c r="D13" s="58">
        <v>0.625</v>
      </c>
      <c r="E13" s="52">
        <f>IF('24'!$C13=0,0,'24'!$C13-$C$52)</f>
        <v>0</v>
      </c>
      <c r="F13" s="52">
        <f t="shared" si="1"/>
        <v>8.333333333333337E-2</v>
      </c>
      <c r="G13" s="52">
        <f>IF('24'!$D13&lt;$D$52,0,'24'!$D13-$D$52)</f>
        <v>0</v>
      </c>
      <c r="J13" s="58">
        <f>J12-I12</f>
        <v>0.37500000000000006</v>
      </c>
    </row>
    <row r="14" spans="1:10" ht="15" x14ac:dyDescent="0.2">
      <c r="A14" s="3">
        <f t="shared" si="2"/>
        <v>43170</v>
      </c>
      <c r="B14" s="20" t="s">
        <v>64</v>
      </c>
      <c r="C14" s="58">
        <v>0.33333333333333331</v>
      </c>
      <c r="D14" s="58">
        <v>0.625</v>
      </c>
      <c r="E14" s="58">
        <f>IF('24'!$C14=0,0,'24'!$C14-$C$52)</f>
        <v>0</v>
      </c>
      <c r="F14" s="58">
        <f t="shared" si="1"/>
        <v>8.333333333333337E-2</v>
      </c>
      <c r="G14" s="58">
        <f>IF('24'!$D14&lt;$D$52,0,'24'!$D14-$D$52)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0.33333333333333331</v>
      </c>
      <c r="D15" s="58">
        <v>0.625</v>
      </c>
      <c r="E15" s="52">
        <f>IF('24'!$C15=0,0,'24'!$C15-$C$52)</f>
        <v>0</v>
      </c>
      <c r="F15" s="52">
        <f t="shared" si="1"/>
        <v>8.333333333333337E-2</v>
      </c>
      <c r="G15" s="52">
        <f>IF('24'!$D15&lt;$D$52,0,'24'!$D15-$D$52)</f>
        <v>0</v>
      </c>
      <c r="J15" s="101">
        <f>J14+J13</f>
        <v>1.0833333333333335</v>
      </c>
    </row>
    <row r="16" spans="1:10" ht="15" x14ac:dyDescent="0.2">
      <c r="A16" s="3">
        <f t="shared" si="2"/>
        <v>43172</v>
      </c>
      <c r="B16" s="20" t="s">
        <v>66</v>
      </c>
      <c r="C16" s="58">
        <v>0.33333333333333331</v>
      </c>
      <c r="D16" s="58">
        <v>0.625</v>
      </c>
      <c r="E16" s="58">
        <f>IF('24'!$C16=0,0,'24'!$C16-$C$52)</f>
        <v>0</v>
      </c>
      <c r="F16" s="58">
        <f t="shared" si="1"/>
        <v>8.333333333333337E-2</v>
      </c>
      <c r="G16" s="58">
        <f>IF('24'!$D16&lt;$D$52,0,'24'!$D16-$D$52)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0.34375</v>
      </c>
      <c r="D17" s="58">
        <v>0.625</v>
      </c>
      <c r="E17" s="52">
        <f>IF('24'!$C17=0,0,'24'!$C17-$C$52)</f>
        <v>1.0416666666666685E-2</v>
      </c>
      <c r="F17" s="52">
        <f t="shared" si="1"/>
        <v>8.333333333333337E-2</v>
      </c>
      <c r="G17" s="52">
        <f>IF('24'!$D17&lt;$D$52,0,'24'!$D17-$D$52)</f>
        <v>0</v>
      </c>
      <c r="I17" s="58">
        <v>0.33333333333333331</v>
      </c>
      <c r="J17" s="58">
        <v>0.70833333333333337</v>
      </c>
    </row>
    <row r="18" spans="1:10" ht="15" x14ac:dyDescent="0.2">
      <c r="A18" s="3">
        <f t="shared" si="2"/>
        <v>43174</v>
      </c>
      <c r="B18" s="20" t="s">
        <v>61</v>
      </c>
      <c r="C18" s="58"/>
      <c r="D18" s="58"/>
      <c r="E18" s="58">
        <f>IF('24'!$C18=0,0,'24'!$C18-$C$52)</f>
        <v>0</v>
      </c>
      <c r="F18" s="58">
        <f t="shared" si="1"/>
        <v>0</v>
      </c>
      <c r="G18" s="58">
        <f>IF('24'!$D18&lt;$D$52,0,'24'!$D18-$D$52)</f>
        <v>0</v>
      </c>
      <c r="J18" s="58">
        <f>J17-I17</f>
        <v>0.37500000000000006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0.70833333333333337</v>
      </c>
      <c r="E19" s="55">
        <f>IF('24'!$C19=0,0,'24'!$C19-$C$52)</f>
        <v>0</v>
      </c>
      <c r="F19" s="55">
        <f t="shared" si="1"/>
        <v>0</v>
      </c>
      <c r="G19" s="55">
        <f>IF('24'!$D19&lt;$D$52,0,'24'!$D19-$D$52)</f>
        <v>0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0.70833333333333337</v>
      </c>
      <c r="E20" s="58">
        <f>IF('24'!$C20=0,0,'24'!$C20-$C$52)</f>
        <v>0</v>
      </c>
      <c r="F20" s="58">
        <f t="shared" si="1"/>
        <v>0</v>
      </c>
      <c r="G20" s="58">
        <f>IF('24'!$D20&lt;$D$52,0,'24'!$D20-$D$52)</f>
        <v>0</v>
      </c>
      <c r="J20" s="101">
        <f>J19+J18</f>
        <v>1.0833333333333335</v>
      </c>
    </row>
    <row r="21" spans="1:10" ht="15" x14ac:dyDescent="0.2">
      <c r="A21" s="4">
        <f t="shared" si="2"/>
        <v>43177</v>
      </c>
      <c r="B21" s="20" t="s">
        <v>64</v>
      </c>
      <c r="C21" s="58">
        <v>0.33333333333333331</v>
      </c>
      <c r="D21" s="58">
        <v>0.57291666666666663</v>
      </c>
      <c r="E21" s="52">
        <f>IF('24'!$C21=0,0,'24'!$C21-$C$52)</f>
        <v>0</v>
      </c>
      <c r="F21" s="52">
        <f t="shared" si="1"/>
        <v>0.13541666666666674</v>
      </c>
      <c r="G21" s="52">
        <f>IF('24'!$D21&lt;$D$52,0,'24'!$D21-$D$52)</f>
        <v>0</v>
      </c>
    </row>
    <row r="22" spans="1:10" ht="15" x14ac:dyDescent="0.2">
      <c r="A22" s="3">
        <f t="shared" si="2"/>
        <v>43178</v>
      </c>
      <c r="B22" s="20" t="s">
        <v>65</v>
      </c>
      <c r="C22" s="58">
        <v>0.33333333333333331</v>
      </c>
      <c r="D22" s="58">
        <v>0.625</v>
      </c>
      <c r="E22" s="58">
        <f>IF('24'!$C22=0,0,'24'!$C22-$C$52)</f>
        <v>0</v>
      </c>
      <c r="F22" s="58">
        <f t="shared" si="1"/>
        <v>8.333333333333337E-2</v>
      </c>
      <c r="G22" s="58">
        <f>IF('24'!$D22&lt;$D$52,0,'24'!$D22-$D$52)</f>
        <v>0</v>
      </c>
    </row>
    <row r="23" spans="1:10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0.625</v>
      </c>
      <c r="E23" s="52">
        <f>IF('24'!$C23=0,0,'24'!$C23-$C$52)</f>
        <v>0</v>
      </c>
      <c r="F23" s="52">
        <f t="shared" si="1"/>
        <v>8.333333333333337E-2</v>
      </c>
      <c r="G23" s="52">
        <f>IF('24'!$D23&lt;$D$52,0,'24'!$D23-$D$52)</f>
        <v>0</v>
      </c>
    </row>
    <row r="24" spans="1:10" ht="15" x14ac:dyDescent="0.2">
      <c r="A24" s="3">
        <f t="shared" si="2"/>
        <v>43180</v>
      </c>
      <c r="B24" s="20" t="s">
        <v>67</v>
      </c>
      <c r="C24" s="58">
        <v>0.34375</v>
      </c>
      <c r="D24" s="58">
        <v>0.625</v>
      </c>
      <c r="E24" s="58">
        <f>IF('24'!$C24=0,0,'24'!$C24-$C$52)</f>
        <v>1.0416666666666685E-2</v>
      </c>
      <c r="F24" s="58">
        <f t="shared" si="1"/>
        <v>8.333333333333337E-2</v>
      </c>
      <c r="G24" s="58">
        <f>IF('24'!$D24&lt;$D$52,0,'24'!$D24-$D$52)</f>
        <v>0</v>
      </c>
    </row>
    <row r="25" spans="1:10" ht="15" x14ac:dyDescent="0.2">
      <c r="A25" s="4">
        <f t="shared" si="2"/>
        <v>43181</v>
      </c>
      <c r="B25" s="20" t="s">
        <v>61</v>
      </c>
      <c r="C25" s="58"/>
      <c r="D25" s="58"/>
      <c r="E25" s="52">
        <f>IF('24'!$C25=0,0,'24'!$C25-$C$52)</f>
        <v>0</v>
      </c>
      <c r="F25" s="52">
        <f t="shared" si="1"/>
        <v>0</v>
      </c>
      <c r="G25" s="52">
        <f>IF('24'!$D25&lt;$D$52,0,'24'!$D25-$D$52)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0.70833333333333337</v>
      </c>
      <c r="E26" s="55">
        <f>IF('24'!$C26=0,0,'24'!$C26-$C$52)</f>
        <v>0</v>
      </c>
      <c r="F26" s="55">
        <f t="shared" si="1"/>
        <v>0</v>
      </c>
      <c r="G26" s="55">
        <f>IF('24'!$D26&lt;$D$52,0,'24'!$D26-$D$52)</f>
        <v>0</v>
      </c>
    </row>
    <row r="27" spans="1:10" ht="15" x14ac:dyDescent="0.2">
      <c r="A27" s="4">
        <f t="shared" si="2"/>
        <v>43183</v>
      </c>
      <c r="B27" s="20" t="s">
        <v>63</v>
      </c>
      <c r="C27" s="58">
        <v>0.33333333333333331</v>
      </c>
      <c r="D27" s="58">
        <v>0.625</v>
      </c>
      <c r="E27" s="52">
        <f>IF('24'!$C27=0,0,'24'!$C27-$C$52)</f>
        <v>0</v>
      </c>
      <c r="F27" s="52">
        <f t="shared" si="1"/>
        <v>8.333333333333337E-2</v>
      </c>
      <c r="G27" s="52">
        <f>IF('24'!$D27&lt;$D$52,0,'24'!$D27-$D$52)</f>
        <v>0</v>
      </c>
    </row>
    <row r="28" spans="1:10" ht="15" x14ac:dyDescent="0.2">
      <c r="A28" s="3">
        <f t="shared" si="2"/>
        <v>43184</v>
      </c>
      <c r="B28" s="20" t="s">
        <v>64</v>
      </c>
      <c r="C28" s="58">
        <v>0.33333333333333331</v>
      </c>
      <c r="D28" s="58">
        <v>0.625</v>
      </c>
      <c r="E28" s="58">
        <f>IF('24'!$C28=0,0,'24'!$C28-$C$52)</f>
        <v>0</v>
      </c>
      <c r="F28" s="58">
        <f t="shared" si="1"/>
        <v>8.333333333333337E-2</v>
      </c>
      <c r="G28" s="58">
        <f>IF('24'!$D28&lt;$D$52,0,'24'!$D28-$D$52)</f>
        <v>0</v>
      </c>
    </row>
    <row r="29" spans="1:10" ht="15" x14ac:dyDescent="0.2">
      <c r="A29" s="4">
        <f t="shared" si="2"/>
        <v>43185</v>
      </c>
      <c r="B29" s="20" t="s">
        <v>65</v>
      </c>
      <c r="C29" s="58">
        <v>0.33333333333333331</v>
      </c>
      <c r="D29" s="58">
        <v>0.625</v>
      </c>
      <c r="E29" s="52">
        <f>IF('24'!$C29=0,0,'24'!$C29-$C$52)</f>
        <v>0</v>
      </c>
      <c r="F29" s="52">
        <f t="shared" si="1"/>
        <v>8.333333333333337E-2</v>
      </c>
      <c r="G29" s="52">
        <f>IF('24'!$D29&lt;$D$52,0,'24'!$D29-$D$52)</f>
        <v>0</v>
      </c>
    </row>
    <row r="30" spans="1:10" ht="15" x14ac:dyDescent="0.2">
      <c r="A30" s="3">
        <f t="shared" si="2"/>
        <v>43186</v>
      </c>
      <c r="B30" s="20" t="s">
        <v>66</v>
      </c>
      <c r="C30" s="58">
        <v>0.33333333333333331</v>
      </c>
      <c r="D30" s="58">
        <v>0.54166666666666663</v>
      </c>
      <c r="E30" s="58">
        <f>IF('24'!$C30=0,0,'24'!$C30-$C$52)</f>
        <v>0</v>
      </c>
      <c r="F30" s="58">
        <f t="shared" si="1"/>
        <v>0.16666666666666674</v>
      </c>
      <c r="G30" s="58">
        <f>IF('24'!$D30&lt;$D$52,0,'24'!$D30-$D$52)</f>
        <v>0</v>
      </c>
    </row>
    <row r="31" spans="1:10" ht="15" x14ac:dyDescent="0.25">
      <c r="A31" s="4">
        <f t="shared" si="2"/>
        <v>43187</v>
      </c>
      <c r="B31" s="20" t="s">
        <v>67</v>
      </c>
      <c r="C31" s="59"/>
      <c r="D31" s="57"/>
      <c r="E31" s="52">
        <f>IF('24'!$C31=0,0,'24'!$C31-$C$52)</f>
        <v>0</v>
      </c>
      <c r="F31" s="52">
        <f t="shared" si="1"/>
        <v>0</v>
      </c>
      <c r="G31" s="52">
        <f>IF('24'!$D31&lt;$D$52,0,'24'!$D31-$D$52)</f>
        <v>0</v>
      </c>
    </row>
    <row r="32" spans="1:10" ht="15" x14ac:dyDescent="0.25">
      <c r="A32" s="3">
        <f>A31+1</f>
        <v>43188</v>
      </c>
      <c r="B32" s="20" t="s">
        <v>61</v>
      </c>
      <c r="C32" s="56"/>
      <c r="D32" s="57"/>
      <c r="E32" s="58">
        <f>IF('24'!$C32=0,0,'24'!$C32-$C$52)</f>
        <v>0</v>
      </c>
      <c r="F32" s="58">
        <f t="shared" si="1"/>
        <v>0</v>
      </c>
      <c r="G32" s="58">
        <f>IF('24'!$D32&lt;$D$52,0,'24'!$D32-$D$52)</f>
        <v>0</v>
      </c>
    </row>
    <row r="33" spans="1:7" ht="15" x14ac:dyDescent="0.25">
      <c r="A33" s="46">
        <f t="shared" ref="A33" si="3">A32+1</f>
        <v>43189</v>
      </c>
      <c r="B33" s="47" t="s">
        <v>62</v>
      </c>
      <c r="C33" s="53"/>
      <c r="D33" s="54"/>
      <c r="E33" s="55">
        <f>IF('24'!$C33=0,0,'24'!$C33-$C$52)</f>
        <v>0</v>
      </c>
      <c r="F33" s="55">
        <f t="shared" si="1"/>
        <v>0</v>
      </c>
      <c r="G33" s="55">
        <f>IF('24'!$D33&lt;$D$52,0,'24'!$D33-$D$52)</f>
        <v>0</v>
      </c>
    </row>
    <row r="34" spans="1:7" ht="15" x14ac:dyDescent="0.2">
      <c r="A34" s="3">
        <f>A33+1</f>
        <v>43190</v>
      </c>
      <c r="B34" s="20" t="s">
        <v>63</v>
      </c>
      <c r="C34" s="5"/>
      <c r="D34" s="6"/>
      <c r="E34" s="58">
        <f>IF('24'!$C34=0,0,'24'!$C34-$C$52)</f>
        <v>0</v>
      </c>
      <c r="F34" s="58">
        <f t="shared" ref="F34" si="4">IF(D34=0,0,IF(D34&lt;$D$52,$D$52-D34,0))</f>
        <v>0</v>
      </c>
      <c r="G34" s="58">
        <f>IF('24'!$D34&lt;$D$52,0,'24'!$D34-$D$52)</f>
        <v>0</v>
      </c>
    </row>
    <row r="35" spans="1:7" ht="15" x14ac:dyDescent="0.25">
      <c r="A35" s="7"/>
      <c r="B35" s="1">
        <f>'24'!$C$35-'24'!$D$35+COUNTA(C4:C35)</f>
        <v>25</v>
      </c>
      <c r="C35" s="18">
        <f>SUBTOTAL(103,'24'!$C$4:$C$33)</f>
        <v>24</v>
      </c>
      <c r="D35" s="18">
        <f>SUBTOTAL(103,'24'!$D$4:$D$33)</f>
        <v>24</v>
      </c>
      <c r="E35" s="8">
        <f>SUM(E4:E34)</f>
        <v>3.1250000000000056E-2</v>
      </c>
      <c r="F35" s="8">
        <f>SUM(F4:F34)</f>
        <v>1.6354166666666681</v>
      </c>
      <c r="G35" s="8">
        <f>SUM(G4:G34)</f>
        <v>8.3333333333333259E-2</v>
      </c>
    </row>
    <row r="36" spans="1:7" ht="8.25" hidden="1" customHeight="1" x14ac:dyDescent="0.2"/>
    <row r="37" spans="1:7" ht="15.75" hidden="1" x14ac:dyDescent="0.2">
      <c r="E37" s="28">
        <f>'24'!$E$35*1.5</f>
        <v>4.6875000000000083E-2</v>
      </c>
      <c r="F37" s="28">
        <f>'24'!$F$35*1</f>
        <v>1.6354166666666681</v>
      </c>
      <c r="G37" s="28">
        <f>'24'!$G$35*1.5</f>
        <v>0.12499999999999989</v>
      </c>
    </row>
    <row r="38" spans="1:7" ht="22.5" hidden="1" customHeight="1" x14ac:dyDescent="0.2">
      <c r="E38" s="29">
        <f>E37*24</f>
        <v>1.125000000000002</v>
      </c>
      <c r="F38" s="29">
        <f t="shared" ref="F38:G38" si="5">F37*24</f>
        <v>39.250000000000036</v>
      </c>
      <c r="G38" s="29">
        <f t="shared" si="5"/>
        <v>2.9999999999999973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662</v>
      </c>
      <c r="C40" s="32">
        <f>'24'!$C$35*I7</f>
        <v>800</v>
      </c>
      <c r="D40" s="32">
        <f>جدول!G27</f>
        <v>0</v>
      </c>
      <c r="E40" s="33">
        <f>E38*$I$8</f>
        <v>4.166666666666675</v>
      </c>
      <c r="F40" s="33">
        <f t="shared" ref="F40:G40" si="6">F38*$I$8</f>
        <v>145.37037037037052</v>
      </c>
      <c r="G40" s="33">
        <f t="shared" si="6"/>
        <v>11.111111111111102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rightToLeft="1" workbookViewId="0">
      <pane xSplit="1" ySplit="3" topLeftCell="B42" activePane="bottomRight" state="frozen"/>
      <selection activeCell="J15" sqref="J15"/>
      <selection pane="topRight" activeCell="J15" sqref="J15"/>
      <selection pane="bottomLeft" activeCell="J15" sqref="J15"/>
      <selection pane="bottomRight" activeCell="M48" sqref="M48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6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جدول!B28</f>
        <v>36</v>
      </c>
    </row>
    <row r="2" spans="1:16" ht="20.25" x14ac:dyDescent="0.3">
      <c r="A2" s="133" t="s">
        <v>20</v>
      </c>
      <c r="B2" s="133"/>
      <c r="C2" s="39" t="str">
        <f>جدول!C28</f>
        <v xml:space="preserve"> مهند </v>
      </c>
      <c r="D2" s="43"/>
      <c r="E2" s="24"/>
      <c r="F2" s="24"/>
      <c r="G2" s="24"/>
    </row>
    <row r="3" spans="1:16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6" ht="15" x14ac:dyDescent="0.2">
      <c r="A4" s="3">
        <v>43160</v>
      </c>
      <c r="B4" s="20" t="s">
        <v>61</v>
      </c>
      <c r="C4" s="58">
        <v>0.39583333333333331</v>
      </c>
      <c r="D4" s="58">
        <v>0.70833333333333337</v>
      </c>
      <c r="E4" s="51">
        <f>IF('25'!$C4=0,0,'25'!$C4-$C$52)</f>
        <v>6.25E-2</v>
      </c>
      <c r="F4" s="51">
        <f>IF(D4=0,0,IF(D4&lt;$D$52,$D$52-D4,0))</f>
        <v>0</v>
      </c>
      <c r="G4" s="51">
        <f>IF('25'!$D4&lt;$D$52,0,'25'!$D4-$D$52)</f>
        <v>0</v>
      </c>
      <c r="I4" s="40">
        <f>جدول!D28</f>
        <v>1000</v>
      </c>
      <c r="J4" s="23" t="s">
        <v>3</v>
      </c>
      <c r="L4" s="127">
        <v>43160</v>
      </c>
      <c r="M4" s="124">
        <v>0.40277777777777773</v>
      </c>
      <c r="O4" s="58">
        <v>0.39583333333333331</v>
      </c>
      <c r="P4" s="58">
        <v>0.70833333333333337</v>
      </c>
    </row>
    <row r="5" spans="1:16" ht="15" x14ac:dyDescent="0.2">
      <c r="A5" s="46">
        <f t="shared" ref="A5" si="0">A4+1</f>
        <v>43161</v>
      </c>
      <c r="B5" s="47" t="s">
        <v>62</v>
      </c>
      <c r="C5" s="55">
        <v>0.33333333333333331</v>
      </c>
      <c r="D5" s="55">
        <v>0.70833333333333337</v>
      </c>
      <c r="E5" s="55">
        <f>IF('25'!$C5=0,0,'25'!$C5-$C$52)</f>
        <v>0</v>
      </c>
      <c r="F5" s="55">
        <f t="shared" ref="F5:F33" si="1">IF(D5=0,0,IF(D5&lt;$D$52,$D$52-D5,0))</f>
        <v>0</v>
      </c>
      <c r="G5" s="55">
        <f>IF('25'!$D5&lt;$D$52,0,'25'!$D5-$D$52)</f>
        <v>0</v>
      </c>
      <c r="I5" s="23">
        <v>30</v>
      </c>
      <c r="J5" s="23" t="s">
        <v>10</v>
      </c>
      <c r="L5" s="127">
        <v>43160</v>
      </c>
      <c r="M5" s="124">
        <v>0.21666666666666667</v>
      </c>
      <c r="O5" s="55">
        <v>0.33333333333333331</v>
      </c>
      <c r="P5" s="55">
        <v>0.70833333333333337</v>
      </c>
    </row>
    <row r="6" spans="1:16" ht="15" x14ac:dyDescent="0.2">
      <c r="A6" s="3">
        <f>A5+1</f>
        <v>43162</v>
      </c>
      <c r="B6" s="20" t="s">
        <v>63</v>
      </c>
      <c r="C6" s="58">
        <v>0.35416666666666669</v>
      </c>
      <c r="D6" s="58">
        <v>0.70833333333333337</v>
      </c>
      <c r="E6" s="58">
        <f>IF('25'!$C6=0,0,'25'!$C6-$C$52)</f>
        <v>2.083333333333337E-2</v>
      </c>
      <c r="F6" s="58">
        <f t="shared" si="1"/>
        <v>0</v>
      </c>
      <c r="G6" s="58">
        <f>IF('25'!$D6&lt;$D$52,0,'25'!$D6-$D$52)</f>
        <v>0</v>
      </c>
      <c r="I6" s="23">
        <v>9</v>
      </c>
      <c r="J6" s="23" t="s">
        <v>11</v>
      </c>
      <c r="L6" s="127">
        <v>43162</v>
      </c>
      <c r="M6" s="124">
        <v>0.34930555555555554</v>
      </c>
      <c r="O6" s="58">
        <v>0.35416666666666669</v>
      </c>
      <c r="P6" s="58">
        <v>0.70833333333333337</v>
      </c>
    </row>
    <row r="7" spans="1:16" ht="15" x14ac:dyDescent="0.2">
      <c r="A7" s="4">
        <f t="shared" ref="A7:A31" si="2">A6+1</f>
        <v>43163</v>
      </c>
      <c r="B7" s="20" t="s">
        <v>64</v>
      </c>
      <c r="C7" s="124">
        <v>0.34236111111111112</v>
      </c>
      <c r="D7" s="58">
        <v>0.70833333333333337</v>
      </c>
      <c r="E7" s="52">
        <f>IF('25'!$C7=0,0,'25'!$C7-$C$52)</f>
        <v>9.0277777777778012E-3</v>
      </c>
      <c r="F7" s="52">
        <f t="shared" si="1"/>
        <v>0</v>
      </c>
      <c r="G7" s="52">
        <f>IF('25'!$D7&lt;$D$52,0,'25'!$D7-$D$52)</f>
        <v>0</v>
      </c>
      <c r="I7" s="48">
        <f>I4/I5</f>
        <v>33.333333333333336</v>
      </c>
      <c r="J7" s="23" t="s">
        <v>12</v>
      </c>
      <c r="L7" s="127">
        <v>43162</v>
      </c>
      <c r="M7" s="124">
        <v>0.21111111111111111</v>
      </c>
      <c r="O7" s="124">
        <v>0.34236111111111112</v>
      </c>
      <c r="P7" s="58">
        <v>0.70833333333333337</v>
      </c>
    </row>
    <row r="8" spans="1:16" ht="15" x14ac:dyDescent="0.2">
      <c r="A8" s="3">
        <f t="shared" si="2"/>
        <v>43164</v>
      </c>
      <c r="B8" s="20" t="s">
        <v>65</v>
      </c>
      <c r="C8" s="58">
        <v>0.33333333333333331</v>
      </c>
      <c r="D8" s="58">
        <v>0.70833333333333337</v>
      </c>
      <c r="E8" s="58">
        <f>IF('25'!$C8=0,0,'25'!$C8-$C$52)</f>
        <v>0</v>
      </c>
      <c r="F8" s="58">
        <f t="shared" si="1"/>
        <v>0</v>
      </c>
      <c r="G8" s="58">
        <f>IF('25'!$D8&lt;$D$52,0,'25'!$D8-$D$52)</f>
        <v>0</v>
      </c>
      <c r="I8" s="48">
        <f>I7/I6</f>
        <v>3.7037037037037042</v>
      </c>
      <c r="J8" s="23" t="s">
        <v>4</v>
      </c>
      <c r="L8" s="127">
        <v>43163</v>
      </c>
      <c r="M8" s="124">
        <v>0.34236111111111112</v>
      </c>
      <c r="O8" s="58">
        <v>0.33333333333333331</v>
      </c>
      <c r="P8" s="58">
        <v>0.70833333333333337</v>
      </c>
    </row>
    <row r="9" spans="1:16" ht="15" x14ac:dyDescent="0.2">
      <c r="A9" s="4">
        <f t="shared" si="2"/>
        <v>43165</v>
      </c>
      <c r="B9" s="20" t="s">
        <v>66</v>
      </c>
      <c r="C9" s="58">
        <v>0.3611111111111111</v>
      </c>
      <c r="D9" s="58">
        <v>0.70833333333333337</v>
      </c>
      <c r="E9" s="52">
        <f>IF('25'!$C9=0,0,'25'!$C9-$C$52)</f>
        <v>2.777777777777779E-2</v>
      </c>
      <c r="F9" s="52">
        <f t="shared" si="1"/>
        <v>0</v>
      </c>
      <c r="G9" s="52">
        <f>IF('25'!$D9&lt;$D$52,0,'25'!$D9-$D$52)</f>
        <v>0</v>
      </c>
      <c r="H9" s="23" t="s">
        <v>116</v>
      </c>
      <c r="I9" s="23">
        <f>I5*I6</f>
        <v>270</v>
      </c>
      <c r="J9" s="23" t="s">
        <v>13</v>
      </c>
      <c r="L9" s="127">
        <v>43163</v>
      </c>
      <c r="M9" s="124">
        <v>0.21875</v>
      </c>
      <c r="O9" s="58">
        <v>0.3611111111111111</v>
      </c>
      <c r="P9" s="58">
        <v>0.70833333333333337</v>
      </c>
    </row>
    <row r="10" spans="1:16" ht="15" x14ac:dyDescent="0.2">
      <c r="A10" s="3">
        <f t="shared" si="2"/>
        <v>43166</v>
      </c>
      <c r="B10" s="20" t="s">
        <v>67</v>
      </c>
      <c r="C10" s="58">
        <v>0.34375</v>
      </c>
      <c r="D10" s="58">
        <v>0.70833333333333337</v>
      </c>
      <c r="E10" s="58">
        <f>IF('25'!$C10=0,0,'25'!$C10-$C$52)</f>
        <v>1.0416666666666685E-2</v>
      </c>
      <c r="F10" s="58">
        <f t="shared" si="1"/>
        <v>0</v>
      </c>
      <c r="G10" s="58">
        <f>IF('25'!$D10&lt;$D$52,0,'25'!$D10-$D$52)</f>
        <v>0</v>
      </c>
      <c r="L10" s="127">
        <v>43164</v>
      </c>
      <c r="M10" s="124">
        <v>0.33124999999999999</v>
      </c>
      <c r="O10" s="58">
        <v>0.34375</v>
      </c>
      <c r="P10" s="58">
        <v>0.70833333333333337</v>
      </c>
    </row>
    <row r="11" spans="1:16" ht="15" x14ac:dyDescent="0.2">
      <c r="A11" s="4">
        <f t="shared" si="2"/>
        <v>43167</v>
      </c>
      <c r="B11" s="20" t="s">
        <v>61</v>
      </c>
      <c r="C11" s="58">
        <v>0.33333333333333331</v>
      </c>
      <c r="D11" s="58">
        <v>0.70833333333333337</v>
      </c>
      <c r="E11" s="52">
        <f>IF('25'!$C11=0,0,'25'!$C11-$C$52)</f>
        <v>0</v>
      </c>
      <c r="F11" s="52">
        <f t="shared" si="1"/>
        <v>0</v>
      </c>
      <c r="G11" s="52">
        <f>IF('25'!$D11&lt;$D$52,0,'25'!$D11-$D$52)</f>
        <v>0</v>
      </c>
      <c r="I11" s="23" t="s">
        <v>100</v>
      </c>
      <c r="L11" s="127">
        <v>43164</v>
      </c>
      <c r="M11" s="124">
        <v>0.21041666666666667</v>
      </c>
      <c r="O11" s="58">
        <v>0.33333333333333331</v>
      </c>
      <c r="P11" s="58">
        <v>0.70833333333333337</v>
      </c>
    </row>
    <row r="12" spans="1:16" ht="15" x14ac:dyDescent="0.2">
      <c r="A12" s="46">
        <f t="shared" si="2"/>
        <v>43168</v>
      </c>
      <c r="B12" s="47" t="s">
        <v>62</v>
      </c>
      <c r="C12" s="55">
        <v>0.33333333333333331</v>
      </c>
      <c r="D12" s="55">
        <v>0.70833333333333337</v>
      </c>
      <c r="E12" s="55">
        <f>IF('25'!$C12=0,0,'25'!$C12-$C$52)</f>
        <v>0</v>
      </c>
      <c r="F12" s="55">
        <f t="shared" si="1"/>
        <v>0</v>
      </c>
      <c r="G12" s="55">
        <f>IF('25'!$D12&lt;$D$52,0,'25'!$D12-$D$52)</f>
        <v>0</v>
      </c>
      <c r="I12" s="58">
        <v>0.33333333333333331</v>
      </c>
      <c r="J12" s="58">
        <v>0.70833333333333337</v>
      </c>
      <c r="L12" s="127">
        <v>43165</v>
      </c>
      <c r="M12" s="124">
        <v>0.36041666666666666</v>
      </c>
      <c r="O12" s="55">
        <v>0.33333333333333331</v>
      </c>
      <c r="P12" s="55">
        <v>0.70833333333333337</v>
      </c>
    </row>
    <row r="13" spans="1:16" ht="15" x14ac:dyDescent="0.2">
      <c r="A13" s="4">
        <f t="shared" si="2"/>
        <v>43169</v>
      </c>
      <c r="B13" s="20" t="s">
        <v>63</v>
      </c>
      <c r="C13" s="58">
        <v>0.33333333333333331</v>
      </c>
      <c r="D13" s="58">
        <v>0.70833333333333337</v>
      </c>
      <c r="E13" s="52">
        <f>IF('25'!$C13=0,0,'25'!$C13-$C$52)</f>
        <v>0</v>
      </c>
      <c r="F13" s="52">
        <f t="shared" si="1"/>
        <v>0</v>
      </c>
      <c r="G13" s="52">
        <f>IF('25'!$D13&lt;$D$52,0,'25'!$D13-$D$52)</f>
        <v>0</v>
      </c>
      <c r="J13" s="58">
        <f>J12-I12</f>
        <v>0.37500000000000006</v>
      </c>
      <c r="L13" s="127">
        <v>43165</v>
      </c>
      <c r="M13" s="124">
        <v>0.20972222222222223</v>
      </c>
      <c r="O13" s="58">
        <v>0.33333333333333331</v>
      </c>
      <c r="P13" s="58">
        <v>0.70833333333333337</v>
      </c>
    </row>
    <row r="14" spans="1:16" ht="15" x14ac:dyDescent="0.2">
      <c r="A14" s="3">
        <f t="shared" si="2"/>
        <v>43170</v>
      </c>
      <c r="B14" s="20" t="s">
        <v>64</v>
      </c>
      <c r="C14" s="58">
        <v>0.33333333333333331</v>
      </c>
      <c r="D14" s="58">
        <v>0.66666666666666663</v>
      </c>
      <c r="E14" s="58">
        <f>IF('25'!$C14=0,0,'25'!$C14-$C$52)</f>
        <v>0</v>
      </c>
      <c r="F14" s="58">
        <f t="shared" si="1"/>
        <v>4.1666666666666741E-2</v>
      </c>
      <c r="G14" s="58">
        <f>IF('25'!$D14&lt;$D$52,0,'25'!$D14-$D$52)</f>
        <v>0</v>
      </c>
      <c r="J14" s="58">
        <v>0.70833333333333337</v>
      </c>
      <c r="L14" s="127">
        <v>43166</v>
      </c>
      <c r="M14" s="124">
        <v>0.33958333333333335</v>
      </c>
      <c r="O14" s="58">
        <v>0.33333333333333331</v>
      </c>
      <c r="P14" s="58">
        <v>0.66666666666666663</v>
      </c>
    </row>
    <row r="15" spans="1:16" ht="15" x14ac:dyDescent="0.2">
      <c r="A15" s="4">
        <f t="shared" si="2"/>
        <v>43171</v>
      </c>
      <c r="B15" s="20" t="s">
        <v>65</v>
      </c>
      <c r="C15" s="58">
        <v>0.33333333333333331</v>
      </c>
      <c r="D15" s="58">
        <v>0.625</v>
      </c>
      <c r="E15" s="52">
        <f>IF('25'!$C15=0,0,'25'!$C15-$C$52)</f>
        <v>0</v>
      </c>
      <c r="F15" s="52">
        <f t="shared" si="1"/>
        <v>8.333333333333337E-2</v>
      </c>
      <c r="G15" s="52">
        <f>IF('25'!$D15&lt;$D$52,0,'25'!$D15-$D$52)</f>
        <v>0</v>
      </c>
      <c r="J15" s="101">
        <f>J14+J13</f>
        <v>1.0833333333333335</v>
      </c>
      <c r="L15" s="127">
        <v>43166</v>
      </c>
      <c r="M15" s="124">
        <v>0.21111111111111111</v>
      </c>
      <c r="O15" s="58">
        <v>0.33333333333333331</v>
      </c>
      <c r="P15" s="58">
        <v>0.625</v>
      </c>
    </row>
    <row r="16" spans="1:16" ht="15" x14ac:dyDescent="0.2">
      <c r="A16" s="3">
        <f t="shared" si="2"/>
        <v>43172</v>
      </c>
      <c r="B16" s="20" t="s">
        <v>66</v>
      </c>
      <c r="C16" s="58">
        <v>0.33333333333333331</v>
      </c>
      <c r="D16" s="58">
        <v>0.70833333333333337</v>
      </c>
      <c r="E16" s="58">
        <f>IF('25'!$C16=0,0,'25'!$C16-$C$52)</f>
        <v>0</v>
      </c>
      <c r="F16" s="58">
        <f t="shared" si="1"/>
        <v>0</v>
      </c>
      <c r="G16" s="58">
        <f>IF('25'!$D16&lt;$D$52,0,'25'!$D16-$D$52)</f>
        <v>0</v>
      </c>
      <c r="I16" s="23" t="s">
        <v>100</v>
      </c>
      <c r="L16" s="127">
        <v>43167</v>
      </c>
      <c r="M16" s="124">
        <v>0.34097222222222223</v>
      </c>
      <c r="O16" s="58">
        <v>0.33333333333333331</v>
      </c>
      <c r="P16" s="58">
        <v>0.70833333333333337</v>
      </c>
    </row>
    <row r="17" spans="1:16" ht="15" x14ac:dyDescent="0.2">
      <c r="A17" s="4">
        <f t="shared" si="2"/>
        <v>43173</v>
      </c>
      <c r="B17" s="20" t="s">
        <v>67</v>
      </c>
      <c r="C17" s="58">
        <v>0.33333333333333331</v>
      </c>
      <c r="D17" s="58">
        <v>0.70833333333333337</v>
      </c>
      <c r="E17" s="52">
        <f>IF('25'!$C17=0,0,'25'!$C17-$C$52)</f>
        <v>0</v>
      </c>
      <c r="F17" s="52">
        <f t="shared" si="1"/>
        <v>0</v>
      </c>
      <c r="G17" s="52">
        <f>IF('25'!$D17&lt;$D$52,0,'25'!$D17-$D$52)</f>
        <v>0</v>
      </c>
      <c r="I17" s="58">
        <v>0.33333333333333331</v>
      </c>
      <c r="J17" s="58">
        <v>0.70833333333333337</v>
      </c>
      <c r="L17" s="127">
        <v>43167</v>
      </c>
      <c r="M17" s="124">
        <v>0.21597222222222223</v>
      </c>
      <c r="O17" s="58">
        <v>0.33333333333333331</v>
      </c>
      <c r="P17" s="58">
        <v>0.70833333333333337</v>
      </c>
    </row>
    <row r="18" spans="1:16" ht="15" x14ac:dyDescent="0.2">
      <c r="A18" s="3">
        <f t="shared" si="2"/>
        <v>43174</v>
      </c>
      <c r="B18" s="20" t="s">
        <v>61</v>
      </c>
      <c r="C18" s="58">
        <v>0.33333333333333331</v>
      </c>
      <c r="D18" s="58">
        <v>0.70833333333333337</v>
      </c>
      <c r="E18" s="58">
        <f>IF('25'!$C18=0,0,'25'!$C18-$C$52)</f>
        <v>0</v>
      </c>
      <c r="F18" s="58">
        <f t="shared" si="1"/>
        <v>0</v>
      </c>
      <c r="G18" s="58">
        <f>IF('25'!$D18&lt;$D$52,0,'25'!$D18-$D$52)</f>
        <v>0</v>
      </c>
      <c r="J18" s="58">
        <f>J17-I17</f>
        <v>0.37500000000000006</v>
      </c>
      <c r="L18" s="127">
        <v>43169</v>
      </c>
      <c r="M18" s="124">
        <v>0.33958333333333335</v>
      </c>
      <c r="O18" s="58">
        <v>0.33333333333333331</v>
      </c>
      <c r="P18" s="58">
        <v>0.70833333333333337</v>
      </c>
    </row>
    <row r="19" spans="1:16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0.70833333333333337</v>
      </c>
      <c r="E19" s="55">
        <f>IF('25'!$C19=0,0,'25'!$C19-$C$52)</f>
        <v>0</v>
      </c>
      <c r="F19" s="55">
        <f t="shared" si="1"/>
        <v>0</v>
      </c>
      <c r="G19" s="55">
        <f>IF('25'!$D19&lt;$D$52,0,'25'!$D19-$D$52)</f>
        <v>0</v>
      </c>
      <c r="J19" s="58">
        <v>0.70833333333333337</v>
      </c>
      <c r="L19" s="127">
        <v>43169</v>
      </c>
      <c r="M19" s="124">
        <v>0.20972222222222223</v>
      </c>
      <c r="O19" s="55">
        <v>0.33333333333333331</v>
      </c>
      <c r="P19" s="55">
        <v>0.70833333333333337</v>
      </c>
    </row>
    <row r="20" spans="1:16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0.70833333333333337</v>
      </c>
      <c r="E20" s="58">
        <f>IF('25'!$C20=0,0,'25'!$C20-$C$52)</f>
        <v>0</v>
      </c>
      <c r="F20" s="58">
        <f t="shared" si="1"/>
        <v>0</v>
      </c>
      <c r="G20" s="58">
        <f>IF('25'!$D20&lt;$D$52,0,'25'!$D20-$D$52)</f>
        <v>0</v>
      </c>
      <c r="J20" s="101">
        <f>J19+J18</f>
        <v>1.0833333333333335</v>
      </c>
      <c r="L20" s="127">
        <v>43170</v>
      </c>
      <c r="M20" s="124">
        <v>0.33819444444444446</v>
      </c>
      <c r="O20" s="58">
        <v>0.33333333333333331</v>
      </c>
      <c r="P20" s="58">
        <v>0.70833333333333337</v>
      </c>
    </row>
    <row r="21" spans="1:16" ht="15" x14ac:dyDescent="0.2">
      <c r="A21" s="4">
        <f t="shared" si="2"/>
        <v>43177</v>
      </c>
      <c r="B21" s="20" t="s">
        <v>64</v>
      </c>
      <c r="C21" s="58">
        <v>0.33333333333333331</v>
      </c>
      <c r="D21" s="58">
        <v>0.75</v>
      </c>
      <c r="E21" s="52">
        <f>IF('25'!$C21=0,0,'25'!$C21-$C$52)</f>
        <v>0</v>
      </c>
      <c r="F21" s="52">
        <f t="shared" si="1"/>
        <v>0</v>
      </c>
      <c r="G21" s="52">
        <f>IF('25'!$D21&lt;$D$52,0,'25'!$D21-$D$52)</f>
        <v>4.166666666666663E-2</v>
      </c>
      <c r="L21" s="127">
        <v>43171</v>
      </c>
      <c r="M21" s="124">
        <v>0.33680555555555558</v>
      </c>
      <c r="O21" s="58">
        <v>0.33333333333333331</v>
      </c>
      <c r="P21" s="58">
        <v>0.75</v>
      </c>
    </row>
    <row r="22" spans="1:16" ht="15" x14ac:dyDescent="0.2">
      <c r="A22" s="3">
        <f t="shared" si="2"/>
        <v>43178</v>
      </c>
      <c r="B22" s="20" t="s">
        <v>65</v>
      </c>
      <c r="C22" s="58">
        <v>0.33333333333333331</v>
      </c>
      <c r="D22" s="58">
        <v>0.75</v>
      </c>
      <c r="E22" s="58">
        <f>IF('25'!$C22=0,0,'25'!$C22-$C$52)</f>
        <v>0</v>
      </c>
      <c r="F22" s="58">
        <f t="shared" si="1"/>
        <v>0</v>
      </c>
      <c r="G22" s="58">
        <f>IF('25'!$D22&lt;$D$52,0,'25'!$D22-$D$52)</f>
        <v>4.166666666666663E-2</v>
      </c>
      <c r="L22" s="127">
        <v>43171</v>
      </c>
      <c r="M22" s="124">
        <v>0.13194444444444445</v>
      </c>
      <c r="O22" s="58">
        <v>0.33333333333333331</v>
      </c>
      <c r="P22" s="58">
        <v>0.75</v>
      </c>
    </row>
    <row r="23" spans="1:16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0.77083333333333337</v>
      </c>
      <c r="E23" s="52">
        <f>IF('25'!$C23=0,0,'25'!$C23-$C$52)</f>
        <v>0</v>
      </c>
      <c r="F23" s="52">
        <f t="shared" si="1"/>
        <v>0</v>
      </c>
      <c r="G23" s="52">
        <f>IF('25'!$D23&lt;$D$52,0,'25'!$D23-$D$52)</f>
        <v>6.25E-2</v>
      </c>
      <c r="L23" s="127">
        <v>43172</v>
      </c>
      <c r="M23" s="124">
        <v>0.33749999999999997</v>
      </c>
      <c r="O23" s="58">
        <v>0.33333333333333331</v>
      </c>
      <c r="P23" s="58">
        <v>0.77083333333333337</v>
      </c>
    </row>
    <row r="24" spans="1:16" ht="15" x14ac:dyDescent="0.2">
      <c r="A24" s="3">
        <f t="shared" si="2"/>
        <v>43180</v>
      </c>
      <c r="B24" s="20" t="s">
        <v>67</v>
      </c>
      <c r="C24" s="128"/>
      <c r="D24" s="128"/>
      <c r="E24" s="58">
        <f>IF('25'!$C24=0,0,'25'!$C24-$C$52)</f>
        <v>0</v>
      </c>
      <c r="F24" s="58">
        <f t="shared" si="1"/>
        <v>0</v>
      </c>
      <c r="G24" s="58">
        <f>IF('25'!$D24&lt;$D$52,0,'25'!$D24-$D$52)</f>
        <v>0</v>
      </c>
      <c r="L24" s="127">
        <v>43172</v>
      </c>
      <c r="M24" s="124">
        <v>0.20972222222222223</v>
      </c>
      <c r="O24" s="58">
        <v>0.33333333333333331</v>
      </c>
      <c r="P24" s="58">
        <v>0.70833333333333337</v>
      </c>
    </row>
    <row r="25" spans="1:16" ht="15" x14ac:dyDescent="0.2">
      <c r="A25" s="4">
        <f t="shared" si="2"/>
        <v>43181</v>
      </c>
      <c r="B25" s="20" t="s">
        <v>61</v>
      </c>
      <c r="C25" s="58">
        <v>0.33333333333333331</v>
      </c>
      <c r="D25" s="58">
        <v>0.70833333333333337</v>
      </c>
      <c r="E25" s="52">
        <f>IF('25'!$C25=0,0,'25'!$C25-$C$52)</f>
        <v>0</v>
      </c>
      <c r="F25" s="52">
        <f t="shared" si="1"/>
        <v>0</v>
      </c>
      <c r="G25" s="52">
        <f>IF('25'!$D25&lt;$D$52,0,'25'!$D25-$D$52)</f>
        <v>0</v>
      </c>
      <c r="L25" s="127">
        <v>43173</v>
      </c>
      <c r="M25" s="124">
        <v>0.33888888888888885</v>
      </c>
      <c r="O25" s="58">
        <v>0.33333333333333331</v>
      </c>
      <c r="P25" s="58">
        <v>0.70833333333333337</v>
      </c>
    </row>
    <row r="26" spans="1:16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0.70833333333333337</v>
      </c>
      <c r="E26" s="55">
        <f>IF('25'!$C26=0,0,'25'!$C26-$C$52)</f>
        <v>0</v>
      </c>
      <c r="F26" s="55">
        <f t="shared" si="1"/>
        <v>0</v>
      </c>
      <c r="G26" s="55">
        <f>IF('25'!$D26&lt;$D$52,0,'25'!$D26-$D$52)</f>
        <v>0</v>
      </c>
      <c r="L26" s="127">
        <v>43173</v>
      </c>
      <c r="M26" s="124">
        <v>0.20902777777777778</v>
      </c>
      <c r="O26" s="55">
        <v>0.33333333333333331</v>
      </c>
      <c r="P26" s="55">
        <v>0.70833333333333337</v>
      </c>
    </row>
    <row r="27" spans="1:16" ht="15" x14ac:dyDescent="0.2">
      <c r="A27" s="4">
        <f t="shared" si="2"/>
        <v>43183</v>
      </c>
      <c r="B27" s="20" t="s">
        <v>63</v>
      </c>
      <c r="C27" s="58">
        <v>0.33333333333333331</v>
      </c>
      <c r="D27" s="58">
        <v>0.70833333333333337</v>
      </c>
      <c r="E27" s="52">
        <f>IF('25'!$C27=0,0,'25'!$C27-$C$52)</f>
        <v>0</v>
      </c>
      <c r="F27" s="52">
        <f t="shared" si="1"/>
        <v>0</v>
      </c>
      <c r="G27" s="52">
        <f>IF('25'!$D27&lt;$D$52,0,'25'!$D27-$D$52)</f>
        <v>0</v>
      </c>
      <c r="L27" s="127">
        <v>43174</v>
      </c>
      <c r="M27" s="124">
        <v>0.33680555555555558</v>
      </c>
      <c r="O27" s="58">
        <v>0.33333333333333331</v>
      </c>
      <c r="P27" s="58">
        <v>0.70833333333333337</v>
      </c>
    </row>
    <row r="28" spans="1:16" ht="15" x14ac:dyDescent="0.2">
      <c r="A28" s="3">
        <f t="shared" si="2"/>
        <v>43184</v>
      </c>
      <c r="B28" s="20" t="s">
        <v>64</v>
      </c>
      <c r="C28" s="58">
        <v>0.33333333333333331</v>
      </c>
      <c r="D28" s="58">
        <v>0.72916666666666663</v>
      </c>
      <c r="E28" s="58">
        <f>IF('25'!$C28=0,0,'25'!$C28-$C$52)</f>
        <v>0</v>
      </c>
      <c r="F28" s="58">
        <f t="shared" si="1"/>
        <v>0</v>
      </c>
      <c r="G28" s="58">
        <f>IF('25'!$D28&lt;$D$52,0,'25'!$D28-$D$52)</f>
        <v>2.0833333333333259E-2</v>
      </c>
      <c r="L28" s="127">
        <v>43174</v>
      </c>
      <c r="M28" s="124">
        <v>0.22013888888888888</v>
      </c>
      <c r="O28" s="58">
        <v>0.33333333333333331</v>
      </c>
      <c r="P28" s="58">
        <v>0.72916666666666663</v>
      </c>
    </row>
    <row r="29" spans="1:16" ht="15" x14ac:dyDescent="0.2">
      <c r="A29" s="4">
        <f t="shared" si="2"/>
        <v>43185</v>
      </c>
      <c r="B29" s="20" t="s">
        <v>65</v>
      </c>
      <c r="C29" s="58">
        <v>0.33333333333333331</v>
      </c>
      <c r="D29" s="58">
        <v>0.77083333333333337</v>
      </c>
      <c r="E29" s="52">
        <f>IF('25'!$C29=0,0,'25'!$C29-$C$52)</f>
        <v>0</v>
      </c>
      <c r="F29" s="52">
        <f t="shared" si="1"/>
        <v>0</v>
      </c>
      <c r="G29" s="52">
        <f>IF('25'!$D29&lt;$D$52,0,'25'!$D29-$D$52)</f>
        <v>6.25E-2</v>
      </c>
      <c r="L29" s="127">
        <v>43176</v>
      </c>
      <c r="M29" s="124">
        <v>0.33749999999999997</v>
      </c>
      <c r="O29" s="58">
        <v>0.33333333333333331</v>
      </c>
      <c r="P29" s="58">
        <v>0.77083333333333337</v>
      </c>
    </row>
    <row r="30" spans="1:16" ht="15" x14ac:dyDescent="0.2">
      <c r="A30" s="3">
        <f t="shared" si="2"/>
        <v>43186</v>
      </c>
      <c r="B30" s="20" t="s">
        <v>66</v>
      </c>
      <c r="C30" s="58">
        <v>0.33333333333333331</v>
      </c>
      <c r="D30" s="58">
        <v>0.85416666666666663</v>
      </c>
      <c r="E30" s="58">
        <f>IF('25'!$C30=0,0,'25'!$C30-$C$52)</f>
        <v>0</v>
      </c>
      <c r="F30" s="58">
        <f t="shared" si="1"/>
        <v>0</v>
      </c>
      <c r="G30" s="58">
        <f>IF('25'!$D30&lt;$D$52,0,'25'!$D30-$D$52)</f>
        <v>0.14583333333333326</v>
      </c>
      <c r="L30" s="127">
        <v>43176</v>
      </c>
      <c r="M30" s="124">
        <v>0.21458333333333335</v>
      </c>
      <c r="O30" s="58">
        <v>0.33333333333333331</v>
      </c>
      <c r="P30" s="58">
        <v>0.85416666666666663</v>
      </c>
    </row>
    <row r="31" spans="1:16" ht="15" x14ac:dyDescent="0.2">
      <c r="A31" s="4">
        <f t="shared" si="2"/>
        <v>43187</v>
      </c>
      <c r="B31" s="20" t="s">
        <v>67</v>
      </c>
      <c r="C31" s="58">
        <v>0.33333333333333331</v>
      </c>
      <c r="D31" s="58">
        <v>0.79166666666666663</v>
      </c>
      <c r="E31" s="52">
        <f>IF('25'!$C31=0,0,'25'!$C31-$C$52)</f>
        <v>0</v>
      </c>
      <c r="F31" s="52">
        <f t="shared" si="1"/>
        <v>0</v>
      </c>
      <c r="G31" s="52">
        <f>IF('25'!$D31&lt;$D$52,0,'25'!$D31-$D$52)</f>
        <v>8.3333333333333259E-2</v>
      </c>
      <c r="L31" s="127">
        <v>43177</v>
      </c>
      <c r="M31" s="124">
        <v>0.33958333333333335</v>
      </c>
      <c r="O31" s="58">
        <v>0.33333333333333331</v>
      </c>
      <c r="P31" s="58">
        <v>0.79166666666666663</v>
      </c>
    </row>
    <row r="32" spans="1:16" ht="15" x14ac:dyDescent="0.2">
      <c r="A32" s="3">
        <f>A31+1</f>
        <v>43188</v>
      </c>
      <c r="B32" s="20" t="s">
        <v>61</v>
      </c>
      <c r="C32" s="58">
        <v>0.33333333333333331</v>
      </c>
      <c r="D32" s="58">
        <v>0.70833333333333337</v>
      </c>
      <c r="E32" s="58">
        <f>IF('25'!$C32=0,0,'25'!$C32-$C$52)</f>
        <v>0</v>
      </c>
      <c r="F32" s="58">
        <f t="shared" si="1"/>
        <v>0</v>
      </c>
      <c r="G32" s="58">
        <f>IF('25'!$D32&lt;$D$52,0,'25'!$D32-$D$52)</f>
        <v>0</v>
      </c>
      <c r="L32" s="127">
        <v>43177</v>
      </c>
      <c r="M32" s="124">
        <v>0.25347222222222221</v>
      </c>
      <c r="O32" s="58">
        <v>0.33333333333333331</v>
      </c>
      <c r="P32" s="58">
        <v>0.70833333333333337</v>
      </c>
    </row>
    <row r="33" spans="1:16" ht="15" x14ac:dyDescent="0.2">
      <c r="A33" s="46">
        <f t="shared" ref="A33" si="3">A32+1</f>
        <v>43189</v>
      </c>
      <c r="B33" s="47" t="s">
        <v>62</v>
      </c>
      <c r="C33" s="55">
        <v>0.33333333333333331</v>
      </c>
      <c r="D33" s="55">
        <v>0.70833333333333337</v>
      </c>
      <c r="E33" s="55">
        <f>IF('25'!$C33=0,0,'25'!$C33-$C$52)</f>
        <v>0</v>
      </c>
      <c r="F33" s="55">
        <f t="shared" si="1"/>
        <v>0</v>
      </c>
      <c r="G33" s="55">
        <f>IF('25'!$D33&lt;$D$52,0,'25'!$D33-$D$52)</f>
        <v>0</v>
      </c>
      <c r="L33" s="127">
        <v>43178</v>
      </c>
      <c r="M33" s="124">
        <v>0.33749999999999997</v>
      </c>
      <c r="O33" s="55">
        <v>0.33333333333333331</v>
      </c>
      <c r="P33" s="55">
        <v>0.70833333333333337</v>
      </c>
    </row>
    <row r="34" spans="1:16" ht="15" x14ac:dyDescent="0.2">
      <c r="A34" s="3">
        <f>A33+1</f>
        <v>43190</v>
      </c>
      <c r="B34" s="20" t="s">
        <v>63</v>
      </c>
      <c r="C34" s="58">
        <v>0.33333333333333331</v>
      </c>
      <c r="D34" s="58">
        <v>0.89583333333333337</v>
      </c>
      <c r="E34" s="58">
        <f>IF('25'!$C34=0,0,'25'!$C34-$C$52)</f>
        <v>0</v>
      </c>
      <c r="F34" s="58">
        <f t="shared" ref="F34" si="4">IF(D34=0,0,IF(D34&lt;$D$52,$D$52-D34,0))</f>
        <v>0</v>
      </c>
      <c r="G34" s="58">
        <f>IF('25'!$D34&lt;$D$52,0,'25'!$D34-$D$52)</f>
        <v>0.1875</v>
      </c>
      <c r="L34" s="127">
        <v>43178</v>
      </c>
      <c r="M34" s="124">
        <v>0.25486111111111109</v>
      </c>
      <c r="O34" s="58">
        <v>0.33333333333333331</v>
      </c>
      <c r="P34" s="58">
        <v>0.89583333333333337</v>
      </c>
    </row>
    <row r="35" spans="1:16" ht="15" x14ac:dyDescent="0.25">
      <c r="A35" s="7"/>
      <c r="B35" s="1">
        <f>'25'!$C$35-'25'!$D$35+COUNTA(C4:C35)</f>
        <v>31</v>
      </c>
      <c r="C35" s="18">
        <f>SUBTOTAL(103,'25'!$C$4:$C$33)</f>
        <v>29</v>
      </c>
      <c r="D35" s="18">
        <f>SUBTOTAL(103,'25'!$D$4:$D$33)</f>
        <v>29</v>
      </c>
      <c r="E35" s="8">
        <f>SUM(E4:E34)</f>
        <v>0.13055555555555565</v>
      </c>
      <c r="F35" s="8">
        <f>SUM(F4:F34)</f>
        <v>0.12500000000000011</v>
      </c>
      <c r="G35" s="8">
        <f>SUM(G4:G34)</f>
        <v>0.64583333333333304</v>
      </c>
      <c r="L35" s="127">
        <v>43179</v>
      </c>
      <c r="M35" s="124">
        <v>0.33611111111111108</v>
      </c>
    </row>
    <row r="36" spans="1:16" ht="8.25" hidden="1" customHeight="1" x14ac:dyDescent="0.2">
      <c r="L36" s="127">
        <v>43179</v>
      </c>
      <c r="M36" s="124">
        <v>0.30763888888888891</v>
      </c>
    </row>
    <row r="37" spans="1:16" ht="15.75" hidden="1" x14ac:dyDescent="0.2">
      <c r="E37" s="28">
        <f>'25'!$E$35*1.5</f>
        <v>0.19583333333333347</v>
      </c>
      <c r="F37" s="28">
        <f>'25'!$F$35*1</f>
        <v>0.12500000000000011</v>
      </c>
      <c r="G37" s="28">
        <f>'25'!$G$35*1.5</f>
        <v>0.96874999999999956</v>
      </c>
      <c r="L37" s="127">
        <v>43180</v>
      </c>
      <c r="M37" s="124">
        <v>0.34236111111111112</v>
      </c>
    </row>
    <row r="38" spans="1:16" ht="22.5" hidden="1" customHeight="1" x14ac:dyDescent="0.2">
      <c r="E38" s="29">
        <f>E37*24</f>
        <v>4.7000000000000028</v>
      </c>
      <c r="F38" s="29">
        <f t="shared" ref="F38:G38" si="5">F37*24</f>
        <v>3.0000000000000027</v>
      </c>
      <c r="G38" s="29">
        <f t="shared" si="5"/>
        <v>23.249999999999989</v>
      </c>
      <c r="L38" s="127">
        <v>43180</v>
      </c>
      <c r="M38" s="124">
        <v>0.21180555555555555</v>
      </c>
    </row>
    <row r="39" spans="1:16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  <c r="L39" s="127">
        <v>43181</v>
      </c>
      <c r="M39" s="124">
        <v>0.34236111111111112</v>
      </c>
    </row>
    <row r="40" spans="1:16" s="27" customFormat="1" ht="21" customHeight="1" x14ac:dyDescent="0.2">
      <c r="B40" s="38">
        <f>ROUND(C40-E40-F40+G40-D40,0)</f>
        <v>-3495</v>
      </c>
      <c r="C40" s="32">
        <f>'25'!$C$35*I7</f>
        <v>966.66666666666674</v>
      </c>
      <c r="D40" s="32">
        <f>جدول!G28</f>
        <v>4519</v>
      </c>
      <c r="E40" s="33">
        <f>E38*$I$8</f>
        <v>17.407407407407419</v>
      </c>
      <c r="F40" s="33">
        <f t="shared" ref="F40:G40" si="6">F38*$I$8</f>
        <v>11.111111111111123</v>
      </c>
      <c r="G40" s="33">
        <f t="shared" si="6"/>
        <v>86.111111111111086</v>
      </c>
      <c r="L40" s="127">
        <v>43181</v>
      </c>
      <c r="M40" s="124">
        <v>0.20972222222222223</v>
      </c>
    </row>
    <row r="41" spans="1:16" s="27" customFormat="1" ht="21" customHeight="1" x14ac:dyDescent="0.2">
      <c r="B41" s="30"/>
      <c r="C41" s="31"/>
      <c r="D41" s="32"/>
      <c r="E41" s="33"/>
      <c r="F41" s="33"/>
      <c r="G41" s="33"/>
      <c r="L41" s="127">
        <v>43183</v>
      </c>
      <c r="M41" s="124">
        <v>0.33888888888888885</v>
      </c>
    </row>
    <row r="42" spans="1:16" s="27" customFormat="1" ht="21" customHeight="1" x14ac:dyDescent="0.2">
      <c r="B42" s="30"/>
      <c r="C42" s="31"/>
      <c r="D42" s="32"/>
      <c r="E42" s="33"/>
      <c r="F42" s="33"/>
      <c r="G42" s="33"/>
      <c r="L42" s="127">
        <v>43183</v>
      </c>
      <c r="M42" s="124">
        <v>0.23194444444444443</v>
      </c>
    </row>
    <row r="43" spans="1:16" s="27" customFormat="1" ht="21" customHeight="1" x14ac:dyDescent="0.2">
      <c r="B43" s="30"/>
      <c r="C43" s="31"/>
      <c r="D43" s="32"/>
      <c r="E43" s="33"/>
      <c r="F43" s="33"/>
      <c r="G43" s="33"/>
      <c r="L43" s="127">
        <v>43184</v>
      </c>
      <c r="M43" s="124">
        <v>0.33888888888888885</v>
      </c>
    </row>
    <row r="44" spans="1:16" s="27" customFormat="1" ht="21" customHeight="1" x14ac:dyDescent="0.2">
      <c r="B44" s="30"/>
      <c r="C44" s="31"/>
      <c r="D44" s="32"/>
      <c r="E44" s="33"/>
      <c r="F44" s="33"/>
      <c r="G44" s="33"/>
      <c r="L44" s="127">
        <v>43184</v>
      </c>
      <c r="M44" s="124">
        <v>0.25277777777777777</v>
      </c>
    </row>
    <row r="45" spans="1:16" s="27" customFormat="1" ht="21" customHeight="1" x14ac:dyDescent="0.2">
      <c r="B45" s="30"/>
      <c r="C45" s="31"/>
      <c r="D45" s="32"/>
      <c r="E45" s="33"/>
      <c r="F45" s="33"/>
      <c r="G45" s="33"/>
      <c r="L45" s="127">
        <v>43185</v>
      </c>
      <c r="M45" s="124">
        <v>0.33819444444444446</v>
      </c>
    </row>
    <row r="46" spans="1:16" s="27" customFormat="1" ht="21" customHeight="1" x14ac:dyDescent="0.2">
      <c r="B46" s="30"/>
      <c r="C46" s="31"/>
      <c r="D46" s="32"/>
      <c r="E46" s="33"/>
      <c r="F46" s="33"/>
      <c r="G46" s="33"/>
      <c r="L46" s="127">
        <v>43185</v>
      </c>
      <c r="M46" s="124">
        <v>0.24791666666666667</v>
      </c>
    </row>
    <row r="47" spans="1:16" s="27" customFormat="1" ht="21" customHeight="1" x14ac:dyDescent="0.2">
      <c r="B47" s="30"/>
      <c r="C47" s="31"/>
      <c r="D47" s="32"/>
      <c r="E47" s="33"/>
      <c r="F47" s="33"/>
      <c r="G47" s="33"/>
      <c r="L47" s="127">
        <v>43186</v>
      </c>
      <c r="M47" s="124">
        <v>0.33888888888888885</v>
      </c>
    </row>
    <row r="48" spans="1:16" s="27" customFormat="1" ht="21" customHeight="1" x14ac:dyDescent="0.2">
      <c r="B48" s="30"/>
      <c r="C48" s="31"/>
      <c r="D48" s="32"/>
      <c r="E48" s="33"/>
      <c r="F48" s="33"/>
      <c r="G48" s="33"/>
      <c r="L48" s="127">
        <v>43186</v>
      </c>
      <c r="M48" s="124">
        <v>0.35694444444444445</v>
      </c>
    </row>
    <row r="49" spans="1:13" s="27" customFormat="1" ht="21" customHeight="1" x14ac:dyDescent="0.2">
      <c r="B49" s="30"/>
      <c r="C49" s="31"/>
      <c r="D49" s="32"/>
      <c r="E49" s="33"/>
      <c r="F49" s="33"/>
      <c r="G49" s="33"/>
      <c r="L49" s="127">
        <v>43187</v>
      </c>
      <c r="M49" s="124">
        <v>0.33055555555555555</v>
      </c>
    </row>
    <row r="50" spans="1:13" s="27" customFormat="1" ht="21" customHeight="1" x14ac:dyDescent="0.2">
      <c r="B50" s="30"/>
      <c r="C50" s="31"/>
      <c r="D50" s="32"/>
      <c r="E50" s="33"/>
      <c r="F50" s="33"/>
      <c r="G50" s="33"/>
      <c r="L50" s="127">
        <v>43187</v>
      </c>
      <c r="M50" s="124">
        <v>0.29791666666666666</v>
      </c>
    </row>
    <row r="51" spans="1:13" ht="24" x14ac:dyDescent="0.2">
      <c r="B51" s="26"/>
      <c r="C51" s="34" t="s">
        <v>7</v>
      </c>
      <c r="D51" s="34" t="s">
        <v>8</v>
      </c>
      <c r="G51" s="35"/>
      <c r="L51" s="127">
        <v>43188</v>
      </c>
      <c r="M51" s="124">
        <v>0.33888888888888885</v>
      </c>
    </row>
    <row r="52" spans="1:13" x14ac:dyDescent="0.2">
      <c r="A52" s="23" t="s">
        <v>9</v>
      </c>
      <c r="C52" s="36">
        <v>0.33333333333333331</v>
      </c>
      <c r="D52" s="36">
        <v>0.70833333333333337</v>
      </c>
      <c r="L52" s="127">
        <v>43188</v>
      </c>
      <c r="M52" s="124">
        <v>0.21180555555555555</v>
      </c>
    </row>
    <row r="53" spans="1:13" x14ac:dyDescent="0.2">
      <c r="L53" s="127">
        <v>43190</v>
      </c>
      <c r="M53" s="124">
        <v>0.33958333333333335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25" activePane="bottomRight" state="frozen"/>
      <selection activeCell="J15" sqref="J15"/>
      <selection pane="topRight" activeCell="J15" sqref="J15"/>
      <selection pane="bottomLeft" activeCell="J15" sqref="J15"/>
      <selection pane="bottomRight" activeCell="D21" sqref="D21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جدول!B29</f>
        <v>0</v>
      </c>
    </row>
    <row r="2" spans="1:10" ht="20.25" x14ac:dyDescent="0.3">
      <c r="A2" s="133" t="s">
        <v>20</v>
      </c>
      <c r="B2" s="133"/>
      <c r="C2" s="39" t="str">
        <f>جدول!C29</f>
        <v>رضوا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50"/>
      <c r="E4" s="51">
        <f>IF('26'!$C4=0,0,'26'!$C4-$C$52)</f>
        <v>0</v>
      </c>
      <c r="F4" s="51">
        <f>IF(D4=0,0,IF(D4&lt;$D$52,$D$52-D4,0))</f>
        <v>0</v>
      </c>
      <c r="G4" s="51">
        <f>IF('26'!$D4&lt;$D$52,0,'26'!$D4-$D$52)</f>
        <v>0</v>
      </c>
      <c r="I4" s="40">
        <f>جدول!D29</f>
        <v>1000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IF('26'!$C5=0,0,'26'!$C5-$C$52)</f>
        <v>0</v>
      </c>
      <c r="F5" s="55">
        <f t="shared" ref="F5:F33" si="1">IF(D5=0,0,IF(D5&lt;$D$52,$D$52-D5,0))</f>
        <v>0</v>
      </c>
      <c r="G5" s="55">
        <f>IF('26'!$D5&lt;$D$52,0,'26'!$D5-$D$52)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56"/>
      <c r="D6" s="57"/>
      <c r="E6" s="58">
        <f>IF('26'!$C6=0,0,'26'!$C6-$C$52)</f>
        <v>0</v>
      </c>
      <c r="F6" s="58">
        <f t="shared" si="1"/>
        <v>0</v>
      </c>
      <c r="G6" s="58">
        <f>IF('26'!$D6&lt;$D$52,0,'26'!$D6-$D$52)</f>
        <v>0</v>
      </c>
      <c r="I6" s="23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58">
        <v>0.33333333333333331</v>
      </c>
      <c r="D7" s="58">
        <v>0.70833333333333337</v>
      </c>
      <c r="E7" s="52">
        <f>IF('26'!$C7=0,0,'26'!$C7-$C$52)</f>
        <v>0</v>
      </c>
      <c r="F7" s="52">
        <f t="shared" si="1"/>
        <v>0</v>
      </c>
      <c r="G7" s="52">
        <f>IF('26'!$D7&lt;$D$52,0,'26'!$D7-$D$52)</f>
        <v>0</v>
      </c>
      <c r="I7" s="48">
        <f>I4/I5</f>
        <v>33.333333333333336</v>
      </c>
      <c r="J7" s="23" t="s">
        <v>12</v>
      </c>
    </row>
    <row r="8" spans="1:10" ht="15" x14ac:dyDescent="0.2">
      <c r="A8" s="3">
        <f t="shared" si="2"/>
        <v>43164</v>
      </c>
      <c r="B8" s="20" t="s">
        <v>65</v>
      </c>
      <c r="C8" s="58">
        <v>0.33333333333333331</v>
      </c>
      <c r="D8" s="58">
        <v>0.70833333333333337</v>
      </c>
      <c r="E8" s="58">
        <f>IF('26'!$C8=0,0,'26'!$C8-$C$52)</f>
        <v>0</v>
      </c>
      <c r="F8" s="58">
        <f t="shared" si="1"/>
        <v>0</v>
      </c>
      <c r="G8" s="58">
        <f>IF('26'!$D8&lt;$D$52,0,'26'!$D8-$D$52)</f>
        <v>0</v>
      </c>
      <c r="I8" s="48">
        <f>I7/I6</f>
        <v>3.7037037037037042</v>
      </c>
      <c r="J8" s="23" t="s">
        <v>4</v>
      </c>
    </row>
    <row r="9" spans="1:10" ht="15" x14ac:dyDescent="0.2">
      <c r="A9" s="4">
        <f t="shared" si="2"/>
        <v>43165</v>
      </c>
      <c r="B9" s="20" t="s">
        <v>66</v>
      </c>
      <c r="C9" s="58">
        <v>0.33333333333333331</v>
      </c>
      <c r="D9" s="58">
        <v>0.70833333333333337</v>
      </c>
      <c r="E9" s="52">
        <f>IF('26'!$C9=0,0,'26'!$C9-$C$52)</f>
        <v>0</v>
      </c>
      <c r="F9" s="52">
        <f t="shared" si="1"/>
        <v>0</v>
      </c>
      <c r="G9" s="52">
        <f>IF('26'!$D9&lt;$D$52,0,'26'!$D9-$D$52)</f>
        <v>0</v>
      </c>
      <c r="I9" s="23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58">
        <v>0.33333333333333331</v>
      </c>
      <c r="D10" s="58">
        <v>0.70833333333333337</v>
      </c>
      <c r="E10" s="58">
        <f>IF('26'!$C10=0,0,'26'!$C10-$C$52)</f>
        <v>0</v>
      </c>
      <c r="F10" s="58">
        <f t="shared" si="1"/>
        <v>0</v>
      </c>
      <c r="G10" s="58">
        <f>IF('26'!$D10&lt;$D$52,0,'26'!$D10-$D$52)</f>
        <v>0</v>
      </c>
    </row>
    <row r="11" spans="1:10" ht="15" x14ac:dyDescent="0.2">
      <c r="A11" s="4">
        <f t="shared" si="2"/>
        <v>43167</v>
      </c>
      <c r="B11" s="20" t="s">
        <v>61</v>
      </c>
      <c r="C11" s="58">
        <v>0.33333333333333331</v>
      </c>
      <c r="D11" s="58">
        <v>0.66666666666666663</v>
      </c>
      <c r="E11" s="52">
        <f>IF('26'!$C11=0,0,'26'!$C11-$C$52)</f>
        <v>0</v>
      </c>
      <c r="F11" s="52">
        <f t="shared" si="1"/>
        <v>4.1666666666666741E-2</v>
      </c>
      <c r="G11" s="52">
        <f>IF('26'!$D11&lt;$D$52,0,'26'!$D11-$D$52)</f>
        <v>0</v>
      </c>
      <c r="I11" s="23" t="s">
        <v>100</v>
      </c>
    </row>
    <row r="12" spans="1:10" ht="15" x14ac:dyDescent="0.2">
      <c r="A12" s="46">
        <f t="shared" si="2"/>
        <v>43168</v>
      </c>
      <c r="B12" s="47" t="s">
        <v>62</v>
      </c>
      <c r="C12" s="55"/>
      <c r="D12" s="55"/>
      <c r="E12" s="55">
        <f>IF('26'!$C12=0,0,'26'!$C12-$C$52)</f>
        <v>0</v>
      </c>
      <c r="F12" s="55">
        <f t="shared" si="1"/>
        <v>0</v>
      </c>
      <c r="G12" s="55">
        <f>IF('26'!$D12&lt;$D$52,0,'26'!$D12-$D$52)</f>
        <v>0</v>
      </c>
      <c r="I12" s="58">
        <v>0.33333333333333331</v>
      </c>
      <c r="J12" s="58">
        <v>0.70833333333333337</v>
      </c>
    </row>
    <row r="13" spans="1:10" ht="15" x14ac:dyDescent="0.2">
      <c r="A13" s="4">
        <f t="shared" si="2"/>
        <v>43169</v>
      </c>
      <c r="B13" s="20" t="s">
        <v>63</v>
      </c>
      <c r="C13" s="58">
        <v>0.33333333333333331</v>
      </c>
      <c r="D13" s="58">
        <v>0.70833333333333337</v>
      </c>
      <c r="E13" s="52">
        <f>IF('26'!$C13=0,0,'26'!$C13-$C$52)</f>
        <v>0</v>
      </c>
      <c r="F13" s="52">
        <f t="shared" si="1"/>
        <v>0</v>
      </c>
      <c r="G13" s="52">
        <f>IF('26'!$D13&lt;$D$52,0,'26'!$D13-$D$52)</f>
        <v>0</v>
      </c>
      <c r="J13" s="58">
        <f>J12-I12</f>
        <v>0.37500000000000006</v>
      </c>
    </row>
    <row r="14" spans="1:10" ht="15" x14ac:dyDescent="0.2">
      <c r="A14" s="3">
        <f t="shared" si="2"/>
        <v>43170</v>
      </c>
      <c r="B14" s="20" t="s">
        <v>64</v>
      </c>
      <c r="C14" s="58"/>
      <c r="D14" s="58"/>
      <c r="E14" s="58">
        <f>IF('26'!$C14=0,0,'26'!$C14-$C$52)</f>
        <v>0</v>
      </c>
      <c r="F14" s="58">
        <f t="shared" si="1"/>
        <v>0</v>
      </c>
      <c r="G14" s="58">
        <f>IF('26'!$D14&lt;$D$52,0,'26'!$D14-$D$52)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0.33333333333333331</v>
      </c>
      <c r="D15" s="58">
        <v>0.70833333333333337</v>
      </c>
      <c r="E15" s="52">
        <f>IF('26'!$C15=0,0,'26'!$C15-$C$52)</f>
        <v>0</v>
      </c>
      <c r="F15" s="52">
        <f t="shared" si="1"/>
        <v>0</v>
      </c>
      <c r="G15" s="52">
        <f>IF('26'!$D15&lt;$D$52,0,'26'!$D15-$D$52)</f>
        <v>0</v>
      </c>
      <c r="J15" s="101">
        <f>J14+J13</f>
        <v>1.0833333333333335</v>
      </c>
    </row>
    <row r="16" spans="1:10" ht="15" x14ac:dyDescent="0.2">
      <c r="A16" s="3">
        <f t="shared" si="2"/>
        <v>43172</v>
      </c>
      <c r="B16" s="20" t="s">
        <v>66</v>
      </c>
      <c r="C16" s="58">
        <v>0.4861111111111111</v>
      </c>
      <c r="D16" s="58">
        <v>0.70833333333333337</v>
      </c>
      <c r="E16" s="58">
        <f>IF('26'!$C16=0,0,'26'!$C16-$C$52)</f>
        <v>0.15277777777777779</v>
      </c>
      <c r="F16" s="58">
        <f t="shared" si="1"/>
        <v>0</v>
      </c>
      <c r="G16" s="58">
        <f>IF('26'!$D16&lt;$D$52,0,'26'!$D16-$D$52)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0.375</v>
      </c>
      <c r="D17" s="58">
        <v>0.70833333333333337</v>
      </c>
      <c r="E17" s="52">
        <f>IF('26'!$C17=0,0,'26'!$C17-$C$52)</f>
        <v>4.1666666666666685E-2</v>
      </c>
      <c r="F17" s="52">
        <f t="shared" si="1"/>
        <v>0</v>
      </c>
      <c r="G17" s="52">
        <f>IF('26'!$D17&lt;$D$52,0,'26'!$D17-$D$52)</f>
        <v>0</v>
      </c>
      <c r="I17" s="58">
        <v>0.33333333333333331</v>
      </c>
      <c r="J17" s="58">
        <v>0.70833333333333337</v>
      </c>
    </row>
    <row r="18" spans="1:10" ht="15" x14ac:dyDescent="0.25">
      <c r="A18" s="3">
        <f t="shared" si="2"/>
        <v>43174</v>
      </c>
      <c r="B18" s="20" t="s">
        <v>61</v>
      </c>
      <c r="C18" s="56"/>
      <c r="D18" s="57"/>
      <c r="E18" s="58">
        <f>IF('26'!$C18=0,0,'26'!$C18-$C$52)</f>
        <v>0</v>
      </c>
      <c r="F18" s="58">
        <f t="shared" si="1"/>
        <v>0</v>
      </c>
      <c r="G18" s="58">
        <f>IF('26'!$D18&lt;$D$52,0,'26'!$D18-$D$52)</f>
        <v>0</v>
      </c>
      <c r="J18" s="58">
        <f>J17-I17</f>
        <v>0.37500000000000006</v>
      </c>
    </row>
    <row r="19" spans="1:10" ht="15" x14ac:dyDescent="0.25">
      <c r="A19" s="46">
        <f t="shared" si="2"/>
        <v>43175</v>
      </c>
      <c r="B19" s="47" t="s">
        <v>62</v>
      </c>
      <c r="C19" s="53"/>
      <c r="D19" s="54"/>
      <c r="E19" s="55">
        <f>IF('26'!$C19=0,0,'26'!$C19-$C$52)</f>
        <v>0</v>
      </c>
      <c r="F19" s="55">
        <f t="shared" si="1"/>
        <v>0</v>
      </c>
      <c r="G19" s="55">
        <f>IF('26'!$D19&lt;$D$52,0,'26'!$D19-$D$52)</f>
        <v>0</v>
      </c>
      <c r="J19" s="58">
        <v>0.70833333333333337</v>
      </c>
    </row>
    <row r="20" spans="1:10" ht="15" x14ac:dyDescent="0.25">
      <c r="A20" s="3">
        <f t="shared" si="2"/>
        <v>43176</v>
      </c>
      <c r="B20" s="20" t="s">
        <v>63</v>
      </c>
      <c r="C20" s="56">
        <v>0.38541666666666669</v>
      </c>
      <c r="D20" s="57">
        <v>0.75</v>
      </c>
      <c r="E20" s="58">
        <f>IF('26'!$C20=0,0,'26'!$C20-$C$52)</f>
        <v>5.208333333333337E-2</v>
      </c>
      <c r="F20" s="58">
        <f t="shared" si="1"/>
        <v>0</v>
      </c>
      <c r="G20" s="58">
        <f>IF('26'!$D20&lt;$D$52,0,'26'!$D20-$D$52)</f>
        <v>4.166666666666663E-2</v>
      </c>
      <c r="J20" s="101">
        <f>J19+J18</f>
        <v>1.0833333333333335</v>
      </c>
    </row>
    <row r="21" spans="1:10" ht="15" x14ac:dyDescent="0.25">
      <c r="A21" s="4">
        <f t="shared" si="2"/>
        <v>43177</v>
      </c>
      <c r="B21" s="20" t="s">
        <v>64</v>
      </c>
      <c r="C21" s="59"/>
      <c r="D21" s="60"/>
      <c r="E21" s="52">
        <f>IF('26'!$C21=0,0,'26'!$C21-$C$52)</f>
        <v>0</v>
      </c>
      <c r="F21" s="52">
        <f t="shared" si="1"/>
        <v>0</v>
      </c>
      <c r="G21" s="52">
        <f>IF('26'!$D21&lt;$D$52,0,'26'!$D21-$D$52)</f>
        <v>0</v>
      </c>
    </row>
    <row r="22" spans="1:10" ht="15" x14ac:dyDescent="0.25">
      <c r="A22" s="3">
        <f t="shared" si="2"/>
        <v>43178</v>
      </c>
      <c r="B22" s="20" t="s">
        <v>65</v>
      </c>
      <c r="C22" s="56"/>
      <c r="D22" s="57"/>
      <c r="E22" s="58">
        <f>IF('26'!$C22=0,0,'26'!$C22-$C$52)</f>
        <v>0</v>
      </c>
      <c r="F22" s="58">
        <f t="shared" si="1"/>
        <v>0</v>
      </c>
      <c r="G22" s="58">
        <f>IF('26'!$D22&lt;$D$52,0,'26'!$D22-$D$52)</f>
        <v>0</v>
      </c>
    </row>
    <row r="23" spans="1:10" ht="15" x14ac:dyDescent="0.25">
      <c r="A23" s="4">
        <f t="shared" si="2"/>
        <v>43179</v>
      </c>
      <c r="B23" s="20" t="s">
        <v>66</v>
      </c>
      <c r="C23" s="59"/>
      <c r="D23" s="60"/>
      <c r="E23" s="52">
        <f>IF('26'!$C23=0,0,'26'!$C23-$C$52)</f>
        <v>0</v>
      </c>
      <c r="F23" s="52">
        <f t="shared" si="1"/>
        <v>0</v>
      </c>
      <c r="G23" s="52">
        <f>IF('26'!$D23&lt;$D$52,0,'26'!$D23-$D$52)</f>
        <v>0</v>
      </c>
    </row>
    <row r="24" spans="1:10" ht="15" x14ac:dyDescent="0.25">
      <c r="A24" s="3">
        <f t="shared" si="2"/>
        <v>43180</v>
      </c>
      <c r="B24" s="20" t="s">
        <v>67</v>
      </c>
      <c r="C24" s="56"/>
      <c r="D24" s="57"/>
      <c r="E24" s="58">
        <f>IF('26'!$C24=0,0,'26'!$C24-$C$52)</f>
        <v>0</v>
      </c>
      <c r="F24" s="58">
        <f t="shared" si="1"/>
        <v>0</v>
      </c>
      <c r="G24" s="58">
        <f>IF('26'!$D24&lt;$D$52,0,'26'!$D24-$D$52)</f>
        <v>0</v>
      </c>
    </row>
    <row r="25" spans="1:10" ht="15" x14ac:dyDescent="0.25">
      <c r="A25" s="4">
        <f t="shared" si="2"/>
        <v>43181</v>
      </c>
      <c r="B25" s="20" t="s">
        <v>61</v>
      </c>
      <c r="C25" s="59"/>
      <c r="D25" s="60"/>
      <c r="E25" s="52">
        <f>IF('26'!$C25=0,0,'26'!$C25-$C$52)</f>
        <v>0</v>
      </c>
      <c r="F25" s="52">
        <f t="shared" si="1"/>
        <v>0</v>
      </c>
      <c r="G25" s="52">
        <f>IF('26'!$D25&lt;$D$52,0,'26'!$D25-$D$52)</f>
        <v>0</v>
      </c>
    </row>
    <row r="26" spans="1:10" ht="15" x14ac:dyDescent="0.25">
      <c r="A26" s="46">
        <f t="shared" si="2"/>
        <v>43182</v>
      </c>
      <c r="B26" s="47" t="s">
        <v>62</v>
      </c>
      <c r="C26" s="53"/>
      <c r="D26" s="54"/>
      <c r="E26" s="55">
        <f>IF('26'!$C26=0,0,'26'!$C26-$C$52)</f>
        <v>0</v>
      </c>
      <c r="F26" s="55">
        <f t="shared" si="1"/>
        <v>0</v>
      </c>
      <c r="G26" s="55">
        <f>IF('26'!$D26&lt;$D$52,0,'26'!$D26-$D$52)</f>
        <v>0</v>
      </c>
    </row>
    <row r="27" spans="1:10" ht="15" x14ac:dyDescent="0.25">
      <c r="A27" s="4">
        <f t="shared" si="2"/>
        <v>43183</v>
      </c>
      <c r="B27" s="20" t="s">
        <v>63</v>
      </c>
      <c r="C27" s="59"/>
      <c r="D27" s="60"/>
      <c r="E27" s="52">
        <f>IF('26'!$C27=0,0,'26'!$C27-$C$52)</f>
        <v>0</v>
      </c>
      <c r="F27" s="52">
        <f t="shared" si="1"/>
        <v>0</v>
      </c>
      <c r="G27" s="52">
        <f>IF('26'!$D27&lt;$D$52,0,'26'!$D27-$D$52)</f>
        <v>0</v>
      </c>
    </row>
    <row r="28" spans="1:10" ht="15" x14ac:dyDescent="0.25">
      <c r="A28" s="3">
        <f t="shared" si="2"/>
        <v>43184</v>
      </c>
      <c r="B28" s="20" t="s">
        <v>64</v>
      </c>
      <c r="C28" s="56"/>
      <c r="D28" s="57"/>
      <c r="E28" s="58">
        <f>IF('26'!$C28=0,0,'26'!$C28-$C$52)</f>
        <v>0</v>
      </c>
      <c r="F28" s="58">
        <f t="shared" si="1"/>
        <v>0</v>
      </c>
      <c r="G28" s="58">
        <f>IF('26'!$D28&lt;$D$52,0,'26'!$D28-$D$52)</f>
        <v>0</v>
      </c>
    </row>
    <row r="29" spans="1:10" ht="15" x14ac:dyDescent="0.25">
      <c r="A29" s="4">
        <f t="shared" si="2"/>
        <v>43185</v>
      </c>
      <c r="B29" s="20" t="s">
        <v>65</v>
      </c>
      <c r="C29" s="59"/>
      <c r="D29" s="60"/>
      <c r="E29" s="52">
        <f>IF('26'!$C29=0,0,'26'!$C29-$C$52)</f>
        <v>0</v>
      </c>
      <c r="F29" s="52">
        <f t="shared" si="1"/>
        <v>0</v>
      </c>
      <c r="G29" s="52">
        <f>IF('26'!$D29&lt;$D$52,0,'26'!$D29-$D$52)</f>
        <v>0</v>
      </c>
    </row>
    <row r="30" spans="1:10" ht="15" x14ac:dyDescent="0.25">
      <c r="A30" s="3">
        <f t="shared" si="2"/>
        <v>43186</v>
      </c>
      <c r="B30" s="20" t="s">
        <v>66</v>
      </c>
      <c r="C30" s="56"/>
      <c r="D30" s="57"/>
      <c r="E30" s="58">
        <f>IF('26'!$C30=0,0,'26'!$C30-$C$52)</f>
        <v>0</v>
      </c>
      <c r="F30" s="58">
        <f t="shared" si="1"/>
        <v>0</v>
      </c>
      <c r="G30" s="58">
        <f>IF('26'!$D30&lt;$D$52,0,'26'!$D30-$D$52)</f>
        <v>0</v>
      </c>
    </row>
    <row r="31" spans="1:10" ht="15" x14ac:dyDescent="0.25">
      <c r="A31" s="4">
        <f t="shared" si="2"/>
        <v>43187</v>
      </c>
      <c r="B31" s="20" t="s">
        <v>67</v>
      </c>
      <c r="C31" s="59"/>
      <c r="D31" s="60"/>
      <c r="E31" s="52">
        <f>IF('26'!$C31=0,0,'26'!$C31-$C$52)</f>
        <v>0</v>
      </c>
      <c r="F31" s="52">
        <f t="shared" si="1"/>
        <v>0</v>
      </c>
      <c r="G31" s="52">
        <f>IF('26'!$D31&lt;$D$52,0,'26'!$D31-$D$52)</f>
        <v>0</v>
      </c>
    </row>
    <row r="32" spans="1:10" ht="15" x14ac:dyDescent="0.25">
      <c r="A32" s="3">
        <f>A31+1</f>
        <v>43188</v>
      </c>
      <c r="B32" s="20" t="s">
        <v>61</v>
      </c>
      <c r="C32" s="56"/>
      <c r="D32" s="57"/>
      <c r="E32" s="58">
        <f>IF('26'!$C32=0,0,'26'!$C32-$C$52)</f>
        <v>0</v>
      </c>
      <c r="F32" s="58">
        <f t="shared" si="1"/>
        <v>0</v>
      </c>
      <c r="G32" s="58">
        <f>IF('26'!$D32&lt;$D$52,0,'26'!$D32-$D$52)</f>
        <v>0</v>
      </c>
    </row>
    <row r="33" spans="1:7" ht="15" x14ac:dyDescent="0.25">
      <c r="A33" s="46">
        <f t="shared" ref="A33" si="3">A32+1</f>
        <v>43189</v>
      </c>
      <c r="B33" s="47" t="s">
        <v>62</v>
      </c>
      <c r="C33" s="53"/>
      <c r="D33" s="54"/>
      <c r="E33" s="55">
        <f>IF('26'!$C33=0,0,'26'!$C33-$C$52)</f>
        <v>0</v>
      </c>
      <c r="F33" s="55">
        <f t="shared" si="1"/>
        <v>0</v>
      </c>
      <c r="G33" s="55">
        <f>IF('26'!$D33&lt;$D$52,0,'26'!$D33-$D$52)</f>
        <v>0</v>
      </c>
    </row>
    <row r="34" spans="1:7" ht="15" x14ac:dyDescent="0.2">
      <c r="A34" s="3">
        <f>A33+1</f>
        <v>43190</v>
      </c>
      <c r="B34" s="20" t="s">
        <v>63</v>
      </c>
      <c r="C34" s="5"/>
      <c r="D34" s="6"/>
      <c r="E34" s="58">
        <f>IF('26'!$C34=0,0,'26'!$C34-$C$52)</f>
        <v>0</v>
      </c>
      <c r="F34" s="58">
        <f t="shared" ref="F34" si="4">IF(D34=0,0,IF(D34&lt;$D$52,$D$52-D34,0))</f>
        <v>0</v>
      </c>
      <c r="G34" s="58">
        <f>IF('26'!$D34&lt;$D$52,0,'26'!$D34-$D$52)</f>
        <v>0</v>
      </c>
    </row>
    <row r="35" spans="1:7" ht="15" x14ac:dyDescent="0.25">
      <c r="A35" s="7"/>
      <c r="B35" s="1">
        <f>'26'!$C$35-'26'!$D$35+COUNTA(C4:C35)</f>
        <v>11</v>
      </c>
      <c r="C35" s="18">
        <f>SUBTOTAL(103,'26'!$C$4:$C$33)</f>
        <v>10</v>
      </c>
      <c r="D35" s="18">
        <f>SUBTOTAL(103,'26'!$D$4:$D$33)</f>
        <v>10</v>
      </c>
      <c r="E35" s="8">
        <f>SUM(E4:E34)</f>
        <v>0.24652777777777785</v>
      </c>
      <c r="F35" s="8">
        <f>SUM(F4:F34)</f>
        <v>4.1666666666666741E-2</v>
      </c>
      <c r="G35" s="8">
        <f>SUM(G4:G34)</f>
        <v>4.166666666666663E-2</v>
      </c>
    </row>
    <row r="36" spans="1:7" ht="8.25" hidden="1" customHeight="1" x14ac:dyDescent="0.2"/>
    <row r="37" spans="1:7" ht="15.75" hidden="1" x14ac:dyDescent="0.2">
      <c r="E37" s="28">
        <f>'26'!$E$35*1.5</f>
        <v>0.36979166666666674</v>
      </c>
      <c r="F37" s="28">
        <f>'26'!$F$35*1</f>
        <v>4.1666666666666741E-2</v>
      </c>
      <c r="G37" s="28">
        <f>'26'!$G$35*1.5</f>
        <v>6.2499999999999944E-2</v>
      </c>
    </row>
    <row r="38" spans="1:7" ht="22.5" hidden="1" customHeight="1" x14ac:dyDescent="0.2">
      <c r="E38" s="29">
        <f>E37*24</f>
        <v>8.8750000000000018</v>
      </c>
      <c r="F38" s="29">
        <f t="shared" ref="F38:G38" si="5">F37*24</f>
        <v>1.0000000000000018</v>
      </c>
      <c r="G38" s="29">
        <f t="shared" si="5"/>
        <v>1.4999999999999987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302</v>
      </c>
      <c r="C40" s="32">
        <f>'26'!$C$35*I7</f>
        <v>333.33333333333337</v>
      </c>
      <c r="D40" s="32">
        <f>جدول!G29</f>
        <v>24</v>
      </c>
      <c r="E40" s="33">
        <f>E38*$I$8</f>
        <v>32.870370370370381</v>
      </c>
      <c r="F40" s="33">
        <f t="shared" ref="F40:G40" si="6">F38*$I$8</f>
        <v>3.7037037037037108</v>
      </c>
      <c r="G40" s="33">
        <f t="shared" si="6"/>
        <v>5.5555555555555509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125"/>
  <sheetViews>
    <sheetView rightToLeft="1" tabSelected="1" topLeftCell="A10" zoomScale="85" zoomScaleNormal="85" workbookViewId="0">
      <selection activeCell="C29" sqref="C29"/>
    </sheetView>
  </sheetViews>
  <sheetFormatPr defaultRowHeight="20.25" x14ac:dyDescent="0.3"/>
  <cols>
    <col min="1" max="1" width="9" style="42"/>
    <col min="2" max="2" width="9" style="2"/>
    <col min="3" max="3" width="26.5" style="81" customWidth="1"/>
    <col min="4" max="4" width="13.5" customWidth="1"/>
    <col min="5" max="6" width="9.875" customWidth="1"/>
    <col min="7" max="7" width="10.25" hidden="1" customWidth="1"/>
    <col min="8" max="8" width="10.875" hidden="1" customWidth="1"/>
    <col min="9" max="9" width="11.25" hidden="1" customWidth="1"/>
    <col min="10" max="10" width="12.125" hidden="1" customWidth="1"/>
    <col min="11" max="11" width="9" hidden="1" customWidth="1"/>
    <col min="12" max="12" width="11.375" hidden="1" customWidth="1"/>
    <col min="13" max="13" width="9" hidden="1" customWidth="1"/>
    <col min="14" max="14" width="10.25" hidden="1" customWidth="1"/>
    <col min="15" max="15" width="9.25" hidden="1" customWidth="1"/>
    <col min="16" max="16" width="15.875" customWidth="1"/>
    <col min="17" max="17" width="15.375" customWidth="1"/>
    <col min="18" max="18" width="17.875" style="85" customWidth="1"/>
    <col min="19" max="19" width="32.375" customWidth="1"/>
    <col min="20" max="20" width="11.125" hidden="1" customWidth="1"/>
    <col min="21" max="21" width="2.375" hidden="1" customWidth="1"/>
    <col min="22" max="22" width="12.875" customWidth="1"/>
    <col min="23" max="23" width="9" customWidth="1"/>
  </cols>
  <sheetData>
    <row r="1" spans="1:21" x14ac:dyDescent="0.3">
      <c r="A1" s="42" t="s">
        <v>21</v>
      </c>
      <c r="B1" s="11">
        <v>3</v>
      </c>
      <c r="C1" s="81">
        <v>2018</v>
      </c>
      <c r="D1" s="80" t="s">
        <v>117</v>
      </c>
      <c r="E1" s="80"/>
      <c r="F1" s="80"/>
      <c r="G1" s="80"/>
    </row>
    <row r="2" spans="1:21" ht="14.25" customHeight="1" x14ac:dyDescent="0.3"/>
    <row r="3" spans="1:21" s="10" customFormat="1" ht="41.25" customHeight="1" x14ac:dyDescent="0.2">
      <c r="A3" s="45" t="s">
        <v>72</v>
      </c>
      <c r="B3" s="78" t="s">
        <v>22</v>
      </c>
      <c r="C3" s="82" t="s">
        <v>20</v>
      </c>
      <c r="D3" s="78" t="s">
        <v>51</v>
      </c>
      <c r="E3" s="78" t="s">
        <v>143</v>
      </c>
      <c r="F3" s="78" t="s">
        <v>68</v>
      </c>
      <c r="G3" s="100" t="s">
        <v>144</v>
      </c>
      <c r="H3" s="78" t="s">
        <v>52</v>
      </c>
      <c r="I3" s="78" t="s">
        <v>60</v>
      </c>
      <c r="J3" s="78" t="s">
        <v>53</v>
      </c>
      <c r="K3" s="78" t="s">
        <v>16</v>
      </c>
      <c r="L3" s="78" t="s">
        <v>54</v>
      </c>
      <c r="M3" s="78" t="s">
        <v>17</v>
      </c>
      <c r="N3" s="78" t="s">
        <v>55</v>
      </c>
      <c r="O3" s="78" t="s">
        <v>56</v>
      </c>
      <c r="P3" s="79" t="s">
        <v>57</v>
      </c>
      <c r="Q3" s="78" t="s">
        <v>58</v>
      </c>
      <c r="R3" s="86" t="s">
        <v>59</v>
      </c>
      <c r="S3" s="88" t="s">
        <v>113</v>
      </c>
      <c r="T3" s="75" t="s">
        <v>71</v>
      </c>
      <c r="U3" s="75" t="s">
        <v>99</v>
      </c>
    </row>
    <row r="4" spans="1:21" s="2" customFormat="1" ht="23.25" customHeight="1" x14ac:dyDescent="0.2">
      <c r="A4" s="65">
        <v>1</v>
      </c>
      <c r="B4" s="94">
        <v>1</v>
      </c>
      <c r="C4" s="93" t="s">
        <v>118</v>
      </c>
      <c r="D4" s="15">
        <v>1000</v>
      </c>
      <c r="E4" s="15"/>
      <c r="F4" s="15"/>
      <c r="G4" s="76">
        <f>الجدول1[[#This Row],[بضاعة]]+الجدول1[[#This Row],[سلف]]</f>
        <v>0</v>
      </c>
      <c r="H4" s="16">
        <f>'1'!C$35</f>
        <v>0</v>
      </c>
      <c r="I4" s="44">
        <f>'1'!C$40</f>
        <v>0</v>
      </c>
      <c r="J4" s="8">
        <f>'1'!E$35</f>
        <v>0</v>
      </c>
      <c r="K4" s="17">
        <f>'1'!E$40</f>
        <v>0</v>
      </c>
      <c r="L4" s="8">
        <f>'1'!F$35</f>
        <v>0</v>
      </c>
      <c r="M4" s="17">
        <f>'1'!F$40</f>
        <v>0</v>
      </c>
      <c r="N4" s="8">
        <f>'1'!G$35</f>
        <v>0</v>
      </c>
      <c r="O4" s="17">
        <f>'1'!G$40</f>
        <v>0</v>
      </c>
      <c r="P4" s="76">
        <f>الجدول1[[#This Row],[الراتب الاساسى]]-الجدول1[[#This Row],[اجمالي السلف و البضاعة]]</f>
        <v>1000</v>
      </c>
      <c r="Q4" s="15"/>
      <c r="R4" s="87">
        <f t="shared" ref="R4:R35" si="0">P4-Q4</f>
        <v>1000</v>
      </c>
      <c r="T4" s="21"/>
    </row>
    <row r="5" spans="1:21" ht="23.25" x14ac:dyDescent="0.35">
      <c r="A5" s="66">
        <v>2</v>
      </c>
      <c r="B5" s="95">
        <v>2</v>
      </c>
      <c r="C5" s="93" t="s">
        <v>23</v>
      </c>
      <c r="D5" s="15">
        <v>1000</v>
      </c>
      <c r="E5" s="15"/>
      <c r="F5" s="15"/>
      <c r="G5" s="76">
        <f>الجدول1[[#This Row],[بضاعة]]+الجدول1[[#This Row],[سلف]]</f>
        <v>0</v>
      </c>
      <c r="H5" s="16">
        <f>'2'!C$35</f>
        <v>0</v>
      </c>
      <c r="I5" s="44">
        <f>'2'!C$40</f>
        <v>0</v>
      </c>
      <c r="J5" s="8">
        <f>'2'!E$35</f>
        <v>0</v>
      </c>
      <c r="K5" s="17">
        <f>'2'!E$40</f>
        <v>0</v>
      </c>
      <c r="L5" s="8">
        <f>'2'!F$35</f>
        <v>0</v>
      </c>
      <c r="M5" s="17">
        <f>'2'!F$40</f>
        <v>0</v>
      </c>
      <c r="N5" s="8">
        <f>'2'!G$35</f>
        <v>0</v>
      </c>
      <c r="O5" s="17">
        <f>'2'!G$40</f>
        <v>0</v>
      </c>
      <c r="P5" s="76">
        <f>الجدول1[[#This Row],[الراتب الاساسى]]-الجدول1[[#This Row],[اجمالي السلف و البضاعة]]</f>
        <v>1000</v>
      </c>
      <c r="Q5" s="15"/>
      <c r="R5" s="87">
        <f t="shared" si="0"/>
        <v>1000</v>
      </c>
    </row>
    <row r="6" spans="1:21" ht="23.25" x14ac:dyDescent="0.35">
      <c r="A6" s="67">
        <v>3</v>
      </c>
      <c r="B6" s="95">
        <v>6</v>
      </c>
      <c r="C6" s="93" t="s">
        <v>24</v>
      </c>
      <c r="D6" s="15">
        <v>1000</v>
      </c>
      <c r="E6" s="15"/>
      <c r="F6" s="15">
        <v>300</v>
      </c>
      <c r="G6" s="76">
        <f>الجدول1[[#This Row],[بضاعة]]+الجدول1[[#This Row],[سلف]]</f>
        <v>300</v>
      </c>
      <c r="H6" s="16">
        <f>'3'!C$35</f>
        <v>29</v>
      </c>
      <c r="I6" s="44">
        <f>'3'!C$40</f>
        <v>966.66666666666674</v>
      </c>
      <c r="J6" s="8">
        <f>'3'!E$35</f>
        <v>0.8541666666666673</v>
      </c>
      <c r="K6" s="17">
        <f>'3'!E$40</f>
        <v>113.88888888888899</v>
      </c>
      <c r="L6" s="8">
        <f>'3'!F$35</f>
        <v>0</v>
      </c>
      <c r="M6" s="17">
        <f>'3'!F$40</f>
        <v>0</v>
      </c>
      <c r="N6" s="8">
        <f>'3'!G$35</f>
        <v>1.5208333333333324</v>
      </c>
      <c r="O6" s="17">
        <f>'3'!G$40</f>
        <v>202.77777777777769</v>
      </c>
      <c r="P6" s="76">
        <f t="shared" ref="P6:P7" si="1">ROUND(I6-K6-M6-G6+O6,0)</f>
        <v>756</v>
      </c>
      <c r="Q6" s="15">
        <v>0</v>
      </c>
      <c r="R6" s="87">
        <f t="shared" si="0"/>
        <v>756</v>
      </c>
    </row>
    <row r="7" spans="1:21" ht="23.25" x14ac:dyDescent="0.35">
      <c r="A7" s="67">
        <v>4</v>
      </c>
      <c r="B7" s="95">
        <v>7</v>
      </c>
      <c r="C7" s="93" t="s">
        <v>101</v>
      </c>
      <c r="D7" s="15">
        <v>1000</v>
      </c>
      <c r="E7" s="15">
        <v>104</v>
      </c>
      <c r="F7" s="15">
        <v>200</v>
      </c>
      <c r="G7" s="76">
        <f>الجدول1[[#This Row],[بضاعة]]+الجدول1[[#This Row],[سلف]]</f>
        <v>304</v>
      </c>
      <c r="H7" s="16">
        <f>'4'!C$35</f>
        <v>25</v>
      </c>
      <c r="I7" s="44">
        <f>'4'!C$40</f>
        <v>833.33333333333337</v>
      </c>
      <c r="J7" s="8">
        <f>'4'!E$35</f>
        <v>0.32986111111111133</v>
      </c>
      <c r="K7" s="17">
        <f>'4'!E$40</f>
        <v>43.981481481481516</v>
      </c>
      <c r="L7" s="8">
        <f>'4'!F$35</f>
        <v>0.14583333333333337</v>
      </c>
      <c r="M7" s="17">
        <f>'4'!F$40</f>
        <v>12.962962962962967</v>
      </c>
      <c r="N7" s="8">
        <f>'4'!G$35</f>
        <v>1.802083333333333</v>
      </c>
      <c r="O7" s="17">
        <f>'4'!G$40</f>
        <v>240.27777777777774</v>
      </c>
      <c r="P7" s="76">
        <f t="shared" si="1"/>
        <v>713</v>
      </c>
      <c r="Q7" s="15">
        <v>2050</v>
      </c>
      <c r="R7" s="87">
        <f t="shared" si="0"/>
        <v>-1337</v>
      </c>
    </row>
    <row r="8" spans="1:21" ht="23.25" x14ac:dyDescent="0.35">
      <c r="A8" s="67">
        <v>5</v>
      </c>
      <c r="B8" s="95">
        <v>10</v>
      </c>
      <c r="C8" s="93" t="s">
        <v>25</v>
      </c>
      <c r="D8" s="15">
        <v>1000</v>
      </c>
      <c r="E8" s="15">
        <v>96</v>
      </c>
      <c r="F8" s="15"/>
      <c r="G8" s="76">
        <f>الجدول1[[#This Row],[بضاعة]]+الجدول1[[#This Row],[سلف]]</f>
        <v>96</v>
      </c>
      <c r="H8" s="16">
        <f>'5'!C$35</f>
        <v>29</v>
      </c>
      <c r="I8" s="44">
        <f>'5'!C$40</f>
        <v>966.66666666666674</v>
      </c>
      <c r="J8" s="8">
        <f>'5'!E$35</f>
        <v>0</v>
      </c>
      <c r="K8" s="17">
        <f>'5'!E$40</f>
        <v>0</v>
      </c>
      <c r="L8" s="8">
        <f>'5'!F$35</f>
        <v>0</v>
      </c>
      <c r="M8" s="17">
        <f>'5'!F$40</f>
        <v>0</v>
      </c>
      <c r="N8" s="8">
        <f>'5'!G$35</f>
        <v>1.9791666666666656</v>
      </c>
      <c r="O8" s="17">
        <f>'5'!G$40</f>
        <v>263.88888888888874</v>
      </c>
      <c r="P8" s="76">
        <f t="shared" ref="P8:P39" si="2">ROUND(I8-K8-M8-G8+O8,0)</f>
        <v>1135</v>
      </c>
      <c r="Q8" s="15">
        <v>2240</v>
      </c>
      <c r="R8" s="87">
        <f t="shared" si="0"/>
        <v>-1105</v>
      </c>
    </row>
    <row r="9" spans="1:21" ht="23.25" x14ac:dyDescent="0.35">
      <c r="A9" s="67">
        <v>6</v>
      </c>
      <c r="B9" s="95">
        <v>11</v>
      </c>
      <c r="C9" s="93" t="s">
        <v>26</v>
      </c>
      <c r="D9" s="15">
        <v>1000</v>
      </c>
      <c r="E9" s="15">
        <v>32</v>
      </c>
      <c r="F9" s="15">
        <v>500</v>
      </c>
      <c r="G9" s="76">
        <f>الجدول1[[#This Row],[بضاعة]]+الجدول1[[#This Row],[سلف]]</f>
        <v>532</v>
      </c>
      <c r="H9" s="16">
        <f>'6'!C$35</f>
        <v>30</v>
      </c>
      <c r="I9" s="44">
        <f>'6'!C$40</f>
        <v>1000.0000000000001</v>
      </c>
      <c r="J9" s="8">
        <f>'6'!E$35</f>
        <v>8.6805555555555636E-2</v>
      </c>
      <c r="K9" s="17">
        <f>'6'!E$40</f>
        <v>11.574074074074085</v>
      </c>
      <c r="L9" s="8">
        <f>'6'!F$35</f>
        <v>0</v>
      </c>
      <c r="M9" s="17">
        <f>'6'!F$40</f>
        <v>0</v>
      </c>
      <c r="N9" s="8">
        <f>'6'!G$35</f>
        <v>0.49999999999999933</v>
      </c>
      <c r="O9" s="17">
        <f>'6'!G$40</f>
        <v>66.666666666666586</v>
      </c>
      <c r="P9" s="76">
        <f t="shared" si="2"/>
        <v>523</v>
      </c>
      <c r="Q9" s="15">
        <v>1265</v>
      </c>
      <c r="R9" s="87">
        <f t="shared" si="0"/>
        <v>-742</v>
      </c>
    </row>
    <row r="10" spans="1:21" ht="23.25" x14ac:dyDescent="0.35">
      <c r="A10" s="67">
        <v>7</v>
      </c>
      <c r="B10" s="95">
        <v>12</v>
      </c>
      <c r="C10" s="93" t="s">
        <v>27</v>
      </c>
      <c r="D10" s="15">
        <v>1000</v>
      </c>
      <c r="E10" s="15">
        <v>110</v>
      </c>
      <c r="F10" s="15"/>
      <c r="G10" s="76">
        <f>الجدول1[[#This Row],[بضاعة]]+الجدول1[[#This Row],[سلف]]</f>
        <v>110</v>
      </c>
      <c r="H10" s="16">
        <f>'7'!C$35</f>
        <v>29</v>
      </c>
      <c r="I10" s="44">
        <f>'7'!C$40</f>
        <v>966.66666666666674</v>
      </c>
      <c r="J10" s="8">
        <f>'7'!E$35</f>
        <v>0</v>
      </c>
      <c r="K10" s="17">
        <f>'7'!E$40</f>
        <v>0</v>
      </c>
      <c r="L10" s="8">
        <f>'7'!F$35</f>
        <v>4.1666666666666741E-2</v>
      </c>
      <c r="M10" s="17">
        <f>'7'!F$40</f>
        <v>3.7037037037037108</v>
      </c>
      <c r="N10" s="8">
        <f>'7'!G$35</f>
        <v>0.99305555555555503</v>
      </c>
      <c r="O10" s="17">
        <f>'7'!G$40</f>
        <v>132.40740740740736</v>
      </c>
      <c r="P10" s="76">
        <f t="shared" si="2"/>
        <v>985</v>
      </c>
      <c r="Q10" s="15">
        <v>1560</v>
      </c>
      <c r="R10" s="87">
        <f t="shared" si="0"/>
        <v>-575</v>
      </c>
    </row>
    <row r="11" spans="1:21" ht="23.25" x14ac:dyDescent="0.35">
      <c r="A11" s="67">
        <v>8</v>
      </c>
      <c r="B11" s="95">
        <v>13</v>
      </c>
      <c r="C11" s="93" t="s">
        <v>28</v>
      </c>
      <c r="D11" s="15">
        <v>1000</v>
      </c>
      <c r="E11" s="15">
        <v>48</v>
      </c>
      <c r="F11" s="15">
        <v>200</v>
      </c>
      <c r="G11" s="76">
        <f>الجدول1[[#This Row],[بضاعة]]+الجدول1[[#This Row],[سلف]]</f>
        <v>248</v>
      </c>
      <c r="H11" s="16">
        <f>'8'!C$35</f>
        <v>30</v>
      </c>
      <c r="I11" s="44">
        <f>'8'!C$40</f>
        <v>1000.0000000000001</v>
      </c>
      <c r="J11" s="8">
        <f>'8'!E$35</f>
        <v>2.4305555555555636E-2</v>
      </c>
      <c r="K11" s="17">
        <f>'8'!E$40</f>
        <v>3.240740740740752</v>
      </c>
      <c r="L11" s="8">
        <f>'8'!F$35</f>
        <v>0.11458333333333337</v>
      </c>
      <c r="M11" s="17">
        <f>'8'!F$40</f>
        <v>10.18518518518519</v>
      </c>
      <c r="N11" s="8">
        <f>'8'!G$35</f>
        <v>1.8159722222222212</v>
      </c>
      <c r="O11" s="17">
        <f>'8'!G$40</f>
        <v>242.12962962962951</v>
      </c>
      <c r="P11" s="76">
        <f t="shared" si="2"/>
        <v>981</v>
      </c>
      <c r="Q11" s="15">
        <v>1850</v>
      </c>
      <c r="R11" s="87">
        <f t="shared" si="0"/>
        <v>-869</v>
      </c>
    </row>
    <row r="12" spans="1:21" ht="23.25" x14ac:dyDescent="0.35">
      <c r="A12" s="67">
        <v>9</v>
      </c>
      <c r="B12" s="95">
        <v>15</v>
      </c>
      <c r="C12" s="93" t="s">
        <v>29</v>
      </c>
      <c r="D12" s="15">
        <v>1000</v>
      </c>
      <c r="E12" s="15"/>
      <c r="F12" s="15">
        <v>500</v>
      </c>
      <c r="G12" s="76">
        <f>الجدول1[[#This Row],[بضاعة]]+الجدول1[[#This Row],[سلف]]</f>
        <v>500</v>
      </c>
      <c r="H12" s="16">
        <f>'9'!C$35</f>
        <v>30</v>
      </c>
      <c r="I12" s="44">
        <f>'9'!C$40</f>
        <v>1000.0000000000001</v>
      </c>
      <c r="J12" s="8">
        <f>'9'!E$35</f>
        <v>0.78819444444444464</v>
      </c>
      <c r="K12" s="17">
        <f>'9'!E$40</f>
        <v>105.09259259259264</v>
      </c>
      <c r="L12" s="8">
        <f>'9'!F$35</f>
        <v>5.208333333333337E-2</v>
      </c>
      <c r="M12" s="17">
        <f>'9'!F$40</f>
        <v>4.6296296296296333</v>
      </c>
      <c r="N12" s="8">
        <f>'9'!G$35</f>
        <v>1.9965277777777768</v>
      </c>
      <c r="O12" s="17">
        <f>'9'!G$40</f>
        <v>266.20370370370364</v>
      </c>
      <c r="P12" s="76">
        <f t="shared" si="2"/>
        <v>656</v>
      </c>
      <c r="Q12" s="15">
        <v>2050</v>
      </c>
      <c r="R12" s="87">
        <f t="shared" si="0"/>
        <v>-1394</v>
      </c>
    </row>
    <row r="13" spans="1:21" ht="23.25" x14ac:dyDescent="0.35">
      <c r="A13" s="67">
        <v>10</v>
      </c>
      <c r="B13" s="95">
        <v>16</v>
      </c>
      <c r="C13" s="93" t="s">
        <v>30</v>
      </c>
      <c r="D13" s="15">
        <v>1000</v>
      </c>
      <c r="E13" s="15">
        <v>48</v>
      </c>
      <c r="F13" s="15">
        <v>200</v>
      </c>
      <c r="G13" s="76">
        <f>الجدول1[[#This Row],[بضاعة]]+الجدول1[[#This Row],[سلف]]</f>
        <v>248</v>
      </c>
      <c r="H13" s="16">
        <f>'10'!C$35</f>
        <v>24</v>
      </c>
      <c r="I13" s="44">
        <f>'10'!C$40</f>
        <v>800</v>
      </c>
      <c r="J13" s="8">
        <f>'10'!E$35</f>
        <v>8.3333333333333481E-2</v>
      </c>
      <c r="K13" s="17">
        <f>'10'!E$40</f>
        <v>11.111111111111132</v>
      </c>
      <c r="L13" s="8">
        <f>'10'!F$35</f>
        <v>0</v>
      </c>
      <c r="M13" s="17">
        <f>'10'!F$40</f>
        <v>0</v>
      </c>
      <c r="N13" s="8">
        <f>'10'!G$35</f>
        <v>0.72222222222222177</v>
      </c>
      <c r="O13" s="17">
        <f>'10'!G$40</f>
        <v>96.296296296296248</v>
      </c>
      <c r="P13" s="76">
        <f t="shared" si="2"/>
        <v>637</v>
      </c>
      <c r="Q13" s="15">
        <v>1350</v>
      </c>
      <c r="R13" s="87">
        <f t="shared" si="0"/>
        <v>-713</v>
      </c>
    </row>
    <row r="14" spans="1:21" ht="23.25" x14ac:dyDescent="0.35">
      <c r="A14" s="67">
        <v>11</v>
      </c>
      <c r="B14" s="95">
        <v>17</v>
      </c>
      <c r="C14" s="93" t="s">
        <v>31</v>
      </c>
      <c r="D14" s="15">
        <v>1000</v>
      </c>
      <c r="E14" s="15"/>
      <c r="F14" s="15"/>
      <c r="G14" s="76">
        <f>الجدول1[[#This Row],[بضاعة]]+الجدول1[[#This Row],[سلف]]</f>
        <v>0</v>
      </c>
      <c r="H14" s="16">
        <f>'11'!C$35</f>
        <v>30</v>
      </c>
      <c r="I14" s="44">
        <f>'11'!C$40</f>
        <v>1000.0000000000001</v>
      </c>
      <c r="J14" s="8">
        <f>'11'!E$35</f>
        <v>0</v>
      </c>
      <c r="K14" s="17">
        <f>'11'!E$40</f>
        <v>0</v>
      </c>
      <c r="L14" s="8">
        <f>'11'!F$35</f>
        <v>0</v>
      </c>
      <c r="M14" s="17">
        <f>'11'!F$40</f>
        <v>0</v>
      </c>
      <c r="N14" s="8">
        <f>'11'!G$35</f>
        <v>1.6111111111111107</v>
      </c>
      <c r="O14" s="17">
        <f>'11'!G$40</f>
        <v>214.81481481481478</v>
      </c>
      <c r="P14" s="76">
        <f t="shared" si="2"/>
        <v>1215</v>
      </c>
      <c r="Q14" s="15">
        <v>1700</v>
      </c>
      <c r="R14" s="87">
        <f t="shared" si="0"/>
        <v>-485</v>
      </c>
    </row>
    <row r="15" spans="1:21" ht="23.25" x14ac:dyDescent="0.35">
      <c r="A15" s="67">
        <v>12</v>
      </c>
      <c r="B15" s="95">
        <v>18</v>
      </c>
      <c r="C15" s="93" t="s">
        <v>32</v>
      </c>
      <c r="D15" s="15">
        <v>1000</v>
      </c>
      <c r="E15" s="15"/>
      <c r="F15" s="15">
        <v>200</v>
      </c>
      <c r="G15" s="76">
        <f>الجدول1[[#This Row],[بضاعة]]+الجدول1[[#This Row],[سلف]]</f>
        <v>200</v>
      </c>
      <c r="H15" s="16">
        <f>'12'!C$35</f>
        <v>26</v>
      </c>
      <c r="I15" s="44">
        <f>'12'!C$40</f>
        <v>866.66666666666674</v>
      </c>
      <c r="J15" s="8">
        <f>'12'!E$35</f>
        <v>0</v>
      </c>
      <c r="K15" s="17">
        <f>'12'!E$40</f>
        <v>0</v>
      </c>
      <c r="L15" s="8">
        <f>'12'!F$35</f>
        <v>0</v>
      </c>
      <c r="M15" s="17">
        <f>'12'!F$40</f>
        <v>0</v>
      </c>
      <c r="N15" s="8">
        <f>'12'!G$35</f>
        <v>0.37499999999999967</v>
      </c>
      <c r="O15" s="17">
        <f>'12'!G$40</f>
        <v>49.999999999999964</v>
      </c>
      <c r="P15" s="76">
        <f t="shared" si="2"/>
        <v>717</v>
      </c>
      <c r="Q15" s="15">
        <v>1000</v>
      </c>
      <c r="R15" s="87">
        <f t="shared" si="0"/>
        <v>-283</v>
      </c>
    </row>
    <row r="16" spans="1:21" ht="23.25" x14ac:dyDescent="0.35">
      <c r="A16" s="67">
        <v>13</v>
      </c>
      <c r="B16" s="95">
        <v>19</v>
      </c>
      <c r="C16" s="93" t="s">
        <v>33</v>
      </c>
      <c r="D16" s="15">
        <v>1000</v>
      </c>
      <c r="E16" s="15">
        <v>104</v>
      </c>
      <c r="F16" s="15"/>
      <c r="G16" s="76">
        <f>الجدول1[[#This Row],[بضاعة]]+الجدول1[[#This Row],[سلف]]</f>
        <v>104</v>
      </c>
      <c r="H16" s="16">
        <f>'13'!C$35</f>
        <v>29</v>
      </c>
      <c r="I16" s="44">
        <f>'13'!C$40</f>
        <v>966.66666666666674</v>
      </c>
      <c r="J16" s="8">
        <f>'13'!E$35</f>
        <v>0.76388888888888928</v>
      </c>
      <c r="K16" s="17">
        <f>'13'!E$40</f>
        <v>101.85185185185192</v>
      </c>
      <c r="L16" s="8">
        <f>'13'!F$35</f>
        <v>0</v>
      </c>
      <c r="M16" s="17">
        <f>'13'!F$40</f>
        <v>0</v>
      </c>
      <c r="N16" s="8">
        <f>'13'!G$35</f>
        <v>1.0451388888888884</v>
      </c>
      <c r="O16" s="17">
        <f>'13'!G$40</f>
        <v>139.35185185185182</v>
      </c>
      <c r="P16" s="76">
        <f t="shared" si="2"/>
        <v>900</v>
      </c>
      <c r="Q16" s="15">
        <v>1400</v>
      </c>
      <c r="R16" s="87">
        <f t="shared" si="0"/>
        <v>-500</v>
      </c>
    </row>
    <row r="17" spans="1:18" ht="23.25" x14ac:dyDescent="0.35">
      <c r="A17" s="67">
        <v>14</v>
      </c>
      <c r="B17" s="95">
        <v>22</v>
      </c>
      <c r="C17" s="93" t="s">
        <v>34</v>
      </c>
      <c r="D17" s="15">
        <v>1000</v>
      </c>
      <c r="E17" s="15"/>
      <c r="F17" s="15">
        <v>100</v>
      </c>
      <c r="G17" s="76">
        <f>الجدول1[[#This Row],[بضاعة]]+الجدول1[[#This Row],[سلف]]</f>
        <v>100</v>
      </c>
      <c r="H17" s="16">
        <f>'14'!C$35</f>
        <v>25</v>
      </c>
      <c r="I17" s="44">
        <f>'14'!C$40</f>
        <v>833.33333333333337</v>
      </c>
      <c r="J17" s="8">
        <f>'14'!E$35</f>
        <v>4.1666666666666685E-2</v>
      </c>
      <c r="K17" s="17">
        <f>'14'!E$40</f>
        <v>5.5555555555555589</v>
      </c>
      <c r="L17" s="8">
        <f>'14'!F$35</f>
        <v>0.30902777777777779</v>
      </c>
      <c r="M17" s="17">
        <f>'14'!F$40</f>
        <v>27.46913580246914</v>
      </c>
      <c r="N17" s="8">
        <f>'14'!G$35</f>
        <v>0.53472222222222188</v>
      </c>
      <c r="O17" s="17">
        <f>'14'!G$40</f>
        <v>71.296296296296248</v>
      </c>
      <c r="P17" s="76">
        <f t="shared" si="2"/>
        <v>772</v>
      </c>
      <c r="Q17" s="15">
        <v>1030</v>
      </c>
      <c r="R17" s="87">
        <f t="shared" si="0"/>
        <v>-258</v>
      </c>
    </row>
    <row r="18" spans="1:18" ht="23.25" x14ac:dyDescent="0.35">
      <c r="A18" s="67">
        <v>15</v>
      </c>
      <c r="B18" s="95">
        <v>23</v>
      </c>
      <c r="C18" s="93" t="s">
        <v>35</v>
      </c>
      <c r="D18" s="15">
        <v>1000</v>
      </c>
      <c r="E18" s="15">
        <v>48</v>
      </c>
      <c r="F18" s="15">
        <v>304</v>
      </c>
      <c r="G18" s="76">
        <f>الجدول1[[#This Row],[بضاعة]]+الجدول1[[#This Row],[سلف]]</f>
        <v>352</v>
      </c>
      <c r="H18" s="16">
        <f>'15'!C$35</f>
        <v>27</v>
      </c>
      <c r="I18" s="44">
        <f>'15'!C$40</f>
        <v>900.00000000000011</v>
      </c>
      <c r="J18" s="8">
        <f>'15'!E$35</f>
        <v>0.38541666666666669</v>
      </c>
      <c r="K18" s="17">
        <f>'15'!E$40</f>
        <v>51.388888888888893</v>
      </c>
      <c r="L18" s="8">
        <f>'15'!F$35</f>
        <v>0</v>
      </c>
      <c r="M18" s="17">
        <f>'15'!F$40</f>
        <v>0</v>
      </c>
      <c r="N18" s="8">
        <f>'15'!G$35</f>
        <v>1.4861111111111103</v>
      </c>
      <c r="O18" s="17">
        <f>'15'!G$40</f>
        <v>198.14814814814804</v>
      </c>
      <c r="P18" s="76">
        <f t="shared" si="2"/>
        <v>695</v>
      </c>
      <c r="Q18" s="15">
        <v>1400</v>
      </c>
      <c r="R18" s="87">
        <f t="shared" si="0"/>
        <v>-705</v>
      </c>
    </row>
    <row r="19" spans="1:18" ht="23.25" x14ac:dyDescent="0.35">
      <c r="A19" s="67">
        <v>16</v>
      </c>
      <c r="B19" s="95">
        <v>25</v>
      </c>
      <c r="C19" s="93" t="s">
        <v>36</v>
      </c>
      <c r="D19" s="15">
        <v>1000</v>
      </c>
      <c r="E19" s="15">
        <v>64</v>
      </c>
      <c r="F19" s="15"/>
      <c r="G19" s="76">
        <f>الجدول1[[#This Row],[بضاعة]]+الجدول1[[#This Row],[سلف]]</f>
        <v>64</v>
      </c>
      <c r="H19" s="16">
        <f>'16'!C$35</f>
        <v>30</v>
      </c>
      <c r="I19" s="44">
        <f>'16'!C$40</f>
        <v>1000.0000000000001</v>
      </c>
      <c r="J19" s="8">
        <f>'16'!E$35</f>
        <v>1.0416666666666685E-2</v>
      </c>
      <c r="K19" s="17">
        <f>'16'!E$40</f>
        <v>1.3888888888888915</v>
      </c>
      <c r="L19" s="8">
        <f>'16'!F$35</f>
        <v>9.7222222222222321E-2</v>
      </c>
      <c r="M19" s="17">
        <f>'16'!F$40</f>
        <v>8.6419753086419853</v>
      </c>
      <c r="N19" s="8">
        <f>'16'!G$35</f>
        <v>1.138888888888888</v>
      </c>
      <c r="O19" s="17">
        <f>'16'!G$40</f>
        <v>151.85185185185173</v>
      </c>
      <c r="P19" s="76">
        <f t="shared" si="2"/>
        <v>1078</v>
      </c>
      <c r="Q19" s="15">
        <v>1650</v>
      </c>
      <c r="R19" s="87">
        <f t="shared" si="0"/>
        <v>-572</v>
      </c>
    </row>
    <row r="20" spans="1:18" ht="23.25" x14ac:dyDescent="0.35">
      <c r="A20" s="67">
        <v>17</v>
      </c>
      <c r="B20" s="95"/>
      <c r="C20" s="93" t="s">
        <v>120</v>
      </c>
      <c r="D20" s="15">
        <v>1000</v>
      </c>
      <c r="E20" s="15"/>
      <c r="F20" s="15"/>
      <c r="G20" s="76">
        <f>الجدول1[[#This Row],[بضاعة]]+الجدول1[[#This Row],[سلف]]</f>
        <v>0</v>
      </c>
      <c r="H20" s="16">
        <f>'17'!C$35</f>
        <v>28</v>
      </c>
      <c r="I20" s="44">
        <f>'17'!C$40</f>
        <v>933.33333333333337</v>
      </c>
      <c r="J20" s="8">
        <f>'17'!E$35</f>
        <v>0.72222222222222254</v>
      </c>
      <c r="K20" s="17">
        <f>'17'!E$40</f>
        <v>96.296296296296362</v>
      </c>
      <c r="L20" s="8">
        <f>'17'!F$35</f>
        <v>0.15972222222222243</v>
      </c>
      <c r="M20" s="17">
        <f>'17'!F$40</f>
        <v>14.197530864197551</v>
      </c>
      <c r="N20" s="8">
        <f>'17'!G$35</f>
        <v>0.90624999999999956</v>
      </c>
      <c r="O20" s="17">
        <f>'17'!G$40</f>
        <v>120.8333333333333</v>
      </c>
      <c r="P20" s="76">
        <f t="shared" si="2"/>
        <v>944</v>
      </c>
      <c r="Q20" s="15">
        <v>940</v>
      </c>
      <c r="R20" s="87">
        <f t="shared" si="0"/>
        <v>4</v>
      </c>
    </row>
    <row r="21" spans="1:18" ht="23.25" x14ac:dyDescent="0.35">
      <c r="A21" s="67">
        <v>18</v>
      </c>
      <c r="B21" s="95">
        <v>78</v>
      </c>
      <c r="C21" s="93" t="s">
        <v>152</v>
      </c>
      <c r="D21" s="15">
        <v>1000</v>
      </c>
      <c r="E21" s="15"/>
      <c r="F21" s="15"/>
      <c r="G21" s="76">
        <f>الجدول1[[#This Row],[بضاعة]]+الجدول1[[#This Row],[سلف]]</f>
        <v>0</v>
      </c>
      <c r="H21" s="16">
        <f>'18'!C$35</f>
        <v>12</v>
      </c>
      <c r="I21" s="44">
        <f>'18'!C$40</f>
        <v>400</v>
      </c>
      <c r="J21" s="8">
        <f>'18'!E$35</f>
        <v>2.6250000000000004</v>
      </c>
      <c r="K21" s="17">
        <f>'18'!E$40</f>
        <v>233.33333333333343</v>
      </c>
      <c r="L21" s="8">
        <f>'18'!F$35</f>
        <v>0</v>
      </c>
      <c r="M21" s="17">
        <f>'18'!F$40</f>
        <v>0</v>
      </c>
      <c r="N21" s="8">
        <f>'18'!G$35</f>
        <v>0.19791666666666652</v>
      </c>
      <c r="O21" s="17">
        <f>'18'!G$40</f>
        <v>17.592592592592581</v>
      </c>
      <c r="P21" s="76">
        <f t="shared" si="2"/>
        <v>184</v>
      </c>
      <c r="Q21" s="15"/>
      <c r="R21" s="87">
        <f t="shared" si="0"/>
        <v>184</v>
      </c>
    </row>
    <row r="22" spans="1:18" ht="23.25" x14ac:dyDescent="0.35">
      <c r="A22" s="67">
        <v>19</v>
      </c>
      <c r="B22" s="95">
        <v>29</v>
      </c>
      <c r="C22" s="93" t="s">
        <v>37</v>
      </c>
      <c r="D22" s="15">
        <v>1000</v>
      </c>
      <c r="E22" s="15"/>
      <c r="F22" s="15">
        <v>200</v>
      </c>
      <c r="G22" s="76">
        <f>الجدول1[[#This Row],[بضاعة]]+الجدول1[[#This Row],[سلف]]</f>
        <v>200</v>
      </c>
      <c r="H22" s="16">
        <f>'19'!C$35</f>
        <v>30</v>
      </c>
      <c r="I22" s="44">
        <f>'19'!C$40</f>
        <v>1000.0000000000001</v>
      </c>
      <c r="J22" s="8">
        <f>'19'!E$35</f>
        <v>0</v>
      </c>
      <c r="K22" s="17">
        <f>'19'!E$40</f>
        <v>0</v>
      </c>
      <c r="L22" s="8">
        <f>'19'!F$35</f>
        <v>0</v>
      </c>
      <c r="M22" s="17">
        <f>'19'!F$40</f>
        <v>0</v>
      </c>
      <c r="N22" s="8">
        <f>'19'!G$35</f>
        <v>0.49999999999999956</v>
      </c>
      <c r="O22" s="17">
        <f>'19'!G$40</f>
        <v>66.666666666666629</v>
      </c>
      <c r="P22" s="76">
        <f t="shared" si="2"/>
        <v>867</v>
      </c>
      <c r="Q22" s="15">
        <v>1300</v>
      </c>
      <c r="R22" s="87">
        <f t="shared" si="0"/>
        <v>-433</v>
      </c>
    </row>
    <row r="23" spans="1:18" ht="23.25" x14ac:dyDescent="0.35">
      <c r="A23" s="67">
        <v>20</v>
      </c>
      <c r="B23" s="95">
        <v>30</v>
      </c>
      <c r="C23" s="93" t="s">
        <v>38</v>
      </c>
      <c r="D23" s="15">
        <v>1000</v>
      </c>
      <c r="E23" s="15"/>
      <c r="F23" s="15">
        <v>200</v>
      </c>
      <c r="G23" s="76">
        <f>الجدول1[[#This Row],[بضاعة]]+الجدول1[[#This Row],[سلف]]</f>
        <v>200</v>
      </c>
      <c r="H23" s="16">
        <f>'20'!C$35</f>
        <v>26</v>
      </c>
      <c r="I23" s="44">
        <f>'20'!C$40</f>
        <v>866.66666666666674</v>
      </c>
      <c r="J23" s="8">
        <f>'20'!E$35</f>
        <v>0</v>
      </c>
      <c r="K23" s="17">
        <f>'20'!E$40</f>
        <v>0</v>
      </c>
      <c r="L23" s="8">
        <f>'20'!F$35</f>
        <v>0</v>
      </c>
      <c r="M23" s="17">
        <f>'20'!F$40</f>
        <v>0</v>
      </c>
      <c r="N23" s="8">
        <f>'20'!G$35</f>
        <v>0.37499999999999967</v>
      </c>
      <c r="O23" s="17">
        <f>'20'!G$40</f>
        <v>49.999999999999964</v>
      </c>
      <c r="P23" s="76">
        <f t="shared" si="2"/>
        <v>717</v>
      </c>
      <c r="Q23" s="15">
        <v>1000</v>
      </c>
      <c r="R23" s="87">
        <f t="shared" si="0"/>
        <v>-283</v>
      </c>
    </row>
    <row r="24" spans="1:18" ht="23.25" x14ac:dyDescent="0.35">
      <c r="A24" s="67">
        <v>21</v>
      </c>
      <c r="B24" s="95">
        <v>31</v>
      </c>
      <c r="C24" s="93" t="s">
        <v>39</v>
      </c>
      <c r="D24" s="15">
        <v>1000</v>
      </c>
      <c r="E24" s="15"/>
      <c r="F24" s="15"/>
      <c r="G24" s="76">
        <f>الجدول1[[#This Row],[بضاعة]]+الجدول1[[#This Row],[سلف]]</f>
        <v>0</v>
      </c>
      <c r="H24" s="16">
        <f>'21'!C$35</f>
        <v>27</v>
      </c>
      <c r="I24" s="44">
        <f>'21'!C$40</f>
        <v>900.00000000000011</v>
      </c>
      <c r="J24" s="8">
        <f>'21'!E$35</f>
        <v>0.13888888888888906</v>
      </c>
      <c r="K24" s="17">
        <f>'21'!E$40</f>
        <v>18.518518518518544</v>
      </c>
      <c r="L24" s="8">
        <f>'21'!F$35</f>
        <v>0.10416666666666674</v>
      </c>
      <c r="M24" s="17">
        <f>'21'!F$40</f>
        <v>9.2592592592592666</v>
      </c>
      <c r="N24" s="8">
        <f>'21'!G$35</f>
        <v>0.43749999999999967</v>
      </c>
      <c r="O24" s="17">
        <f>'21'!G$40</f>
        <v>58.3333333333333</v>
      </c>
      <c r="P24" s="76">
        <f t="shared" si="2"/>
        <v>931</v>
      </c>
      <c r="Q24" s="15"/>
      <c r="R24" s="87">
        <f t="shared" si="0"/>
        <v>931</v>
      </c>
    </row>
    <row r="25" spans="1:18" ht="23.25" x14ac:dyDescent="0.35">
      <c r="A25" s="67">
        <v>22</v>
      </c>
      <c r="B25" s="95">
        <v>33</v>
      </c>
      <c r="C25" s="93" t="s">
        <v>40</v>
      </c>
      <c r="D25" s="15">
        <v>1000</v>
      </c>
      <c r="E25" s="15">
        <v>68</v>
      </c>
      <c r="F25" s="15">
        <v>450</v>
      </c>
      <c r="G25" s="76">
        <f>الجدول1[[#This Row],[بضاعة]]+الجدول1[[#This Row],[سلف]]</f>
        <v>518</v>
      </c>
      <c r="H25" s="16">
        <f>'22'!C$35</f>
        <v>30</v>
      </c>
      <c r="I25" s="44">
        <f>'22'!C$40</f>
        <v>1000.0000000000001</v>
      </c>
      <c r="J25" s="8">
        <f>'22'!E$35</f>
        <v>2.777777777777779E-2</v>
      </c>
      <c r="K25" s="17">
        <f>'22'!E$40</f>
        <v>3.7037037037037059</v>
      </c>
      <c r="L25" s="8">
        <f>'22'!F$35</f>
        <v>0</v>
      </c>
      <c r="M25" s="17">
        <f>'22'!F$40</f>
        <v>0</v>
      </c>
      <c r="N25" s="8">
        <f>'22'!G$35</f>
        <v>1.0972222222222219</v>
      </c>
      <c r="O25" s="17">
        <f>'22'!G$40</f>
        <v>146.29629629629625</v>
      </c>
      <c r="P25" s="76">
        <f t="shared" si="2"/>
        <v>625</v>
      </c>
      <c r="Q25" s="15">
        <v>2400</v>
      </c>
      <c r="R25" s="87">
        <f t="shared" si="0"/>
        <v>-1775</v>
      </c>
    </row>
    <row r="26" spans="1:18" ht="23.25" x14ac:dyDescent="0.35">
      <c r="A26" s="67">
        <v>23</v>
      </c>
      <c r="B26" s="95"/>
      <c r="C26" s="93" t="s">
        <v>127</v>
      </c>
      <c r="D26" s="15">
        <v>1000</v>
      </c>
      <c r="E26" s="15"/>
      <c r="F26" s="15"/>
      <c r="G26" s="76">
        <f>الجدول1[[#This Row],[بضاعة]]+الجدول1[[#This Row],[سلف]]</f>
        <v>0</v>
      </c>
      <c r="H26" s="16">
        <f>'23'!C$35</f>
        <v>15</v>
      </c>
      <c r="I26" s="44">
        <f>'23'!C$40</f>
        <v>500.00000000000006</v>
      </c>
      <c r="J26" s="8">
        <f>'23'!E$35</f>
        <v>0</v>
      </c>
      <c r="K26" s="17">
        <f>'23'!E$40</f>
        <v>0</v>
      </c>
      <c r="L26" s="8">
        <f>'23'!F$35</f>
        <v>0</v>
      </c>
      <c r="M26" s="17">
        <f>'23'!F$40</f>
        <v>0</v>
      </c>
      <c r="N26" s="8">
        <f>'23'!G$35</f>
        <v>1.3576388888888884</v>
      </c>
      <c r="O26" s="17">
        <f>'23'!G$40</f>
        <v>181.01851851851848</v>
      </c>
      <c r="P26" s="76">
        <f t="shared" si="2"/>
        <v>681</v>
      </c>
      <c r="Q26" s="15">
        <v>820</v>
      </c>
      <c r="R26" s="87">
        <f t="shared" si="0"/>
        <v>-139</v>
      </c>
    </row>
    <row r="27" spans="1:18" ht="23.25" x14ac:dyDescent="0.35">
      <c r="A27" s="67">
        <v>24</v>
      </c>
      <c r="B27" s="95">
        <v>35</v>
      </c>
      <c r="C27" s="93" t="s">
        <v>41</v>
      </c>
      <c r="D27" s="15">
        <v>1000</v>
      </c>
      <c r="E27" s="15"/>
      <c r="F27" s="15"/>
      <c r="G27" s="76">
        <f>الجدول1[[#This Row],[بضاعة]]+الجدول1[[#This Row],[سلف]]</f>
        <v>0</v>
      </c>
      <c r="H27" s="16">
        <f>'24'!C$35</f>
        <v>24</v>
      </c>
      <c r="I27" s="44">
        <f>'24'!C$40</f>
        <v>800</v>
      </c>
      <c r="J27" s="8">
        <f>'24'!E$35</f>
        <v>3.1250000000000056E-2</v>
      </c>
      <c r="K27" s="17">
        <f>'24'!E$40</f>
        <v>4.166666666666675</v>
      </c>
      <c r="L27" s="8">
        <f>'24'!F$35</f>
        <v>1.6354166666666681</v>
      </c>
      <c r="M27" s="17">
        <f>'24'!F$40</f>
        <v>145.37037037037052</v>
      </c>
      <c r="N27" s="8">
        <f>'24'!G$35</f>
        <v>8.3333333333333259E-2</v>
      </c>
      <c r="O27" s="17">
        <f>'24'!G$40</f>
        <v>11.111111111111102</v>
      </c>
      <c r="P27" s="76">
        <f t="shared" si="2"/>
        <v>662</v>
      </c>
      <c r="Q27" s="15">
        <v>860</v>
      </c>
      <c r="R27" s="87">
        <f t="shared" si="0"/>
        <v>-198</v>
      </c>
    </row>
    <row r="28" spans="1:18" ht="23.25" x14ac:dyDescent="0.35">
      <c r="A28" s="67">
        <v>25</v>
      </c>
      <c r="B28" s="95">
        <v>36</v>
      </c>
      <c r="C28" s="93" t="s">
        <v>172</v>
      </c>
      <c r="D28" s="15">
        <v>1000</v>
      </c>
      <c r="E28" s="64">
        <v>2700</v>
      </c>
      <c r="F28" s="64">
        <f>1019+800</f>
        <v>1819</v>
      </c>
      <c r="G28" s="76">
        <f>الجدول1[[#This Row],[بضاعة]]+الجدول1[[#This Row],[سلف]]</f>
        <v>4519</v>
      </c>
      <c r="H28" s="16">
        <f>'25'!C$35</f>
        <v>29</v>
      </c>
      <c r="I28" s="44">
        <f>'25'!C$40</f>
        <v>966.66666666666674</v>
      </c>
      <c r="J28" s="8">
        <f>'25'!E$35</f>
        <v>0.13055555555555565</v>
      </c>
      <c r="K28" s="17">
        <f>'25'!E$40</f>
        <v>17.407407407407419</v>
      </c>
      <c r="L28" s="8">
        <f>'25'!F$35</f>
        <v>0.12500000000000011</v>
      </c>
      <c r="M28" s="17">
        <f>'25'!F$40</f>
        <v>11.111111111111123</v>
      </c>
      <c r="N28" s="8">
        <f>'25'!G$35</f>
        <v>0.64583333333333304</v>
      </c>
      <c r="O28" s="17">
        <f>'25'!G$40</f>
        <v>86.111111111111086</v>
      </c>
      <c r="P28" s="76">
        <f t="shared" si="2"/>
        <v>-3495</v>
      </c>
      <c r="Q28" s="15"/>
      <c r="R28" s="87">
        <f t="shared" si="0"/>
        <v>-3495</v>
      </c>
    </row>
    <row r="29" spans="1:18" ht="23.25" x14ac:dyDescent="0.35">
      <c r="A29" s="67">
        <v>26</v>
      </c>
      <c r="B29" s="95"/>
      <c r="C29" s="93" t="s">
        <v>121</v>
      </c>
      <c r="D29" s="15">
        <v>1000</v>
      </c>
      <c r="E29" s="15"/>
      <c r="F29" s="15">
        <v>24</v>
      </c>
      <c r="G29" s="76">
        <f>الجدول1[[#This Row],[بضاعة]]+الجدول1[[#This Row],[سلف]]</f>
        <v>24</v>
      </c>
      <c r="H29" s="16">
        <f>'26'!C$35</f>
        <v>10</v>
      </c>
      <c r="I29" s="44">
        <f>'26'!C$40</f>
        <v>333.33333333333337</v>
      </c>
      <c r="J29" s="8">
        <f>'26'!E$35</f>
        <v>0.24652777777777785</v>
      </c>
      <c r="K29" s="17">
        <f>'26'!E$40</f>
        <v>32.870370370370381</v>
      </c>
      <c r="L29" s="8">
        <f>'26'!F$35</f>
        <v>4.1666666666666741E-2</v>
      </c>
      <c r="M29" s="17">
        <f>'26'!F$40</f>
        <v>3.7037037037037108</v>
      </c>
      <c r="N29" s="8">
        <f>'26'!G$35</f>
        <v>4.166666666666663E-2</v>
      </c>
      <c r="O29" s="17">
        <f>'26'!G$40</f>
        <v>5.5555555555555509</v>
      </c>
      <c r="P29" s="76">
        <f t="shared" si="2"/>
        <v>278</v>
      </c>
      <c r="Q29" s="15">
        <v>310</v>
      </c>
      <c r="R29" s="87">
        <f t="shared" si="0"/>
        <v>-32</v>
      </c>
    </row>
    <row r="30" spans="1:18" ht="23.25" x14ac:dyDescent="0.35">
      <c r="A30" s="67">
        <v>27</v>
      </c>
      <c r="B30" s="95"/>
      <c r="C30" s="93" t="s">
        <v>128</v>
      </c>
      <c r="D30" s="15">
        <v>1000</v>
      </c>
      <c r="E30" s="15"/>
      <c r="F30" s="15">
        <v>200</v>
      </c>
      <c r="G30" s="76">
        <f>الجدول1[[#This Row],[بضاعة]]+الجدول1[[#This Row],[سلف]]</f>
        <v>200</v>
      </c>
      <c r="H30" s="16">
        <f>'27'!C$35</f>
        <v>15</v>
      </c>
      <c r="I30" s="44">
        <f>'27'!C$40</f>
        <v>500.00000000000006</v>
      </c>
      <c r="J30" s="8">
        <f>'27'!E$35</f>
        <v>0</v>
      </c>
      <c r="K30" s="17">
        <f>'27'!E$40</f>
        <v>0</v>
      </c>
      <c r="L30" s="8">
        <f>'27'!F$35</f>
        <v>0</v>
      </c>
      <c r="M30" s="17">
        <f>'27'!F$40</f>
        <v>0</v>
      </c>
      <c r="N30" s="8">
        <f>'27'!G$35</f>
        <v>0.33333333333333337</v>
      </c>
      <c r="O30" s="17">
        <f>'27'!G$40</f>
        <v>44.44444444444445</v>
      </c>
      <c r="P30" s="76">
        <f t="shared" si="2"/>
        <v>344</v>
      </c>
      <c r="Q30" s="15">
        <v>400</v>
      </c>
      <c r="R30" s="87">
        <f t="shared" si="0"/>
        <v>-56</v>
      </c>
    </row>
    <row r="31" spans="1:18" ht="23.25" x14ac:dyDescent="0.35">
      <c r="A31" s="67">
        <v>28</v>
      </c>
      <c r="B31" s="95"/>
      <c r="C31" s="93" t="s">
        <v>122</v>
      </c>
      <c r="D31" s="15">
        <v>1000</v>
      </c>
      <c r="E31" s="15"/>
      <c r="F31" s="15"/>
      <c r="G31" s="76">
        <f>الجدول1[[#This Row],[بضاعة]]+الجدول1[[#This Row],[سلف]]</f>
        <v>0</v>
      </c>
      <c r="H31" s="16">
        <f>'28'!C$35</f>
        <v>28</v>
      </c>
      <c r="I31" s="44">
        <f>'28'!C$40</f>
        <v>933.33333333333337</v>
      </c>
      <c r="J31" s="8">
        <f>'28'!E$35</f>
        <v>2.4131944444444451</v>
      </c>
      <c r="K31" s="17">
        <f>'28'!E$40</f>
        <v>321.75925925925941</v>
      </c>
      <c r="L31" s="8">
        <f>'28'!F$35</f>
        <v>0</v>
      </c>
      <c r="M31" s="17">
        <f>'28'!F$40</f>
        <v>0</v>
      </c>
      <c r="N31" s="8">
        <f>'28'!G$35</f>
        <v>0.16666666666666652</v>
      </c>
      <c r="O31" s="17">
        <f>'28'!G$40</f>
        <v>22.222222222222204</v>
      </c>
      <c r="P31" s="76">
        <f t="shared" si="2"/>
        <v>634</v>
      </c>
      <c r="Q31" s="15">
        <v>770</v>
      </c>
      <c r="R31" s="87">
        <f t="shared" si="0"/>
        <v>-136</v>
      </c>
    </row>
    <row r="32" spans="1:18" ht="23.25" x14ac:dyDescent="0.35">
      <c r="A32" s="67">
        <v>29</v>
      </c>
      <c r="B32" s="95"/>
      <c r="C32" s="93" t="s">
        <v>123</v>
      </c>
      <c r="D32" s="15">
        <v>1000</v>
      </c>
      <c r="E32" s="15"/>
      <c r="F32" s="15"/>
      <c r="G32" s="76">
        <f>الجدول1[[#This Row],[بضاعة]]+الجدول1[[#This Row],[سلف]]</f>
        <v>0</v>
      </c>
      <c r="H32" s="16">
        <f>'29'!C$35</f>
        <v>6</v>
      </c>
      <c r="I32" s="44">
        <f>'29'!C$40</f>
        <v>200</v>
      </c>
      <c r="J32" s="8">
        <f>'29'!E$35</f>
        <v>0.25000000000000006</v>
      </c>
      <c r="K32" s="17">
        <f>'29'!E$40</f>
        <v>33.33333333333335</v>
      </c>
      <c r="L32" s="8">
        <f>'29'!F$35</f>
        <v>0</v>
      </c>
      <c r="M32" s="17">
        <f>'29'!F$40</f>
        <v>0</v>
      </c>
      <c r="N32" s="8">
        <f>'29'!G$35</f>
        <v>0</v>
      </c>
      <c r="O32" s="17">
        <f>'29'!G$40</f>
        <v>0</v>
      </c>
      <c r="P32" s="76">
        <f t="shared" si="2"/>
        <v>167</v>
      </c>
      <c r="Q32" s="15"/>
      <c r="R32" s="87">
        <f t="shared" si="0"/>
        <v>167</v>
      </c>
    </row>
    <row r="33" spans="1:18" ht="23.25" x14ac:dyDescent="0.35">
      <c r="A33" s="67">
        <v>30</v>
      </c>
      <c r="B33" s="95">
        <v>53</v>
      </c>
      <c r="C33" s="93" t="s">
        <v>115</v>
      </c>
      <c r="D33" s="15">
        <v>1000</v>
      </c>
      <c r="E33" s="15"/>
      <c r="F33" s="15"/>
      <c r="G33" s="76">
        <f>الجدول1[[#This Row],[بضاعة]]+الجدول1[[#This Row],[سلف]]</f>
        <v>0</v>
      </c>
      <c r="H33" s="16">
        <f>'30'!C$35</f>
        <v>26</v>
      </c>
      <c r="I33" s="44">
        <f>'30'!C$40</f>
        <v>866.66666666666674</v>
      </c>
      <c r="J33" s="8">
        <f>'30'!E$35</f>
        <v>1.1145833333333335</v>
      </c>
      <c r="K33" s="17">
        <f>'30'!E$40</f>
        <v>148.61111111111114</v>
      </c>
      <c r="L33" s="8">
        <f>'30'!F$35</f>
        <v>0</v>
      </c>
      <c r="M33" s="17">
        <f>'30'!F$40</f>
        <v>0</v>
      </c>
      <c r="N33" s="8">
        <f>'30'!G$35</f>
        <v>0</v>
      </c>
      <c r="O33" s="17">
        <f>'30'!G$40</f>
        <v>0</v>
      </c>
      <c r="P33" s="76">
        <f t="shared" si="2"/>
        <v>718</v>
      </c>
      <c r="Q33" s="15">
        <v>940</v>
      </c>
      <c r="R33" s="87">
        <f t="shared" si="0"/>
        <v>-222</v>
      </c>
    </row>
    <row r="34" spans="1:18" ht="23.25" x14ac:dyDescent="0.35">
      <c r="A34" s="67">
        <v>31</v>
      </c>
      <c r="B34" s="95">
        <v>54</v>
      </c>
      <c r="C34" s="93" t="s">
        <v>42</v>
      </c>
      <c r="D34" s="15">
        <v>1000</v>
      </c>
      <c r="E34" s="64">
        <v>-244</v>
      </c>
      <c r="F34" s="15">
        <v>20</v>
      </c>
      <c r="G34" s="76">
        <f>الجدول1[[#This Row],[بضاعة]]+الجدول1[[#This Row],[سلف]]</f>
        <v>-224</v>
      </c>
      <c r="H34" s="16">
        <f>'31'!C$35</f>
        <v>28</v>
      </c>
      <c r="I34" s="44">
        <f>'31'!C$40</f>
        <v>933.33333333333337</v>
      </c>
      <c r="J34" s="8">
        <f>'31'!E$35</f>
        <v>1.0625000000000004</v>
      </c>
      <c r="K34" s="17">
        <f>'31'!E$40</f>
        <v>141.66666666666674</v>
      </c>
      <c r="L34" s="8">
        <f>'31'!F$35</f>
        <v>2.083333333333337E-2</v>
      </c>
      <c r="M34" s="17">
        <f>'31'!F$40</f>
        <v>1.8518518518518554</v>
      </c>
      <c r="N34" s="8">
        <f>'31'!G$35</f>
        <v>1.9166666666666661</v>
      </c>
      <c r="O34" s="17">
        <f>'31'!G$40</f>
        <v>255.55555555555549</v>
      </c>
      <c r="P34" s="76">
        <f t="shared" si="2"/>
        <v>1269</v>
      </c>
      <c r="Q34" s="15">
        <v>2000</v>
      </c>
      <c r="R34" s="87">
        <f t="shared" si="0"/>
        <v>-731</v>
      </c>
    </row>
    <row r="35" spans="1:18" ht="23.25" x14ac:dyDescent="0.35">
      <c r="A35" s="67">
        <v>32</v>
      </c>
      <c r="B35" s="95">
        <v>56</v>
      </c>
      <c r="C35" s="93" t="s">
        <v>43</v>
      </c>
      <c r="D35" s="15">
        <v>1000</v>
      </c>
      <c r="E35" s="15"/>
      <c r="F35" s="15"/>
      <c r="G35" s="76">
        <f>الجدول1[[#This Row],[بضاعة]]+الجدول1[[#This Row],[سلف]]</f>
        <v>0</v>
      </c>
      <c r="H35" s="16">
        <f>'32'!C$35</f>
        <v>30</v>
      </c>
      <c r="I35" s="44">
        <f>'32'!C$40</f>
        <v>1000.0000000000001</v>
      </c>
      <c r="J35" s="8">
        <f>'32'!E$35</f>
        <v>0.43750000000000111</v>
      </c>
      <c r="K35" s="17">
        <f>'32'!E$40</f>
        <v>58.333333333333485</v>
      </c>
      <c r="L35" s="8">
        <f>'32'!F$35</f>
        <v>0</v>
      </c>
      <c r="M35" s="17">
        <f>'32'!F$40</f>
        <v>0</v>
      </c>
      <c r="N35" s="8">
        <f>'32'!G$35</f>
        <v>0.67708333333333293</v>
      </c>
      <c r="O35" s="17">
        <f>'32'!G$40</f>
        <v>90.277777777777743</v>
      </c>
      <c r="P35" s="76">
        <f t="shared" si="2"/>
        <v>1032</v>
      </c>
      <c r="Q35" s="15">
        <v>1970</v>
      </c>
      <c r="R35" s="87">
        <f t="shared" si="0"/>
        <v>-938</v>
      </c>
    </row>
    <row r="36" spans="1:18" ht="23.25" x14ac:dyDescent="0.35">
      <c r="A36" s="67">
        <v>33</v>
      </c>
      <c r="B36" s="95"/>
      <c r="C36" s="93" t="s">
        <v>124</v>
      </c>
      <c r="D36" s="15">
        <v>1000</v>
      </c>
      <c r="E36" s="15"/>
      <c r="F36" s="15">
        <v>200</v>
      </c>
      <c r="G36" s="76">
        <f>الجدول1[[#This Row],[بضاعة]]+الجدول1[[#This Row],[سلف]]</f>
        <v>200</v>
      </c>
      <c r="H36" s="16">
        <f>'33'!C$35</f>
        <v>10</v>
      </c>
      <c r="I36" s="44">
        <f>'33'!C$40</f>
        <v>333.33333333333337</v>
      </c>
      <c r="J36" s="8">
        <f>'33'!E$35</f>
        <v>1.2152777777777781</v>
      </c>
      <c r="K36" s="17">
        <f>'33'!E$40</f>
        <v>162.03703703703712</v>
      </c>
      <c r="L36" s="8">
        <f>'33'!F$35</f>
        <v>0.16666666666666674</v>
      </c>
      <c r="M36" s="17">
        <f>'33'!F$40</f>
        <v>14.814814814814824</v>
      </c>
      <c r="N36" s="8">
        <f>'33'!G$35</f>
        <v>0</v>
      </c>
      <c r="O36" s="17">
        <f>'33'!G$40</f>
        <v>0</v>
      </c>
      <c r="P36" s="76">
        <f t="shared" si="2"/>
        <v>-44</v>
      </c>
      <c r="Q36" s="15"/>
      <c r="R36" s="87">
        <f t="shared" ref="R36:R67" si="3">P36-Q36</f>
        <v>-44</v>
      </c>
    </row>
    <row r="37" spans="1:18" ht="23.25" x14ac:dyDescent="0.35">
      <c r="A37" s="67">
        <v>34</v>
      </c>
      <c r="B37" s="95">
        <v>58</v>
      </c>
      <c r="C37" s="93" t="s">
        <v>44</v>
      </c>
      <c r="D37" s="15">
        <v>1000</v>
      </c>
      <c r="E37" s="15"/>
      <c r="F37" s="15"/>
      <c r="G37" s="76">
        <f>الجدول1[[#This Row],[بضاعة]]+الجدول1[[#This Row],[سلف]]</f>
        <v>0</v>
      </c>
      <c r="H37" s="16">
        <f>'34'!C$35</f>
        <v>22</v>
      </c>
      <c r="I37" s="44">
        <f>'34'!C$40</f>
        <v>733.33333333333337</v>
      </c>
      <c r="J37" s="8">
        <f>'34'!E$35</f>
        <v>0.11458333333333348</v>
      </c>
      <c r="K37" s="17">
        <f>'34'!E$40</f>
        <v>15.2777777777778</v>
      </c>
      <c r="L37" s="8">
        <f>'34'!F$35</f>
        <v>0</v>
      </c>
      <c r="M37" s="17">
        <f>'34'!F$40</f>
        <v>0</v>
      </c>
      <c r="N37" s="8">
        <f>'34'!G$35</f>
        <v>0.23958333333333315</v>
      </c>
      <c r="O37" s="17">
        <f>'34'!G$40</f>
        <v>31.944444444444422</v>
      </c>
      <c r="P37" s="76">
        <f t="shared" si="2"/>
        <v>750</v>
      </c>
      <c r="Q37" s="15">
        <v>900</v>
      </c>
      <c r="R37" s="87">
        <f t="shared" si="3"/>
        <v>-150</v>
      </c>
    </row>
    <row r="38" spans="1:18" ht="23.25" x14ac:dyDescent="0.35">
      <c r="A38" s="67">
        <v>35</v>
      </c>
      <c r="B38" s="95"/>
      <c r="C38" s="93" t="s">
        <v>129</v>
      </c>
      <c r="D38" s="15">
        <v>1000</v>
      </c>
      <c r="E38" s="15"/>
      <c r="F38" s="15">
        <v>40</v>
      </c>
      <c r="G38" s="76">
        <f>الجدول1[[#This Row],[بضاعة]]+الجدول1[[#This Row],[سلف]]</f>
        <v>40</v>
      </c>
      <c r="H38" s="16">
        <f>'35'!C$35</f>
        <v>16</v>
      </c>
      <c r="I38" s="44">
        <f>'35'!C$40</f>
        <v>533.33333333333337</v>
      </c>
      <c r="J38" s="8">
        <f>'35'!E$35</f>
        <v>0</v>
      </c>
      <c r="K38" s="17">
        <f>'35'!E$40</f>
        <v>0</v>
      </c>
      <c r="L38" s="8">
        <f>'35'!F$35</f>
        <v>0</v>
      </c>
      <c r="M38" s="17">
        <f>'35'!F$40</f>
        <v>0</v>
      </c>
      <c r="N38" s="8">
        <f>'35'!G$35</f>
        <v>0.33333333333333337</v>
      </c>
      <c r="O38" s="17">
        <f>'35'!G$40</f>
        <v>44.44444444444445</v>
      </c>
      <c r="P38" s="76">
        <f t="shared" si="2"/>
        <v>538</v>
      </c>
      <c r="Q38" s="15">
        <v>540</v>
      </c>
      <c r="R38" s="87">
        <f t="shared" si="3"/>
        <v>-2</v>
      </c>
    </row>
    <row r="39" spans="1:18" ht="23.25" x14ac:dyDescent="0.35">
      <c r="A39" s="67">
        <v>36</v>
      </c>
      <c r="B39" s="95"/>
      <c r="C39" s="93" t="s">
        <v>125</v>
      </c>
      <c r="D39" s="15">
        <v>1000</v>
      </c>
      <c r="E39" s="15"/>
      <c r="F39" s="15">
        <v>200</v>
      </c>
      <c r="G39" s="76">
        <f>الجدول1[[#This Row],[بضاعة]]+الجدول1[[#This Row],[سلف]]</f>
        <v>200</v>
      </c>
      <c r="H39" s="16">
        <f>'36'!C$35</f>
        <v>20</v>
      </c>
      <c r="I39" s="44">
        <f>'36'!C$40</f>
        <v>666.66666666666674</v>
      </c>
      <c r="J39" s="8">
        <f>'36'!E$35</f>
        <v>0.16666666666666669</v>
      </c>
      <c r="K39" s="17">
        <f>'36'!E$40</f>
        <v>22.222222222222225</v>
      </c>
      <c r="L39" s="8">
        <f>'36'!F$35</f>
        <v>4.1666666666666741E-2</v>
      </c>
      <c r="M39" s="17">
        <f>'36'!F$40</f>
        <v>3.7037037037037108</v>
      </c>
      <c r="N39" s="8">
        <f>'36'!G$35</f>
        <v>0.95833333333333304</v>
      </c>
      <c r="O39" s="17">
        <f>'36'!G$40</f>
        <v>127.77777777777774</v>
      </c>
      <c r="P39" s="76">
        <f t="shared" si="2"/>
        <v>569</v>
      </c>
      <c r="Q39" s="15">
        <v>955</v>
      </c>
      <c r="R39" s="87">
        <f t="shared" si="3"/>
        <v>-386</v>
      </c>
    </row>
    <row r="40" spans="1:18" ht="23.25" x14ac:dyDescent="0.35">
      <c r="A40" s="67">
        <v>37</v>
      </c>
      <c r="B40" s="95">
        <v>61</v>
      </c>
      <c r="C40" s="93" t="s">
        <v>45</v>
      </c>
      <c r="D40" s="15">
        <v>1000</v>
      </c>
      <c r="E40" s="15">
        <v>48</v>
      </c>
      <c r="F40" s="15"/>
      <c r="G40" s="76">
        <f>الجدول1[[#This Row],[بضاعة]]+الجدول1[[#This Row],[سلف]]</f>
        <v>48</v>
      </c>
      <c r="H40" s="16">
        <f>'37'!C$35</f>
        <v>3</v>
      </c>
      <c r="I40" s="44">
        <f>'37'!C$40</f>
        <v>100</v>
      </c>
      <c r="J40" s="8">
        <f>'37'!E$35</f>
        <v>1.0416666666666685E-2</v>
      </c>
      <c r="K40" s="17">
        <f>'37'!E$40</f>
        <v>1.3888888888888915</v>
      </c>
      <c r="L40" s="8">
        <f>'37'!F$35</f>
        <v>0</v>
      </c>
      <c r="M40" s="17">
        <f>'37'!F$40</f>
        <v>0</v>
      </c>
      <c r="N40" s="8">
        <f>'37'!G$35</f>
        <v>0</v>
      </c>
      <c r="O40" s="17">
        <f>'37'!G$40</f>
        <v>0</v>
      </c>
      <c r="P40" s="76">
        <f t="shared" ref="P40:P71" si="4">ROUND(I40-K40-M40-G40+O40,0)</f>
        <v>51</v>
      </c>
      <c r="Q40" s="15">
        <v>140</v>
      </c>
      <c r="R40" s="87">
        <f t="shared" si="3"/>
        <v>-89</v>
      </c>
    </row>
    <row r="41" spans="1:18" ht="23.25" x14ac:dyDescent="0.35">
      <c r="A41" s="67">
        <v>38</v>
      </c>
      <c r="B41" s="95"/>
      <c r="C41" s="93" t="s">
        <v>130</v>
      </c>
      <c r="D41" s="15">
        <v>1000</v>
      </c>
      <c r="E41" s="15"/>
      <c r="F41" s="15"/>
      <c r="G41" s="76">
        <f>الجدول1[[#This Row],[بضاعة]]+الجدول1[[#This Row],[سلف]]</f>
        <v>0</v>
      </c>
      <c r="H41" s="16">
        <f>'38'!C$35</f>
        <v>9</v>
      </c>
      <c r="I41" s="44">
        <f>'38'!C$40</f>
        <v>300</v>
      </c>
      <c r="J41" s="8">
        <f>'38'!E$35</f>
        <v>0</v>
      </c>
      <c r="K41" s="17">
        <f>'38'!E$40</f>
        <v>0</v>
      </c>
      <c r="L41" s="8">
        <f>'38'!F$35</f>
        <v>0.37500000000000067</v>
      </c>
      <c r="M41" s="17">
        <f>'38'!F$40</f>
        <v>33.3333333333334</v>
      </c>
      <c r="N41" s="8">
        <f>'38'!G$35</f>
        <v>0</v>
      </c>
      <c r="O41" s="17">
        <f>'38'!G$40</f>
        <v>0</v>
      </c>
      <c r="P41" s="76">
        <f t="shared" si="4"/>
        <v>267</v>
      </c>
      <c r="Q41" s="15">
        <v>300</v>
      </c>
      <c r="R41" s="87">
        <f t="shared" si="3"/>
        <v>-33</v>
      </c>
    </row>
    <row r="42" spans="1:18" ht="23.25" x14ac:dyDescent="0.35">
      <c r="A42" s="67">
        <v>39</v>
      </c>
      <c r="B42" s="95">
        <v>63</v>
      </c>
      <c r="C42" s="93" t="s">
        <v>46</v>
      </c>
      <c r="D42" s="15">
        <v>1000</v>
      </c>
      <c r="E42" s="15">
        <v>16</v>
      </c>
      <c r="F42" s="15"/>
      <c r="G42" s="76">
        <f>الجدول1[[#This Row],[بضاعة]]+الجدول1[[#This Row],[سلف]]</f>
        <v>16</v>
      </c>
      <c r="H42" s="16">
        <f>'39'!C$35</f>
        <v>27</v>
      </c>
      <c r="I42" s="44">
        <f>'39'!C$40</f>
        <v>900.00000000000011</v>
      </c>
      <c r="J42" s="8">
        <f>'39'!E$35</f>
        <v>2.777777777777779E-2</v>
      </c>
      <c r="K42" s="17">
        <f>'39'!E$40</f>
        <v>3.7037037037037059</v>
      </c>
      <c r="L42" s="8">
        <f>'39'!F$35</f>
        <v>0.23263888888888895</v>
      </c>
      <c r="M42" s="17">
        <f>'39'!F$40</f>
        <v>20.67901234567902</v>
      </c>
      <c r="N42" s="8">
        <f>'39'!G$35</f>
        <v>0</v>
      </c>
      <c r="O42" s="17">
        <f>'39'!G$40</f>
        <v>0</v>
      </c>
      <c r="P42" s="76">
        <f t="shared" si="4"/>
        <v>860</v>
      </c>
      <c r="Q42" s="15">
        <v>1600</v>
      </c>
      <c r="R42" s="87">
        <f t="shared" si="3"/>
        <v>-740</v>
      </c>
    </row>
    <row r="43" spans="1:18" ht="23.25" x14ac:dyDescent="0.35">
      <c r="A43" s="67">
        <v>40</v>
      </c>
      <c r="B43" s="95">
        <v>3</v>
      </c>
      <c r="C43" s="115" t="s">
        <v>47</v>
      </c>
      <c r="D43" s="15">
        <v>1000</v>
      </c>
      <c r="E43" s="116">
        <v>1031</v>
      </c>
      <c r="F43" s="116">
        <v>4805</v>
      </c>
      <c r="G43" s="76">
        <f>الجدول1[[#This Row],[بضاعة]]+الجدول1[[#This Row],[سلف]]</f>
        <v>5836</v>
      </c>
      <c r="H43" s="16">
        <f>'40'!C$35</f>
        <v>28</v>
      </c>
      <c r="I43" s="44">
        <f>'40'!C$40</f>
        <v>933.33333333333337</v>
      </c>
      <c r="J43" s="8">
        <f>'40'!E$35</f>
        <v>1.9583333333333339</v>
      </c>
      <c r="K43" s="17">
        <f>'40'!E$40</f>
        <v>261.11111111111126</v>
      </c>
      <c r="L43" s="8">
        <f>'40'!F$35</f>
        <v>0</v>
      </c>
      <c r="M43" s="17">
        <f>'40'!F$40</f>
        <v>0</v>
      </c>
      <c r="N43" s="8">
        <f>'40'!G$35</f>
        <v>0.89930555555555525</v>
      </c>
      <c r="O43" s="17">
        <f>'40'!G$40</f>
        <v>119.90740740740738</v>
      </c>
      <c r="P43" s="116">
        <f t="shared" si="4"/>
        <v>-5044</v>
      </c>
      <c r="Q43" s="116"/>
      <c r="R43" s="117">
        <f t="shared" si="3"/>
        <v>-5044</v>
      </c>
    </row>
    <row r="44" spans="1:18" ht="23.25" x14ac:dyDescent="0.35">
      <c r="A44" s="67">
        <v>41</v>
      </c>
      <c r="B44" s="95"/>
      <c r="C44" s="93" t="s">
        <v>131</v>
      </c>
      <c r="D44" s="15">
        <v>1000</v>
      </c>
      <c r="E44" s="15"/>
      <c r="F44" s="15"/>
      <c r="G44" s="76">
        <f>الجدول1[[#This Row],[بضاعة]]+الجدول1[[#This Row],[سلف]]</f>
        <v>0</v>
      </c>
      <c r="H44" s="16">
        <f>'41'!C$35</f>
        <v>8</v>
      </c>
      <c r="I44" s="44">
        <f>'41'!C$40</f>
        <v>266.66666666666669</v>
      </c>
      <c r="J44" s="8">
        <f>'41'!E$35</f>
        <v>4.5138888888889006E-2</v>
      </c>
      <c r="K44" s="17">
        <f>'41'!E$40</f>
        <v>6.018518518518535</v>
      </c>
      <c r="L44" s="8">
        <f>'41'!F$35</f>
        <v>0</v>
      </c>
      <c r="M44" s="17">
        <f>'41'!F$40</f>
        <v>0</v>
      </c>
      <c r="N44" s="8">
        <f>'41'!G$35</f>
        <v>0.65624999999999989</v>
      </c>
      <c r="O44" s="17">
        <f>'41'!G$40</f>
        <v>87.499999999999986</v>
      </c>
      <c r="P44" s="76">
        <f t="shared" si="4"/>
        <v>348</v>
      </c>
      <c r="Q44" s="15"/>
      <c r="R44" s="87">
        <f t="shared" si="3"/>
        <v>348</v>
      </c>
    </row>
    <row r="45" spans="1:18" ht="23.25" x14ac:dyDescent="0.35">
      <c r="A45" s="67">
        <v>42</v>
      </c>
      <c r="B45" s="95"/>
      <c r="C45" s="93" t="s">
        <v>132</v>
      </c>
      <c r="D45" s="15">
        <v>1000</v>
      </c>
      <c r="E45" s="15"/>
      <c r="F45" s="15"/>
      <c r="G45" s="76">
        <f>الجدول1[[#This Row],[بضاعة]]+الجدول1[[#This Row],[سلف]]</f>
        <v>0</v>
      </c>
      <c r="H45" s="16">
        <f>'42'!C$35</f>
        <v>6</v>
      </c>
      <c r="I45" s="44">
        <f>'42'!C$40</f>
        <v>200</v>
      </c>
      <c r="J45" s="8">
        <f>'42'!E$35</f>
        <v>9.0277777777777901E-2</v>
      </c>
      <c r="K45" s="17">
        <f>'42'!E$40</f>
        <v>12.037037037037056</v>
      </c>
      <c r="L45" s="8">
        <f>'42'!F$35</f>
        <v>0.36111111111111138</v>
      </c>
      <c r="M45" s="17">
        <f>'42'!F$40</f>
        <v>32.098765432098794</v>
      </c>
      <c r="N45" s="8">
        <f>'42'!G$35</f>
        <v>0</v>
      </c>
      <c r="O45" s="17">
        <f>'42'!G$40</f>
        <v>0</v>
      </c>
      <c r="P45" s="76">
        <f t="shared" si="4"/>
        <v>156</v>
      </c>
      <c r="Q45" s="15"/>
      <c r="R45" s="87">
        <f t="shared" si="3"/>
        <v>156</v>
      </c>
    </row>
    <row r="46" spans="1:18" ht="23.25" x14ac:dyDescent="0.35">
      <c r="A46" s="67">
        <v>43</v>
      </c>
      <c r="B46" s="95"/>
      <c r="C46" s="93" t="s">
        <v>133</v>
      </c>
      <c r="D46" s="15">
        <v>1000</v>
      </c>
      <c r="E46" s="15"/>
      <c r="F46" s="15"/>
      <c r="G46" s="76">
        <f>الجدول1[[#This Row],[بضاعة]]+الجدول1[[#This Row],[سلف]]</f>
        <v>0</v>
      </c>
      <c r="H46" s="16">
        <f>'43'!C$35</f>
        <v>5</v>
      </c>
      <c r="I46" s="44">
        <f>'43'!C$40</f>
        <v>166.66666666666669</v>
      </c>
      <c r="J46" s="8">
        <f>'43'!E$35</f>
        <v>0</v>
      </c>
      <c r="K46" s="17">
        <f>'43'!E$40</f>
        <v>0</v>
      </c>
      <c r="L46" s="8">
        <f>'43'!F$35</f>
        <v>0.8333333333333337</v>
      </c>
      <c r="M46" s="17">
        <f>'43'!F$40</f>
        <v>74.074074074074105</v>
      </c>
      <c r="N46" s="8">
        <f>'43'!G$35</f>
        <v>0</v>
      </c>
      <c r="O46" s="17">
        <f>'43'!G$40</f>
        <v>0</v>
      </c>
      <c r="P46" s="76">
        <f t="shared" si="4"/>
        <v>93</v>
      </c>
      <c r="Q46" s="15">
        <v>93</v>
      </c>
      <c r="R46" s="87">
        <f t="shared" si="3"/>
        <v>0</v>
      </c>
    </row>
    <row r="47" spans="1:18" ht="23.25" x14ac:dyDescent="0.35">
      <c r="A47" s="67">
        <v>44</v>
      </c>
      <c r="B47" s="95"/>
      <c r="C47" s="93" t="s">
        <v>134</v>
      </c>
      <c r="D47" s="15">
        <v>1000</v>
      </c>
      <c r="E47" s="15"/>
      <c r="F47" s="15"/>
      <c r="G47" s="76">
        <f>الجدول1[[#This Row],[بضاعة]]+الجدول1[[#This Row],[سلف]]</f>
        <v>0</v>
      </c>
      <c r="H47" s="16">
        <f>'44'!C$35</f>
        <v>8</v>
      </c>
      <c r="I47" s="44">
        <f>'44'!C$40</f>
        <v>266.66666666666669</v>
      </c>
      <c r="J47" s="8">
        <f>'44'!E$35</f>
        <v>0</v>
      </c>
      <c r="K47" s="17">
        <f>'44'!E$40</f>
        <v>0</v>
      </c>
      <c r="L47" s="8">
        <f>'44'!F$35</f>
        <v>0</v>
      </c>
      <c r="M47" s="17">
        <f>'44'!F$40</f>
        <v>0</v>
      </c>
      <c r="N47" s="8">
        <f>'44'!G$35</f>
        <v>0.18749999999999978</v>
      </c>
      <c r="O47" s="17">
        <f>'44'!G$40</f>
        <v>24.999999999999975</v>
      </c>
      <c r="P47" s="76">
        <f t="shared" si="4"/>
        <v>292</v>
      </c>
      <c r="Q47" s="15"/>
      <c r="R47" s="87">
        <f t="shared" si="3"/>
        <v>292</v>
      </c>
    </row>
    <row r="48" spans="1:18" ht="23.25" x14ac:dyDescent="0.35">
      <c r="A48" s="67">
        <v>45</v>
      </c>
      <c r="B48" s="95">
        <v>86</v>
      </c>
      <c r="C48" s="93" t="s">
        <v>153</v>
      </c>
      <c r="D48" s="15">
        <v>1000</v>
      </c>
      <c r="E48" s="15"/>
      <c r="F48" s="15">
        <v>160</v>
      </c>
      <c r="G48" s="76">
        <f>الجدول1[[#This Row],[بضاعة]]+الجدول1[[#This Row],[سلف]]</f>
        <v>160</v>
      </c>
      <c r="H48" s="16">
        <f>'45'!C$35</f>
        <v>16</v>
      </c>
      <c r="I48" s="44">
        <f>'45'!C$40</f>
        <v>533.33333333333337</v>
      </c>
      <c r="J48" s="8">
        <f>'45'!E$35</f>
        <v>2.1180555555555558</v>
      </c>
      <c r="K48" s="17">
        <f>'45'!E$40</f>
        <v>188.27160493827165</v>
      </c>
      <c r="L48" s="8">
        <f>'45'!F$35</f>
        <v>0.37916666666666665</v>
      </c>
      <c r="M48" s="17">
        <f>'45'!F$40</f>
        <v>33.703703703703709</v>
      </c>
      <c r="N48" s="8">
        <f>'45'!G$35</f>
        <v>0.27083333333333315</v>
      </c>
      <c r="O48" s="17">
        <f>'45'!G$40</f>
        <v>24.074074074074062</v>
      </c>
      <c r="P48" s="76">
        <f t="shared" si="4"/>
        <v>175</v>
      </c>
      <c r="Q48" s="15"/>
      <c r="R48" s="87">
        <f t="shared" si="3"/>
        <v>175</v>
      </c>
    </row>
    <row r="49" spans="1:24" ht="23.25" x14ac:dyDescent="0.35">
      <c r="A49" s="67">
        <v>46</v>
      </c>
      <c r="B49" s="95"/>
      <c r="C49" s="93" t="s">
        <v>154</v>
      </c>
      <c r="D49" s="15">
        <v>1000</v>
      </c>
      <c r="E49" s="15"/>
      <c r="F49" s="15">
        <v>100</v>
      </c>
      <c r="G49" s="76">
        <f>الجدول1[[#This Row],[بضاعة]]+الجدول1[[#This Row],[سلف]]</f>
        <v>100</v>
      </c>
      <c r="H49" s="16">
        <f>'46'!C$35</f>
        <v>22</v>
      </c>
      <c r="I49" s="44">
        <f>'46'!C$40</f>
        <v>733.33333333333337</v>
      </c>
      <c r="J49" s="8">
        <f>'46'!E$35</f>
        <v>2.3437500000000004</v>
      </c>
      <c r="K49" s="17">
        <f>'46'!E$40</f>
        <v>208.3333333333334</v>
      </c>
      <c r="L49" s="8">
        <f>'46'!F$35</f>
        <v>0</v>
      </c>
      <c r="M49" s="17">
        <f>'46'!F$40</f>
        <v>0</v>
      </c>
      <c r="N49" s="8">
        <f>'46'!G$35</f>
        <v>0.35416666666666641</v>
      </c>
      <c r="O49" s="17">
        <f>'46'!G$40</f>
        <v>31.48148148148146</v>
      </c>
      <c r="P49" s="76">
        <f t="shared" si="4"/>
        <v>456</v>
      </c>
      <c r="Q49" s="15">
        <v>470</v>
      </c>
      <c r="R49" s="87">
        <f t="shared" si="3"/>
        <v>-14</v>
      </c>
    </row>
    <row r="50" spans="1:24" ht="23.25" x14ac:dyDescent="0.35">
      <c r="A50" s="67">
        <v>47</v>
      </c>
      <c r="B50" s="95"/>
      <c r="C50" s="93" t="s">
        <v>135</v>
      </c>
      <c r="D50" s="15">
        <v>1000</v>
      </c>
      <c r="E50" s="15"/>
      <c r="F50" s="15"/>
      <c r="G50" s="76">
        <f>الجدول1[[#This Row],[بضاعة]]+الجدول1[[#This Row],[سلف]]</f>
        <v>0</v>
      </c>
      <c r="H50" s="16">
        <f>'47'!C$35</f>
        <v>13</v>
      </c>
      <c r="I50" s="44">
        <f>'47'!C$40</f>
        <v>433.33333333333337</v>
      </c>
      <c r="J50" s="8">
        <f>'47'!E$35</f>
        <v>0.125</v>
      </c>
      <c r="K50" s="17">
        <f>'47'!E$40</f>
        <v>16.666666666666668</v>
      </c>
      <c r="L50" s="8">
        <f>'47'!F$35</f>
        <v>0.16666666666666674</v>
      </c>
      <c r="M50" s="17">
        <f>'47'!F$40</f>
        <v>14.814814814814824</v>
      </c>
      <c r="N50" s="8">
        <f>'47'!G$35</f>
        <v>0.12499999999999989</v>
      </c>
      <c r="O50" s="17">
        <f>'47'!G$40</f>
        <v>16.666666666666657</v>
      </c>
      <c r="P50" s="76">
        <f t="shared" si="4"/>
        <v>419</v>
      </c>
      <c r="Q50" s="15">
        <v>753</v>
      </c>
      <c r="R50" s="87">
        <f t="shared" si="3"/>
        <v>-334</v>
      </c>
    </row>
    <row r="51" spans="1:24" ht="23.25" x14ac:dyDescent="0.35">
      <c r="A51" s="67">
        <v>48</v>
      </c>
      <c r="B51" s="95">
        <v>67</v>
      </c>
      <c r="C51" s="93" t="s">
        <v>48</v>
      </c>
      <c r="D51" s="15">
        <v>1000</v>
      </c>
      <c r="E51" s="15"/>
      <c r="F51" s="15">
        <v>500</v>
      </c>
      <c r="G51" s="76">
        <f>الجدول1[[#This Row],[بضاعة]]+الجدول1[[#This Row],[سلف]]</f>
        <v>500</v>
      </c>
      <c r="H51" s="16">
        <f>'48'!C$35</f>
        <v>29</v>
      </c>
      <c r="I51" s="44">
        <f>'48'!C$40</f>
        <v>966.66666666666674</v>
      </c>
      <c r="J51" s="8">
        <f>'48'!E$35</f>
        <v>0.46527777777777807</v>
      </c>
      <c r="K51" s="17">
        <f>'48'!E$40</f>
        <v>62.037037037037081</v>
      </c>
      <c r="L51" s="8">
        <f>'48'!F$35</f>
        <v>0.47222222222222238</v>
      </c>
      <c r="M51" s="17">
        <f>'48'!F$40</f>
        <v>41.975308641975332</v>
      </c>
      <c r="N51" s="8">
        <f>'48'!G$35</f>
        <v>0.74999999999999956</v>
      </c>
      <c r="O51" s="17">
        <f>'48'!G$40</f>
        <v>99.999999999999957</v>
      </c>
      <c r="P51" s="76">
        <f t="shared" si="4"/>
        <v>463</v>
      </c>
      <c r="Q51" s="15">
        <v>1720</v>
      </c>
      <c r="R51" s="87">
        <f t="shared" si="3"/>
        <v>-1257</v>
      </c>
    </row>
    <row r="52" spans="1:24" ht="23.25" x14ac:dyDescent="0.35">
      <c r="A52" s="67">
        <v>49</v>
      </c>
      <c r="B52" s="95">
        <v>98</v>
      </c>
      <c r="C52" s="93" t="s">
        <v>136</v>
      </c>
      <c r="D52" s="15">
        <v>1000</v>
      </c>
      <c r="E52" s="15"/>
      <c r="F52" s="15"/>
      <c r="G52" s="76">
        <f>الجدول1[[#This Row],[بضاعة]]+الجدول1[[#This Row],[سلف]]</f>
        <v>0</v>
      </c>
      <c r="H52" s="16">
        <f>'49'!C$35</f>
        <v>6</v>
      </c>
      <c r="I52" s="44">
        <f>'49'!C$40</f>
        <v>200</v>
      </c>
      <c r="J52" s="8">
        <f>'49'!E$35</f>
        <v>0.125</v>
      </c>
      <c r="K52" s="17">
        <f>'49'!E$40</f>
        <v>16.666666666666668</v>
      </c>
      <c r="L52" s="8">
        <f>'49'!F$35</f>
        <v>0</v>
      </c>
      <c r="M52" s="17">
        <f>'49'!F$40</f>
        <v>0</v>
      </c>
      <c r="N52" s="8">
        <f>'49'!G$35</f>
        <v>0</v>
      </c>
      <c r="O52" s="17">
        <f>'49'!G$40</f>
        <v>0</v>
      </c>
      <c r="P52" s="76">
        <f t="shared" si="4"/>
        <v>183</v>
      </c>
      <c r="Q52" s="15">
        <v>220</v>
      </c>
      <c r="R52" s="87">
        <f t="shared" si="3"/>
        <v>-37</v>
      </c>
    </row>
    <row r="53" spans="1:24" ht="23.25" x14ac:dyDescent="0.35">
      <c r="A53" s="67">
        <v>50</v>
      </c>
      <c r="B53" s="95"/>
      <c r="C53" s="93" t="s">
        <v>137</v>
      </c>
      <c r="D53" s="15">
        <v>1000</v>
      </c>
      <c r="E53" s="15"/>
      <c r="F53" s="15">
        <v>100</v>
      </c>
      <c r="G53" s="76">
        <f>الجدول1[[#This Row],[بضاعة]]+الجدول1[[#This Row],[سلف]]</f>
        <v>100</v>
      </c>
      <c r="H53" s="16">
        <f>'50'!C$35</f>
        <v>9</v>
      </c>
      <c r="I53" s="44">
        <f>'50'!C$40</f>
        <v>300</v>
      </c>
      <c r="J53" s="8">
        <f>'50'!E$35</f>
        <v>0.1666666666666668</v>
      </c>
      <c r="K53" s="17">
        <f>'50'!E$40</f>
        <v>22.222222222222246</v>
      </c>
      <c r="L53" s="8">
        <f>'50'!F$35</f>
        <v>0.61805555555555569</v>
      </c>
      <c r="M53" s="17">
        <f>'50'!F$40</f>
        <v>54.938271604938286</v>
      </c>
      <c r="N53" s="8">
        <f>'50'!G$35</f>
        <v>1.1666666666666667</v>
      </c>
      <c r="O53" s="17">
        <f>'50'!G$40</f>
        <v>155.55555555555557</v>
      </c>
      <c r="P53" s="76">
        <f t="shared" si="4"/>
        <v>278</v>
      </c>
      <c r="Q53" s="15">
        <v>620</v>
      </c>
      <c r="R53" s="87">
        <f t="shared" si="3"/>
        <v>-342</v>
      </c>
    </row>
    <row r="54" spans="1:24" ht="23.25" x14ac:dyDescent="0.35">
      <c r="A54" s="67">
        <v>51</v>
      </c>
      <c r="B54" s="95"/>
      <c r="C54" s="93" t="s">
        <v>138</v>
      </c>
      <c r="D54" s="15">
        <v>1000</v>
      </c>
      <c r="E54" s="15"/>
      <c r="F54" s="15"/>
      <c r="G54" s="76">
        <f>الجدول1[[#This Row],[بضاعة]]+الجدول1[[#This Row],[سلف]]</f>
        <v>0</v>
      </c>
      <c r="H54" s="16">
        <f>'51'!C$35</f>
        <v>2</v>
      </c>
      <c r="I54" s="44">
        <f>'51'!C$40</f>
        <v>66.666666666666671</v>
      </c>
      <c r="J54" s="8">
        <f>'51'!E$35</f>
        <v>0</v>
      </c>
      <c r="K54" s="17">
        <f>'51'!E$40</f>
        <v>0</v>
      </c>
      <c r="L54" s="8">
        <f>'51'!F$35</f>
        <v>0</v>
      </c>
      <c r="M54" s="17">
        <f>'51'!F$40</f>
        <v>0</v>
      </c>
      <c r="N54" s="8">
        <f>'51'!G$35</f>
        <v>8.3333333333333259E-2</v>
      </c>
      <c r="O54" s="17">
        <f>'51'!G$40</f>
        <v>11.111111111111102</v>
      </c>
      <c r="P54" s="76">
        <f t="shared" si="4"/>
        <v>78</v>
      </c>
      <c r="Q54" s="15"/>
      <c r="R54" s="87">
        <f t="shared" si="3"/>
        <v>78</v>
      </c>
    </row>
    <row r="55" spans="1:24" ht="23.25" x14ac:dyDescent="0.35">
      <c r="A55" s="67">
        <v>52</v>
      </c>
      <c r="B55" s="95">
        <v>101</v>
      </c>
      <c r="C55" s="93" t="s">
        <v>146</v>
      </c>
      <c r="D55" s="15">
        <v>1000</v>
      </c>
      <c r="E55" s="15"/>
      <c r="F55" s="15">
        <v>40</v>
      </c>
      <c r="G55" s="76">
        <f>الجدول1[[#This Row],[بضاعة]]+الجدول1[[#This Row],[سلف]]</f>
        <v>40</v>
      </c>
      <c r="H55" s="16">
        <f>'52'!C$35</f>
        <v>6</v>
      </c>
      <c r="I55" s="44">
        <f>'52'!C$40</f>
        <v>200</v>
      </c>
      <c r="J55" s="8">
        <f>'52'!E$35</f>
        <v>0</v>
      </c>
      <c r="K55" s="17">
        <f>'52'!E$40</f>
        <v>0</v>
      </c>
      <c r="L55" s="8">
        <f>'52'!F$35</f>
        <v>0</v>
      </c>
      <c r="M55" s="17">
        <f>'52'!F$40</f>
        <v>0</v>
      </c>
      <c r="N55" s="8">
        <f>'52'!G$35</f>
        <v>0.20833333333333315</v>
      </c>
      <c r="O55" s="17">
        <f>'52'!G$40</f>
        <v>27.777777777777754</v>
      </c>
      <c r="P55" s="76">
        <f t="shared" si="4"/>
        <v>188</v>
      </c>
      <c r="Q55" s="15">
        <v>247</v>
      </c>
      <c r="R55" s="87">
        <f t="shared" si="3"/>
        <v>-59</v>
      </c>
    </row>
    <row r="56" spans="1:24" ht="23.25" x14ac:dyDescent="0.35">
      <c r="A56" s="67">
        <v>53</v>
      </c>
      <c r="B56" s="95">
        <v>103</v>
      </c>
      <c r="C56" s="93" t="s">
        <v>139</v>
      </c>
      <c r="D56" s="15">
        <v>1000</v>
      </c>
      <c r="E56" s="15"/>
      <c r="F56" s="15"/>
      <c r="G56" s="76">
        <f>الجدول1[[#This Row],[بضاعة]]+الجدول1[[#This Row],[سلف]]</f>
        <v>0</v>
      </c>
      <c r="H56" s="16">
        <f>'53'!C$35</f>
        <v>3</v>
      </c>
      <c r="I56" s="44">
        <f>'53'!C$40</f>
        <v>100</v>
      </c>
      <c r="J56" s="8">
        <f>'53'!E$35</f>
        <v>0</v>
      </c>
      <c r="K56" s="17">
        <f>'53'!E$40</f>
        <v>0</v>
      </c>
      <c r="L56" s="8">
        <f>'53'!F$35</f>
        <v>0</v>
      </c>
      <c r="M56" s="17">
        <f>'53'!F$40</f>
        <v>0</v>
      </c>
      <c r="N56" s="8">
        <f>'53'!G$35</f>
        <v>8.3333333333333259E-2</v>
      </c>
      <c r="O56" s="17">
        <f>'53'!G$40</f>
        <v>11.111111111111102</v>
      </c>
      <c r="P56" s="76">
        <f t="shared" si="4"/>
        <v>111</v>
      </c>
      <c r="Q56" s="15"/>
      <c r="R56" s="87">
        <f t="shared" si="3"/>
        <v>111</v>
      </c>
    </row>
    <row r="57" spans="1:24" ht="23.25" x14ac:dyDescent="0.35">
      <c r="A57" s="67">
        <v>54</v>
      </c>
      <c r="B57" s="95">
        <v>72</v>
      </c>
      <c r="C57" s="93" t="s">
        <v>102</v>
      </c>
      <c r="D57" s="15">
        <v>1000</v>
      </c>
      <c r="E57" s="15"/>
      <c r="F57" s="15">
        <v>1550</v>
      </c>
      <c r="G57" s="76">
        <f>الجدول1[[#This Row],[بضاعة]]+الجدول1[[#This Row],[سلف]]</f>
        <v>1550</v>
      </c>
      <c r="H57" s="16">
        <f>'54'!C$35</f>
        <v>26</v>
      </c>
      <c r="I57" s="44">
        <f>'54'!C$40</f>
        <v>866.66666666666674</v>
      </c>
      <c r="J57" s="8">
        <f>'54'!E$35</f>
        <v>9.3750000000000056E-2</v>
      </c>
      <c r="K57" s="17">
        <f>'54'!E$40</f>
        <v>12.500000000000009</v>
      </c>
      <c r="L57" s="8">
        <f>'54'!F$35</f>
        <v>0</v>
      </c>
      <c r="M57" s="17">
        <f>'54'!F$40</f>
        <v>0</v>
      </c>
      <c r="N57" s="8">
        <f>'54'!G$35</f>
        <v>1.1840277777777772</v>
      </c>
      <c r="O57" s="17">
        <f>'54'!G$40</f>
        <v>157.87037037037032</v>
      </c>
      <c r="P57" s="76">
        <f t="shared" si="4"/>
        <v>-538</v>
      </c>
      <c r="Q57" s="15">
        <v>429</v>
      </c>
      <c r="R57" s="87">
        <f t="shared" si="3"/>
        <v>-967</v>
      </c>
      <c r="S57" s="118"/>
      <c r="T57" s="118"/>
      <c r="U57" s="118"/>
      <c r="V57" s="118"/>
      <c r="W57" s="118"/>
    </row>
    <row r="58" spans="1:24" ht="23.25" x14ac:dyDescent="0.35">
      <c r="A58" s="67">
        <v>55</v>
      </c>
      <c r="B58" s="95"/>
      <c r="C58" s="93" t="s">
        <v>140</v>
      </c>
      <c r="D58" s="15">
        <v>1000</v>
      </c>
      <c r="E58" s="15"/>
      <c r="F58" s="15">
        <v>60</v>
      </c>
      <c r="G58" s="76">
        <f>الجدول1[[#This Row],[بضاعة]]+الجدول1[[#This Row],[سلف]]</f>
        <v>60</v>
      </c>
      <c r="H58" s="16">
        <f>'55'!C$35</f>
        <v>6</v>
      </c>
      <c r="I58" s="44">
        <f>'55'!C$40</f>
        <v>200</v>
      </c>
      <c r="J58" s="8">
        <f>'55'!E$35</f>
        <v>0</v>
      </c>
      <c r="K58" s="17">
        <f>'55'!E$40</f>
        <v>0</v>
      </c>
      <c r="L58" s="8">
        <f>'55'!F$35</f>
        <v>0.25000000000000044</v>
      </c>
      <c r="M58" s="17">
        <f>'55'!F$40</f>
        <v>22.222222222222264</v>
      </c>
      <c r="N58" s="8">
        <f>'55'!G$35</f>
        <v>0</v>
      </c>
      <c r="O58" s="17">
        <f>'55'!G$40</f>
        <v>0</v>
      </c>
      <c r="P58" s="76">
        <f t="shared" si="4"/>
        <v>118</v>
      </c>
      <c r="Q58" s="15">
        <v>280</v>
      </c>
      <c r="R58" s="87">
        <f t="shared" si="3"/>
        <v>-162</v>
      </c>
    </row>
    <row r="59" spans="1:24" ht="23.25" x14ac:dyDescent="0.35">
      <c r="A59" s="67">
        <v>56</v>
      </c>
      <c r="B59" s="95"/>
      <c r="C59" s="93" t="s">
        <v>147</v>
      </c>
      <c r="D59" s="15">
        <v>1000</v>
      </c>
      <c r="E59" s="15"/>
      <c r="F59" s="15">
        <v>20</v>
      </c>
      <c r="G59" s="76">
        <f>الجدول1[[#This Row],[بضاعة]]+الجدول1[[#This Row],[سلف]]</f>
        <v>20</v>
      </c>
      <c r="H59" s="16">
        <f>'56'!C$35</f>
        <v>6</v>
      </c>
      <c r="I59" s="44">
        <f>'56'!C$40</f>
        <v>200</v>
      </c>
      <c r="J59" s="8">
        <f>'56'!E$35</f>
        <v>0</v>
      </c>
      <c r="K59" s="17">
        <f>'56'!E$40</f>
        <v>0</v>
      </c>
      <c r="L59" s="8">
        <f>'56'!F$35</f>
        <v>0</v>
      </c>
      <c r="M59" s="17">
        <f>'56'!F$40</f>
        <v>0</v>
      </c>
      <c r="N59" s="8">
        <f>'56'!G$35</f>
        <v>0.20833333333333315</v>
      </c>
      <c r="O59" s="17">
        <f>'56'!G$40</f>
        <v>27.777777777777754</v>
      </c>
      <c r="P59" s="76">
        <f t="shared" si="4"/>
        <v>208</v>
      </c>
      <c r="Q59" s="15">
        <v>250</v>
      </c>
      <c r="R59" s="87">
        <f t="shared" si="3"/>
        <v>-42</v>
      </c>
    </row>
    <row r="60" spans="1:24" ht="23.25" customHeight="1" x14ac:dyDescent="0.35">
      <c r="A60" s="67">
        <v>57</v>
      </c>
      <c r="B60" s="95">
        <v>64</v>
      </c>
      <c r="C60" s="93" t="s">
        <v>49</v>
      </c>
      <c r="D60" s="15">
        <v>1000</v>
      </c>
      <c r="E60" s="15"/>
      <c r="F60" s="15">
        <v>-45</v>
      </c>
      <c r="G60" s="76">
        <f>الجدول1[[#This Row],[بضاعة]]+الجدول1[[#This Row],[سلف]]</f>
        <v>-45</v>
      </c>
      <c r="H60" s="16">
        <f>'57'!C$35</f>
        <v>18</v>
      </c>
      <c r="I60" s="44">
        <f>'57'!C$40</f>
        <v>600</v>
      </c>
      <c r="J60" s="8">
        <f>'57'!E$35</f>
        <v>3.1250000000000056E-2</v>
      </c>
      <c r="K60" s="17">
        <f>'57'!E$40</f>
        <v>4.166666666666675</v>
      </c>
      <c r="L60" s="8">
        <f>'57'!F$35</f>
        <v>2.8125</v>
      </c>
      <c r="M60" s="17">
        <f>'57'!F$40</f>
        <v>250.00000000000003</v>
      </c>
      <c r="N60" s="8">
        <f>'57'!G$35</f>
        <v>8.3333333333333259E-2</v>
      </c>
      <c r="O60" s="17">
        <f>'57'!G$40</f>
        <v>11.111111111111102</v>
      </c>
      <c r="P60" s="76">
        <f t="shared" si="4"/>
        <v>402</v>
      </c>
      <c r="Q60" s="15">
        <v>580</v>
      </c>
      <c r="R60" s="87">
        <f t="shared" si="3"/>
        <v>-178</v>
      </c>
    </row>
    <row r="61" spans="1:24" ht="23.25" x14ac:dyDescent="0.35">
      <c r="A61" s="67">
        <v>58</v>
      </c>
      <c r="B61" s="16">
        <v>100</v>
      </c>
      <c r="C61" s="83" t="s">
        <v>155</v>
      </c>
      <c r="D61" s="15">
        <v>1000</v>
      </c>
      <c r="E61" s="15"/>
      <c r="F61" s="15"/>
      <c r="G61" s="76">
        <f>الجدول1[[#This Row],[بضاعة]]+الجدول1[[#This Row],[سلف]]</f>
        <v>0</v>
      </c>
      <c r="H61" s="16">
        <f>'58'!C$35</f>
        <v>5</v>
      </c>
      <c r="I61" s="44">
        <f>'58'!C$40</f>
        <v>166.66666666666669</v>
      </c>
      <c r="J61" s="8">
        <f>'58'!E$35</f>
        <v>2.7777777777777901E-2</v>
      </c>
      <c r="K61" s="17">
        <f>'58'!E$40</f>
        <v>3.7037037037037206</v>
      </c>
      <c r="L61" s="8">
        <f>'58'!F$35</f>
        <v>0</v>
      </c>
      <c r="M61" s="17">
        <f>'58'!F$40</f>
        <v>0</v>
      </c>
      <c r="N61" s="8">
        <f>'58'!G$35</f>
        <v>0</v>
      </c>
      <c r="O61" s="17">
        <f>'58'!G$40</f>
        <v>0</v>
      </c>
      <c r="P61" s="76">
        <f t="shared" si="4"/>
        <v>163</v>
      </c>
      <c r="Q61" s="15"/>
      <c r="R61" s="87">
        <f t="shared" si="3"/>
        <v>163</v>
      </c>
    </row>
    <row r="62" spans="1:24" ht="23.25" x14ac:dyDescent="0.35">
      <c r="A62" s="67">
        <v>59</v>
      </c>
      <c r="B62" s="16"/>
      <c r="C62" s="83"/>
      <c r="D62" s="15">
        <v>1000</v>
      </c>
      <c r="E62" s="15"/>
      <c r="F62" s="15"/>
      <c r="G62" s="76">
        <f>الجدول1[[#This Row],[بضاعة]]+الجدول1[[#This Row],[سلف]]</f>
        <v>0</v>
      </c>
      <c r="H62" s="16">
        <f>'59'!C$35</f>
        <v>0</v>
      </c>
      <c r="I62" s="44">
        <f>'59'!C$40</f>
        <v>0</v>
      </c>
      <c r="J62" s="8">
        <f>'59'!E$35</f>
        <v>0</v>
      </c>
      <c r="K62" s="17">
        <f>'59'!E$40</f>
        <v>0</v>
      </c>
      <c r="L62" s="8">
        <f>'59'!F$35</f>
        <v>0</v>
      </c>
      <c r="M62" s="17">
        <f>'59'!F$40</f>
        <v>0</v>
      </c>
      <c r="N62" s="8">
        <f>'59'!G$35</f>
        <v>0</v>
      </c>
      <c r="O62" s="17">
        <f>'59'!G$40</f>
        <v>0</v>
      </c>
      <c r="P62" s="76">
        <f t="shared" si="4"/>
        <v>0</v>
      </c>
      <c r="Q62" s="15"/>
      <c r="R62" s="87">
        <f t="shared" si="3"/>
        <v>0</v>
      </c>
      <c r="X62" s="92"/>
    </row>
    <row r="63" spans="1:24" ht="23.25" x14ac:dyDescent="0.35">
      <c r="A63" s="67">
        <v>60</v>
      </c>
      <c r="B63" s="16"/>
      <c r="C63" s="83"/>
      <c r="D63" s="15"/>
      <c r="E63" s="15"/>
      <c r="F63" s="15"/>
      <c r="G63" s="76">
        <f>الجدول1[[#This Row],[بضاعة]]+الجدول1[[#This Row],[سلف]]</f>
        <v>0</v>
      </c>
      <c r="H63" s="16">
        <f>'60'!C$35</f>
        <v>0</v>
      </c>
      <c r="I63" s="44">
        <f>'60'!C$40</f>
        <v>0</v>
      </c>
      <c r="J63" s="8">
        <f>'60'!E$35</f>
        <v>0</v>
      </c>
      <c r="K63" s="17">
        <f>'60'!E$40</f>
        <v>0</v>
      </c>
      <c r="L63" s="8">
        <f>'60'!F$35</f>
        <v>0</v>
      </c>
      <c r="M63" s="17">
        <f>'60'!F$40</f>
        <v>0</v>
      </c>
      <c r="N63" s="8">
        <f>'60'!G$35</f>
        <v>0</v>
      </c>
      <c r="O63" s="17">
        <f>'60'!G$40</f>
        <v>0</v>
      </c>
      <c r="P63" s="76">
        <f t="shared" si="4"/>
        <v>0</v>
      </c>
      <c r="Q63" s="15"/>
      <c r="R63" s="87">
        <f t="shared" si="3"/>
        <v>0</v>
      </c>
      <c r="T63" s="74"/>
      <c r="U63" s="74"/>
    </row>
    <row r="64" spans="1:24" ht="23.25" x14ac:dyDescent="0.35">
      <c r="A64" s="67">
        <v>61</v>
      </c>
      <c r="B64" s="16"/>
      <c r="C64" s="83"/>
      <c r="D64" s="15"/>
      <c r="E64" s="15"/>
      <c r="F64" s="15"/>
      <c r="G64" s="76">
        <f>الجدول1[[#This Row],[بضاعة]]+الجدول1[[#This Row],[سلف]]</f>
        <v>0</v>
      </c>
      <c r="H64" s="16">
        <f>'61'!C$35</f>
        <v>0</v>
      </c>
      <c r="I64" s="44">
        <f>'61'!C$40</f>
        <v>0</v>
      </c>
      <c r="J64" s="8">
        <f>'61'!E$35</f>
        <v>0</v>
      </c>
      <c r="K64" s="17">
        <f>'61'!E$40</f>
        <v>0</v>
      </c>
      <c r="L64" s="8">
        <f>'61'!F$35</f>
        <v>0</v>
      </c>
      <c r="M64" s="17">
        <f>'61'!F$40</f>
        <v>0</v>
      </c>
      <c r="N64" s="8">
        <f>'61'!G$35</f>
        <v>0</v>
      </c>
      <c r="O64" s="17">
        <f>'61'!G$40</f>
        <v>0</v>
      </c>
      <c r="P64" s="76">
        <f t="shared" si="4"/>
        <v>0</v>
      </c>
      <c r="Q64" s="15"/>
      <c r="R64" s="87">
        <f t="shared" si="3"/>
        <v>0</v>
      </c>
    </row>
    <row r="65" spans="1:18" ht="23.25" x14ac:dyDescent="0.35">
      <c r="A65" s="68">
        <v>62</v>
      </c>
      <c r="B65" s="16"/>
      <c r="C65" s="83"/>
      <c r="D65" s="15"/>
      <c r="E65" s="15"/>
      <c r="F65" s="15"/>
      <c r="G65" s="76"/>
      <c r="H65" s="13"/>
      <c r="I65" s="13"/>
      <c r="J65" s="13"/>
      <c r="K65" s="13"/>
      <c r="L65" s="13"/>
      <c r="M65" s="13"/>
      <c r="N65" s="13"/>
      <c r="O65" s="13"/>
      <c r="P65" s="76">
        <f t="shared" si="4"/>
        <v>0</v>
      </c>
      <c r="Q65" s="15"/>
      <c r="R65" s="87">
        <f t="shared" si="3"/>
        <v>0</v>
      </c>
    </row>
    <row r="66" spans="1:18" ht="23.25" x14ac:dyDescent="0.35">
      <c r="A66" s="68">
        <v>63</v>
      </c>
      <c r="B66" s="16"/>
      <c r="C66" s="83"/>
      <c r="D66" s="15"/>
      <c r="E66" s="15"/>
      <c r="F66" s="15"/>
      <c r="G66" s="76"/>
      <c r="H66" s="13"/>
      <c r="I66" s="13"/>
      <c r="J66" s="13"/>
      <c r="K66" s="13"/>
      <c r="L66" s="13"/>
      <c r="M66" s="13"/>
      <c r="N66" s="13"/>
      <c r="O66" s="13"/>
      <c r="P66" s="76">
        <f t="shared" si="4"/>
        <v>0</v>
      </c>
      <c r="Q66" s="15"/>
      <c r="R66" s="87">
        <f t="shared" si="3"/>
        <v>0</v>
      </c>
    </row>
    <row r="67" spans="1:18" ht="23.25" x14ac:dyDescent="0.35">
      <c r="A67" s="68">
        <v>64</v>
      </c>
      <c r="B67" s="16"/>
      <c r="C67" s="83"/>
      <c r="D67" s="15"/>
      <c r="E67" s="15"/>
      <c r="F67" s="15"/>
      <c r="G67" s="76"/>
      <c r="H67" s="13"/>
      <c r="I67" s="13"/>
      <c r="J67" s="13"/>
      <c r="K67" s="13"/>
      <c r="L67" s="13"/>
      <c r="M67" s="13"/>
      <c r="N67" s="13"/>
      <c r="O67" s="13"/>
      <c r="P67" s="76">
        <f t="shared" si="4"/>
        <v>0</v>
      </c>
      <c r="Q67" s="15"/>
      <c r="R67" s="87">
        <f t="shared" si="3"/>
        <v>0</v>
      </c>
    </row>
    <row r="68" spans="1:18" ht="23.25" x14ac:dyDescent="0.35">
      <c r="A68" s="68">
        <v>65</v>
      </c>
      <c r="B68" s="16"/>
      <c r="C68" s="83"/>
      <c r="D68" s="15"/>
      <c r="E68" s="15"/>
      <c r="F68" s="15"/>
      <c r="G68" s="76"/>
      <c r="H68" s="13"/>
      <c r="I68" s="13"/>
      <c r="J68" s="13"/>
      <c r="K68" s="13"/>
      <c r="L68" s="13"/>
      <c r="M68" s="13"/>
      <c r="N68" s="13"/>
      <c r="O68" s="13"/>
      <c r="P68" s="76">
        <f t="shared" si="4"/>
        <v>0</v>
      </c>
      <c r="Q68" s="15"/>
      <c r="R68" s="87">
        <f t="shared" ref="R68:R99" si="5">P68-Q68</f>
        <v>0</v>
      </c>
    </row>
    <row r="69" spans="1:18" ht="23.25" x14ac:dyDescent="0.35">
      <c r="A69" s="68">
        <v>66</v>
      </c>
      <c r="B69" s="16"/>
      <c r="C69" s="83"/>
      <c r="D69" s="15"/>
      <c r="E69" s="15"/>
      <c r="F69" s="15"/>
      <c r="G69" s="76"/>
      <c r="H69" s="13"/>
      <c r="I69" s="13"/>
      <c r="J69" s="13"/>
      <c r="K69" s="13"/>
      <c r="L69" s="13"/>
      <c r="M69" s="13"/>
      <c r="N69" s="13"/>
      <c r="O69" s="13"/>
      <c r="P69" s="76">
        <f t="shared" si="4"/>
        <v>0</v>
      </c>
      <c r="Q69" s="15"/>
      <c r="R69" s="87">
        <f t="shared" si="5"/>
        <v>0</v>
      </c>
    </row>
    <row r="70" spans="1:18" ht="23.25" x14ac:dyDescent="0.35">
      <c r="A70" s="68">
        <v>67</v>
      </c>
      <c r="B70" s="16"/>
      <c r="C70" s="83"/>
      <c r="D70" s="15"/>
      <c r="E70" s="15"/>
      <c r="F70" s="15"/>
      <c r="G70" s="76"/>
      <c r="H70" s="13"/>
      <c r="I70" s="13"/>
      <c r="J70" s="13"/>
      <c r="K70" s="13"/>
      <c r="L70" s="13"/>
      <c r="M70" s="13"/>
      <c r="N70" s="13"/>
      <c r="O70" s="13"/>
      <c r="P70" s="76">
        <f t="shared" si="4"/>
        <v>0</v>
      </c>
      <c r="Q70" s="15"/>
      <c r="R70" s="87">
        <f t="shared" si="5"/>
        <v>0</v>
      </c>
    </row>
    <row r="71" spans="1:18" ht="23.25" x14ac:dyDescent="0.35">
      <c r="A71" s="68">
        <v>68</v>
      </c>
      <c r="B71" s="16"/>
      <c r="C71" s="83"/>
      <c r="D71" s="15"/>
      <c r="E71" s="15"/>
      <c r="F71" s="15"/>
      <c r="G71" s="76"/>
      <c r="H71" s="13"/>
      <c r="I71" s="13"/>
      <c r="J71" s="13"/>
      <c r="K71" s="13"/>
      <c r="L71" s="13"/>
      <c r="M71" s="13"/>
      <c r="N71" s="13"/>
      <c r="O71" s="13"/>
      <c r="P71" s="76">
        <f t="shared" si="4"/>
        <v>0</v>
      </c>
      <c r="Q71" s="15"/>
      <c r="R71" s="87">
        <f t="shared" si="5"/>
        <v>0</v>
      </c>
    </row>
    <row r="72" spans="1:18" ht="23.25" x14ac:dyDescent="0.35">
      <c r="A72" s="68">
        <v>69</v>
      </c>
      <c r="B72" s="16"/>
      <c r="C72" s="83"/>
      <c r="D72" s="15"/>
      <c r="E72" s="15"/>
      <c r="F72" s="15"/>
      <c r="G72" s="76"/>
      <c r="H72" s="13"/>
      <c r="I72" s="13"/>
      <c r="J72" s="13"/>
      <c r="K72" s="13"/>
      <c r="L72" s="13"/>
      <c r="M72" s="13"/>
      <c r="N72" s="13"/>
      <c r="O72" s="13"/>
      <c r="P72" s="76">
        <f t="shared" ref="P72:P103" si="6">ROUND(I72-K72-M72-G72+O72,0)</f>
        <v>0</v>
      </c>
      <c r="Q72" s="15"/>
      <c r="R72" s="87">
        <f t="shared" si="5"/>
        <v>0</v>
      </c>
    </row>
    <row r="73" spans="1:18" ht="23.25" x14ac:dyDescent="0.35">
      <c r="A73" s="68">
        <v>70</v>
      </c>
      <c r="B73" s="16"/>
      <c r="C73" s="83"/>
      <c r="D73" s="15"/>
      <c r="E73" s="15"/>
      <c r="F73" s="15"/>
      <c r="G73" s="76"/>
      <c r="H73" s="13"/>
      <c r="I73" s="13"/>
      <c r="J73" s="13"/>
      <c r="K73" s="13"/>
      <c r="L73" s="13"/>
      <c r="M73" s="13"/>
      <c r="N73" s="13"/>
      <c r="O73" s="13"/>
      <c r="P73" s="76">
        <f t="shared" si="6"/>
        <v>0</v>
      </c>
      <c r="Q73" s="15"/>
      <c r="R73" s="87">
        <f t="shared" si="5"/>
        <v>0</v>
      </c>
    </row>
    <row r="74" spans="1:18" ht="23.25" x14ac:dyDescent="0.35">
      <c r="A74" s="68">
        <v>71</v>
      </c>
      <c r="B74" s="16"/>
      <c r="C74" s="83"/>
      <c r="D74" s="15"/>
      <c r="E74" s="15"/>
      <c r="F74" s="15"/>
      <c r="G74" s="76"/>
      <c r="H74" s="13"/>
      <c r="I74" s="13"/>
      <c r="J74" s="13"/>
      <c r="K74" s="13"/>
      <c r="L74" s="13"/>
      <c r="M74" s="13"/>
      <c r="N74" s="13"/>
      <c r="O74" s="13"/>
      <c r="P74" s="76">
        <f t="shared" si="6"/>
        <v>0</v>
      </c>
      <c r="Q74" s="15"/>
      <c r="R74" s="87">
        <f t="shared" si="5"/>
        <v>0</v>
      </c>
    </row>
    <row r="75" spans="1:18" ht="23.25" x14ac:dyDescent="0.35">
      <c r="A75" s="68">
        <v>72</v>
      </c>
      <c r="B75" s="16"/>
      <c r="C75" s="83"/>
      <c r="D75" s="15"/>
      <c r="E75" s="15"/>
      <c r="F75" s="15"/>
      <c r="G75" s="76"/>
      <c r="H75" s="13"/>
      <c r="I75" s="13"/>
      <c r="J75" s="13"/>
      <c r="K75" s="13"/>
      <c r="L75" s="13"/>
      <c r="M75" s="13"/>
      <c r="N75" s="13"/>
      <c r="O75" s="13"/>
      <c r="P75" s="76">
        <f t="shared" si="6"/>
        <v>0</v>
      </c>
      <c r="Q75" s="15"/>
      <c r="R75" s="87">
        <f t="shared" si="5"/>
        <v>0</v>
      </c>
    </row>
    <row r="76" spans="1:18" ht="23.25" x14ac:dyDescent="0.35">
      <c r="A76" s="68">
        <v>73</v>
      </c>
      <c r="B76" s="16"/>
      <c r="C76" s="83"/>
      <c r="D76" s="15"/>
      <c r="E76" s="15"/>
      <c r="F76" s="15"/>
      <c r="G76" s="76"/>
      <c r="H76" s="13"/>
      <c r="I76" s="13"/>
      <c r="J76" s="13"/>
      <c r="K76" s="13"/>
      <c r="L76" s="13"/>
      <c r="M76" s="13"/>
      <c r="N76" s="13"/>
      <c r="O76" s="13"/>
      <c r="P76" s="76">
        <f t="shared" si="6"/>
        <v>0</v>
      </c>
      <c r="Q76" s="15"/>
      <c r="R76" s="87">
        <f t="shared" si="5"/>
        <v>0</v>
      </c>
    </row>
    <row r="77" spans="1:18" ht="23.25" x14ac:dyDescent="0.35">
      <c r="A77" s="68">
        <v>74</v>
      </c>
      <c r="B77" s="16"/>
      <c r="C77" s="83"/>
      <c r="D77" s="15"/>
      <c r="E77" s="15"/>
      <c r="F77" s="15"/>
      <c r="G77" s="76"/>
      <c r="H77" s="13"/>
      <c r="I77" s="13"/>
      <c r="J77" s="13"/>
      <c r="K77" s="13"/>
      <c r="L77" s="13"/>
      <c r="M77" s="13"/>
      <c r="N77" s="13"/>
      <c r="O77" s="13"/>
      <c r="P77" s="76">
        <f t="shared" si="6"/>
        <v>0</v>
      </c>
      <c r="Q77" s="15"/>
      <c r="R77" s="87">
        <f t="shared" si="5"/>
        <v>0</v>
      </c>
    </row>
    <row r="78" spans="1:18" ht="23.25" x14ac:dyDescent="0.35">
      <c r="A78" s="68">
        <v>75</v>
      </c>
      <c r="B78" s="16"/>
      <c r="C78" s="83"/>
      <c r="D78" s="15"/>
      <c r="E78" s="15"/>
      <c r="F78" s="15"/>
      <c r="G78" s="76"/>
      <c r="H78" s="13"/>
      <c r="I78" s="13"/>
      <c r="J78" s="13"/>
      <c r="K78" s="13"/>
      <c r="L78" s="13"/>
      <c r="M78" s="13"/>
      <c r="N78" s="13"/>
      <c r="O78" s="13"/>
      <c r="P78" s="76">
        <f t="shared" si="6"/>
        <v>0</v>
      </c>
      <c r="Q78" s="15"/>
      <c r="R78" s="87">
        <f t="shared" si="5"/>
        <v>0</v>
      </c>
    </row>
    <row r="79" spans="1:18" ht="23.25" x14ac:dyDescent="0.35">
      <c r="A79" s="68">
        <v>76</v>
      </c>
      <c r="B79" s="16"/>
      <c r="C79" s="83"/>
      <c r="D79" s="15"/>
      <c r="E79" s="15"/>
      <c r="F79" s="15"/>
      <c r="G79" s="76"/>
      <c r="H79" s="13"/>
      <c r="I79" s="13"/>
      <c r="J79" s="13"/>
      <c r="K79" s="13"/>
      <c r="L79" s="13"/>
      <c r="M79" s="13"/>
      <c r="N79" s="13"/>
      <c r="O79" s="13"/>
      <c r="P79" s="76">
        <f t="shared" si="6"/>
        <v>0</v>
      </c>
      <c r="Q79" s="15"/>
      <c r="R79" s="87">
        <f t="shared" si="5"/>
        <v>0</v>
      </c>
    </row>
    <row r="80" spans="1:18" ht="23.25" x14ac:dyDescent="0.35">
      <c r="A80" s="68">
        <v>77</v>
      </c>
      <c r="B80" s="16"/>
      <c r="C80" s="83"/>
      <c r="D80" s="15"/>
      <c r="E80" s="15"/>
      <c r="F80" s="15"/>
      <c r="G80" s="76"/>
      <c r="H80" s="13"/>
      <c r="I80" s="13"/>
      <c r="J80" s="13"/>
      <c r="K80" s="13"/>
      <c r="L80" s="13"/>
      <c r="M80" s="13"/>
      <c r="N80" s="13"/>
      <c r="O80" s="13"/>
      <c r="P80" s="76">
        <f t="shared" si="6"/>
        <v>0</v>
      </c>
      <c r="Q80" s="15"/>
      <c r="R80" s="87">
        <f t="shared" si="5"/>
        <v>0</v>
      </c>
    </row>
    <row r="81" spans="1:18" ht="23.25" x14ac:dyDescent="0.35">
      <c r="A81" s="68">
        <v>78</v>
      </c>
      <c r="B81" s="16"/>
      <c r="C81" s="83"/>
      <c r="D81" s="15"/>
      <c r="E81" s="15"/>
      <c r="F81" s="15"/>
      <c r="G81" s="76"/>
      <c r="H81" s="13"/>
      <c r="I81" s="13"/>
      <c r="J81" s="13"/>
      <c r="K81" s="13"/>
      <c r="L81" s="13"/>
      <c r="M81" s="13"/>
      <c r="N81" s="13"/>
      <c r="O81" s="13"/>
      <c r="P81" s="76">
        <f t="shared" si="6"/>
        <v>0</v>
      </c>
      <c r="Q81" s="15"/>
      <c r="R81" s="87">
        <f t="shared" si="5"/>
        <v>0</v>
      </c>
    </row>
    <row r="82" spans="1:18" ht="23.25" x14ac:dyDescent="0.35">
      <c r="A82" s="68">
        <v>79</v>
      </c>
      <c r="B82" s="16"/>
      <c r="C82" s="83"/>
      <c r="D82" s="15"/>
      <c r="E82" s="15"/>
      <c r="F82" s="15"/>
      <c r="G82" s="76"/>
      <c r="H82" s="13"/>
      <c r="I82" s="13"/>
      <c r="J82" s="13"/>
      <c r="K82" s="13"/>
      <c r="L82" s="13"/>
      <c r="M82" s="13"/>
      <c r="N82" s="13"/>
      <c r="O82" s="13"/>
      <c r="P82" s="76">
        <f t="shared" si="6"/>
        <v>0</v>
      </c>
      <c r="Q82" s="15"/>
      <c r="R82" s="87">
        <f t="shared" si="5"/>
        <v>0</v>
      </c>
    </row>
    <row r="83" spans="1:18" ht="23.25" x14ac:dyDescent="0.35">
      <c r="A83" s="68">
        <v>80</v>
      </c>
      <c r="B83" s="16"/>
      <c r="C83" s="83"/>
      <c r="D83" s="15"/>
      <c r="E83" s="15"/>
      <c r="F83" s="15"/>
      <c r="G83" s="76"/>
      <c r="H83" s="13"/>
      <c r="I83" s="13"/>
      <c r="J83" s="13"/>
      <c r="K83" s="13"/>
      <c r="L83" s="13"/>
      <c r="M83" s="13"/>
      <c r="N83" s="13"/>
      <c r="O83" s="13"/>
      <c r="P83" s="76">
        <f t="shared" si="6"/>
        <v>0</v>
      </c>
      <c r="Q83" s="15"/>
      <c r="R83" s="87">
        <f t="shared" si="5"/>
        <v>0</v>
      </c>
    </row>
    <row r="84" spans="1:18" ht="23.25" x14ac:dyDescent="0.35">
      <c r="A84" s="68">
        <v>81</v>
      </c>
      <c r="B84" s="16"/>
      <c r="C84" s="83"/>
      <c r="D84" s="15"/>
      <c r="E84" s="15"/>
      <c r="F84" s="15"/>
      <c r="G84" s="76"/>
      <c r="H84" s="13"/>
      <c r="I84" s="13"/>
      <c r="J84" s="13"/>
      <c r="K84" s="13"/>
      <c r="L84" s="13"/>
      <c r="M84" s="13"/>
      <c r="N84" s="13"/>
      <c r="O84" s="13"/>
      <c r="P84" s="76">
        <f t="shared" si="6"/>
        <v>0</v>
      </c>
      <c r="Q84" s="15"/>
      <c r="R84" s="87">
        <f t="shared" si="5"/>
        <v>0</v>
      </c>
    </row>
    <row r="85" spans="1:18" ht="23.25" x14ac:dyDescent="0.35">
      <c r="A85" s="68">
        <v>82</v>
      </c>
      <c r="B85" s="16"/>
      <c r="C85" s="83"/>
      <c r="D85" s="15"/>
      <c r="E85" s="15"/>
      <c r="F85" s="15"/>
      <c r="G85" s="76"/>
      <c r="H85" s="13"/>
      <c r="I85" s="13"/>
      <c r="J85" s="13"/>
      <c r="K85" s="13"/>
      <c r="L85" s="13"/>
      <c r="M85" s="13"/>
      <c r="N85" s="13"/>
      <c r="O85" s="13"/>
      <c r="P85" s="76">
        <f t="shared" si="6"/>
        <v>0</v>
      </c>
      <c r="Q85" s="15"/>
      <c r="R85" s="87">
        <f t="shared" si="5"/>
        <v>0</v>
      </c>
    </row>
    <row r="86" spans="1:18" ht="23.25" x14ac:dyDescent="0.35">
      <c r="A86" s="68">
        <v>83</v>
      </c>
      <c r="B86" s="16"/>
      <c r="C86" s="83"/>
      <c r="D86" s="15"/>
      <c r="E86" s="15"/>
      <c r="F86" s="15"/>
      <c r="G86" s="76"/>
      <c r="H86" s="13"/>
      <c r="I86" s="13"/>
      <c r="J86" s="13"/>
      <c r="K86" s="13"/>
      <c r="L86" s="13"/>
      <c r="M86" s="13"/>
      <c r="N86" s="13"/>
      <c r="O86" s="13"/>
      <c r="P86" s="76">
        <f t="shared" si="6"/>
        <v>0</v>
      </c>
      <c r="Q86" s="15"/>
      <c r="R86" s="87">
        <f t="shared" si="5"/>
        <v>0</v>
      </c>
    </row>
    <row r="87" spans="1:18" ht="23.25" x14ac:dyDescent="0.35">
      <c r="A87" s="68">
        <v>84</v>
      </c>
      <c r="B87" s="16"/>
      <c r="C87" s="83"/>
      <c r="D87" s="15"/>
      <c r="E87" s="15"/>
      <c r="F87" s="15"/>
      <c r="G87" s="76"/>
      <c r="H87" s="13"/>
      <c r="I87" s="13"/>
      <c r="J87" s="13"/>
      <c r="K87" s="13"/>
      <c r="L87" s="13"/>
      <c r="M87" s="13"/>
      <c r="N87" s="13"/>
      <c r="O87" s="13"/>
      <c r="P87" s="76">
        <f t="shared" si="6"/>
        <v>0</v>
      </c>
      <c r="Q87" s="15"/>
      <c r="R87" s="87">
        <f t="shared" si="5"/>
        <v>0</v>
      </c>
    </row>
    <row r="88" spans="1:18" ht="23.25" x14ac:dyDescent="0.35">
      <c r="A88" s="68">
        <v>85</v>
      </c>
      <c r="B88" s="16"/>
      <c r="C88" s="83"/>
      <c r="D88" s="15"/>
      <c r="E88" s="15"/>
      <c r="F88" s="15"/>
      <c r="G88" s="76"/>
      <c r="H88" s="13"/>
      <c r="I88" s="13"/>
      <c r="J88" s="13"/>
      <c r="K88" s="13"/>
      <c r="L88" s="13"/>
      <c r="M88" s="13"/>
      <c r="N88" s="13"/>
      <c r="O88" s="13"/>
      <c r="P88" s="76">
        <f t="shared" si="6"/>
        <v>0</v>
      </c>
      <c r="Q88" s="15"/>
      <c r="R88" s="87">
        <f t="shared" si="5"/>
        <v>0</v>
      </c>
    </row>
    <row r="89" spans="1:18" ht="23.25" x14ac:dyDescent="0.35">
      <c r="A89" s="68">
        <v>86</v>
      </c>
      <c r="B89" s="16"/>
      <c r="C89" s="83"/>
      <c r="D89" s="15"/>
      <c r="E89" s="15"/>
      <c r="F89" s="15"/>
      <c r="G89" s="76"/>
      <c r="H89" s="13"/>
      <c r="I89" s="13"/>
      <c r="J89" s="13"/>
      <c r="K89" s="13"/>
      <c r="L89" s="13"/>
      <c r="M89" s="13"/>
      <c r="N89" s="13"/>
      <c r="O89" s="13"/>
      <c r="P89" s="76">
        <f t="shared" si="6"/>
        <v>0</v>
      </c>
      <c r="Q89" s="15"/>
      <c r="R89" s="87">
        <f t="shared" si="5"/>
        <v>0</v>
      </c>
    </row>
    <row r="90" spans="1:18" ht="23.25" x14ac:dyDescent="0.35">
      <c r="A90" s="68">
        <v>87</v>
      </c>
      <c r="B90" s="16"/>
      <c r="C90" s="83"/>
      <c r="D90" s="15"/>
      <c r="E90" s="15"/>
      <c r="F90" s="15"/>
      <c r="G90" s="76"/>
      <c r="H90" s="13"/>
      <c r="I90" s="13"/>
      <c r="J90" s="13"/>
      <c r="K90" s="13"/>
      <c r="L90" s="13"/>
      <c r="M90" s="13"/>
      <c r="N90" s="13"/>
      <c r="O90" s="13"/>
      <c r="P90" s="76">
        <f t="shared" si="6"/>
        <v>0</v>
      </c>
      <c r="Q90" s="15"/>
      <c r="R90" s="87">
        <f t="shared" si="5"/>
        <v>0</v>
      </c>
    </row>
    <row r="91" spans="1:18" ht="23.25" x14ac:dyDescent="0.35">
      <c r="A91" s="68">
        <v>88</v>
      </c>
      <c r="B91" s="16"/>
      <c r="C91" s="83"/>
      <c r="D91" s="15"/>
      <c r="E91" s="15"/>
      <c r="F91" s="15"/>
      <c r="G91" s="76"/>
      <c r="H91" s="13"/>
      <c r="I91" s="13"/>
      <c r="J91" s="13"/>
      <c r="K91" s="13"/>
      <c r="L91" s="13"/>
      <c r="M91" s="13"/>
      <c r="N91" s="13"/>
      <c r="O91" s="13"/>
      <c r="P91" s="76">
        <f t="shared" si="6"/>
        <v>0</v>
      </c>
      <c r="Q91" s="15"/>
      <c r="R91" s="87">
        <f t="shared" si="5"/>
        <v>0</v>
      </c>
    </row>
    <row r="92" spans="1:18" ht="23.25" x14ac:dyDescent="0.35">
      <c r="A92" s="68">
        <v>89</v>
      </c>
      <c r="B92" s="16"/>
      <c r="C92" s="83"/>
      <c r="D92" s="15"/>
      <c r="E92" s="15"/>
      <c r="F92" s="15"/>
      <c r="G92" s="76"/>
      <c r="H92" s="13"/>
      <c r="I92" s="13"/>
      <c r="J92" s="13"/>
      <c r="K92" s="13"/>
      <c r="L92" s="13"/>
      <c r="M92" s="13"/>
      <c r="N92" s="13"/>
      <c r="O92" s="13"/>
      <c r="P92" s="76">
        <f t="shared" si="6"/>
        <v>0</v>
      </c>
      <c r="Q92" s="15"/>
      <c r="R92" s="87">
        <f t="shared" si="5"/>
        <v>0</v>
      </c>
    </row>
    <row r="93" spans="1:18" ht="23.25" x14ac:dyDescent="0.35">
      <c r="A93" s="68">
        <v>90</v>
      </c>
      <c r="B93" s="16"/>
      <c r="C93" s="83"/>
      <c r="D93" s="15"/>
      <c r="E93" s="15"/>
      <c r="F93" s="15"/>
      <c r="G93" s="76"/>
      <c r="H93" s="13"/>
      <c r="I93" s="13"/>
      <c r="J93" s="13"/>
      <c r="K93" s="13"/>
      <c r="L93" s="13"/>
      <c r="M93" s="13"/>
      <c r="N93" s="13"/>
      <c r="O93" s="13"/>
      <c r="P93" s="76">
        <f t="shared" si="6"/>
        <v>0</v>
      </c>
      <c r="Q93" s="15"/>
      <c r="R93" s="87">
        <f t="shared" si="5"/>
        <v>0</v>
      </c>
    </row>
    <row r="94" spans="1:18" ht="23.25" x14ac:dyDescent="0.35">
      <c r="A94" s="68">
        <v>91</v>
      </c>
      <c r="B94" s="16"/>
      <c r="C94" s="83"/>
      <c r="D94" s="15"/>
      <c r="E94" s="15"/>
      <c r="F94" s="15"/>
      <c r="G94" s="76"/>
      <c r="H94" s="13"/>
      <c r="I94" s="13"/>
      <c r="J94" s="13"/>
      <c r="K94" s="13"/>
      <c r="L94" s="13"/>
      <c r="M94" s="13"/>
      <c r="N94" s="13"/>
      <c r="O94" s="13"/>
      <c r="P94" s="76">
        <f t="shared" si="6"/>
        <v>0</v>
      </c>
      <c r="Q94" s="15"/>
      <c r="R94" s="87">
        <f t="shared" si="5"/>
        <v>0</v>
      </c>
    </row>
    <row r="95" spans="1:18" ht="23.25" x14ac:dyDescent="0.35">
      <c r="A95" s="68">
        <v>92</v>
      </c>
      <c r="B95" s="16"/>
      <c r="C95" s="83"/>
      <c r="D95" s="15"/>
      <c r="E95" s="15"/>
      <c r="F95" s="15"/>
      <c r="G95" s="76"/>
      <c r="H95" s="13"/>
      <c r="I95" s="13"/>
      <c r="J95" s="13"/>
      <c r="K95" s="13"/>
      <c r="L95" s="13"/>
      <c r="M95" s="13"/>
      <c r="N95" s="13"/>
      <c r="O95" s="13"/>
      <c r="P95" s="76">
        <f t="shared" si="6"/>
        <v>0</v>
      </c>
      <c r="Q95" s="15"/>
      <c r="R95" s="87">
        <f t="shared" si="5"/>
        <v>0</v>
      </c>
    </row>
    <row r="96" spans="1:18" ht="23.25" x14ac:dyDescent="0.35">
      <c r="A96" s="68">
        <v>93</v>
      </c>
      <c r="B96" s="16"/>
      <c r="C96" s="83"/>
      <c r="D96" s="15"/>
      <c r="E96" s="15"/>
      <c r="F96" s="15"/>
      <c r="G96" s="76"/>
      <c r="H96" s="13"/>
      <c r="I96" s="13"/>
      <c r="J96" s="13"/>
      <c r="K96" s="13"/>
      <c r="L96" s="13"/>
      <c r="M96" s="13"/>
      <c r="N96" s="13"/>
      <c r="O96" s="13"/>
      <c r="P96" s="76">
        <f t="shared" si="6"/>
        <v>0</v>
      </c>
      <c r="Q96" s="15"/>
      <c r="R96" s="87">
        <f t="shared" si="5"/>
        <v>0</v>
      </c>
    </row>
    <row r="97" spans="1:18" ht="23.25" x14ac:dyDescent="0.35">
      <c r="A97" s="68">
        <v>94</v>
      </c>
      <c r="B97" s="16"/>
      <c r="C97" s="83"/>
      <c r="D97" s="15"/>
      <c r="E97" s="15"/>
      <c r="F97" s="15"/>
      <c r="G97" s="76"/>
      <c r="H97" s="13"/>
      <c r="I97" s="13"/>
      <c r="J97" s="13"/>
      <c r="K97" s="13"/>
      <c r="L97" s="13"/>
      <c r="M97" s="13"/>
      <c r="N97" s="13"/>
      <c r="O97" s="13"/>
      <c r="P97" s="76">
        <f t="shared" si="6"/>
        <v>0</v>
      </c>
      <c r="Q97" s="15"/>
      <c r="R97" s="87">
        <f t="shared" si="5"/>
        <v>0</v>
      </c>
    </row>
    <row r="98" spans="1:18" ht="23.25" x14ac:dyDescent="0.35">
      <c r="A98" s="68">
        <v>95</v>
      </c>
      <c r="B98" s="16"/>
      <c r="C98" s="83"/>
      <c r="D98" s="15"/>
      <c r="E98" s="15"/>
      <c r="F98" s="15"/>
      <c r="G98" s="76"/>
      <c r="H98" s="13"/>
      <c r="I98" s="13"/>
      <c r="J98" s="13"/>
      <c r="K98" s="13"/>
      <c r="L98" s="13"/>
      <c r="M98" s="13"/>
      <c r="N98" s="13"/>
      <c r="O98" s="13"/>
      <c r="P98" s="76">
        <f t="shared" si="6"/>
        <v>0</v>
      </c>
      <c r="Q98" s="15"/>
      <c r="R98" s="87">
        <f t="shared" si="5"/>
        <v>0</v>
      </c>
    </row>
    <row r="99" spans="1:18" ht="23.25" x14ac:dyDescent="0.35">
      <c r="A99" s="68">
        <v>96</v>
      </c>
      <c r="B99" s="16"/>
      <c r="C99" s="83"/>
      <c r="D99" s="15"/>
      <c r="E99" s="15"/>
      <c r="F99" s="15"/>
      <c r="G99" s="76"/>
      <c r="H99" s="13"/>
      <c r="I99" s="13"/>
      <c r="J99" s="13"/>
      <c r="K99" s="13"/>
      <c r="L99" s="13"/>
      <c r="M99" s="13"/>
      <c r="N99" s="13"/>
      <c r="O99" s="13"/>
      <c r="P99" s="76">
        <f t="shared" si="6"/>
        <v>0</v>
      </c>
      <c r="Q99" s="15"/>
      <c r="R99" s="87">
        <f t="shared" si="5"/>
        <v>0</v>
      </c>
    </row>
    <row r="100" spans="1:18" ht="23.25" x14ac:dyDescent="0.35">
      <c r="A100" s="68">
        <v>97</v>
      </c>
      <c r="B100" s="16"/>
      <c r="C100" s="83"/>
      <c r="D100" s="15"/>
      <c r="E100" s="15"/>
      <c r="F100" s="15"/>
      <c r="G100" s="76"/>
      <c r="H100" s="13"/>
      <c r="I100" s="13"/>
      <c r="J100" s="13"/>
      <c r="K100" s="13"/>
      <c r="L100" s="13"/>
      <c r="M100" s="13"/>
      <c r="N100" s="13"/>
      <c r="O100" s="13"/>
      <c r="P100" s="76">
        <f t="shared" si="6"/>
        <v>0</v>
      </c>
      <c r="Q100" s="15"/>
      <c r="R100" s="87">
        <f t="shared" ref="R100:R117" si="7">P100-Q100</f>
        <v>0</v>
      </c>
    </row>
    <row r="101" spans="1:18" ht="23.25" x14ac:dyDescent="0.35">
      <c r="A101" s="68">
        <v>98</v>
      </c>
      <c r="B101" s="16"/>
      <c r="C101" s="83"/>
      <c r="D101" s="15"/>
      <c r="E101" s="15"/>
      <c r="F101" s="15"/>
      <c r="G101" s="76"/>
      <c r="H101" s="13"/>
      <c r="I101" s="13"/>
      <c r="J101" s="13"/>
      <c r="K101" s="13"/>
      <c r="L101" s="13"/>
      <c r="M101" s="13"/>
      <c r="N101" s="13"/>
      <c r="O101" s="13"/>
      <c r="P101" s="76">
        <f t="shared" si="6"/>
        <v>0</v>
      </c>
      <c r="Q101" s="15"/>
      <c r="R101" s="87">
        <f t="shared" si="7"/>
        <v>0</v>
      </c>
    </row>
    <row r="102" spans="1:18" ht="23.25" x14ac:dyDescent="0.35">
      <c r="A102" s="68">
        <v>99</v>
      </c>
      <c r="B102" s="16"/>
      <c r="C102" s="83"/>
      <c r="D102" s="15"/>
      <c r="E102" s="15"/>
      <c r="F102" s="15"/>
      <c r="G102" s="76"/>
      <c r="H102" s="13"/>
      <c r="I102" s="13"/>
      <c r="J102" s="13"/>
      <c r="K102" s="13"/>
      <c r="L102" s="13"/>
      <c r="M102" s="13"/>
      <c r="N102" s="13"/>
      <c r="O102" s="13"/>
      <c r="P102" s="76">
        <f t="shared" si="6"/>
        <v>0</v>
      </c>
      <c r="Q102" s="15"/>
      <c r="R102" s="87">
        <f t="shared" si="7"/>
        <v>0</v>
      </c>
    </row>
    <row r="103" spans="1:18" ht="23.25" x14ac:dyDescent="0.35">
      <c r="A103" s="68">
        <v>100</v>
      </c>
      <c r="B103" s="16"/>
      <c r="C103" s="83"/>
      <c r="D103" s="15"/>
      <c r="E103" s="15"/>
      <c r="F103" s="15"/>
      <c r="G103" s="76"/>
      <c r="H103" s="13"/>
      <c r="I103" s="13"/>
      <c r="J103" s="13"/>
      <c r="K103" s="13"/>
      <c r="L103" s="13"/>
      <c r="M103" s="13"/>
      <c r="N103" s="13"/>
      <c r="O103" s="13"/>
      <c r="P103" s="76">
        <f t="shared" si="6"/>
        <v>0</v>
      </c>
      <c r="Q103" s="15"/>
      <c r="R103" s="87">
        <f t="shared" si="7"/>
        <v>0</v>
      </c>
    </row>
    <row r="104" spans="1:18" ht="23.25" x14ac:dyDescent="0.35">
      <c r="A104" s="68">
        <v>101</v>
      </c>
      <c r="B104" s="16"/>
      <c r="C104" s="83"/>
      <c r="D104" s="15"/>
      <c r="E104" s="15"/>
      <c r="F104" s="15"/>
      <c r="G104" s="76"/>
      <c r="H104" s="13"/>
      <c r="I104" s="13"/>
      <c r="J104" s="13"/>
      <c r="K104" s="13"/>
      <c r="L104" s="13"/>
      <c r="M104" s="13"/>
      <c r="N104" s="13"/>
      <c r="O104" s="13"/>
      <c r="P104" s="76">
        <f t="shared" ref="P104:P117" si="8">ROUND(I104-K104-M104-G104+O104,0)</f>
        <v>0</v>
      </c>
      <c r="Q104" s="15"/>
      <c r="R104" s="87">
        <f t="shared" si="7"/>
        <v>0</v>
      </c>
    </row>
    <row r="105" spans="1:18" ht="23.25" x14ac:dyDescent="0.35">
      <c r="A105" s="68">
        <v>102</v>
      </c>
      <c r="B105" s="16"/>
      <c r="C105" s="83"/>
      <c r="D105" s="15"/>
      <c r="E105" s="15"/>
      <c r="F105" s="15"/>
      <c r="G105" s="76"/>
      <c r="H105" s="13"/>
      <c r="I105" s="13"/>
      <c r="J105" s="13"/>
      <c r="K105" s="13"/>
      <c r="L105" s="13"/>
      <c r="M105" s="13"/>
      <c r="N105" s="13"/>
      <c r="O105" s="13"/>
      <c r="P105" s="76">
        <f t="shared" si="8"/>
        <v>0</v>
      </c>
      <c r="Q105" s="15"/>
      <c r="R105" s="87">
        <f t="shared" si="7"/>
        <v>0</v>
      </c>
    </row>
    <row r="106" spans="1:18" ht="23.25" x14ac:dyDescent="0.35">
      <c r="A106" s="68">
        <v>103</v>
      </c>
      <c r="B106" s="16"/>
      <c r="C106" s="83"/>
      <c r="D106" s="15"/>
      <c r="E106" s="15"/>
      <c r="F106" s="15"/>
      <c r="G106" s="76"/>
      <c r="H106" s="13"/>
      <c r="I106" s="13"/>
      <c r="J106" s="13"/>
      <c r="K106" s="13"/>
      <c r="L106" s="13"/>
      <c r="M106" s="13"/>
      <c r="N106" s="13"/>
      <c r="O106" s="13"/>
      <c r="P106" s="76">
        <f t="shared" si="8"/>
        <v>0</v>
      </c>
      <c r="Q106" s="15"/>
      <c r="R106" s="87">
        <f t="shared" si="7"/>
        <v>0</v>
      </c>
    </row>
    <row r="107" spans="1:18" ht="23.25" x14ac:dyDescent="0.35">
      <c r="A107" s="68">
        <v>104</v>
      </c>
      <c r="B107" s="16"/>
      <c r="C107" s="83"/>
      <c r="D107" s="15"/>
      <c r="E107" s="15"/>
      <c r="F107" s="15"/>
      <c r="G107" s="76"/>
      <c r="H107" s="13"/>
      <c r="I107" s="13"/>
      <c r="J107" s="13"/>
      <c r="K107" s="13"/>
      <c r="L107" s="13"/>
      <c r="M107" s="13"/>
      <c r="N107" s="13"/>
      <c r="O107" s="13"/>
      <c r="P107" s="76">
        <f t="shared" si="8"/>
        <v>0</v>
      </c>
      <c r="Q107" s="15"/>
      <c r="R107" s="87">
        <f t="shared" si="7"/>
        <v>0</v>
      </c>
    </row>
    <row r="108" spans="1:18" ht="23.25" x14ac:dyDescent="0.35">
      <c r="A108" s="68">
        <v>105</v>
      </c>
      <c r="B108" s="16"/>
      <c r="C108" s="83"/>
      <c r="D108" s="15"/>
      <c r="E108" s="15"/>
      <c r="F108" s="15"/>
      <c r="G108" s="76"/>
      <c r="H108" s="13"/>
      <c r="I108" s="13"/>
      <c r="J108" s="13"/>
      <c r="K108" s="13"/>
      <c r="L108" s="13"/>
      <c r="M108" s="13"/>
      <c r="N108" s="13"/>
      <c r="O108" s="13"/>
      <c r="P108" s="76">
        <f t="shared" si="8"/>
        <v>0</v>
      </c>
      <c r="Q108" s="15"/>
      <c r="R108" s="87">
        <f t="shared" si="7"/>
        <v>0</v>
      </c>
    </row>
    <row r="109" spans="1:18" ht="23.25" x14ac:dyDescent="0.35">
      <c r="A109" s="68">
        <v>106</v>
      </c>
      <c r="B109" s="16"/>
      <c r="C109" s="83"/>
      <c r="D109" s="15"/>
      <c r="E109" s="15"/>
      <c r="F109" s="15"/>
      <c r="G109" s="76"/>
      <c r="H109" s="13"/>
      <c r="I109" s="13"/>
      <c r="J109" s="13"/>
      <c r="K109" s="13"/>
      <c r="L109" s="13"/>
      <c r="M109" s="13"/>
      <c r="N109" s="13"/>
      <c r="O109" s="13"/>
      <c r="P109" s="76">
        <f t="shared" si="8"/>
        <v>0</v>
      </c>
      <c r="Q109" s="15"/>
      <c r="R109" s="87">
        <f t="shared" si="7"/>
        <v>0</v>
      </c>
    </row>
    <row r="110" spans="1:18" ht="23.25" x14ac:dyDescent="0.35">
      <c r="A110" s="68">
        <v>107</v>
      </c>
      <c r="B110" s="16"/>
      <c r="C110" s="83"/>
      <c r="D110" s="15"/>
      <c r="E110" s="15"/>
      <c r="F110" s="15"/>
      <c r="G110" s="76"/>
      <c r="H110" s="13"/>
      <c r="I110" s="13"/>
      <c r="J110" s="13"/>
      <c r="K110" s="13"/>
      <c r="L110" s="13"/>
      <c r="M110" s="13"/>
      <c r="N110" s="13"/>
      <c r="O110" s="13"/>
      <c r="P110" s="76">
        <f t="shared" si="8"/>
        <v>0</v>
      </c>
      <c r="Q110" s="15"/>
      <c r="R110" s="87">
        <f t="shared" si="7"/>
        <v>0</v>
      </c>
    </row>
    <row r="111" spans="1:18" ht="23.25" x14ac:dyDescent="0.35">
      <c r="A111" s="68">
        <v>108</v>
      </c>
      <c r="B111" s="16"/>
      <c r="C111" s="83"/>
      <c r="D111" s="15"/>
      <c r="E111" s="15"/>
      <c r="F111" s="15"/>
      <c r="G111" s="76"/>
      <c r="H111" s="13"/>
      <c r="I111" s="13"/>
      <c r="J111" s="13"/>
      <c r="K111" s="13"/>
      <c r="L111" s="13"/>
      <c r="M111" s="13"/>
      <c r="N111" s="13"/>
      <c r="O111" s="13"/>
      <c r="P111" s="76">
        <f t="shared" si="8"/>
        <v>0</v>
      </c>
      <c r="Q111" s="15"/>
      <c r="R111" s="87">
        <f t="shared" si="7"/>
        <v>0</v>
      </c>
    </row>
    <row r="112" spans="1:18" ht="23.25" x14ac:dyDescent="0.35">
      <c r="A112" s="68">
        <v>109</v>
      </c>
      <c r="B112" s="16"/>
      <c r="C112" s="83"/>
      <c r="D112" s="15"/>
      <c r="E112" s="15"/>
      <c r="F112" s="15"/>
      <c r="G112" s="76"/>
      <c r="H112" s="13"/>
      <c r="I112" s="13"/>
      <c r="J112" s="13"/>
      <c r="K112" s="13"/>
      <c r="L112" s="13"/>
      <c r="M112" s="13"/>
      <c r="N112" s="13"/>
      <c r="O112" s="13"/>
      <c r="P112" s="76">
        <f t="shared" si="8"/>
        <v>0</v>
      </c>
      <c r="Q112" s="15"/>
      <c r="R112" s="87">
        <f t="shared" si="7"/>
        <v>0</v>
      </c>
    </row>
    <row r="113" spans="1:18" ht="23.25" x14ac:dyDescent="0.35">
      <c r="A113" s="68">
        <v>110</v>
      </c>
      <c r="B113" s="16"/>
      <c r="C113" s="83"/>
      <c r="D113" s="15"/>
      <c r="E113" s="15"/>
      <c r="F113" s="15"/>
      <c r="G113" s="76"/>
      <c r="H113" s="13"/>
      <c r="I113" s="13"/>
      <c r="J113" s="13"/>
      <c r="K113" s="13"/>
      <c r="L113" s="13"/>
      <c r="M113" s="13"/>
      <c r="N113" s="13"/>
      <c r="O113" s="13"/>
      <c r="P113" s="76">
        <f t="shared" si="8"/>
        <v>0</v>
      </c>
      <c r="Q113" s="15"/>
      <c r="R113" s="87">
        <f t="shared" si="7"/>
        <v>0</v>
      </c>
    </row>
    <row r="114" spans="1:18" ht="23.25" x14ac:dyDescent="0.35">
      <c r="A114" s="68">
        <v>111</v>
      </c>
      <c r="B114" s="16"/>
      <c r="C114" s="83"/>
      <c r="D114" s="15"/>
      <c r="E114" s="15"/>
      <c r="F114" s="15"/>
      <c r="G114" s="76"/>
      <c r="H114" s="13"/>
      <c r="I114" s="13"/>
      <c r="J114" s="13"/>
      <c r="K114" s="13"/>
      <c r="L114" s="13"/>
      <c r="M114" s="13"/>
      <c r="N114" s="13"/>
      <c r="O114" s="13"/>
      <c r="P114" s="76">
        <f t="shared" si="8"/>
        <v>0</v>
      </c>
      <c r="Q114" s="15"/>
      <c r="R114" s="87">
        <f t="shared" si="7"/>
        <v>0</v>
      </c>
    </row>
    <row r="115" spans="1:18" ht="23.25" x14ac:dyDescent="0.35">
      <c r="A115" s="68">
        <v>112</v>
      </c>
      <c r="B115" s="16"/>
      <c r="C115" s="83"/>
      <c r="D115" s="15"/>
      <c r="E115" s="15"/>
      <c r="F115" s="15"/>
      <c r="G115" s="76"/>
      <c r="H115" s="13"/>
      <c r="I115" s="13"/>
      <c r="J115" s="13"/>
      <c r="K115" s="13"/>
      <c r="L115" s="13"/>
      <c r="M115" s="13"/>
      <c r="N115" s="13"/>
      <c r="O115" s="13"/>
      <c r="P115" s="76">
        <f t="shared" si="8"/>
        <v>0</v>
      </c>
      <c r="Q115" s="15"/>
      <c r="R115" s="87">
        <f t="shared" si="7"/>
        <v>0</v>
      </c>
    </row>
    <row r="116" spans="1:18" ht="23.25" x14ac:dyDescent="0.35">
      <c r="A116" s="68">
        <v>113</v>
      </c>
      <c r="B116" s="16"/>
      <c r="C116" s="83"/>
      <c r="D116" s="15"/>
      <c r="E116" s="15"/>
      <c r="F116" s="15"/>
      <c r="G116" s="76"/>
      <c r="H116" s="13"/>
      <c r="I116" s="13"/>
      <c r="J116" s="13"/>
      <c r="K116" s="13"/>
      <c r="L116" s="13"/>
      <c r="M116" s="13"/>
      <c r="N116" s="13"/>
      <c r="O116" s="13"/>
      <c r="P116" s="76">
        <f t="shared" si="8"/>
        <v>0</v>
      </c>
      <c r="Q116" s="15"/>
      <c r="R116" s="87">
        <f t="shared" si="7"/>
        <v>0</v>
      </c>
    </row>
    <row r="117" spans="1:18" ht="23.25" x14ac:dyDescent="0.35">
      <c r="A117" s="68">
        <v>114</v>
      </c>
      <c r="B117" s="19"/>
      <c r="C117" s="84"/>
      <c r="D117" s="15"/>
      <c r="E117" s="15"/>
      <c r="F117" s="15"/>
      <c r="G117" s="76"/>
      <c r="H117" s="14"/>
      <c r="I117" s="14"/>
      <c r="J117" s="14"/>
      <c r="K117" s="14"/>
      <c r="L117" s="14"/>
      <c r="M117" s="14"/>
      <c r="N117" s="14"/>
      <c r="O117" s="14"/>
      <c r="P117" s="76">
        <f t="shared" si="8"/>
        <v>0</v>
      </c>
      <c r="Q117" s="15"/>
      <c r="R117" s="87">
        <f t="shared" si="7"/>
        <v>0</v>
      </c>
    </row>
    <row r="118" spans="1:18" ht="23.25" hidden="1" x14ac:dyDescent="0.35">
      <c r="A118" s="69"/>
      <c r="C118" s="81" t="s">
        <v>50</v>
      </c>
      <c r="D118" s="12">
        <f>SUM(D4:D117)</f>
        <v>59000</v>
      </c>
      <c r="E118" s="12">
        <f>SUBTOTAL(109,E4:E117)</f>
        <v>4273</v>
      </c>
      <c r="F118" s="12">
        <f t="shared" ref="F118" si="9">SUM(F4:F117)</f>
        <v>13147</v>
      </c>
      <c r="G118" s="77">
        <f t="shared" ref="G118" si="10">SUM(G4:G117)</f>
        <v>17420</v>
      </c>
      <c r="H118" s="77">
        <f t="shared" ref="H118" si="11">SUM(H4:H117)</f>
        <v>1086</v>
      </c>
      <c r="I118" s="77">
        <f t="shared" ref="I118" si="12">SUM(I4:I117)</f>
        <v>36199.999999999985</v>
      </c>
      <c r="J118" s="77">
        <f t="shared" ref="J118" si="13">SUM(J4:J117)</f>
        <v>21.693055555555567</v>
      </c>
      <c r="K118" s="77">
        <f t="shared" ref="K118" si="14">SUM(K4:K117)</f>
        <v>2577.438271604939</v>
      </c>
      <c r="L118" s="77">
        <f t="shared" ref="L118" si="15">SUM(L4:L117)</f>
        <v>9.5562500000000039</v>
      </c>
      <c r="M118" s="77">
        <f t="shared" ref="M118" si="16">SUM(M4:M117)</f>
        <v>849.44444444444503</v>
      </c>
      <c r="N118" s="77">
        <f t="shared" ref="N118" si="17">SUM(N4:N117)</f>
        <v>34.048611111111107</v>
      </c>
      <c r="O118" s="77">
        <f t="shared" ref="O118" si="18">SUM(O4:O117)</f>
        <v>4503.2407407407391</v>
      </c>
      <c r="P118" s="77">
        <f t="shared" ref="P118:R118" si="19">SUM(P4:P117)</f>
        <v>21861</v>
      </c>
      <c r="Q118" s="12">
        <f t="shared" si="19"/>
        <v>44352</v>
      </c>
      <c r="R118" s="12">
        <f t="shared" si="19"/>
        <v>-22491</v>
      </c>
    </row>
    <row r="120" spans="1:18" x14ac:dyDescent="0.3">
      <c r="R120" s="90"/>
    </row>
    <row r="121" spans="1:18" x14ac:dyDescent="0.3">
      <c r="R121" s="90"/>
    </row>
    <row r="122" spans="1:18" x14ac:dyDescent="0.3">
      <c r="R122" s="90"/>
    </row>
    <row r="124" spans="1:18" x14ac:dyDescent="0.3">
      <c r="B124" s="2" t="s">
        <v>159</v>
      </c>
      <c r="C124" s="81" t="s">
        <v>157</v>
      </c>
    </row>
    <row r="125" spans="1:18" x14ac:dyDescent="0.3">
      <c r="B125" s="2" t="s">
        <v>160</v>
      </c>
      <c r="C125" s="81" t="s">
        <v>158</v>
      </c>
    </row>
  </sheetData>
  <hyperlinks>
    <hyperlink ref="A4" location="'1'!A1" display="'1'!A1"/>
    <hyperlink ref="A5" location="'2'!A1" display="'2'!A1"/>
    <hyperlink ref="A6" location="'3'!A1" display="'3'!A1"/>
    <hyperlink ref="A7" location="'4'!A1" display="'4'!A1"/>
    <hyperlink ref="A8" location="'5'!A1" display="'5'!A1"/>
    <hyperlink ref="A9" location="'6'!A1" display="'6'!A1"/>
    <hyperlink ref="A10" location="'7'!A1" display="'7'!A1"/>
    <hyperlink ref="A11" location="'8'!A1" display="'8'!A1"/>
    <hyperlink ref="A12" location="'9'!A1" display="'9'!A1"/>
    <hyperlink ref="A13" location="'10'!A1" display="'10'!A1"/>
    <hyperlink ref="A14" location="'11'!A1" display="'11'!A1"/>
    <hyperlink ref="A15" location="'12'!A1" display="'12'!A1"/>
    <hyperlink ref="A16" location="'13'!A1" display="'13'!A1"/>
    <hyperlink ref="A17" location="'14'!A1" display="'14'!A1"/>
    <hyperlink ref="A18" location="'15'!A1" display="'15'!A1"/>
    <hyperlink ref="A19" location="'16'!A1" display="'16'!A1"/>
    <hyperlink ref="A20" location="'17'!A1" display="'17'!A1"/>
    <hyperlink ref="A21" location="'18'!A1" display="'18'!A1"/>
    <hyperlink ref="A22" location="'19'!A1" display="'19'!A1"/>
    <hyperlink ref="A23" location="'20'!A1" display="'20'!A1"/>
    <hyperlink ref="A24" location="'21'!A1" display="'21'!A1"/>
    <hyperlink ref="A25" location="'22'!A1" display="'22'!A1"/>
    <hyperlink ref="A26" location="'23'!A1" display="'23'!A1"/>
    <hyperlink ref="A27" location="'24'!A1" display="'24'!A1"/>
    <hyperlink ref="A28" location="'25'!A1" display="'25'!A1"/>
    <hyperlink ref="A29" location="'26'!A1" display="'26'!A1"/>
    <hyperlink ref="A30" location="'27'!A1" display="'27'!A1"/>
    <hyperlink ref="A31" location="'28'!A1" display="'28'!A1"/>
    <hyperlink ref="A32" location="'29'!A1" display="'29'!A1"/>
    <hyperlink ref="A33" location="'30'!A1" display="'30'!A1"/>
    <hyperlink ref="A34" location="'31'!A1" display="'31'!A1"/>
    <hyperlink ref="A35" location="'32'!A1" display="'32'!A1"/>
    <hyperlink ref="A36" location="'33'!A1" display="'33'!A1"/>
    <hyperlink ref="A37" location="'34'!A1" display="'34'!A1"/>
    <hyperlink ref="A38" location="'35'!A1" display="'35'!A1"/>
    <hyperlink ref="A39" location="'36'!A1" display="'36'!A1"/>
    <hyperlink ref="A40" location="'37'!A1" display="'37'!A1"/>
    <hyperlink ref="A41" location="'38'!A1" display="'38'!A1"/>
    <hyperlink ref="A42" location="'39'!A1" display="'39'!A1"/>
    <hyperlink ref="A43" location="'40'!A1" display="'40'!A1"/>
    <hyperlink ref="A44" location="'41'!A1" display="'41'!A1"/>
    <hyperlink ref="A45" location="'42'!A1" display="'42'!A1"/>
    <hyperlink ref="A46" location="'43'!A1" display="'43'!A1"/>
    <hyperlink ref="A47" location="'44'!A1" display="'44'!A1"/>
    <hyperlink ref="A48" location="'45'!A1" display="'45'!A1"/>
    <hyperlink ref="A49" location="'46'!A1" display="'46'!A1"/>
    <hyperlink ref="A50" location="'47'!A1" display="'47'!A1"/>
    <hyperlink ref="A51" location="'48'!A1" display="'48'!A1"/>
    <hyperlink ref="A52" location="'49'!A1" display="'49'!A1"/>
    <hyperlink ref="A53" location="'50'!A1" display="'50'!A1"/>
    <hyperlink ref="A54" location="'51'!A1" display="'51'!A1"/>
    <hyperlink ref="A55" location="'52'!A1" display="'52'!A1"/>
    <hyperlink ref="A56" location="'53'!A1" display="'53'!A1"/>
    <hyperlink ref="A57" location="'54'!A1" display="'54'!A1"/>
    <hyperlink ref="A58" location="'55'!A1" display="'55'!A1"/>
    <hyperlink ref="A59" location="'56'!A1" display="'56'!A1"/>
    <hyperlink ref="A60" location="'57'!A1" display="'57'!A1"/>
    <hyperlink ref="A61" location="'58'!A1" display="'58'!A1"/>
    <hyperlink ref="A62" location="'59'!A1" display="'59'!A1"/>
    <hyperlink ref="A63" location="'60'!A1" display="'60'!A1"/>
    <hyperlink ref="A64" location="'61'!A1" display="'61'!A1"/>
  </hyperlinks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21" activePane="bottomRight" state="frozen"/>
      <selection activeCell="J15" sqref="J15"/>
      <selection pane="topRight" activeCell="J15" sqref="J15"/>
      <selection pane="bottomLeft" activeCell="J15" sqref="J15"/>
      <selection pane="bottomRight" activeCell="C34" sqref="C34:D34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جدول!B30</f>
        <v>0</v>
      </c>
    </row>
    <row r="2" spans="1:10" ht="20.25" x14ac:dyDescent="0.3">
      <c r="A2" s="133" t="s">
        <v>20</v>
      </c>
      <c r="B2" s="133"/>
      <c r="C2" s="39" t="str">
        <f>جدول!C30</f>
        <v>زيناهم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60"/>
      <c r="E4" s="51">
        <f>IF('27'!$C4=0,0,'27'!$C4-$C$52)</f>
        <v>0</v>
      </c>
      <c r="F4" s="51">
        <f>IF(D4=0,0,IF(D4&lt;$D$52,$D$52-D4,0))</f>
        <v>0</v>
      </c>
      <c r="G4" s="51">
        <f>IF('27'!$D4&lt;$D$52,0,'27'!$D4-$D$52)</f>
        <v>0</v>
      </c>
      <c r="I4" s="40">
        <f>جدول!D30</f>
        <v>1000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IF('27'!$C5=0,0,'27'!$C5-$C$52)</f>
        <v>0</v>
      </c>
      <c r="F5" s="55">
        <f t="shared" ref="F5:F33" si="1">IF(D5=0,0,IF(D5&lt;$D$52,$D$52-D5,0))</f>
        <v>0</v>
      </c>
      <c r="G5" s="55">
        <f>IF('27'!$D5&lt;$D$52,0,'27'!$D5-$D$52)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56"/>
      <c r="D6" s="60"/>
      <c r="E6" s="58">
        <f>IF('27'!$C6=0,0,'27'!$C6-$C$52)</f>
        <v>0</v>
      </c>
      <c r="F6" s="58">
        <f t="shared" si="1"/>
        <v>0</v>
      </c>
      <c r="G6" s="58">
        <f>IF('27'!$D6&lt;$D$52,0,'27'!$D6-$D$52)</f>
        <v>0</v>
      </c>
      <c r="I6" s="23">
        <v>9</v>
      </c>
      <c r="J6" s="23" t="s">
        <v>11</v>
      </c>
    </row>
    <row r="7" spans="1:10" ht="15" x14ac:dyDescent="0.25">
      <c r="A7" s="4">
        <f t="shared" ref="A7:A31" si="2">A6+1</f>
        <v>43163</v>
      </c>
      <c r="B7" s="20" t="s">
        <v>64</v>
      </c>
      <c r="C7" s="56"/>
      <c r="D7" s="60"/>
      <c r="E7" s="52">
        <f>IF('27'!$C7=0,0,'27'!$C7-$C$52)</f>
        <v>0</v>
      </c>
      <c r="F7" s="52">
        <f t="shared" si="1"/>
        <v>0</v>
      </c>
      <c r="G7" s="52">
        <f>IF('27'!$D7&lt;$D$52,0,'27'!$D7-$D$52)</f>
        <v>0</v>
      </c>
      <c r="I7" s="48">
        <f>I4/I5</f>
        <v>33.333333333333336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56"/>
      <c r="D8" s="57"/>
      <c r="E8" s="58">
        <f>IF('27'!$C8=0,0,'27'!$C8-$C$52)</f>
        <v>0</v>
      </c>
      <c r="F8" s="58">
        <f t="shared" si="1"/>
        <v>0</v>
      </c>
      <c r="G8" s="58">
        <f>IF('27'!$D8&lt;$D$52,0,'27'!$D8-$D$52)</f>
        <v>0</v>
      </c>
      <c r="I8" s="48">
        <f>I7/I6</f>
        <v>3.7037037037037042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59"/>
      <c r="D9" s="60"/>
      <c r="E9" s="52">
        <f>IF('27'!$C9=0,0,'27'!$C9-$C$52)</f>
        <v>0</v>
      </c>
      <c r="F9" s="52">
        <f t="shared" si="1"/>
        <v>0</v>
      </c>
      <c r="G9" s="52">
        <f>IF('27'!$D9&lt;$D$52,0,'27'!$D9-$D$52)</f>
        <v>0</v>
      </c>
      <c r="I9" s="23">
        <f>I5*I6</f>
        <v>270</v>
      </c>
      <c r="J9" s="23" t="s">
        <v>13</v>
      </c>
    </row>
    <row r="10" spans="1:10" ht="15" x14ac:dyDescent="0.25">
      <c r="A10" s="3">
        <f t="shared" si="2"/>
        <v>43166</v>
      </c>
      <c r="B10" s="20" t="s">
        <v>67</v>
      </c>
      <c r="C10" s="56"/>
      <c r="D10" s="57"/>
      <c r="E10" s="58">
        <f>IF('27'!$C10=0,0,'27'!$C10-$C$52)</f>
        <v>0</v>
      </c>
      <c r="F10" s="58">
        <f t="shared" si="1"/>
        <v>0</v>
      </c>
      <c r="G10" s="58">
        <f>IF('27'!$D10&lt;$D$52,0,'27'!$D10-$D$52)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56"/>
      <c r="D11" s="60"/>
      <c r="E11" s="52">
        <f>IF('27'!$C11=0,0,'27'!$C11-$C$52)</f>
        <v>0</v>
      </c>
      <c r="F11" s="52">
        <f t="shared" si="1"/>
        <v>0</v>
      </c>
      <c r="G11" s="52">
        <f>IF('27'!$D11&lt;$D$52,0,'27'!$D11-$D$52)</f>
        <v>0</v>
      </c>
      <c r="I11" s="23" t="s">
        <v>100</v>
      </c>
    </row>
    <row r="12" spans="1:10" ht="15" x14ac:dyDescent="0.25">
      <c r="A12" s="46">
        <f t="shared" si="2"/>
        <v>43168</v>
      </c>
      <c r="B12" s="47" t="s">
        <v>62</v>
      </c>
      <c r="C12" s="53"/>
      <c r="D12" s="54"/>
      <c r="E12" s="55">
        <f>IF('27'!$C12=0,0,'27'!$C12-$C$52)</f>
        <v>0</v>
      </c>
      <c r="F12" s="55">
        <f t="shared" si="1"/>
        <v>0</v>
      </c>
      <c r="G12" s="55">
        <f>IF('27'!$D12&lt;$D$52,0,'27'!$D12-$D$52)</f>
        <v>0</v>
      </c>
      <c r="I12" s="58">
        <v>0.33333333333333331</v>
      </c>
      <c r="J12" s="58">
        <v>0.70833333333333337</v>
      </c>
    </row>
    <row r="13" spans="1:10" ht="15" x14ac:dyDescent="0.25">
      <c r="A13" s="4">
        <f t="shared" si="2"/>
        <v>43169</v>
      </c>
      <c r="B13" s="20" t="s">
        <v>63</v>
      </c>
      <c r="C13" s="59"/>
      <c r="D13" s="60"/>
      <c r="E13" s="52">
        <f>IF('27'!$C13=0,0,'27'!$C13-$C$52)</f>
        <v>0</v>
      </c>
      <c r="F13" s="52">
        <f t="shared" si="1"/>
        <v>0</v>
      </c>
      <c r="G13" s="52">
        <f>IF('27'!$D13&lt;$D$52,0,'27'!$D13-$D$52)</f>
        <v>0</v>
      </c>
      <c r="J13" s="58">
        <f>J12-I12</f>
        <v>0.37500000000000006</v>
      </c>
    </row>
    <row r="14" spans="1:10" ht="15" x14ac:dyDescent="0.25">
      <c r="A14" s="3">
        <f t="shared" si="2"/>
        <v>43170</v>
      </c>
      <c r="B14" s="20" t="s">
        <v>64</v>
      </c>
      <c r="C14" s="56"/>
      <c r="D14" s="57"/>
      <c r="E14" s="58">
        <f>IF('27'!$C14=0,0,'27'!$C14-$C$52)</f>
        <v>0</v>
      </c>
      <c r="F14" s="58">
        <f t="shared" si="1"/>
        <v>0</v>
      </c>
      <c r="G14" s="58">
        <f>IF('27'!$D14&lt;$D$52,0,'27'!$D14-$D$52)</f>
        <v>0</v>
      </c>
      <c r="J14" s="58">
        <v>0.70833333333333337</v>
      </c>
    </row>
    <row r="15" spans="1:10" ht="15" x14ac:dyDescent="0.25">
      <c r="A15" s="4">
        <f t="shared" si="2"/>
        <v>43171</v>
      </c>
      <c r="B15" s="20" t="s">
        <v>65</v>
      </c>
      <c r="C15" s="59"/>
      <c r="D15" s="57"/>
      <c r="E15" s="52">
        <f>IF('27'!$C15=0,0,'27'!$C15-$C$52)</f>
        <v>0</v>
      </c>
      <c r="F15" s="52">
        <f t="shared" si="1"/>
        <v>0</v>
      </c>
      <c r="G15" s="52">
        <f>IF('27'!$D15&lt;$D$52,0,'27'!$D15-$D$52)</f>
        <v>0</v>
      </c>
      <c r="J15" s="101">
        <f>J14+J13</f>
        <v>1.0833333333333335</v>
      </c>
    </row>
    <row r="16" spans="1:10" ht="15" x14ac:dyDescent="0.25">
      <c r="A16" s="3">
        <f t="shared" si="2"/>
        <v>43172</v>
      </c>
      <c r="B16" s="20" t="s">
        <v>66</v>
      </c>
      <c r="C16" s="56"/>
      <c r="D16" s="57"/>
      <c r="E16" s="58">
        <f>IF('27'!$C16=0,0,'27'!$C16-$C$52)</f>
        <v>0</v>
      </c>
      <c r="F16" s="58">
        <f t="shared" si="1"/>
        <v>0</v>
      </c>
      <c r="G16" s="58">
        <f>IF('27'!$D16&lt;$D$52,0,'27'!$D16-$D$52)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0.33333333333333331</v>
      </c>
      <c r="D17" s="58">
        <v>0.70833333333333337</v>
      </c>
      <c r="E17" s="52">
        <f>IF('27'!$C17=0,0,'27'!$C17-$C$52)</f>
        <v>0</v>
      </c>
      <c r="F17" s="52">
        <f t="shared" si="1"/>
        <v>0</v>
      </c>
      <c r="G17" s="52">
        <f>IF('27'!$D17&lt;$D$52,0,'27'!$D17-$D$52)</f>
        <v>0</v>
      </c>
      <c r="I17" s="58">
        <v>0.39583333333333331</v>
      </c>
      <c r="J17" s="58">
        <v>0.70833333333333337</v>
      </c>
    </row>
    <row r="18" spans="1:10" ht="15" x14ac:dyDescent="0.2">
      <c r="A18" s="3">
        <f t="shared" si="2"/>
        <v>43174</v>
      </c>
      <c r="B18" s="20" t="s">
        <v>61</v>
      </c>
      <c r="C18" s="58">
        <v>0.33333333333333331</v>
      </c>
      <c r="D18" s="58">
        <v>0.70833333333333337</v>
      </c>
      <c r="E18" s="58">
        <f>IF('27'!$C18=0,0,'27'!$C18-$C$52)</f>
        <v>0</v>
      </c>
      <c r="F18" s="58">
        <f t="shared" si="1"/>
        <v>0</v>
      </c>
      <c r="G18" s="58">
        <f>IF('27'!$D18&lt;$D$52,0,'27'!$D18-$D$52)</f>
        <v>0</v>
      </c>
      <c r="J18" s="58">
        <f>J17-I17</f>
        <v>0.31250000000000006</v>
      </c>
    </row>
    <row r="19" spans="1:10" ht="15" x14ac:dyDescent="0.2">
      <c r="A19" s="46">
        <f t="shared" si="2"/>
        <v>43175</v>
      </c>
      <c r="B19" s="47" t="s">
        <v>62</v>
      </c>
      <c r="C19" s="55"/>
      <c r="D19" s="55"/>
      <c r="E19" s="55">
        <f>IF('27'!$C19=0,0,'27'!$C19-$C$52)</f>
        <v>0</v>
      </c>
      <c r="F19" s="55">
        <f t="shared" si="1"/>
        <v>0</v>
      </c>
      <c r="G19" s="55">
        <f>IF('27'!$D19&lt;$D$52,0,'27'!$D19-$D$52)</f>
        <v>0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0.70833333333333337</v>
      </c>
      <c r="E20" s="58">
        <f>IF('27'!$C20=0,0,'27'!$C20-$C$52)</f>
        <v>0</v>
      </c>
      <c r="F20" s="58">
        <f t="shared" si="1"/>
        <v>0</v>
      </c>
      <c r="G20" s="58">
        <f>IF('27'!$D20&lt;$D$52,0,'27'!$D20-$D$52)</f>
        <v>0</v>
      </c>
      <c r="J20" s="101">
        <f>J19+J18</f>
        <v>1.0208333333333335</v>
      </c>
    </row>
    <row r="21" spans="1:10" ht="15" x14ac:dyDescent="0.2">
      <c r="A21" s="4">
        <f t="shared" si="2"/>
        <v>43177</v>
      </c>
      <c r="B21" s="20" t="s">
        <v>64</v>
      </c>
      <c r="C21" s="58">
        <v>0.33333333333333331</v>
      </c>
      <c r="D21" s="58">
        <v>0.70833333333333337</v>
      </c>
      <c r="E21" s="52">
        <f>IF('27'!$C21=0,0,'27'!$C21-$C$52)</f>
        <v>0</v>
      </c>
      <c r="F21" s="52">
        <f t="shared" si="1"/>
        <v>0</v>
      </c>
      <c r="G21" s="52">
        <f>IF('27'!$D21&lt;$D$52,0,'27'!$D21-$D$52)</f>
        <v>0</v>
      </c>
    </row>
    <row r="22" spans="1:10" ht="15" x14ac:dyDescent="0.2">
      <c r="A22" s="3">
        <f t="shared" si="2"/>
        <v>43178</v>
      </c>
      <c r="B22" s="20" t="s">
        <v>65</v>
      </c>
      <c r="C22" s="58">
        <v>0.33333333333333331</v>
      </c>
      <c r="D22" s="58">
        <v>0.70833333333333337</v>
      </c>
      <c r="E22" s="58">
        <f>IF('27'!$C22=0,0,'27'!$C22-$C$52)</f>
        <v>0</v>
      </c>
      <c r="F22" s="58">
        <f t="shared" si="1"/>
        <v>0</v>
      </c>
      <c r="G22" s="58">
        <f>IF('27'!$D22&lt;$D$52,0,'27'!$D22-$D$52)</f>
        <v>0</v>
      </c>
    </row>
    <row r="23" spans="1:10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0.70833333333333337</v>
      </c>
      <c r="E23" s="52">
        <f>IF('27'!$C23=0,0,'27'!$C23-$C$52)</f>
        <v>0</v>
      </c>
      <c r="F23" s="52">
        <f t="shared" si="1"/>
        <v>0</v>
      </c>
      <c r="G23" s="52">
        <f>IF('27'!$D23&lt;$D$52,0,'27'!$D23-$D$52)</f>
        <v>0</v>
      </c>
    </row>
    <row r="24" spans="1:10" ht="15" x14ac:dyDescent="0.2">
      <c r="A24" s="3">
        <f t="shared" si="2"/>
        <v>43180</v>
      </c>
      <c r="B24" s="20" t="s">
        <v>67</v>
      </c>
      <c r="C24" s="58">
        <v>0.33333333333333331</v>
      </c>
      <c r="D24" s="58">
        <v>0.70833333333333337</v>
      </c>
      <c r="E24" s="58">
        <f>IF('27'!$C24=0,0,'27'!$C24-$C$52)</f>
        <v>0</v>
      </c>
      <c r="F24" s="58">
        <f t="shared" si="1"/>
        <v>0</v>
      </c>
      <c r="G24" s="58">
        <f>IF('27'!$D24&lt;$D$52,0,'27'!$D24-$D$52)</f>
        <v>0</v>
      </c>
    </row>
    <row r="25" spans="1:10" ht="15" x14ac:dyDescent="0.2">
      <c r="A25" s="4">
        <f t="shared" si="2"/>
        <v>43181</v>
      </c>
      <c r="B25" s="20" t="s">
        <v>61</v>
      </c>
      <c r="C25" s="58">
        <v>0.33333333333333331</v>
      </c>
      <c r="D25" s="58">
        <v>0.70833333333333337</v>
      </c>
      <c r="E25" s="52">
        <f>IF('27'!$C25=0,0,'27'!$C25-$C$52)</f>
        <v>0</v>
      </c>
      <c r="F25" s="52">
        <f t="shared" si="1"/>
        <v>0</v>
      </c>
      <c r="G25" s="52">
        <f>IF('27'!$D25&lt;$D$52,0,'27'!$D25-$D$52)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1.0416666666666667</v>
      </c>
      <c r="E26" s="55">
        <f>IF('27'!$C26=0,0,'27'!$C26-$C$52)</f>
        <v>0</v>
      </c>
      <c r="F26" s="55">
        <f t="shared" si="1"/>
        <v>0</v>
      </c>
      <c r="G26" s="55">
        <f>IF('27'!$D26&lt;$D$52,0,'27'!$D26-$D$52)</f>
        <v>0.33333333333333337</v>
      </c>
    </row>
    <row r="27" spans="1:10" ht="15" x14ac:dyDescent="0.2">
      <c r="A27" s="4">
        <f t="shared" si="2"/>
        <v>43183</v>
      </c>
      <c r="B27" s="20" t="s">
        <v>63</v>
      </c>
      <c r="C27" s="58"/>
      <c r="D27" s="58"/>
      <c r="E27" s="52">
        <f>IF('27'!$C27=0,0,'27'!$C27-$C$52)</f>
        <v>0</v>
      </c>
      <c r="F27" s="52">
        <f t="shared" si="1"/>
        <v>0</v>
      </c>
      <c r="G27" s="52">
        <f>IF('27'!$D27&lt;$D$52,0,'27'!$D27-$D$52)</f>
        <v>0</v>
      </c>
    </row>
    <row r="28" spans="1:10" ht="15" x14ac:dyDescent="0.2">
      <c r="A28" s="3">
        <f t="shared" si="2"/>
        <v>43184</v>
      </c>
      <c r="B28" s="20" t="s">
        <v>64</v>
      </c>
      <c r="C28" s="58">
        <v>0.33333333333333331</v>
      </c>
      <c r="D28" s="58">
        <v>0.70833333333333337</v>
      </c>
      <c r="E28" s="58">
        <f>IF('27'!$C28=0,0,'27'!$C28-$C$52)</f>
        <v>0</v>
      </c>
      <c r="F28" s="58">
        <f t="shared" si="1"/>
        <v>0</v>
      </c>
      <c r="G28" s="58">
        <f>IF('27'!$D28&lt;$D$52,0,'27'!$D28-$D$52)</f>
        <v>0</v>
      </c>
    </row>
    <row r="29" spans="1:10" ht="15" x14ac:dyDescent="0.2">
      <c r="A29" s="4">
        <f t="shared" si="2"/>
        <v>43185</v>
      </c>
      <c r="B29" s="20" t="s">
        <v>65</v>
      </c>
      <c r="C29" s="58">
        <v>0.33333333333333331</v>
      </c>
      <c r="D29" s="58">
        <v>0.70833333333333337</v>
      </c>
      <c r="E29" s="52">
        <f>IF('27'!$C29=0,0,'27'!$C29-$C$52)</f>
        <v>0</v>
      </c>
      <c r="F29" s="52">
        <f t="shared" si="1"/>
        <v>0</v>
      </c>
      <c r="G29" s="52">
        <f>IF('27'!$D29&lt;$D$52,0,'27'!$D29-$D$52)</f>
        <v>0</v>
      </c>
    </row>
    <row r="30" spans="1:10" ht="15" x14ac:dyDescent="0.2">
      <c r="A30" s="3">
        <f t="shared" si="2"/>
        <v>43186</v>
      </c>
      <c r="B30" s="20" t="s">
        <v>66</v>
      </c>
      <c r="C30" s="58">
        <v>0.33333333333333331</v>
      </c>
      <c r="D30" s="58">
        <v>0.70833333333333337</v>
      </c>
      <c r="E30" s="58">
        <f>IF('27'!$C30=0,0,'27'!$C30-$C$52)</f>
        <v>0</v>
      </c>
      <c r="F30" s="58">
        <f t="shared" si="1"/>
        <v>0</v>
      </c>
      <c r="G30" s="58">
        <f>IF('27'!$D30&lt;$D$52,0,'27'!$D30-$D$52)</f>
        <v>0</v>
      </c>
    </row>
    <row r="31" spans="1:10" ht="15" x14ac:dyDescent="0.2">
      <c r="A31" s="4">
        <f t="shared" si="2"/>
        <v>43187</v>
      </c>
      <c r="B31" s="20" t="s">
        <v>67</v>
      </c>
      <c r="C31" s="58">
        <v>0.33333333333333331</v>
      </c>
      <c r="D31" s="58">
        <v>0.70833333333333337</v>
      </c>
      <c r="E31" s="52">
        <f>IF('27'!$C31=0,0,'27'!$C31-$C$52)</f>
        <v>0</v>
      </c>
      <c r="F31" s="52">
        <f t="shared" si="1"/>
        <v>0</v>
      </c>
      <c r="G31" s="52">
        <f>IF('27'!$D31&lt;$D$52,0,'27'!$D31-$D$52)</f>
        <v>0</v>
      </c>
    </row>
    <row r="32" spans="1:10" ht="15" x14ac:dyDescent="0.2">
      <c r="A32" s="3">
        <f>A31+1</f>
        <v>43188</v>
      </c>
      <c r="B32" s="20" t="s">
        <v>61</v>
      </c>
      <c r="C32" s="58">
        <v>0.33333333333333331</v>
      </c>
      <c r="D32" s="58">
        <v>0.70833333333333337</v>
      </c>
      <c r="E32" s="58">
        <f>IF('27'!$C32=0,0,'27'!$C32-$C$52)</f>
        <v>0</v>
      </c>
      <c r="F32" s="58">
        <f t="shared" si="1"/>
        <v>0</v>
      </c>
      <c r="G32" s="58">
        <f>IF('27'!$D32&lt;$D$52,0,'27'!$D32-$D$52)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8">
        <v>0.33333333333333331</v>
      </c>
      <c r="D33" s="58">
        <v>0.70833333333333337</v>
      </c>
      <c r="E33" s="55">
        <f>IF('27'!$C33=0,0,'27'!$C33-$C$52)</f>
        <v>0</v>
      </c>
      <c r="F33" s="55">
        <f t="shared" si="1"/>
        <v>0</v>
      </c>
      <c r="G33" s="55">
        <f>IF('27'!$D33&lt;$D$52,0,'27'!$D33-$D$52)</f>
        <v>0</v>
      </c>
    </row>
    <row r="34" spans="1:7" ht="15" x14ac:dyDescent="0.2">
      <c r="A34" s="3">
        <f>A33+1</f>
        <v>43190</v>
      </c>
      <c r="B34" s="20" t="s">
        <v>63</v>
      </c>
      <c r="C34" s="58"/>
      <c r="D34" s="58"/>
      <c r="E34" s="58">
        <f>IF('27'!$C34=0,0,'27'!$C34-$C$52)</f>
        <v>0</v>
      </c>
      <c r="F34" s="58">
        <f t="shared" ref="F34" si="4">IF(D34=0,0,IF(D34&lt;$D$52,$D$52-D34,0))</f>
        <v>0</v>
      </c>
      <c r="G34" s="58">
        <f>IF('27'!$D34&lt;$D$52,0,'27'!$D34-$D$52)</f>
        <v>0</v>
      </c>
    </row>
    <row r="35" spans="1:7" ht="15" x14ac:dyDescent="0.25">
      <c r="A35" s="7"/>
      <c r="B35" s="1">
        <f>'27'!$C$35-'27'!$D$35+COUNTA(C4:C35)</f>
        <v>16</v>
      </c>
      <c r="C35" s="18">
        <f>SUBTOTAL(103,'27'!$C$4:$C$33)</f>
        <v>15</v>
      </c>
      <c r="D35" s="18">
        <f>SUBTOTAL(103,'27'!$D$4:$D$33)</f>
        <v>15</v>
      </c>
      <c r="E35" s="8">
        <f>SUM(E4:E34)</f>
        <v>0</v>
      </c>
      <c r="F35" s="8">
        <f>SUM(F4:F34)</f>
        <v>0</v>
      </c>
      <c r="G35" s="8">
        <f>SUM(G4:G34)</f>
        <v>0.33333333333333337</v>
      </c>
    </row>
    <row r="36" spans="1:7" ht="8.25" hidden="1" customHeight="1" x14ac:dyDescent="0.2"/>
    <row r="37" spans="1:7" ht="15.75" hidden="1" x14ac:dyDescent="0.2">
      <c r="E37" s="28">
        <f>'27'!$E$35*1.5</f>
        <v>0</v>
      </c>
      <c r="F37" s="28">
        <f>'27'!$F$35*1</f>
        <v>0</v>
      </c>
      <c r="G37" s="28">
        <f>'27'!$G$35*1.5</f>
        <v>0.5</v>
      </c>
    </row>
    <row r="38" spans="1:7" ht="22.5" hidden="1" customHeight="1" x14ac:dyDescent="0.2">
      <c r="E38" s="29">
        <f>E37*24</f>
        <v>0</v>
      </c>
      <c r="F38" s="29">
        <f t="shared" ref="F38:G38" si="5">F37*24</f>
        <v>0</v>
      </c>
      <c r="G38" s="29">
        <f t="shared" si="5"/>
        <v>12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544</v>
      </c>
      <c r="C40" s="32">
        <f>'27'!$C$35*I7</f>
        <v>500.00000000000006</v>
      </c>
      <c r="D40" s="32">
        <f>جدول!G30</f>
        <v>200</v>
      </c>
      <c r="E40" s="33">
        <f>E38*$I$8</f>
        <v>0</v>
      </c>
      <c r="F40" s="33">
        <f t="shared" ref="F40:G40" si="6">F38*$I$8</f>
        <v>0</v>
      </c>
      <c r="G40" s="33">
        <f t="shared" si="6"/>
        <v>44.44444444444445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17" activePane="bottomRight" state="frozen"/>
      <selection activeCell="J15" sqref="J15"/>
      <selection pane="topRight" activeCell="J15" sqref="J15"/>
      <selection pane="bottomLeft" activeCell="J15" sqref="J15"/>
      <selection pane="bottomRight" activeCell="C35" sqref="C35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جدول!B31</f>
        <v>0</v>
      </c>
    </row>
    <row r="2" spans="1:10" ht="20.25" x14ac:dyDescent="0.3">
      <c r="A2" s="133" t="s">
        <v>20</v>
      </c>
      <c r="B2" s="133"/>
      <c r="C2" s="39" t="str">
        <f>جدول!C31</f>
        <v>عبد المنعم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50"/>
      <c r="E4" s="51">
        <f>IF('28'!$C4=0,0,'28'!$C4-$C$52)</f>
        <v>0</v>
      </c>
      <c r="F4" s="51">
        <f>IF(D4=0,0,IF(D4&lt;$D$52,$D$52-D4,0))</f>
        <v>0</v>
      </c>
      <c r="G4" s="51">
        <f>IF('28'!$D4&lt;$D$52,0,'28'!$D4-$D$52)</f>
        <v>0</v>
      </c>
      <c r="I4" s="40">
        <f>جدول!D31</f>
        <v>1000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IF('28'!$C5=0,0,'28'!$C5-$C$52)</f>
        <v>0</v>
      </c>
      <c r="F5" s="55">
        <f t="shared" ref="F5:F33" si="1">IF(D5=0,0,IF(D5&lt;$D$52,$D$52-D5,0))</f>
        <v>0</v>
      </c>
      <c r="G5" s="55">
        <f>IF('28'!$D5&lt;$D$52,0,'28'!$D5-$D$52)</f>
        <v>0</v>
      </c>
      <c r="I5" s="23">
        <v>30</v>
      </c>
      <c r="J5" s="23" t="s">
        <v>10</v>
      </c>
    </row>
    <row r="6" spans="1:10" ht="15" x14ac:dyDescent="0.2">
      <c r="A6" s="3">
        <f>A5+1</f>
        <v>43162</v>
      </c>
      <c r="B6" s="20" t="s">
        <v>63</v>
      </c>
      <c r="C6" s="58">
        <v>0.58333333333333337</v>
      </c>
      <c r="D6" s="58">
        <v>0.70833333333333337</v>
      </c>
      <c r="E6" s="58">
        <f>IF('28'!$C6=0,0,'28'!$C6-$C$52)</f>
        <v>0.25000000000000006</v>
      </c>
      <c r="F6" s="58">
        <f t="shared" si="1"/>
        <v>0</v>
      </c>
      <c r="G6" s="58">
        <f>IF('28'!$D6&lt;$D$52,0,'28'!$D6-$D$52)</f>
        <v>0</v>
      </c>
      <c r="I6" s="23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58">
        <v>0.58333333333333337</v>
      </c>
      <c r="D7" s="58">
        <v>0.70833333333333337</v>
      </c>
      <c r="E7" s="52">
        <f>IF('28'!$C7=0,0,'28'!$C7-$C$52)</f>
        <v>0.25000000000000006</v>
      </c>
      <c r="F7" s="52">
        <f t="shared" si="1"/>
        <v>0</v>
      </c>
      <c r="G7" s="52">
        <f>IF('28'!$D7&lt;$D$52,0,'28'!$D7-$D$52)</f>
        <v>0</v>
      </c>
      <c r="I7" s="48">
        <f>I4/I5</f>
        <v>33.333333333333336</v>
      </c>
      <c r="J7" s="23" t="s">
        <v>12</v>
      </c>
    </row>
    <row r="8" spans="1:10" ht="15" x14ac:dyDescent="0.2">
      <c r="A8" s="3">
        <f t="shared" si="2"/>
        <v>43164</v>
      </c>
      <c r="B8" s="20" t="s">
        <v>65</v>
      </c>
      <c r="C8" s="58">
        <v>0.58333333333333337</v>
      </c>
      <c r="D8" s="58">
        <v>0.70833333333333337</v>
      </c>
      <c r="E8" s="58">
        <f>IF('28'!$C8=0,0,'28'!$C8-$C$52)</f>
        <v>0.25000000000000006</v>
      </c>
      <c r="F8" s="58">
        <f t="shared" si="1"/>
        <v>0</v>
      </c>
      <c r="G8" s="58">
        <f>IF('28'!$D8&lt;$D$52,0,'28'!$D8-$D$52)</f>
        <v>0</v>
      </c>
      <c r="I8" s="48">
        <f>I7/I6</f>
        <v>3.7037037037037042</v>
      </c>
      <c r="J8" s="23" t="s">
        <v>4</v>
      </c>
    </row>
    <row r="9" spans="1:10" ht="15" x14ac:dyDescent="0.2">
      <c r="A9" s="4">
        <f t="shared" si="2"/>
        <v>43165</v>
      </c>
      <c r="B9" s="20" t="s">
        <v>66</v>
      </c>
      <c r="C9" s="58">
        <v>0.58333333333333337</v>
      </c>
      <c r="D9" s="58">
        <v>0.70833333333333337</v>
      </c>
      <c r="E9" s="52">
        <f>IF('28'!$C9=0,0,'28'!$C9-$C$52)</f>
        <v>0.25000000000000006</v>
      </c>
      <c r="F9" s="52">
        <f t="shared" si="1"/>
        <v>0</v>
      </c>
      <c r="G9" s="52">
        <f>IF('28'!$D9&lt;$D$52,0,'28'!$D9-$D$52)</f>
        <v>0</v>
      </c>
      <c r="I9" s="23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58">
        <v>0.47916666666666669</v>
      </c>
      <c r="D10" s="58">
        <v>0.70833333333333337</v>
      </c>
      <c r="E10" s="58">
        <f>IF('28'!$C10=0,0,'28'!$C10-$C$52)</f>
        <v>0.14583333333333337</v>
      </c>
      <c r="F10" s="58">
        <f t="shared" si="1"/>
        <v>0</v>
      </c>
      <c r="G10" s="58">
        <f>IF('28'!$D10&lt;$D$52,0,'28'!$D10-$D$52)</f>
        <v>0</v>
      </c>
    </row>
    <row r="11" spans="1:10" ht="15" x14ac:dyDescent="0.2">
      <c r="A11" s="4">
        <f t="shared" si="2"/>
        <v>43167</v>
      </c>
      <c r="B11" s="20" t="s">
        <v>61</v>
      </c>
      <c r="C11" s="58">
        <v>0.47916666666666669</v>
      </c>
      <c r="D11" s="58">
        <v>0.70833333333333337</v>
      </c>
      <c r="E11" s="52">
        <f>IF('28'!$C11=0,0,'28'!$C11-$C$52)</f>
        <v>0.14583333333333337</v>
      </c>
      <c r="F11" s="52">
        <f t="shared" si="1"/>
        <v>0</v>
      </c>
      <c r="G11" s="52">
        <f>IF('28'!$D11&lt;$D$52,0,'28'!$D11-$D$52)</f>
        <v>0</v>
      </c>
      <c r="I11" s="23" t="s">
        <v>100</v>
      </c>
    </row>
    <row r="12" spans="1:10" ht="15" x14ac:dyDescent="0.2">
      <c r="A12" s="46">
        <f t="shared" si="2"/>
        <v>43168</v>
      </c>
      <c r="B12" s="47" t="s">
        <v>62</v>
      </c>
      <c r="C12" s="55">
        <v>0.33333333333333331</v>
      </c>
      <c r="D12" s="55">
        <v>0.70833333333333337</v>
      </c>
      <c r="E12" s="55">
        <f>IF('28'!$C12=0,0,'28'!$C12-$C$52)</f>
        <v>0</v>
      </c>
      <c r="F12" s="55">
        <f t="shared" si="1"/>
        <v>0</v>
      </c>
      <c r="G12" s="55">
        <f>IF('28'!$D12&lt;$D$52,0,'28'!$D12-$D$52)</f>
        <v>0</v>
      </c>
      <c r="I12" s="58">
        <v>0.33333333333333331</v>
      </c>
      <c r="J12" s="58">
        <v>0.70833333333333337</v>
      </c>
    </row>
    <row r="13" spans="1:10" ht="15" x14ac:dyDescent="0.2">
      <c r="A13" s="4">
        <f t="shared" si="2"/>
        <v>43169</v>
      </c>
      <c r="B13" s="20" t="s">
        <v>63</v>
      </c>
      <c r="C13" s="58">
        <v>0.33333333333333331</v>
      </c>
      <c r="D13" s="58">
        <v>0.70833333333333337</v>
      </c>
      <c r="E13" s="52">
        <f>IF('28'!$C13=0,0,'28'!$C13-$C$52)</f>
        <v>0</v>
      </c>
      <c r="F13" s="52">
        <f t="shared" si="1"/>
        <v>0</v>
      </c>
      <c r="G13" s="52">
        <f>IF('28'!$D13&lt;$D$52,0,'28'!$D13-$D$52)</f>
        <v>0</v>
      </c>
      <c r="J13" s="58">
        <f>J12-I12</f>
        <v>0.37500000000000006</v>
      </c>
    </row>
    <row r="14" spans="1:10" ht="15" x14ac:dyDescent="0.2">
      <c r="A14" s="3">
        <f t="shared" si="2"/>
        <v>43170</v>
      </c>
      <c r="B14" s="20" t="s">
        <v>64</v>
      </c>
      <c r="C14" s="58">
        <v>0.33333333333333331</v>
      </c>
      <c r="D14" s="58">
        <v>0.70833333333333337</v>
      </c>
      <c r="E14" s="58">
        <f>IF('28'!$C14=0,0,'28'!$C14-$C$52)</f>
        <v>0</v>
      </c>
      <c r="F14" s="58">
        <f t="shared" si="1"/>
        <v>0</v>
      </c>
      <c r="G14" s="58">
        <f>IF('28'!$D14&lt;$D$52,0,'28'!$D14-$D$52)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0.45833333333333331</v>
      </c>
      <c r="D15" s="58">
        <v>0.70833333333333337</v>
      </c>
      <c r="E15" s="52">
        <f>IF('28'!$C15=0,0,'28'!$C15-$C$52)</f>
        <v>0.125</v>
      </c>
      <c r="F15" s="52">
        <f t="shared" si="1"/>
        <v>0</v>
      </c>
      <c r="G15" s="52">
        <f>IF('28'!$D15&lt;$D$52,0,'28'!$D15-$D$52)</f>
        <v>0</v>
      </c>
      <c r="J15" s="101">
        <f>J14+J13</f>
        <v>1.0833333333333335</v>
      </c>
    </row>
    <row r="16" spans="1:10" ht="15" x14ac:dyDescent="0.2">
      <c r="A16" s="3">
        <f t="shared" si="2"/>
        <v>43172</v>
      </c>
      <c r="B16" s="20" t="s">
        <v>66</v>
      </c>
      <c r="C16" s="58">
        <v>0.49652777777777773</v>
      </c>
      <c r="D16" s="58">
        <v>0.70833333333333337</v>
      </c>
      <c r="E16" s="58">
        <f>IF('28'!$C16=0,0,'28'!$C16-$C$52)</f>
        <v>0.16319444444444442</v>
      </c>
      <c r="F16" s="58">
        <f t="shared" si="1"/>
        <v>0</v>
      </c>
      <c r="G16" s="58">
        <f>IF('28'!$D16&lt;$D$52,0,'28'!$D16-$D$52)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0.46875</v>
      </c>
      <c r="D17" s="58">
        <v>0.70833333333333337</v>
      </c>
      <c r="E17" s="52">
        <f>IF('28'!$C17=0,0,'28'!$C17-$C$52)</f>
        <v>0.13541666666666669</v>
      </c>
      <c r="F17" s="52">
        <f t="shared" si="1"/>
        <v>0</v>
      </c>
      <c r="G17" s="52">
        <f>IF('28'!$D17&lt;$D$52,0,'28'!$D17-$D$52)</f>
        <v>0</v>
      </c>
      <c r="I17" s="58">
        <v>0.33333333333333331</v>
      </c>
      <c r="J17" s="58">
        <v>0.70833333333333337</v>
      </c>
    </row>
    <row r="18" spans="1:10" ht="15" x14ac:dyDescent="0.2">
      <c r="A18" s="3">
        <f t="shared" si="2"/>
        <v>43174</v>
      </c>
      <c r="B18" s="20" t="s">
        <v>61</v>
      </c>
      <c r="C18" s="58">
        <v>0.5</v>
      </c>
      <c r="D18" s="58">
        <v>0.70833333333333337</v>
      </c>
      <c r="E18" s="58">
        <f>IF('28'!$C18=0,0,'28'!$C18-$C$52)</f>
        <v>0.16666666666666669</v>
      </c>
      <c r="F18" s="58">
        <f t="shared" si="1"/>
        <v>0</v>
      </c>
      <c r="G18" s="58">
        <f>IF('28'!$D18&lt;$D$52,0,'28'!$D18-$D$52)</f>
        <v>0</v>
      </c>
      <c r="J18" s="58">
        <f>J17-I17</f>
        <v>0.37500000000000006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0.70833333333333337</v>
      </c>
      <c r="E19" s="55">
        <f>IF('28'!$C19=0,0,'28'!$C19-$C$52)</f>
        <v>0</v>
      </c>
      <c r="F19" s="55">
        <f t="shared" si="1"/>
        <v>0</v>
      </c>
      <c r="G19" s="55">
        <f>IF('28'!$D19&lt;$D$52,0,'28'!$D19-$D$52)</f>
        <v>0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0.70833333333333337</v>
      </c>
      <c r="E20" s="58">
        <f>IF('28'!$C20=0,0,'28'!$C20-$C$52)</f>
        <v>0</v>
      </c>
      <c r="F20" s="58">
        <f t="shared" si="1"/>
        <v>0</v>
      </c>
      <c r="G20" s="58">
        <f>IF('28'!$D20&lt;$D$52,0,'28'!$D20-$D$52)</f>
        <v>0</v>
      </c>
      <c r="J20" s="101">
        <f>J19+J18</f>
        <v>1.0833333333333335</v>
      </c>
    </row>
    <row r="21" spans="1:10" ht="15" x14ac:dyDescent="0.2">
      <c r="A21" s="4">
        <f t="shared" si="2"/>
        <v>43177</v>
      </c>
      <c r="B21" s="20" t="s">
        <v>64</v>
      </c>
      <c r="C21" s="58">
        <v>0.52083333333333337</v>
      </c>
      <c r="D21" s="58">
        <v>0.75</v>
      </c>
      <c r="E21" s="52">
        <f>IF('28'!$C21=0,0,'28'!$C21-$C$52)</f>
        <v>0.18750000000000006</v>
      </c>
      <c r="F21" s="52">
        <f t="shared" si="1"/>
        <v>0</v>
      </c>
      <c r="G21" s="52">
        <f>IF('28'!$D21&lt;$D$52,0,'28'!$D21-$D$52)</f>
        <v>4.166666666666663E-2</v>
      </c>
    </row>
    <row r="22" spans="1:10" ht="15" x14ac:dyDescent="0.2">
      <c r="A22" s="3">
        <f t="shared" si="2"/>
        <v>43178</v>
      </c>
      <c r="B22" s="20" t="s">
        <v>65</v>
      </c>
      <c r="C22" s="58">
        <v>0.33333333333333331</v>
      </c>
      <c r="D22" s="58">
        <v>0.75</v>
      </c>
      <c r="E22" s="58">
        <f>IF('28'!$C22=0,0,'28'!$C22-$C$52)</f>
        <v>0</v>
      </c>
      <c r="F22" s="58">
        <f t="shared" si="1"/>
        <v>0</v>
      </c>
      <c r="G22" s="58">
        <f>IF('28'!$D22&lt;$D$52,0,'28'!$D22-$D$52)</f>
        <v>4.166666666666663E-2</v>
      </c>
    </row>
    <row r="23" spans="1:10" ht="15" x14ac:dyDescent="0.2">
      <c r="A23" s="4">
        <f t="shared" si="2"/>
        <v>43179</v>
      </c>
      <c r="B23" s="20" t="s">
        <v>66</v>
      </c>
      <c r="C23" s="58">
        <v>0.5</v>
      </c>
      <c r="D23" s="58">
        <v>0.75</v>
      </c>
      <c r="E23" s="52">
        <f>IF('28'!$C23=0,0,'28'!$C23-$C$52)</f>
        <v>0.16666666666666669</v>
      </c>
      <c r="F23" s="52">
        <f t="shared" si="1"/>
        <v>0</v>
      </c>
      <c r="G23" s="52">
        <f>IF('28'!$D23&lt;$D$52,0,'28'!$D23-$D$52)</f>
        <v>4.166666666666663E-2</v>
      </c>
    </row>
    <row r="24" spans="1:10" ht="15" x14ac:dyDescent="0.2">
      <c r="A24" s="3">
        <f t="shared" si="2"/>
        <v>43180</v>
      </c>
      <c r="B24" s="20" t="s">
        <v>67</v>
      </c>
      <c r="C24" s="58">
        <v>0.33333333333333331</v>
      </c>
      <c r="D24" s="58">
        <v>0.75</v>
      </c>
      <c r="E24" s="58">
        <f>IF('28'!$C24=0,0,'28'!$C24-$C$52)</f>
        <v>0</v>
      </c>
      <c r="F24" s="58">
        <f t="shared" si="1"/>
        <v>0</v>
      </c>
      <c r="G24" s="58">
        <f>IF('28'!$D24&lt;$D$52,0,'28'!$D24-$D$52)</f>
        <v>4.166666666666663E-2</v>
      </c>
    </row>
    <row r="25" spans="1:10" ht="15" x14ac:dyDescent="0.2">
      <c r="A25" s="4">
        <f t="shared" si="2"/>
        <v>43181</v>
      </c>
      <c r="B25" s="20" t="s">
        <v>61</v>
      </c>
      <c r="C25" s="58">
        <v>0.35416666666666669</v>
      </c>
      <c r="D25" s="58">
        <v>0.70833333333333337</v>
      </c>
      <c r="E25" s="52">
        <f>IF('28'!$C25=0,0,'28'!$C25-$C$52)</f>
        <v>2.083333333333337E-2</v>
      </c>
      <c r="F25" s="52">
        <f t="shared" si="1"/>
        <v>0</v>
      </c>
      <c r="G25" s="52">
        <f>IF('28'!$D25&lt;$D$52,0,'28'!$D25-$D$52)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0.70833333333333337</v>
      </c>
      <c r="E26" s="55">
        <f>IF('28'!$C26=0,0,'28'!$C26-$C$52)</f>
        <v>0</v>
      </c>
      <c r="F26" s="55">
        <f t="shared" si="1"/>
        <v>0</v>
      </c>
      <c r="G26" s="55">
        <f>IF('28'!$D26&lt;$D$52,0,'28'!$D26-$D$52)</f>
        <v>0</v>
      </c>
    </row>
    <row r="27" spans="1:10" ht="15" x14ac:dyDescent="0.2">
      <c r="A27" s="4">
        <f t="shared" si="2"/>
        <v>43183</v>
      </c>
      <c r="B27" s="20" t="s">
        <v>63</v>
      </c>
      <c r="C27" s="58">
        <v>0.33333333333333331</v>
      </c>
      <c r="D27" s="58">
        <v>0.70833333333333337</v>
      </c>
      <c r="E27" s="52">
        <f>IF('28'!$C27=0,0,'28'!$C27-$C$52)</f>
        <v>0</v>
      </c>
      <c r="F27" s="52">
        <f t="shared" si="1"/>
        <v>0</v>
      </c>
      <c r="G27" s="52">
        <f>IF('28'!$D27&lt;$D$52,0,'28'!$D27-$D$52)</f>
        <v>0</v>
      </c>
    </row>
    <row r="28" spans="1:10" ht="15" x14ac:dyDescent="0.2">
      <c r="A28" s="3">
        <f t="shared" si="2"/>
        <v>43184</v>
      </c>
      <c r="B28" s="20" t="s">
        <v>64</v>
      </c>
      <c r="C28" s="58">
        <v>0.33333333333333331</v>
      </c>
      <c r="D28" s="58">
        <v>0.70833333333333337</v>
      </c>
      <c r="E28" s="58">
        <f>IF('28'!$C28=0,0,'28'!$C28-$C$52)</f>
        <v>0</v>
      </c>
      <c r="F28" s="58">
        <f t="shared" si="1"/>
        <v>0</v>
      </c>
      <c r="G28" s="58">
        <f>IF('28'!$D28&lt;$D$52,0,'28'!$D28-$D$52)</f>
        <v>0</v>
      </c>
    </row>
    <row r="29" spans="1:10" ht="15" x14ac:dyDescent="0.2">
      <c r="A29" s="4">
        <f t="shared" si="2"/>
        <v>43185</v>
      </c>
      <c r="B29" s="20" t="s">
        <v>65</v>
      </c>
      <c r="C29" s="58">
        <v>0.34375</v>
      </c>
      <c r="D29" s="58">
        <v>0.70833333333333337</v>
      </c>
      <c r="E29" s="52">
        <f>IF('28'!$C29=0,0,'28'!$C29-$C$52)</f>
        <v>1.0416666666666685E-2</v>
      </c>
      <c r="F29" s="52">
        <f t="shared" si="1"/>
        <v>0</v>
      </c>
      <c r="G29" s="52">
        <f>IF('28'!$D29&lt;$D$52,0,'28'!$D29-$D$52)</f>
        <v>0</v>
      </c>
    </row>
    <row r="30" spans="1:10" ht="15" x14ac:dyDescent="0.2">
      <c r="A30" s="3">
        <f t="shared" si="2"/>
        <v>43186</v>
      </c>
      <c r="B30" s="20" t="s">
        <v>66</v>
      </c>
      <c r="C30" s="58">
        <v>0.33333333333333331</v>
      </c>
      <c r="D30" s="58">
        <v>0.70833333333333337</v>
      </c>
      <c r="E30" s="58">
        <f>IF('28'!$C30=0,0,'28'!$C30-$C$52)</f>
        <v>0</v>
      </c>
      <c r="F30" s="58">
        <f t="shared" si="1"/>
        <v>0</v>
      </c>
      <c r="G30" s="58">
        <f>IF('28'!$D30&lt;$D$52,0,'28'!$D30-$D$52)</f>
        <v>0</v>
      </c>
    </row>
    <row r="31" spans="1:10" ht="15" x14ac:dyDescent="0.2">
      <c r="A31" s="4">
        <f t="shared" si="2"/>
        <v>43187</v>
      </c>
      <c r="B31" s="20" t="s">
        <v>67</v>
      </c>
      <c r="C31" s="58">
        <v>0.33333333333333331</v>
      </c>
      <c r="D31" s="58">
        <v>0.70833333333333337</v>
      </c>
      <c r="E31" s="52">
        <f>IF('28'!$C31=0,0,'28'!$C31-$C$52)</f>
        <v>0</v>
      </c>
      <c r="F31" s="52">
        <f t="shared" si="1"/>
        <v>0</v>
      </c>
      <c r="G31" s="52">
        <f>IF('28'!$D31&lt;$D$52,0,'28'!$D31-$D$52)</f>
        <v>0</v>
      </c>
    </row>
    <row r="32" spans="1:10" ht="15" x14ac:dyDescent="0.2">
      <c r="A32" s="3">
        <f>A31+1</f>
        <v>43188</v>
      </c>
      <c r="B32" s="20" t="s">
        <v>61</v>
      </c>
      <c r="C32" s="58">
        <v>0.47916666666666669</v>
      </c>
      <c r="D32" s="58">
        <v>0.70833333333333337</v>
      </c>
      <c r="E32" s="58">
        <f>IF('28'!$C32=0,0,'28'!$C32-$C$52)</f>
        <v>0.14583333333333337</v>
      </c>
      <c r="F32" s="58">
        <f t="shared" si="1"/>
        <v>0</v>
      </c>
      <c r="G32" s="58">
        <f>IF('28'!$D32&lt;$D$52,0,'28'!$D32-$D$52)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5">
        <v>0.33333333333333331</v>
      </c>
      <c r="D33" s="55">
        <v>0.70833333333333337</v>
      </c>
      <c r="E33" s="55">
        <f>IF('28'!$C33=0,0,'28'!$C33-$C$52)</f>
        <v>0</v>
      </c>
      <c r="F33" s="55">
        <f t="shared" si="1"/>
        <v>0</v>
      </c>
      <c r="G33" s="55">
        <f>IF('28'!$D33&lt;$D$52,0,'28'!$D33-$D$52)</f>
        <v>0</v>
      </c>
    </row>
    <row r="34" spans="1:7" ht="15" x14ac:dyDescent="0.2">
      <c r="A34" s="3">
        <f>A33+1</f>
        <v>43190</v>
      </c>
      <c r="B34" s="20" t="s">
        <v>63</v>
      </c>
      <c r="C34" s="58">
        <v>0.33333333333333331</v>
      </c>
      <c r="D34" s="58">
        <v>0.70833333333333337</v>
      </c>
      <c r="E34" s="58">
        <f>IF('28'!$C34=0,0,'28'!$C34-$C$52)</f>
        <v>0</v>
      </c>
      <c r="F34" s="58">
        <f t="shared" ref="F34" si="4">IF(D34=0,0,IF(D34&lt;$D$52,$D$52-D34,0))</f>
        <v>0</v>
      </c>
      <c r="G34" s="58">
        <f>IF('28'!$D34&lt;$D$52,0,'28'!$D34-$D$52)</f>
        <v>0</v>
      </c>
    </row>
    <row r="35" spans="1:7" ht="15" x14ac:dyDescent="0.25">
      <c r="A35" s="7"/>
      <c r="B35" s="1">
        <f>'28'!$C$35-'28'!$D$35+COUNTA(C4:C35)</f>
        <v>30</v>
      </c>
      <c r="C35" s="18">
        <f>SUBTOTAL(103,'28'!$C$4:$C$33)</f>
        <v>28</v>
      </c>
      <c r="D35" s="18">
        <f>SUBTOTAL(103,'28'!$D$4:$D$33)</f>
        <v>28</v>
      </c>
      <c r="E35" s="8">
        <f>SUM(E4:E34)</f>
        <v>2.4131944444444451</v>
      </c>
      <c r="F35" s="8">
        <f>SUM(F4:F34)</f>
        <v>0</v>
      </c>
      <c r="G35" s="8">
        <f>SUM(G4:G34)</f>
        <v>0.16666666666666652</v>
      </c>
    </row>
    <row r="36" spans="1:7" ht="8.25" hidden="1" customHeight="1" x14ac:dyDescent="0.2"/>
    <row r="37" spans="1:7" ht="15.75" hidden="1" x14ac:dyDescent="0.2">
      <c r="E37" s="28">
        <f>'28'!$E$35*1.5</f>
        <v>3.6197916666666679</v>
      </c>
      <c r="F37" s="28">
        <f>'28'!$F$35*1</f>
        <v>0</v>
      </c>
      <c r="G37" s="28">
        <f>'28'!$G$35*1.5</f>
        <v>0.24999999999999978</v>
      </c>
    </row>
    <row r="38" spans="1:7" ht="22.5" hidden="1" customHeight="1" x14ac:dyDescent="0.2">
      <c r="E38" s="29">
        <f>E37*24</f>
        <v>86.875000000000028</v>
      </c>
      <c r="F38" s="29">
        <f t="shared" ref="F38:G38" si="5">F37*24</f>
        <v>0</v>
      </c>
      <c r="G38" s="29">
        <f t="shared" si="5"/>
        <v>5.9999999999999947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634</v>
      </c>
      <c r="C40" s="32">
        <f>'28'!$C$35*I7</f>
        <v>933.33333333333337</v>
      </c>
      <c r="D40" s="32">
        <f>جدول!G31</f>
        <v>0</v>
      </c>
      <c r="E40" s="33">
        <f>E38*$I$8</f>
        <v>321.75925925925941</v>
      </c>
      <c r="F40" s="33">
        <f t="shared" ref="F40:G40" si="6">F38*$I$8</f>
        <v>0</v>
      </c>
      <c r="G40" s="33">
        <f t="shared" si="6"/>
        <v>22.222222222222204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4" activePane="bottomRight" state="frozen"/>
      <selection activeCell="J15" sqref="J15"/>
      <selection pane="topRight" activeCell="J15" sqref="J15"/>
      <selection pane="bottomLeft" activeCell="J15" sqref="J15"/>
      <selection pane="bottomRight" activeCell="C19" sqref="C19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جدول!B32</f>
        <v>0</v>
      </c>
    </row>
    <row r="2" spans="1:10" ht="20.25" x14ac:dyDescent="0.3">
      <c r="A2" s="133" t="s">
        <v>20</v>
      </c>
      <c r="B2" s="133"/>
      <c r="C2" s="39" t="str">
        <f>جدول!C32</f>
        <v>عبد الرحمن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50"/>
      <c r="E4" s="51">
        <f>IF('29'!$C4=0,0,'29'!$C4-$C$52)</f>
        <v>0</v>
      </c>
      <c r="F4" s="51">
        <f>IF(D4=0,0,IF(D4&lt;$D$52,$D$52-D4,0))</f>
        <v>0</v>
      </c>
      <c r="G4" s="51">
        <f>IF('29'!$D4&lt;$D$52,0,'29'!$D4-$D$52)</f>
        <v>0</v>
      </c>
      <c r="I4" s="40">
        <f>جدول!D32</f>
        <v>1000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IF('29'!$C5=0,0,'29'!$C5-$C$52)</f>
        <v>0</v>
      </c>
      <c r="F5" s="55">
        <f t="shared" ref="F5:F33" si="1">IF(D5=0,0,IF(D5&lt;$D$52,$D$52-D5,0))</f>
        <v>0</v>
      </c>
      <c r="G5" s="55">
        <f>IF('29'!$D5&lt;$D$52,0,'29'!$D5-$D$52)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56"/>
      <c r="D6" s="57"/>
      <c r="E6" s="58">
        <f>IF('29'!$C6=0,0,'29'!$C6-$C$52)</f>
        <v>0</v>
      </c>
      <c r="F6" s="58">
        <f t="shared" si="1"/>
        <v>0</v>
      </c>
      <c r="G6" s="58">
        <f>IF('29'!$D6&lt;$D$52,0,'29'!$D6-$D$52)</f>
        <v>0</v>
      </c>
      <c r="I6" s="23">
        <v>9</v>
      </c>
      <c r="J6" s="23" t="s">
        <v>11</v>
      </c>
    </row>
    <row r="7" spans="1:10" ht="15" x14ac:dyDescent="0.25">
      <c r="A7" s="4">
        <f t="shared" ref="A7:A31" si="2">A6+1</f>
        <v>43163</v>
      </c>
      <c r="B7" s="20" t="s">
        <v>64</v>
      </c>
      <c r="C7" s="59"/>
      <c r="D7" s="60"/>
      <c r="E7" s="52">
        <f>IF('29'!$C7=0,0,'29'!$C7-$C$52)</f>
        <v>0</v>
      </c>
      <c r="F7" s="52">
        <f t="shared" si="1"/>
        <v>0</v>
      </c>
      <c r="G7" s="52">
        <f>IF('29'!$D7&lt;$D$52,0,'29'!$D7-$D$52)</f>
        <v>0</v>
      </c>
      <c r="I7" s="48">
        <f>I4/I5</f>
        <v>33.333333333333336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56"/>
      <c r="D8" s="57"/>
      <c r="E8" s="58">
        <f>IF('29'!$C8=0,0,'29'!$C8-$C$52)</f>
        <v>0</v>
      </c>
      <c r="F8" s="58">
        <f t="shared" si="1"/>
        <v>0</v>
      </c>
      <c r="G8" s="58">
        <f>IF('29'!$D8&lt;$D$52,0,'29'!$D8-$D$52)</f>
        <v>0</v>
      </c>
      <c r="I8" s="48">
        <f>I7/I6</f>
        <v>3.7037037037037042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59"/>
      <c r="D9" s="60"/>
      <c r="E9" s="52">
        <f>IF('29'!$C9=0,0,'29'!$C9-$C$52)</f>
        <v>0</v>
      </c>
      <c r="F9" s="52">
        <f t="shared" si="1"/>
        <v>0</v>
      </c>
      <c r="G9" s="52">
        <f>IF('29'!$D9&lt;$D$52,0,'29'!$D9-$D$52)</f>
        <v>0</v>
      </c>
      <c r="I9" s="23">
        <f>I5*I6</f>
        <v>270</v>
      </c>
      <c r="J9" s="23" t="s">
        <v>13</v>
      </c>
    </row>
    <row r="10" spans="1:10" ht="15" x14ac:dyDescent="0.25">
      <c r="A10" s="3">
        <f t="shared" si="2"/>
        <v>43166</v>
      </c>
      <c r="B10" s="20" t="s">
        <v>67</v>
      </c>
      <c r="C10" s="56"/>
      <c r="D10" s="57"/>
      <c r="E10" s="58">
        <f>IF('29'!$C10=0,0,'29'!$C10-$C$52)</f>
        <v>0</v>
      </c>
      <c r="F10" s="58">
        <f t="shared" si="1"/>
        <v>0</v>
      </c>
      <c r="G10" s="58">
        <f>IF('29'!$D10&lt;$D$52,0,'29'!$D10-$D$52)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59"/>
      <c r="D11" s="60"/>
      <c r="E11" s="52">
        <f>IF('29'!$C11=0,0,'29'!$C11-$C$52)</f>
        <v>0</v>
      </c>
      <c r="F11" s="52">
        <f t="shared" si="1"/>
        <v>0</v>
      </c>
      <c r="G11" s="52">
        <f>IF('29'!$D11&lt;$D$52,0,'29'!$D11-$D$52)</f>
        <v>0</v>
      </c>
      <c r="I11" s="23" t="s">
        <v>100</v>
      </c>
    </row>
    <row r="12" spans="1:10" ht="15" x14ac:dyDescent="0.25">
      <c r="A12" s="46">
        <f t="shared" si="2"/>
        <v>43168</v>
      </c>
      <c r="B12" s="47" t="s">
        <v>62</v>
      </c>
      <c r="C12" s="53"/>
      <c r="D12" s="54"/>
      <c r="E12" s="55">
        <f>IF('29'!$C12=0,0,'29'!$C12-$C$52)</f>
        <v>0</v>
      </c>
      <c r="F12" s="55">
        <f t="shared" si="1"/>
        <v>0</v>
      </c>
      <c r="G12" s="55">
        <f>IF('29'!$D12&lt;$D$52,0,'29'!$D12-$D$52)</f>
        <v>0</v>
      </c>
      <c r="I12" s="58">
        <v>0.33333333333333331</v>
      </c>
      <c r="J12" s="58">
        <v>0.70833333333333337</v>
      </c>
    </row>
    <row r="13" spans="1:10" ht="15" x14ac:dyDescent="0.2">
      <c r="A13" s="4">
        <f t="shared" si="2"/>
        <v>43169</v>
      </c>
      <c r="B13" s="20" t="s">
        <v>63</v>
      </c>
      <c r="C13" s="58">
        <v>0.58333333333333337</v>
      </c>
      <c r="D13" s="58">
        <v>0.70833333333333337</v>
      </c>
      <c r="E13" s="52">
        <f>IF('29'!$C13=0,0,'29'!$C13-$C$52)</f>
        <v>0.25000000000000006</v>
      </c>
      <c r="F13" s="52">
        <f t="shared" si="1"/>
        <v>0</v>
      </c>
      <c r="G13" s="52">
        <f>IF('29'!$D13&lt;$D$52,0,'29'!$D13-$D$52)</f>
        <v>0</v>
      </c>
      <c r="J13" s="58">
        <f>J12-I12</f>
        <v>0.37500000000000006</v>
      </c>
    </row>
    <row r="14" spans="1:10" ht="15" x14ac:dyDescent="0.2">
      <c r="A14" s="3">
        <f t="shared" si="2"/>
        <v>43170</v>
      </c>
      <c r="B14" s="20" t="s">
        <v>64</v>
      </c>
      <c r="C14" s="58">
        <v>0.33333333333333331</v>
      </c>
      <c r="D14" s="58">
        <v>0.70833333333333337</v>
      </c>
      <c r="E14" s="58">
        <f>IF('29'!$C14=0,0,'29'!$C14-$C$52)</f>
        <v>0</v>
      </c>
      <c r="F14" s="58">
        <f t="shared" si="1"/>
        <v>0</v>
      </c>
      <c r="G14" s="58">
        <f>IF('29'!$D14&lt;$D$52,0,'29'!$D14-$D$52)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0.33333333333333331</v>
      </c>
      <c r="D15" s="58">
        <v>0.70833333333333337</v>
      </c>
      <c r="E15" s="52">
        <f>IF('29'!$C15=0,0,'29'!$C15-$C$52)</f>
        <v>0</v>
      </c>
      <c r="F15" s="52">
        <f t="shared" si="1"/>
        <v>0</v>
      </c>
      <c r="G15" s="52">
        <f>IF('29'!$D15&lt;$D$52,0,'29'!$D15-$D$52)</f>
        <v>0</v>
      </c>
      <c r="J15" s="101">
        <f>J14+J13</f>
        <v>1.0833333333333335</v>
      </c>
    </row>
    <row r="16" spans="1:10" ht="15" x14ac:dyDescent="0.2">
      <c r="A16" s="3">
        <f t="shared" si="2"/>
        <v>43172</v>
      </c>
      <c r="B16" s="20" t="s">
        <v>66</v>
      </c>
      <c r="C16" s="58">
        <v>0.33333333333333331</v>
      </c>
      <c r="D16" s="58">
        <v>0.70833333333333337</v>
      </c>
      <c r="E16" s="58">
        <f>IF('29'!$C16=0,0,'29'!$C16-$C$52)</f>
        <v>0</v>
      </c>
      <c r="F16" s="58">
        <f t="shared" si="1"/>
        <v>0</v>
      </c>
      <c r="G16" s="58">
        <f>IF('29'!$D16&lt;$D$52,0,'29'!$D16-$D$52)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0.33333333333333331</v>
      </c>
      <c r="D17" s="58">
        <v>0.70833333333333337</v>
      </c>
      <c r="E17" s="52">
        <f>IF('29'!$C17=0,0,'29'!$C17-$C$52)</f>
        <v>0</v>
      </c>
      <c r="F17" s="52">
        <f t="shared" si="1"/>
        <v>0</v>
      </c>
      <c r="G17" s="52">
        <f>IF('29'!$D17&lt;$D$52,0,'29'!$D17-$D$52)</f>
        <v>0</v>
      </c>
      <c r="I17" s="58">
        <v>0.33333333333333331</v>
      </c>
      <c r="J17" s="58">
        <v>0.70833333333333337</v>
      </c>
    </row>
    <row r="18" spans="1:10" ht="15" x14ac:dyDescent="0.2">
      <c r="A18" s="3">
        <f t="shared" si="2"/>
        <v>43174</v>
      </c>
      <c r="B18" s="20" t="s">
        <v>61</v>
      </c>
      <c r="C18" s="58">
        <v>0.33333333333333331</v>
      </c>
      <c r="D18" s="58">
        <v>0.70833333333333337</v>
      </c>
      <c r="E18" s="58">
        <f>IF('29'!$C18=0,0,'29'!$C18-$C$52)</f>
        <v>0</v>
      </c>
      <c r="F18" s="58">
        <f t="shared" si="1"/>
        <v>0</v>
      </c>
      <c r="G18" s="58">
        <f>IF('29'!$D18&lt;$D$52,0,'29'!$D18-$D$52)</f>
        <v>0</v>
      </c>
      <c r="J18" s="58">
        <f>J17-I17</f>
        <v>0.37500000000000006</v>
      </c>
    </row>
    <row r="19" spans="1:10" ht="15" x14ac:dyDescent="0.25">
      <c r="A19" s="46">
        <f t="shared" si="2"/>
        <v>43175</v>
      </c>
      <c r="B19" s="47" t="s">
        <v>62</v>
      </c>
      <c r="C19" s="53"/>
      <c r="D19" s="54"/>
      <c r="E19" s="55">
        <f>IF('29'!$C19=0,0,'29'!$C19-$C$52)</f>
        <v>0</v>
      </c>
      <c r="F19" s="55">
        <f t="shared" si="1"/>
        <v>0</v>
      </c>
      <c r="G19" s="55">
        <f>IF('29'!$D19&lt;$D$52,0,'29'!$D19-$D$52)</f>
        <v>0</v>
      </c>
      <c r="J19" s="58">
        <v>0.70833333333333337</v>
      </c>
    </row>
    <row r="20" spans="1:10" ht="15" x14ac:dyDescent="0.25">
      <c r="A20" s="3">
        <f t="shared" si="2"/>
        <v>43176</v>
      </c>
      <c r="B20" s="20" t="s">
        <v>63</v>
      </c>
      <c r="C20" s="56"/>
      <c r="D20" s="57"/>
      <c r="E20" s="58">
        <f>IF('29'!$C20=0,0,'29'!$C20-$C$52)</f>
        <v>0</v>
      </c>
      <c r="F20" s="58">
        <f t="shared" si="1"/>
        <v>0</v>
      </c>
      <c r="G20" s="58">
        <f>IF('29'!$D20&lt;$D$52,0,'29'!$D20-$D$52)</f>
        <v>0</v>
      </c>
      <c r="J20" s="101">
        <f>J19+J18</f>
        <v>1.0833333333333335</v>
      </c>
    </row>
    <row r="21" spans="1:10" ht="15" x14ac:dyDescent="0.25">
      <c r="A21" s="4">
        <f t="shared" si="2"/>
        <v>43177</v>
      </c>
      <c r="B21" s="20" t="s">
        <v>64</v>
      </c>
      <c r="C21" s="59"/>
      <c r="D21" s="60"/>
      <c r="E21" s="52">
        <f>IF('29'!$C21=0,0,'29'!$C21-$C$52)</f>
        <v>0</v>
      </c>
      <c r="F21" s="52">
        <f t="shared" si="1"/>
        <v>0</v>
      </c>
      <c r="G21" s="52">
        <f>IF('29'!$D21&lt;$D$52,0,'29'!$D21-$D$52)</f>
        <v>0</v>
      </c>
    </row>
    <row r="22" spans="1:10" ht="15" x14ac:dyDescent="0.25">
      <c r="A22" s="3">
        <f t="shared" si="2"/>
        <v>43178</v>
      </c>
      <c r="B22" s="20" t="s">
        <v>65</v>
      </c>
      <c r="C22" s="56"/>
      <c r="D22" s="57"/>
      <c r="E22" s="58">
        <f>IF('29'!$C22=0,0,'29'!$C22-$C$52)</f>
        <v>0</v>
      </c>
      <c r="F22" s="58">
        <f t="shared" si="1"/>
        <v>0</v>
      </c>
      <c r="G22" s="58">
        <f>IF('29'!$D22&lt;$D$52,0,'29'!$D22-$D$52)</f>
        <v>0</v>
      </c>
    </row>
    <row r="23" spans="1:10" ht="15" x14ac:dyDescent="0.25">
      <c r="A23" s="4">
        <f t="shared" si="2"/>
        <v>43179</v>
      </c>
      <c r="B23" s="20" t="s">
        <v>66</v>
      </c>
      <c r="C23" s="59"/>
      <c r="D23" s="60"/>
      <c r="E23" s="52">
        <f>IF('29'!$C23=0,0,'29'!$C23-$C$52)</f>
        <v>0</v>
      </c>
      <c r="F23" s="52">
        <f t="shared" si="1"/>
        <v>0</v>
      </c>
      <c r="G23" s="52">
        <f>IF('29'!$D23&lt;$D$52,0,'29'!$D23-$D$52)</f>
        <v>0</v>
      </c>
    </row>
    <row r="24" spans="1:10" ht="15" x14ac:dyDescent="0.25">
      <c r="A24" s="3">
        <f t="shared" si="2"/>
        <v>43180</v>
      </c>
      <c r="B24" s="20" t="s">
        <v>67</v>
      </c>
      <c r="C24" s="56"/>
      <c r="D24" s="57"/>
      <c r="E24" s="58">
        <f>IF('29'!$C24=0,0,'29'!$C24-$C$52)</f>
        <v>0</v>
      </c>
      <c r="F24" s="58">
        <f t="shared" si="1"/>
        <v>0</v>
      </c>
      <c r="G24" s="58">
        <f>IF('29'!$D24&lt;$D$52,0,'29'!$D24-$D$52)</f>
        <v>0</v>
      </c>
    </row>
    <row r="25" spans="1:10" ht="15" x14ac:dyDescent="0.25">
      <c r="A25" s="4">
        <f t="shared" si="2"/>
        <v>43181</v>
      </c>
      <c r="B25" s="20" t="s">
        <v>61</v>
      </c>
      <c r="C25" s="59"/>
      <c r="D25" s="60"/>
      <c r="E25" s="52">
        <f>IF('29'!$C25=0,0,'29'!$C25-$C$52)</f>
        <v>0</v>
      </c>
      <c r="F25" s="52">
        <f t="shared" si="1"/>
        <v>0</v>
      </c>
      <c r="G25" s="52">
        <f>IF('29'!$D25&lt;$D$52,0,'29'!$D25-$D$52)</f>
        <v>0</v>
      </c>
    </row>
    <row r="26" spans="1:10" ht="15" x14ac:dyDescent="0.25">
      <c r="A26" s="46">
        <f t="shared" si="2"/>
        <v>43182</v>
      </c>
      <c r="B26" s="47" t="s">
        <v>62</v>
      </c>
      <c r="C26" s="53"/>
      <c r="D26" s="54"/>
      <c r="E26" s="55">
        <f>IF('29'!$C26=0,0,'29'!$C26-$C$52)</f>
        <v>0</v>
      </c>
      <c r="F26" s="55">
        <f t="shared" si="1"/>
        <v>0</v>
      </c>
      <c r="G26" s="55">
        <f>IF('29'!$D26&lt;$D$52,0,'29'!$D26-$D$52)</f>
        <v>0</v>
      </c>
    </row>
    <row r="27" spans="1:10" ht="15" x14ac:dyDescent="0.25">
      <c r="A27" s="4">
        <f t="shared" si="2"/>
        <v>43183</v>
      </c>
      <c r="B27" s="20" t="s">
        <v>63</v>
      </c>
      <c r="C27" s="59"/>
      <c r="D27" s="60"/>
      <c r="E27" s="52">
        <f>IF('29'!$C27=0,0,'29'!$C27-$C$52)</f>
        <v>0</v>
      </c>
      <c r="F27" s="52">
        <f t="shared" si="1"/>
        <v>0</v>
      </c>
      <c r="G27" s="52">
        <f>IF('29'!$D27&lt;$D$52,0,'29'!$D27-$D$52)</f>
        <v>0</v>
      </c>
    </row>
    <row r="28" spans="1:10" ht="15" x14ac:dyDescent="0.25">
      <c r="A28" s="3">
        <f t="shared" si="2"/>
        <v>43184</v>
      </c>
      <c r="B28" s="20" t="s">
        <v>64</v>
      </c>
      <c r="C28" s="56"/>
      <c r="D28" s="57"/>
      <c r="E28" s="58">
        <f>IF('29'!$C28=0,0,'29'!$C28-$C$52)</f>
        <v>0</v>
      </c>
      <c r="F28" s="58">
        <f t="shared" si="1"/>
        <v>0</v>
      </c>
      <c r="G28" s="58">
        <f>IF('29'!$D28&lt;$D$52,0,'29'!$D28-$D$52)</f>
        <v>0</v>
      </c>
    </row>
    <row r="29" spans="1:10" ht="15" x14ac:dyDescent="0.25">
      <c r="A29" s="4">
        <f t="shared" si="2"/>
        <v>43185</v>
      </c>
      <c r="B29" s="20" t="s">
        <v>65</v>
      </c>
      <c r="C29" s="59"/>
      <c r="D29" s="60"/>
      <c r="E29" s="52">
        <f>IF('29'!$C29=0,0,'29'!$C29-$C$52)</f>
        <v>0</v>
      </c>
      <c r="F29" s="52">
        <f t="shared" si="1"/>
        <v>0</v>
      </c>
      <c r="G29" s="52">
        <f>IF('29'!$D29&lt;$D$52,0,'29'!$D29-$D$52)</f>
        <v>0</v>
      </c>
    </row>
    <row r="30" spans="1:10" ht="15" x14ac:dyDescent="0.25">
      <c r="A30" s="3">
        <f t="shared" si="2"/>
        <v>43186</v>
      </c>
      <c r="B30" s="20" t="s">
        <v>66</v>
      </c>
      <c r="C30" s="56"/>
      <c r="D30" s="57"/>
      <c r="E30" s="58">
        <f>IF('29'!$C30=0,0,'29'!$C30-$C$52)</f>
        <v>0</v>
      </c>
      <c r="F30" s="58">
        <f t="shared" si="1"/>
        <v>0</v>
      </c>
      <c r="G30" s="58">
        <f>IF('29'!$D30&lt;$D$52,0,'29'!$D30-$D$52)</f>
        <v>0</v>
      </c>
    </row>
    <row r="31" spans="1:10" ht="15" x14ac:dyDescent="0.25">
      <c r="A31" s="4">
        <f t="shared" si="2"/>
        <v>43187</v>
      </c>
      <c r="B31" s="20" t="s">
        <v>67</v>
      </c>
      <c r="C31" s="59"/>
      <c r="D31" s="60"/>
      <c r="E31" s="52">
        <f>IF('29'!$C31=0,0,'29'!$C31-$C$52)</f>
        <v>0</v>
      </c>
      <c r="F31" s="52">
        <f t="shared" si="1"/>
        <v>0</v>
      </c>
      <c r="G31" s="52">
        <f>IF('29'!$D31&lt;$D$52,0,'29'!$D31-$D$52)</f>
        <v>0</v>
      </c>
    </row>
    <row r="32" spans="1:10" ht="15" x14ac:dyDescent="0.25">
      <c r="A32" s="3">
        <f>A31+1</f>
        <v>43188</v>
      </c>
      <c r="B32" s="20" t="s">
        <v>61</v>
      </c>
      <c r="C32" s="56"/>
      <c r="D32" s="57"/>
      <c r="E32" s="58">
        <f>IF('29'!$C32=0,0,'29'!$C32-$C$52)</f>
        <v>0</v>
      </c>
      <c r="F32" s="58">
        <f t="shared" si="1"/>
        <v>0</v>
      </c>
      <c r="G32" s="58">
        <f>IF('29'!$D32&lt;$D$52,0,'29'!$D32-$D$52)</f>
        <v>0</v>
      </c>
    </row>
    <row r="33" spans="1:7" ht="15" x14ac:dyDescent="0.25">
      <c r="A33" s="46">
        <f t="shared" ref="A33" si="3">A32+1</f>
        <v>43189</v>
      </c>
      <c r="B33" s="47" t="s">
        <v>62</v>
      </c>
      <c r="C33" s="53"/>
      <c r="D33" s="54"/>
      <c r="E33" s="55">
        <f>IF('29'!$C33=0,0,'29'!$C33-$C$52)</f>
        <v>0</v>
      </c>
      <c r="F33" s="55">
        <f t="shared" si="1"/>
        <v>0</v>
      </c>
      <c r="G33" s="55">
        <f>IF('29'!$D33&lt;$D$52,0,'29'!$D33-$D$52)</f>
        <v>0</v>
      </c>
    </row>
    <row r="34" spans="1:7" ht="15" x14ac:dyDescent="0.2">
      <c r="A34" s="3">
        <f>A33+1</f>
        <v>43190</v>
      </c>
      <c r="B34" s="20" t="s">
        <v>63</v>
      </c>
      <c r="C34" s="5"/>
      <c r="D34" s="6"/>
      <c r="E34" s="58">
        <f>IF('29'!$C34=0,0,'29'!$C34-$C$52)</f>
        <v>0</v>
      </c>
      <c r="F34" s="58">
        <f t="shared" ref="F34" si="4">IF(D34=0,0,IF(D34&lt;$D$52,$D$52-D34,0))</f>
        <v>0</v>
      </c>
      <c r="G34" s="58">
        <f>IF('29'!$D34&lt;$D$52,0,'29'!$D34-$D$52)</f>
        <v>0</v>
      </c>
    </row>
    <row r="35" spans="1:7" ht="15" x14ac:dyDescent="0.25">
      <c r="A35" s="7"/>
      <c r="B35" s="1">
        <f>'29'!$C$35-'29'!$D$35+COUNTA(C4:C35)</f>
        <v>7</v>
      </c>
      <c r="C35" s="18">
        <f>SUBTOTAL(103,'29'!$C$4:$C$33)</f>
        <v>6</v>
      </c>
      <c r="D35" s="18">
        <f>SUBTOTAL(103,'29'!$D$4:$D$33)</f>
        <v>6</v>
      </c>
      <c r="E35" s="8">
        <f>SUM(E4:E34)</f>
        <v>0.25000000000000006</v>
      </c>
      <c r="F35" s="8">
        <f>SUM(F4:F34)</f>
        <v>0</v>
      </c>
      <c r="G35" s="8">
        <f>SUM(G4:G34)</f>
        <v>0</v>
      </c>
    </row>
    <row r="36" spans="1:7" ht="8.25" hidden="1" customHeight="1" x14ac:dyDescent="0.2"/>
    <row r="37" spans="1:7" ht="15.75" hidden="1" x14ac:dyDescent="0.2">
      <c r="E37" s="28">
        <f>'29'!$E$35*1.5</f>
        <v>0.37500000000000011</v>
      </c>
      <c r="F37" s="28">
        <f>'29'!$F$35*1</f>
        <v>0</v>
      </c>
      <c r="G37" s="28">
        <f>'29'!$G$35*1.5</f>
        <v>0</v>
      </c>
    </row>
    <row r="38" spans="1:7" ht="22.5" hidden="1" customHeight="1" x14ac:dyDescent="0.2">
      <c r="E38" s="29">
        <f>E37*24</f>
        <v>9.0000000000000036</v>
      </c>
      <c r="F38" s="29">
        <f t="shared" ref="F38:G38" si="5">F37*24</f>
        <v>0</v>
      </c>
      <c r="G38" s="29">
        <f t="shared" si="5"/>
        <v>0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167</v>
      </c>
      <c r="C40" s="32">
        <f>'29'!$C$35*I7</f>
        <v>200</v>
      </c>
      <c r="D40" s="32">
        <f>جدول!G32</f>
        <v>0</v>
      </c>
      <c r="E40" s="33">
        <f>E38*$I$8</f>
        <v>33.33333333333335</v>
      </c>
      <c r="F40" s="33">
        <f t="shared" ref="F40:G40" si="6">F38*$I$8</f>
        <v>0</v>
      </c>
      <c r="G40" s="33">
        <f t="shared" si="6"/>
        <v>0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4" activePane="bottomRight" state="frozen"/>
      <selection activeCell="J15" sqref="J15"/>
      <selection pane="topRight" activeCell="J15" sqref="J15"/>
      <selection pane="bottomLeft" activeCell="J15" sqref="J15"/>
      <selection pane="bottomRight" activeCell="C39" sqref="C39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جدول!B33</f>
        <v>53</v>
      </c>
    </row>
    <row r="2" spans="1:10" ht="20.25" x14ac:dyDescent="0.3">
      <c r="A2" s="133" t="s">
        <v>20</v>
      </c>
      <c r="B2" s="133"/>
      <c r="C2" s="39" t="str">
        <f>جدول!C33</f>
        <v xml:space="preserve"> سلمى رجب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">
      <c r="A4" s="3">
        <v>43160</v>
      </c>
      <c r="B4" s="20" t="s">
        <v>61</v>
      </c>
      <c r="C4" s="58">
        <v>0.33333333333333331</v>
      </c>
      <c r="D4" s="58">
        <v>0.70833333333333337</v>
      </c>
      <c r="E4" s="51">
        <f>IF('30'!$C4=0,0,'30'!$C4-$C$52)</f>
        <v>0</v>
      </c>
      <c r="F4" s="51">
        <f>IF(D4=0,0,IF(D4&lt;$D$52,$D$52-D4,0))</f>
        <v>0</v>
      </c>
      <c r="G4" s="51">
        <f>IF('30'!$D4&lt;$D$52,0,'30'!$D4-$D$52)</f>
        <v>0</v>
      </c>
      <c r="I4" s="40">
        <f>جدول!D33</f>
        <v>1000</v>
      </c>
      <c r="J4" s="23" t="s">
        <v>3</v>
      </c>
    </row>
    <row r="5" spans="1:10" ht="15" x14ac:dyDescent="0.2">
      <c r="A5" s="46">
        <f t="shared" ref="A5" si="0">A4+1</f>
        <v>43161</v>
      </c>
      <c r="B5" s="47" t="s">
        <v>62</v>
      </c>
      <c r="C5" s="55">
        <v>0.33333333333333331</v>
      </c>
      <c r="D5" s="55">
        <v>0.70833333333333337</v>
      </c>
      <c r="E5" s="55">
        <f>IF('30'!$C5=0,0,'30'!$C5-$C$52)</f>
        <v>0</v>
      </c>
      <c r="F5" s="55">
        <f t="shared" ref="F5:F33" si="1">IF(D5=0,0,IF(D5&lt;$D$52,$D$52-D5,0))</f>
        <v>0</v>
      </c>
      <c r="G5" s="55">
        <f>IF('30'!$D5&lt;$D$52,0,'30'!$D5-$D$52)</f>
        <v>0</v>
      </c>
      <c r="I5" s="23">
        <v>30</v>
      </c>
      <c r="J5" s="23" t="s">
        <v>10</v>
      </c>
    </row>
    <row r="6" spans="1:10" ht="15" x14ac:dyDescent="0.2">
      <c r="A6" s="3">
        <f>A5+1</f>
        <v>43162</v>
      </c>
      <c r="B6" s="20" t="s">
        <v>63</v>
      </c>
      <c r="C6" s="58">
        <v>0.52430555555555558</v>
      </c>
      <c r="D6" s="58">
        <v>0.70833333333333337</v>
      </c>
      <c r="E6" s="58">
        <f>IF('30'!$C6=0,0,'30'!$C6-$C$52)</f>
        <v>0.19097222222222227</v>
      </c>
      <c r="F6" s="58">
        <f t="shared" si="1"/>
        <v>0</v>
      </c>
      <c r="G6" s="58">
        <f>IF('30'!$D6&lt;$D$52,0,'30'!$D6-$D$52)</f>
        <v>0</v>
      </c>
      <c r="I6" s="23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58">
        <v>0.33333333333333331</v>
      </c>
      <c r="D7" s="58">
        <v>0.70833333333333337</v>
      </c>
      <c r="E7" s="52">
        <f>IF('30'!$C7=0,0,'30'!$C7-$C$52)</f>
        <v>0</v>
      </c>
      <c r="F7" s="52">
        <f t="shared" si="1"/>
        <v>0</v>
      </c>
      <c r="G7" s="52">
        <f>IF('30'!$D7&lt;$D$52,0,'30'!$D7-$D$52)</f>
        <v>0</v>
      </c>
      <c r="I7" s="48">
        <f>I4/I5</f>
        <v>33.333333333333336</v>
      </c>
      <c r="J7" s="23" t="s">
        <v>12</v>
      </c>
    </row>
    <row r="8" spans="1:10" ht="15" x14ac:dyDescent="0.2">
      <c r="A8" s="3">
        <f t="shared" si="2"/>
        <v>43164</v>
      </c>
      <c r="B8" s="20" t="s">
        <v>65</v>
      </c>
      <c r="C8" s="58">
        <v>0.52083333333333337</v>
      </c>
      <c r="D8" s="58">
        <v>0.70833333333333337</v>
      </c>
      <c r="E8" s="58">
        <f>IF('30'!$C8=0,0,'30'!$C8-$C$52)</f>
        <v>0.18750000000000006</v>
      </c>
      <c r="F8" s="58">
        <f t="shared" si="1"/>
        <v>0</v>
      </c>
      <c r="G8" s="58">
        <f>IF('30'!$D8&lt;$D$52,0,'30'!$D8-$D$52)</f>
        <v>0</v>
      </c>
      <c r="I8" s="48">
        <f>I7/I6</f>
        <v>3.7037037037037042</v>
      </c>
      <c r="J8" s="23" t="s">
        <v>4</v>
      </c>
    </row>
    <row r="9" spans="1:10" ht="15" x14ac:dyDescent="0.2">
      <c r="A9" s="4">
        <f t="shared" si="2"/>
        <v>43165</v>
      </c>
      <c r="B9" s="20" t="s">
        <v>66</v>
      </c>
      <c r="C9" s="58">
        <v>0.33333333333333331</v>
      </c>
      <c r="D9" s="58">
        <v>0.70833333333333337</v>
      </c>
      <c r="E9" s="52">
        <f>IF('30'!$C9=0,0,'30'!$C9-$C$52)</f>
        <v>0</v>
      </c>
      <c r="F9" s="52">
        <f t="shared" si="1"/>
        <v>0</v>
      </c>
      <c r="G9" s="52">
        <f>IF('30'!$D9&lt;$D$52,0,'30'!$D9-$D$52)</f>
        <v>0</v>
      </c>
      <c r="I9" s="23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58">
        <v>0.33333333333333331</v>
      </c>
      <c r="D10" s="58">
        <v>0.70833333333333337</v>
      </c>
      <c r="E10" s="58">
        <f>IF('30'!$C10=0,0,'30'!$C10-$C$52)</f>
        <v>0</v>
      </c>
      <c r="F10" s="58">
        <f t="shared" si="1"/>
        <v>0</v>
      </c>
      <c r="G10" s="58">
        <f>IF('30'!$D10&lt;$D$52,0,'30'!$D10-$D$52)</f>
        <v>0</v>
      </c>
    </row>
    <row r="11" spans="1:10" ht="15" x14ac:dyDescent="0.2">
      <c r="A11" s="4">
        <f t="shared" si="2"/>
        <v>43167</v>
      </c>
      <c r="B11" s="20" t="s">
        <v>61</v>
      </c>
      <c r="C11" s="58">
        <v>0.33333333333333331</v>
      </c>
      <c r="D11" s="58">
        <v>0.70833333333333337</v>
      </c>
      <c r="E11" s="52">
        <f>IF('30'!$C11=0,0,'30'!$C11-$C$52)</f>
        <v>0</v>
      </c>
      <c r="F11" s="52">
        <f t="shared" si="1"/>
        <v>0</v>
      </c>
      <c r="G11" s="52">
        <f>IF('30'!$D11&lt;$D$52,0,'30'!$D11-$D$52)</f>
        <v>0</v>
      </c>
      <c r="I11" s="23" t="s">
        <v>100</v>
      </c>
    </row>
    <row r="12" spans="1:10" ht="15" x14ac:dyDescent="0.2">
      <c r="A12" s="46">
        <f t="shared" si="2"/>
        <v>43168</v>
      </c>
      <c r="B12" s="47" t="s">
        <v>62</v>
      </c>
      <c r="C12" s="55">
        <v>0.33333333333333331</v>
      </c>
      <c r="D12" s="55">
        <v>0.70833333333333337</v>
      </c>
      <c r="E12" s="55">
        <f>IF('30'!$C12=0,0,'30'!$C12-$C$52)</f>
        <v>0</v>
      </c>
      <c r="F12" s="55">
        <f t="shared" si="1"/>
        <v>0</v>
      </c>
      <c r="G12" s="55">
        <f>IF('30'!$D12&lt;$D$52,0,'30'!$D12-$D$52)</f>
        <v>0</v>
      </c>
      <c r="I12" s="58">
        <v>0.33333333333333331</v>
      </c>
      <c r="J12" s="58">
        <v>0.70833333333333337</v>
      </c>
    </row>
    <row r="13" spans="1:10" ht="15" x14ac:dyDescent="0.2">
      <c r="A13" s="4">
        <f t="shared" si="2"/>
        <v>43169</v>
      </c>
      <c r="B13" s="20" t="s">
        <v>63</v>
      </c>
      <c r="C13" s="58">
        <v>0.33333333333333331</v>
      </c>
      <c r="D13" s="58">
        <v>0.70833333333333337</v>
      </c>
      <c r="E13" s="52">
        <f>IF('30'!$C13=0,0,'30'!$C13-$C$52)</f>
        <v>0</v>
      </c>
      <c r="F13" s="52">
        <f t="shared" si="1"/>
        <v>0</v>
      </c>
      <c r="G13" s="52">
        <f>IF('30'!$D13&lt;$D$52,0,'30'!$D13-$D$52)</f>
        <v>0</v>
      </c>
      <c r="J13" s="58">
        <f>J12-I12</f>
        <v>0.37500000000000006</v>
      </c>
    </row>
    <row r="14" spans="1:10" ht="15" x14ac:dyDescent="0.2">
      <c r="A14" s="3">
        <f t="shared" si="2"/>
        <v>43170</v>
      </c>
      <c r="B14" s="20" t="s">
        <v>64</v>
      </c>
      <c r="C14" s="58">
        <v>0.33333333333333331</v>
      </c>
      <c r="D14" s="58">
        <v>0.70833333333333337</v>
      </c>
      <c r="E14" s="58">
        <f>IF('30'!$C14=0,0,'30'!$C14-$C$52)</f>
        <v>0</v>
      </c>
      <c r="F14" s="58">
        <f t="shared" si="1"/>
        <v>0</v>
      </c>
      <c r="G14" s="58">
        <f>IF('30'!$D14&lt;$D$52,0,'30'!$D14-$D$52)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0.52777777777777779</v>
      </c>
      <c r="D15" s="58">
        <v>0.70833333333333337</v>
      </c>
      <c r="E15" s="52">
        <f>IF('30'!$C15=0,0,'30'!$C15-$C$52)</f>
        <v>0.19444444444444448</v>
      </c>
      <c r="F15" s="52">
        <f t="shared" si="1"/>
        <v>0</v>
      </c>
      <c r="G15" s="52">
        <f>IF('30'!$D15&lt;$D$52,0,'30'!$D15-$D$52)</f>
        <v>0</v>
      </c>
      <c r="J15" s="101">
        <f>J14+J13</f>
        <v>1.0833333333333335</v>
      </c>
    </row>
    <row r="16" spans="1:10" ht="15" x14ac:dyDescent="0.2">
      <c r="A16" s="3">
        <f t="shared" si="2"/>
        <v>43172</v>
      </c>
      <c r="B16" s="20" t="s">
        <v>66</v>
      </c>
      <c r="C16" s="58">
        <v>0.33333333333333331</v>
      </c>
      <c r="D16" s="58">
        <v>0.70833333333333337</v>
      </c>
      <c r="E16" s="58">
        <f>IF('30'!$C16=0,0,'30'!$C16-$C$52)</f>
        <v>0</v>
      </c>
      <c r="F16" s="58">
        <f t="shared" si="1"/>
        <v>0</v>
      </c>
      <c r="G16" s="58">
        <f>IF('30'!$D16&lt;$D$52,0,'30'!$D16-$D$52)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0.33333333333333331</v>
      </c>
      <c r="D17" s="58">
        <v>0.70833333333333337</v>
      </c>
      <c r="E17" s="52">
        <f>IF('30'!$C17=0,0,'30'!$C17-$C$52)</f>
        <v>0</v>
      </c>
      <c r="F17" s="52">
        <f t="shared" si="1"/>
        <v>0</v>
      </c>
      <c r="G17" s="52">
        <f>IF('30'!$D17&lt;$D$52,0,'30'!$D17-$D$52)</f>
        <v>0</v>
      </c>
      <c r="I17" s="58">
        <v>0.33333333333333331</v>
      </c>
      <c r="J17" s="58">
        <v>0.70833333333333337</v>
      </c>
    </row>
    <row r="18" spans="1:10" ht="15" x14ac:dyDescent="0.2">
      <c r="A18" s="3">
        <f t="shared" si="2"/>
        <v>43174</v>
      </c>
      <c r="B18" s="20" t="s">
        <v>61</v>
      </c>
      <c r="C18" s="58"/>
      <c r="D18" s="58"/>
      <c r="E18" s="58">
        <f>IF('30'!$C18=0,0,'30'!$C18-$C$52)</f>
        <v>0</v>
      </c>
      <c r="F18" s="58">
        <f t="shared" si="1"/>
        <v>0</v>
      </c>
      <c r="G18" s="58">
        <f>IF('30'!$D18&lt;$D$52,0,'30'!$D18-$D$52)</f>
        <v>0</v>
      </c>
      <c r="J18" s="58">
        <f>J17-I17</f>
        <v>0.37500000000000006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0.70833333333333337</v>
      </c>
      <c r="E19" s="55">
        <f>IF('30'!$C19=0,0,'30'!$C19-$C$52)</f>
        <v>0</v>
      </c>
      <c r="F19" s="55">
        <f t="shared" si="1"/>
        <v>0</v>
      </c>
      <c r="G19" s="55">
        <f>IF('30'!$D19&lt;$D$52,0,'30'!$D19-$D$52)</f>
        <v>0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/>
      <c r="D20" s="58"/>
      <c r="E20" s="58">
        <f>IF('30'!$C20=0,0,'30'!$C20-$C$52)</f>
        <v>0</v>
      </c>
      <c r="F20" s="58">
        <f t="shared" si="1"/>
        <v>0</v>
      </c>
      <c r="G20" s="58">
        <f>IF('30'!$D20&lt;$D$52,0,'30'!$D20-$D$52)</f>
        <v>0</v>
      </c>
      <c r="J20" s="101">
        <f>J19+J18</f>
        <v>1.0833333333333335</v>
      </c>
    </row>
    <row r="21" spans="1:10" ht="15" x14ac:dyDescent="0.2">
      <c r="A21" s="4">
        <f t="shared" si="2"/>
        <v>43177</v>
      </c>
      <c r="B21" s="20" t="s">
        <v>64</v>
      </c>
      <c r="C21" s="58"/>
      <c r="D21" s="58"/>
      <c r="E21" s="52">
        <f>IF('30'!$C21=0,0,'30'!$C21-$C$52)</f>
        <v>0</v>
      </c>
      <c r="F21" s="52">
        <f t="shared" si="1"/>
        <v>0</v>
      </c>
      <c r="G21" s="52">
        <f>IF('30'!$D21&lt;$D$52,0,'30'!$D21-$D$52)</f>
        <v>0</v>
      </c>
    </row>
    <row r="22" spans="1:10" ht="15" x14ac:dyDescent="0.2">
      <c r="A22" s="3">
        <f t="shared" si="2"/>
        <v>43178</v>
      </c>
      <c r="B22" s="20" t="s">
        <v>65</v>
      </c>
      <c r="C22" s="58"/>
      <c r="D22" s="58"/>
      <c r="E22" s="58">
        <f>IF('30'!$C22=0,0,'30'!$C22-$C$52)</f>
        <v>0</v>
      </c>
      <c r="F22" s="58">
        <f t="shared" si="1"/>
        <v>0</v>
      </c>
      <c r="G22" s="58">
        <f>IF('30'!$D22&lt;$D$52,0,'30'!$D22-$D$52)</f>
        <v>0</v>
      </c>
    </row>
    <row r="23" spans="1:10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0.70833333333333337</v>
      </c>
      <c r="E23" s="52">
        <f>IF('30'!$C23=0,0,'30'!$C23-$C$52)</f>
        <v>0</v>
      </c>
      <c r="F23" s="52">
        <f t="shared" si="1"/>
        <v>0</v>
      </c>
      <c r="G23" s="52">
        <f>IF('30'!$D23&lt;$D$52,0,'30'!$D23-$D$52)</f>
        <v>0</v>
      </c>
    </row>
    <row r="24" spans="1:10" ht="15" x14ac:dyDescent="0.2">
      <c r="A24" s="3">
        <f t="shared" si="2"/>
        <v>43180</v>
      </c>
      <c r="B24" s="20" t="s">
        <v>67</v>
      </c>
      <c r="C24" s="58">
        <v>0.33333333333333331</v>
      </c>
      <c r="D24" s="58">
        <v>0.70833333333333337</v>
      </c>
      <c r="E24" s="58">
        <f>IF('30'!$C24=0,0,'30'!$C24-$C$52)</f>
        <v>0</v>
      </c>
      <c r="F24" s="58">
        <f t="shared" si="1"/>
        <v>0</v>
      </c>
      <c r="G24" s="58">
        <f>IF('30'!$D24&lt;$D$52,0,'30'!$D24-$D$52)</f>
        <v>0</v>
      </c>
    </row>
    <row r="25" spans="1:10" ht="15" x14ac:dyDescent="0.2">
      <c r="A25" s="4">
        <f t="shared" si="2"/>
        <v>43181</v>
      </c>
      <c r="B25" s="20" t="s">
        <v>61</v>
      </c>
      <c r="C25" s="58">
        <v>0.33333333333333331</v>
      </c>
      <c r="D25" s="58">
        <v>0.70833333333333337</v>
      </c>
      <c r="E25" s="52">
        <f>IF('30'!$C25=0,0,'30'!$C25-$C$52)</f>
        <v>0</v>
      </c>
      <c r="F25" s="52">
        <f t="shared" si="1"/>
        <v>0</v>
      </c>
      <c r="G25" s="52">
        <f>IF('30'!$D25&lt;$D$52,0,'30'!$D25-$D$52)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0.70833333333333337</v>
      </c>
      <c r="E26" s="55">
        <f>IF('30'!$C26=0,0,'30'!$C26-$C$52)</f>
        <v>0</v>
      </c>
      <c r="F26" s="55">
        <f t="shared" si="1"/>
        <v>0</v>
      </c>
      <c r="G26" s="55">
        <f>IF('30'!$D26&lt;$D$52,0,'30'!$D26-$D$52)</f>
        <v>0</v>
      </c>
    </row>
    <row r="27" spans="1:10" ht="15" x14ac:dyDescent="0.2">
      <c r="A27" s="4">
        <f t="shared" si="2"/>
        <v>43183</v>
      </c>
      <c r="B27" s="20" t="s">
        <v>63</v>
      </c>
      <c r="C27" s="58">
        <v>0.52777777777777779</v>
      </c>
      <c r="D27" s="58">
        <v>0.70833333333333337</v>
      </c>
      <c r="E27" s="52">
        <f>IF('30'!$C27=0,0,'30'!$C27-$C$52)</f>
        <v>0.19444444444444448</v>
      </c>
      <c r="F27" s="52">
        <f t="shared" si="1"/>
        <v>0</v>
      </c>
      <c r="G27" s="52">
        <f>IF('30'!$D27&lt;$D$52,0,'30'!$D27-$D$52)</f>
        <v>0</v>
      </c>
    </row>
    <row r="28" spans="1:10" ht="15" x14ac:dyDescent="0.2">
      <c r="A28" s="3">
        <f t="shared" si="2"/>
        <v>43184</v>
      </c>
      <c r="B28" s="20" t="s">
        <v>64</v>
      </c>
      <c r="C28" s="58">
        <v>0.33333333333333331</v>
      </c>
      <c r="D28" s="58">
        <v>0.70833333333333337</v>
      </c>
      <c r="E28" s="58">
        <f>IF('30'!$C28=0,0,'30'!$C28-$C$52)</f>
        <v>0</v>
      </c>
      <c r="F28" s="58">
        <f t="shared" si="1"/>
        <v>0</v>
      </c>
      <c r="G28" s="58">
        <f>IF('30'!$D28&lt;$D$52,0,'30'!$D28-$D$52)</f>
        <v>0</v>
      </c>
    </row>
    <row r="29" spans="1:10" ht="15" x14ac:dyDescent="0.2">
      <c r="A29" s="4">
        <f t="shared" si="2"/>
        <v>43185</v>
      </c>
      <c r="B29" s="20" t="s">
        <v>65</v>
      </c>
      <c r="C29" s="58">
        <v>0.51388888888888895</v>
      </c>
      <c r="D29" s="58">
        <v>0.70833333333333337</v>
      </c>
      <c r="E29" s="52">
        <f>IF('30'!$C29=0,0,'30'!$C29-$C$52)</f>
        <v>0.18055555555555564</v>
      </c>
      <c r="F29" s="52">
        <f t="shared" si="1"/>
        <v>0</v>
      </c>
      <c r="G29" s="52">
        <f>IF('30'!$D29&lt;$D$52,0,'30'!$D29-$D$52)</f>
        <v>0</v>
      </c>
    </row>
    <row r="30" spans="1:10" ht="15" x14ac:dyDescent="0.2">
      <c r="A30" s="3">
        <f t="shared" si="2"/>
        <v>43186</v>
      </c>
      <c r="B30" s="20" t="s">
        <v>66</v>
      </c>
      <c r="C30" s="58">
        <v>0.33333333333333331</v>
      </c>
      <c r="D30" s="58">
        <v>0.70833333333333337</v>
      </c>
      <c r="E30" s="58">
        <f>IF('30'!$C30=0,0,'30'!$C30-$C$52)</f>
        <v>0</v>
      </c>
      <c r="F30" s="58">
        <f t="shared" si="1"/>
        <v>0</v>
      </c>
      <c r="G30" s="58">
        <f>IF('30'!$D30&lt;$D$52,0,'30'!$D30-$D$52)</f>
        <v>0</v>
      </c>
    </row>
    <row r="31" spans="1:10" ht="15" x14ac:dyDescent="0.2">
      <c r="A31" s="4">
        <f t="shared" si="2"/>
        <v>43187</v>
      </c>
      <c r="B31" s="20" t="s">
        <v>67</v>
      </c>
      <c r="C31" s="58">
        <v>0.33333333333333331</v>
      </c>
      <c r="D31" s="58">
        <v>0.70833333333333337</v>
      </c>
      <c r="E31" s="52">
        <f>IF('30'!$C31=0,0,'30'!$C31-$C$52)</f>
        <v>0</v>
      </c>
      <c r="F31" s="52">
        <f t="shared" si="1"/>
        <v>0</v>
      </c>
      <c r="G31" s="52">
        <f>IF('30'!$D31&lt;$D$52,0,'30'!$D31-$D$52)</f>
        <v>0</v>
      </c>
    </row>
    <row r="32" spans="1:10" ht="15" x14ac:dyDescent="0.2">
      <c r="A32" s="3">
        <f>A31+1</f>
        <v>43188</v>
      </c>
      <c r="B32" s="20" t="s">
        <v>61</v>
      </c>
      <c r="C32" s="58">
        <v>0.33333333333333331</v>
      </c>
      <c r="D32" s="58">
        <v>0.70833333333333337</v>
      </c>
      <c r="E32" s="58">
        <f>IF('30'!$C32=0,0,'30'!$C32-$C$52)</f>
        <v>0</v>
      </c>
      <c r="F32" s="58">
        <f t="shared" si="1"/>
        <v>0</v>
      </c>
      <c r="G32" s="58">
        <f>IF('30'!$D32&lt;$D$52,0,'30'!$D32-$D$52)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5">
        <v>0.33333333333333331</v>
      </c>
      <c r="D33" s="55">
        <v>0.70833333333333337</v>
      </c>
      <c r="E33" s="55">
        <f>IF('30'!$C33=0,0,'30'!$C33-$C$52)</f>
        <v>0</v>
      </c>
      <c r="F33" s="55">
        <f t="shared" si="1"/>
        <v>0</v>
      </c>
      <c r="G33" s="55">
        <f>IF('30'!$D33&lt;$D$52,0,'30'!$D33-$D$52)</f>
        <v>0</v>
      </c>
    </row>
    <row r="34" spans="1:7" ht="15" x14ac:dyDescent="0.2">
      <c r="A34" s="3">
        <f>A33+1</f>
        <v>43190</v>
      </c>
      <c r="B34" s="20" t="s">
        <v>63</v>
      </c>
      <c r="C34" s="58">
        <v>0.5</v>
      </c>
      <c r="D34" s="58">
        <v>0.70833333333333337</v>
      </c>
      <c r="E34" s="58">
        <f>IF('30'!$C34=0,0,'30'!$C34-$C$52)</f>
        <v>0.16666666666666669</v>
      </c>
      <c r="F34" s="58">
        <f t="shared" ref="F34" si="4">IF(D34=0,0,IF(D34&lt;$D$52,$D$52-D34,0))</f>
        <v>0</v>
      </c>
      <c r="G34" s="58">
        <f>IF('30'!$D34&lt;$D$52,0,'30'!$D34-$D$52)</f>
        <v>0</v>
      </c>
    </row>
    <row r="35" spans="1:7" ht="15" x14ac:dyDescent="0.25">
      <c r="A35" s="7"/>
      <c r="B35" s="1">
        <f>'30'!$C$35-'30'!$D$35+COUNTA(C4:C35)</f>
        <v>28</v>
      </c>
      <c r="C35" s="18">
        <f>SUBTOTAL(103,'30'!$C$4:$C$33)</f>
        <v>26</v>
      </c>
      <c r="D35" s="18">
        <f>SUBTOTAL(103,'30'!$D$4:$D$33)</f>
        <v>26</v>
      </c>
      <c r="E35" s="8">
        <f>SUM(E4:E34)</f>
        <v>1.1145833333333335</v>
      </c>
      <c r="F35" s="8">
        <f>SUM(F4:F34)</f>
        <v>0</v>
      </c>
      <c r="G35" s="8">
        <f>SUM(G4:G34)</f>
        <v>0</v>
      </c>
    </row>
    <row r="36" spans="1:7" ht="8.25" hidden="1" customHeight="1" x14ac:dyDescent="0.2"/>
    <row r="37" spans="1:7" ht="15.75" hidden="1" x14ac:dyDescent="0.2">
      <c r="E37" s="28">
        <f>'30'!$E$35*1.5</f>
        <v>1.6718750000000002</v>
      </c>
      <c r="F37" s="28">
        <f>'30'!$F$35*1</f>
        <v>0</v>
      </c>
      <c r="G37" s="28">
        <f>'30'!$G$35*1.5</f>
        <v>0</v>
      </c>
    </row>
    <row r="38" spans="1:7" ht="22.5" hidden="1" customHeight="1" x14ac:dyDescent="0.2">
      <c r="E38" s="29">
        <f>E37*24</f>
        <v>40.125000000000007</v>
      </c>
      <c r="F38" s="29">
        <f t="shared" ref="F38:G38" si="5">F37*24</f>
        <v>0</v>
      </c>
      <c r="G38" s="29">
        <f t="shared" si="5"/>
        <v>0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718</v>
      </c>
      <c r="C40" s="32">
        <f>'30'!$C$35*I7</f>
        <v>866.66666666666674</v>
      </c>
      <c r="D40" s="32">
        <f>جدول!G33</f>
        <v>0</v>
      </c>
      <c r="E40" s="33">
        <f>E38*$I$8</f>
        <v>148.61111111111114</v>
      </c>
      <c r="F40" s="33">
        <f t="shared" ref="F40:G40" si="6">F38*$I$8</f>
        <v>0</v>
      </c>
      <c r="G40" s="33">
        <f t="shared" si="6"/>
        <v>0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17" activePane="bottomRight" state="frozen"/>
      <selection activeCell="J15" sqref="J15"/>
      <selection pane="topRight" activeCell="J15" sqref="J15"/>
      <selection pane="bottomLeft" activeCell="J15" sqref="J15"/>
      <selection pane="bottomRight" activeCell="C35" sqref="C35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8" width="10.625" style="23" customWidth="1"/>
    <col min="9" max="9" width="11.625" style="70" customWidth="1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جدول!B34</f>
        <v>54</v>
      </c>
    </row>
    <row r="2" spans="1:10" ht="20.25" x14ac:dyDescent="0.3">
      <c r="A2" s="133" t="s">
        <v>20</v>
      </c>
      <c r="B2" s="133"/>
      <c r="C2" s="39" t="str">
        <f>جدول!C34</f>
        <v xml:space="preserve"> خالد علي 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">
      <c r="A4" s="3">
        <v>43160</v>
      </c>
      <c r="B4" s="20" t="s">
        <v>61</v>
      </c>
      <c r="C4" s="58">
        <v>0.375</v>
      </c>
      <c r="D4" s="58">
        <v>0.70833333333333337</v>
      </c>
      <c r="E4" s="51">
        <f>IF('31'!$C4=0,0,'31'!$C4-$C$52)</f>
        <v>4.1666666666666685E-2</v>
      </c>
      <c r="F4" s="51">
        <f>IF(D4=0,0,IF(D4&lt;$D$52,$D$52-D4,0))</f>
        <v>0</v>
      </c>
      <c r="G4" s="51">
        <f>IF('31'!$D4&lt;$D$52,0,'31'!$D4-$D$52)</f>
        <v>0</v>
      </c>
      <c r="I4" s="71">
        <f>جدول!D34</f>
        <v>1000</v>
      </c>
      <c r="J4" s="23" t="s">
        <v>3</v>
      </c>
    </row>
    <row r="5" spans="1:10" ht="15" x14ac:dyDescent="0.2">
      <c r="A5" s="46">
        <f t="shared" ref="A5" si="0">A4+1</f>
        <v>43161</v>
      </c>
      <c r="B5" s="47" t="s">
        <v>62</v>
      </c>
      <c r="C5" s="55">
        <v>0.33333333333333331</v>
      </c>
      <c r="D5" s="55">
        <v>0.97916666666666663</v>
      </c>
      <c r="E5" s="55">
        <f>IF('31'!$C5=0,0,'31'!$C5-$C$52)</f>
        <v>0</v>
      </c>
      <c r="F5" s="55">
        <f t="shared" ref="F5:F33" si="1">IF(D5=0,0,IF(D5&lt;$D$52,$D$52-D5,0))</f>
        <v>0</v>
      </c>
      <c r="G5" s="55">
        <f>IF('31'!$D5&lt;$D$52,0,'31'!$D5-$D$52)</f>
        <v>0.27083333333333326</v>
      </c>
      <c r="I5" s="70">
        <v>30</v>
      </c>
      <c r="J5" s="23" t="s">
        <v>10</v>
      </c>
    </row>
    <row r="6" spans="1:10" ht="15" x14ac:dyDescent="0.2">
      <c r="A6" s="3">
        <f>A5+1</f>
        <v>43162</v>
      </c>
      <c r="B6" s="20" t="s">
        <v>63</v>
      </c>
      <c r="C6" s="58">
        <v>0.36805555555555558</v>
      </c>
      <c r="D6" s="58">
        <v>0.9375</v>
      </c>
      <c r="E6" s="58">
        <f>IF('31'!$C6=0,0,'31'!$C6-$C$52)</f>
        <v>3.4722222222222265E-2</v>
      </c>
      <c r="F6" s="58">
        <f t="shared" si="1"/>
        <v>0</v>
      </c>
      <c r="G6" s="58">
        <f>IF('31'!$D6&lt;$D$52,0,'31'!$D6-$D$52)</f>
        <v>0.22916666666666663</v>
      </c>
      <c r="I6" s="70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58">
        <v>0.39583333333333331</v>
      </c>
      <c r="D7" s="58">
        <v>0.75</v>
      </c>
      <c r="E7" s="52">
        <f>IF('31'!$C7=0,0,'31'!$C7-$C$52)</f>
        <v>6.25E-2</v>
      </c>
      <c r="F7" s="52">
        <f t="shared" si="1"/>
        <v>0</v>
      </c>
      <c r="G7" s="52">
        <f>IF('31'!$D7&lt;$D$52,0,'31'!$D7-$D$52)</f>
        <v>4.166666666666663E-2</v>
      </c>
      <c r="I7" s="72">
        <f>I4/I5</f>
        <v>33.333333333333336</v>
      </c>
      <c r="J7" s="23" t="s">
        <v>12</v>
      </c>
    </row>
    <row r="8" spans="1:10" ht="15" x14ac:dyDescent="0.2">
      <c r="A8" s="3">
        <f t="shared" si="2"/>
        <v>43164</v>
      </c>
      <c r="B8" s="20" t="s">
        <v>65</v>
      </c>
      <c r="C8" s="58">
        <v>0.52083333333333337</v>
      </c>
      <c r="D8" s="58">
        <v>0.70833333333333337</v>
      </c>
      <c r="E8" s="58">
        <f>IF('31'!$C8=0,0,'31'!$C8-$C$52)</f>
        <v>0.18750000000000006</v>
      </c>
      <c r="F8" s="58">
        <f t="shared" si="1"/>
        <v>0</v>
      </c>
      <c r="G8" s="58">
        <f>IF('31'!$D8&lt;$D$52,0,'31'!$D8-$D$52)</f>
        <v>0</v>
      </c>
      <c r="I8" s="72">
        <f>I7/I6</f>
        <v>3.7037037037037042</v>
      </c>
      <c r="J8" s="23" t="s">
        <v>4</v>
      </c>
    </row>
    <row r="9" spans="1:10" ht="15" x14ac:dyDescent="0.2">
      <c r="A9" s="4">
        <f t="shared" si="2"/>
        <v>43165</v>
      </c>
      <c r="B9" s="20" t="s">
        <v>66</v>
      </c>
      <c r="C9" s="58">
        <v>0.39583333333333331</v>
      </c>
      <c r="D9" s="58">
        <v>0.70833333333333337</v>
      </c>
      <c r="E9" s="52">
        <f>IF('31'!$C9=0,0,'31'!$C9-$C$52)</f>
        <v>6.25E-2</v>
      </c>
      <c r="F9" s="52">
        <f t="shared" si="1"/>
        <v>0</v>
      </c>
      <c r="G9" s="52">
        <f>IF('31'!$D9&lt;$D$52,0,'31'!$D9-$D$52)</f>
        <v>0</v>
      </c>
      <c r="I9" s="70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58">
        <v>0.33333333333333331</v>
      </c>
      <c r="D10" s="58">
        <v>0.70833333333333337</v>
      </c>
      <c r="E10" s="58">
        <f>IF('31'!$C10=0,0,'31'!$C10-$C$52)</f>
        <v>0</v>
      </c>
      <c r="F10" s="58">
        <f t="shared" si="1"/>
        <v>0</v>
      </c>
      <c r="G10" s="58">
        <f>IF('31'!$D10&lt;$D$52,0,'31'!$D10-$D$52)</f>
        <v>0</v>
      </c>
    </row>
    <row r="11" spans="1:10" ht="15" x14ac:dyDescent="0.2">
      <c r="A11" s="4">
        <f t="shared" si="2"/>
        <v>43167</v>
      </c>
      <c r="B11" s="20" t="s">
        <v>61</v>
      </c>
      <c r="C11" s="58">
        <v>0.33333333333333331</v>
      </c>
      <c r="D11" s="58">
        <v>0.70833333333333337</v>
      </c>
      <c r="E11" s="52">
        <f>IF('31'!$C11=0,0,'31'!$C11-$C$52)</f>
        <v>0</v>
      </c>
      <c r="F11" s="52">
        <f t="shared" si="1"/>
        <v>0</v>
      </c>
      <c r="G11" s="52">
        <f>IF('31'!$D11&lt;$D$52,0,'31'!$D11-$D$52)</f>
        <v>0</v>
      </c>
      <c r="I11" s="73" t="s">
        <v>100</v>
      </c>
    </row>
    <row r="12" spans="1:10" ht="15" x14ac:dyDescent="0.2">
      <c r="A12" s="46">
        <f t="shared" si="2"/>
        <v>43168</v>
      </c>
      <c r="B12" s="47" t="s">
        <v>62</v>
      </c>
      <c r="C12" s="55">
        <v>0.33333333333333331</v>
      </c>
      <c r="D12" s="55">
        <v>0.70833333333333337</v>
      </c>
      <c r="E12" s="55">
        <f>IF('31'!$C12=0,0,'31'!$C12-$C$52)</f>
        <v>0</v>
      </c>
      <c r="F12" s="55">
        <f t="shared" si="1"/>
        <v>0</v>
      </c>
      <c r="G12" s="55">
        <f>IF('31'!$D12&lt;$D$52,0,'31'!$D12-$D$52)</f>
        <v>0</v>
      </c>
      <c r="I12" s="58">
        <v>0.4375</v>
      </c>
      <c r="J12" s="58">
        <v>0.70833333333333337</v>
      </c>
    </row>
    <row r="13" spans="1:10" ht="15" x14ac:dyDescent="0.2">
      <c r="A13" s="4">
        <f t="shared" si="2"/>
        <v>43169</v>
      </c>
      <c r="B13" s="20" t="s">
        <v>63</v>
      </c>
      <c r="C13" s="58">
        <v>0.375</v>
      </c>
      <c r="D13" s="58">
        <v>0.70833333333333337</v>
      </c>
      <c r="E13" s="52">
        <f>IF('31'!$C13=0,0,'31'!$C13-$C$52)</f>
        <v>4.1666666666666685E-2</v>
      </c>
      <c r="F13" s="52">
        <f t="shared" si="1"/>
        <v>0</v>
      </c>
      <c r="G13" s="52">
        <f>IF('31'!$D13&lt;$D$52,0,'31'!$D13-$D$52)</f>
        <v>0</v>
      </c>
      <c r="J13" s="58">
        <f>J12-I12</f>
        <v>0.27083333333333337</v>
      </c>
    </row>
    <row r="14" spans="1:10" ht="15" x14ac:dyDescent="0.2">
      <c r="A14" s="3">
        <f t="shared" si="2"/>
        <v>43170</v>
      </c>
      <c r="B14" s="20" t="s">
        <v>64</v>
      </c>
      <c r="C14" s="58">
        <v>0.35416666666666669</v>
      </c>
      <c r="D14" s="58">
        <v>0.70833333333333337</v>
      </c>
      <c r="E14" s="58">
        <f>IF('31'!$C14=0,0,'31'!$C14-$C$52)</f>
        <v>2.083333333333337E-2</v>
      </c>
      <c r="F14" s="58">
        <f t="shared" si="1"/>
        <v>0</v>
      </c>
      <c r="G14" s="58">
        <f>IF('31'!$D14&lt;$D$52,0,'31'!$D14-$D$52)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0.34375</v>
      </c>
      <c r="D15" s="58">
        <v>0.70833333333333337</v>
      </c>
      <c r="E15" s="52">
        <f>IF('31'!$C15=0,0,'31'!$C15-$C$52)</f>
        <v>1.0416666666666685E-2</v>
      </c>
      <c r="F15" s="52">
        <f t="shared" si="1"/>
        <v>0</v>
      </c>
      <c r="G15" s="52">
        <f>IF('31'!$D15&lt;$D$52,0,'31'!$D15-$D$52)</f>
        <v>0</v>
      </c>
      <c r="J15" s="101">
        <f>J14+J13</f>
        <v>0.97916666666666674</v>
      </c>
    </row>
    <row r="16" spans="1:10" ht="15" x14ac:dyDescent="0.2">
      <c r="A16" s="3">
        <f t="shared" si="2"/>
        <v>43172</v>
      </c>
      <c r="B16" s="20" t="s">
        <v>66</v>
      </c>
      <c r="C16" s="58">
        <v>0.34375</v>
      </c>
      <c r="D16" s="58">
        <v>0.70833333333333337</v>
      </c>
      <c r="E16" s="58">
        <f>IF('31'!$C16=0,0,'31'!$C16-$C$52)</f>
        <v>1.0416666666666685E-2</v>
      </c>
      <c r="F16" s="58">
        <f t="shared" si="1"/>
        <v>0</v>
      </c>
      <c r="G16" s="58">
        <f>IF('31'!$D16&lt;$D$52,0,'31'!$D16-$D$52)</f>
        <v>0</v>
      </c>
      <c r="I16" s="7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0.34375</v>
      </c>
      <c r="D17" s="58">
        <v>0.70833333333333337</v>
      </c>
      <c r="E17" s="52">
        <f>IF('31'!$C17=0,0,'31'!$C17-$C$52)</f>
        <v>1.0416666666666685E-2</v>
      </c>
      <c r="F17" s="52">
        <f t="shared" si="1"/>
        <v>0</v>
      </c>
      <c r="G17" s="52">
        <f>IF('31'!$D17&lt;$D$52,0,'31'!$D17-$D$52)</f>
        <v>0</v>
      </c>
      <c r="I17" s="58">
        <v>0.58333333333333337</v>
      </c>
      <c r="J17" s="58">
        <v>0.8125</v>
      </c>
    </row>
    <row r="18" spans="1:10" ht="15" x14ac:dyDescent="0.2">
      <c r="A18" s="3">
        <f t="shared" si="2"/>
        <v>43174</v>
      </c>
      <c r="B18" s="20" t="s">
        <v>61</v>
      </c>
      <c r="C18" s="58"/>
      <c r="D18" s="58"/>
      <c r="E18" s="58">
        <f>IF('31'!$C18=0,0,'31'!$C18-$C$52)</f>
        <v>0</v>
      </c>
      <c r="F18" s="58">
        <f t="shared" si="1"/>
        <v>0</v>
      </c>
      <c r="G18" s="58">
        <f>IF('31'!$D18&lt;$D$52,0,'31'!$D18-$D$52)</f>
        <v>0</v>
      </c>
      <c r="J18" s="58">
        <f>J17-I17</f>
        <v>0.22916666666666663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0.70833333333333337</v>
      </c>
      <c r="E19" s="55">
        <f>IF('31'!$C19=0,0,'31'!$C19-$C$52)</f>
        <v>0</v>
      </c>
      <c r="F19" s="55">
        <f t="shared" si="1"/>
        <v>0</v>
      </c>
      <c r="G19" s="55">
        <f>IF('31'!$D19&lt;$D$52,0,'31'!$D19-$D$52)</f>
        <v>0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/>
      <c r="D20" s="58"/>
      <c r="E20" s="58">
        <f>IF('31'!$C20=0,0,'31'!$C20-$C$52)</f>
        <v>0</v>
      </c>
      <c r="F20" s="58">
        <f t="shared" si="1"/>
        <v>0</v>
      </c>
      <c r="G20" s="58">
        <f>IF('31'!$D20&lt;$D$52,0,'31'!$D20-$D$52)</f>
        <v>0</v>
      </c>
      <c r="J20" s="101">
        <f>J19+J18</f>
        <v>0.9375</v>
      </c>
    </row>
    <row r="21" spans="1:10" ht="15" x14ac:dyDescent="0.2">
      <c r="A21" s="4">
        <f t="shared" si="2"/>
        <v>43177</v>
      </c>
      <c r="B21" s="20" t="s">
        <v>64</v>
      </c>
      <c r="C21" s="58">
        <v>0.51041666666666663</v>
      </c>
      <c r="D21" s="58">
        <v>0.75</v>
      </c>
      <c r="E21" s="52">
        <f>IF('31'!$C21=0,0,'31'!$C21-$C$52)</f>
        <v>0.17708333333333331</v>
      </c>
      <c r="F21" s="52">
        <f t="shared" si="1"/>
        <v>0</v>
      </c>
      <c r="G21" s="52">
        <f>IF('31'!$D21&lt;$D$52,0,'31'!$D21-$D$52)</f>
        <v>4.166666666666663E-2</v>
      </c>
    </row>
    <row r="22" spans="1:10" ht="15" x14ac:dyDescent="0.2">
      <c r="A22" s="3">
        <f t="shared" si="2"/>
        <v>43178</v>
      </c>
      <c r="B22" s="20" t="s">
        <v>65</v>
      </c>
      <c r="C22" s="58">
        <v>0.38541666666666669</v>
      </c>
      <c r="D22" s="58">
        <v>0.75</v>
      </c>
      <c r="E22" s="58">
        <f>IF('31'!$C22=0,0,'31'!$C22-$C$52)</f>
        <v>5.208333333333337E-2</v>
      </c>
      <c r="F22" s="58">
        <f t="shared" si="1"/>
        <v>0</v>
      </c>
      <c r="G22" s="58">
        <f>IF('31'!$D22&lt;$D$52,0,'31'!$D22-$D$52)</f>
        <v>4.166666666666663E-2</v>
      </c>
    </row>
    <row r="23" spans="1:10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0.8125</v>
      </c>
      <c r="E23" s="52">
        <f>IF('31'!$C23=0,0,'31'!$C23-$C$52)</f>
        <v>0</v>
      </c>
      <c r="F23" s="52">
        <f t="shared" si="1"/>
        <v>0</v>
      </c>
      <c r="G23" s="52">
        <f>IF('31'!$D23&lt;$D$52,0,'31'!$D23-$D$52)</f>
        <v>0.10416666666666663</v>
      </c>
    </row>
    <row r="24" spans="1:10" ht="15" x14ac:dyDescent="0.2">
      <c r="A24" s="3">
        <f t="shared" si="2"/>
        <v>43180</v>
      </c>
      <c r="B24" s="20" t="s">
        <v>67</v>
      </c>
      <c r="C24" s="58">
        <v>0.35416666666666669</v>
      </c>
      <c r="D24" s="58">
        <v>0.75</v>
      </c>
      <c r="E24" s="58">
        <f>IF('31'!$C24=0,0,'31'!$C24-$C$52)</f>
        <v>2.083333333333337E-2</v>
      </c>
      <c r="F24" s="58">
        <f t="shared" si="1"/>
        <v>0</v>
      </c>
      <c r="G24" s="58">
        <f>IF('31'!$D24&lt;$D$52,0,'31'!$D24-$D$52)</f>
        <v>4.166666666666663E-2</v>
      </c>
    </row>
    <row r="25" spans="1:10" ht="15" x14ac:dyDescent="0.2">
      <c r="A25" s="4">
        <f t="shared" si="2"/>
        <v>43181</v>
      </c>
      <c r="B25" s="20" t="s">
        <v>61</v>
      </c>
      <c r="C25" s="58">
        <v>0.34722222222222227</v>
      </c>
      <c r="D25" s="58">
        <v>0.70833333333333337</v>
      </c>
      <c r="E25" s="52">
        <f>IF('31'!$C25=0,0,'31'!$C25-$C$52)</f>
        <v>1.3888888888888951E-2</v>
      </c>
      <c r="F25" s="52">
        <f t="shared" si="1"/>
        <v>0</v>
      </c>
      <c r="G25" s="52">
        <f>IF('31'!$D25&lt;$D$52,0,'31'!$D25-$D$52)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0.70833333333333337</v>
      </c>
      <c r="E26" s="55">
        <f>IF('31'!$C26=0,0,'31'!$C26-$C$52)</f>
        <v>0</v>
      </c>
      <c r="F26" s="55">
        <f t="shared" si="1"/>
        <v>0</v>
      </c>
      <c r="G26" s="55">
        <f>IF('31'!$D26&lt;$D$52,0,'31'!$D26-$D$52)</f>
        <v>0</v>
      </c>
    </row>
    <row r="27" spans="1:10" ht="15" x14ac:dyDescent="0.2">
      <c r="A27" s="4">
        <f t="shared" si="2"/>
        <v>43183</v>
      </c>
      <c r="B27" s="20" t="s">
        <v>63</v>
      </c>
      <c r="C27" s="58">
        <v>0.33333333333333331</v>
      </c>
      <c r="D27" s="58">
        <v>0.70833333333333337</v>
      </c>
      <c r="E27" s="52">
        <f>IF('31'!$C27=0,0,'31'!$C27-$C$52)</f>
        <v>0</v>
      </c>
      <c r="F27" s="52">
        <f t="shared" si="1"/>
        <v>0</v>
      </c>
      <c r="G27" s="52">
        <f>IF('31'!$D27&lt;$D$52,0,'31'!$D27-$D$52)</f>
        <v>0</v>
      </c>
    </row>
    <row r="28" spans="1:10" ht="15" x14ac:dyDescent="0.2">
      <c r="A28" s="3">
        <f t="shared" si="2"/>
        <v>43184</v>
      </c>
      <c r="B28" s="20" t="s">
        <v>64</v>
      </c>
      <c r="C28" s="58">
        <v>0.34722222222222227</v>
      </c>
      <c r="D28" s="58">
        <v>0.8125</v>
      </c>
      <c r="E28" s="58">
        <f>IF('31'!$C28=0,0,'31'!$C28-$C$52)</f>
        <v>1.3888888888888951E-2</v>
      </c>
      <c r="F28" s="58">
        <f t="shared" si="1"/>
        <v>0</v>
      </c>
      <c r="G28" s="58">
        <f>IF('31'!$D28&lt;$D$52,0,'31'!$D28-$D$52)</f>
        <v>0.10416666666666663</v>
      </c>
    </row>
    <row r="29" spans="1:10" ht="15" x14ac:dyDescent="0.2">
      <c r="A29" s="4">
        <f t="shared" si="2"/>
        <v>43185</v>
      </c>
      <c r="B29" s="20" t="s">
        <v>65</v>
      </c>
      <c r="C29" s="58">
        <v>0.41666666666666669</v>
      </c>
      <c r="D29" s="58">
        <v>0.77083333333333337</v>
      </c>
      <c r="E29" s="52">
        <f>IF('31'!$C29=0,0,'31'!$C29-$C$52)</f>
        <v>8.333333333333337E-2</v>
      </c>
      <c r="F29" s="52">
        <f t="shared" si="1"/>
        <v>0</v>
      </c>
      <c r="G29" s="52">
        <f>IF('31'!$D29&lt;$D$52,0,'31'!$D29-$D$52)</f>
        <v>6.25E-2</v>
      </c>
    </row>
    <row r="30" spans="1:10" ht="15" x14ac:dyDescent="0.2">
      <c r="A30" s="3">
        <f t="shared" si="2"/>
        <v>43186</v>
      </c>
      <c r="B30" s="20" t="s">
        <v>66</v>
      </c>
      <c r="C30" s="58">
        <v>0.41666666666666669</v>
      </c>
      <c r="D30" s="58">
        <v>0.6875</v>
      </c>
      <c r="E30" s="58">
        <f>IF('31'!$C30=0,0,'31'!$C30-$C$52)</f>
        <v>8.333333333333337E-2</v>
      </c>
      <c r="F30" s="58">
        <f t="shared" si="1"/>
        <v>2.083333333333337E-2</v>
      </c>
      <c r="G30" s="58">
        <f>IF('31'!$D30&lt;$D$52,0,'31'!$D30-$D$52)</f>
        <v>0</v>
      </c>
    </row>
    <row r="31" spans="1:10" ht="15" x14ac:dyDescent="0.2">
      <c r="A31" s="4">
        <f t="shared" si="2"/>
        <v>43187</v>
      </c>
      <c r="B31" s="20" t="s">
        <v>67</v>
      </c>
      <c r="C31" s="58">
        <v>0.33333333333333331</v>
      </c>
      <c r="D31" s="58">
        <v>1.4166666666666667</v>
      </c>
      <c r="E31" s="52">
        <f>IF('31'!$C31=0,0,'31'!$C31-$C$52)</f>
        <v>0</v>
      </c>
      <c r="F31" s="52">
        <f t="shared" si="1"/>
        <v>0</v>
      </c>
      <c r="G31" s="52">
        <f>IF('31'!$D31&lt;$D$52,0,'31'!$D31-$D$52)</f>
        <v>0.70833333333333337</v>
      </c>
    </row>
    <row r="32" spans="1:10" ht="15" x14ac:dyDescent="0.2">
      <c r="A32" s="3">
        <f>A31+1</f>
        <v>43188</v>
      </c>
      <c r="B32" s="20" t="s">
        <v>61</v>
      </c>
      <c r="C32" s="58">
        <v>0.34375</v>
      </c>
      <c r="D32" s="58">
        <v>0.70833333333333337</v>
      </c>
      <c r="E32" s="58">
        <f>IF('31'!$C32=0,0,'31'!$C32-$C$52)</f>
        <v>1.0416666666666685E-2</v>
      </c>
      <c r="F32" s="58">
        <f t="shared" si="1"/>
        <v>0</v>
      </c>
      <c r="G32" s="58">
        <f>IF('31'!$D32&lt;$D$52,0,'31'!$D32-$D$52)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5">
        <v>0.33333333333333331</v>
      </c>
      <c r="D33" s="55">
        <v>0.9375</v>
      </c>
      <c r="E33" s="55">
        <f>IF('31'!$C33=0,0,'31'!$C33-$C$52)</f>
        <v>0</v>
      </c>
      <c r="F33" s="55">
        <f t="shared" si="1"/>
        <v>0</v>
      </c>
      <c r="G33" s="55">
        <f>IF('31'!$D33&lt;$D$52,0,'31'!$D33-$D$52)</f>
        <v>0.22916666666666663</v>
      </c>
    </row>
    <row r="34" spans="1:7" ht="15" x14ac:dyDescent="0.2">
      <c r="A34" s="3">
        <f>A33+1</f>
        <v>43190</v>
      </c>
      <c r="B34" s="20" t="s">
        <v>63</v>
      </c>
      <c r="C34" s="58">
        <v>0.45833333333333331</v>
      </c>
      <c r="D34" s="58">
        <v>0.75</v>
      </c>
      <c r="E34" s="58">
        <f>IF('31'!$C34=0,0,'31'!$C34-$C$52)</f>
        <v>0.125</v>
      </c>
      <c r="F34" s="58">
        <f t="shared" ref="F34" si="4">IF(D34=0,0,IF(D34&lt;$D$52,$D$52-D34,0))</f>
        <v>0</v>
      </c>
      <c r="G34" s="58">
        <f>IF('31'!$D34&lt;$D$52,0,'31'!$D34-$D$52)</f>
        <v>4.166666666666663E-2</v>
      </c>
    </row>
    <row r="35" spans="1:7" ht="15" x14ac:dyDescent="0.25">
      <c r="A35" s="7"/>
      <c r="B35" s="1">
        <f>'31'!$C$35-'31'!$D$35+COUNTA(C4:C35)</f>
        <v>30</v>
      </c>
      <c r="C35" s="18">
        <f>SUBTOTAL(103,'31'!$C$4:$C$33)</f>
        <v>28</v>
      </c>
      <c r="D35" s="18">
        <f>SUBTOTAL(103,'31'!$D$4:$D$33)</f>
        <v>28</v>
      </c>
      <c r="E35" s="8">
        <f>SUM(E4:E34)</f>
        <v>1.0625000000000004</v>
      </c>
      <c r="F35" s="8">
        <f>SUM(F4:F34)</f>
        <v>2.083333333333337E-2</v>
      </c>
      <c r="G35" s="8">
        <f>SUM(G4:G34)</f>
        <v>1.9166666666666661</v>
      </c>
    </row>
    <row r="36" spans="1:7" ht="8.25" hidden="1" customHeight="1" x14ac:dyDescent="0.2"/>
    <row r="37" spans="1:7" ht="15.75" hidden="1" x14ac:dyDescent="0.2">
      <c r="E37" s="28">
        <f>'31'!$E$35*1.5</f>
        <v>1.5937500000000007</v>
      </c>
      <c r="F37" s="28">
        <f>'31'!$F$35*1</f>
        <v>2.083333333333337E-2</v>
      </c>
      <c r="G37" s="28">
        <f>'31'!$G$35*1.5</f>
        <v>2.8749999999999991</v>
      </c>
    </row>
    <row r="38" spans="1:7" ht="22.5" hidden="1" customHeight="1" x14ac:dyDescent="0.2">
      <c r="E38" s="29">
        <f>E37*24</f>
        <v>38.250000000000014</v>
      </c>
      <c r="F38" s="29">
        <f t="shared" ref="F38:G38" si="5">F37*24</f>
        <v>0.50000000000000089</v>
      </c>
      <c r="G38" s="29">
        <f t="shared" si="5"/>
        <v>68.999999999999972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1045</v>
      </c>
      <c r="C40" s="32">
        <f>'31'!$C$35*I7</f>
        <v>933.33333333333337</v>
      </c>
      <c r="D40" s="32">
        <f>جدول!G34</f>
        <v>-224</v>
      </c>
      <c r="E40" s="33">
        <f>E38*$I$8</f>
        <v>141.66666666666674</v>
      </c>
      <c r="F40" s="33">
        <f t="shared" ref="F40:G40" si="6">F38*$I$8</f>
        <v>1.8518518518518554</v>
      </c>
      <c r="G40" s="33">
        <f t="shared" si="6"/>
        <v>255.55555555555549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4" activePane="bottomRight" state="frozen"/>
      <selection activeCell="J15" sqref="J15"/>
      <selection pane="topRight" activeCell="J15" sqref="J15"/>
      <selection pane="bottomLeft" activeCell="J15" sqref="J15"/>
      <selection pane="bottomRight" activeCell="D35" sqref="D35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جدول!B35</f>
        <v>56</v>
      </c>
    </row>
    <row r="2" spans="1:10" ht="20.25" x14ac:dyDescent="0.3">
      <c r="A2" s="133" t="s">
        <v>20</v>
      </c>
      <c r="B2" s="133"/>
      <c r="C2" s="39" t="str">
        <f>جدول!C35</f>
        <v xml:space="preserve"> عمار أبو حمرا 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">
      <c r="A4" s="3">
        <v>43160</v>
      </c>
      <c r="B4" s="20" t="s">
        <v>61</v>
      </c>
      <c r="C4" s="58">
        <v>0.34375</v>
      </c>
      <c r="D4" s="58">
        <v>0.70833333333333337</v>
      </c>
      <c r="E4" s="51">
        <f>IF('32'!$C4=0,0,'32'!$C4-$C$52)</f>
        <v>1.0416666666666685E-2</v>
      </c>
      <c r="F4" s="51">
        <f>IF(D4=0,0,IF(D4&lt;$D$52,$D$52-D4,0))</f>
        <v>0</v>
      </c>
      <c r="G4" s="51">
        <f>IF('32'!$D4&lt;$D$52,0,'32'!$D4-$D$52)</f>
        <v>0</v>
      </c>
      <c r="I4" s="40">
        <f>جدول!D35</f>
        <v>1000</v>
      </c>
      <c r="J4" s="23" t="s">
        <v>3</v>
      </c>
    </row>
    <row r="5" spans="1:10" ht="15" x14ac:dyDescent="0.2">
      <c r="A5" s="46">
        <f t="shared" ref="A5" si="0">A4+1</f>
        <v>43161</v>
      </c>
      <c r="B5" s="47" t="s">
        <v>62</v>
      </c>
      <c r="C5" s="55">
        <v>0.33333333333333331</v>
      </c>
      <c r="D5" s="55">
        <v>0.70833333333333337</v>
      </c>
      <c r="E5" s="55">
        <f>IF('32'!$C5=0,0,'32'!$C5-$C$52)</f>
        <v>0</v>
      </c>
      <c r="F5" s="55">
        <f t="shared" ref="F5:F33" si="1">IF(D5=0,0,IF(D5&lt;$D$52,$D$52-D5,0))</f>
        <v>0</v>
      </c>
      <c r="G5" s="55">
        <f>IF('32'!$D5&lt;$D$52,0,'32'!$D5-$D$52)</f>
        <v>0</v>
      </c>
      <c r="I5" s="23">
        <v>30</v>
      </c>
      <c r="J5" s="23" t="s">
        <v>10</v>
      </c>
    </row>
    <row r="6" spans="1:10" ht="15" x14ac:dyDescent="0.2">
      <c r="A6" s="3">
        <f>A5+1</f>
        <v>43162</v>
      </c>
      <c r="B6" s="20" t="s">
        <v>63</v>
      </c>
      <c r="C6" s="58">
        <v>0.35416666666666669</v>
      </c>
      <c r="D6" s="58">
        <v>0.70833333333333337</v>
      </c>
      <c r="E6" s="58">
        <f>IF('32'!$C6=0,0,'32'!$C6-$C$52)</f>
        <v>2.083333333333337E-2</v>
      </c>
      <c r="F6" s="58">
        <f t="shared" si="1"/>
        <v>0</v>
      </c>
      <c r="G6" s="58">
        <f>IF('32'!$D6&lt;$D$52,0,'32'!$D6-$D$52)</f>
        <v>0</v>
      </c>
      <c r="I6" s="23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58">
        <v>0.36458333333333331</v>
      </c>
      <c r="D7" s="58">
        <v>0.75</v>
      </c>
      <c r="E7" s="52">
        <f>IF('32'!$C7=0,0,'32'!$C7-$C$52)</f>
        <v>3.125E-2</v>
      </c>
      <c r="F7" s="52">
        <f t="shared" si="1"/>
        <v>0</v>
      </c>
      <c r="G7" s="52">
        <f>IF('32'!$D7&lt;$D$52,0,'32'!$D7-$D$52)</f>
        <v>4.166666666666663E-2</v>
      </c>
      <c r="I7" s="48">
        <f>I4/I5</f>
        <v>33.333333333333336</v>
      </c>
      <c r="J7" s="23" t="s">
        <v>12</v>
      </c>
    </row>
    <row r="8" spans="1:10" ht="15" x14ac:dyDescent="0.2">
      <c r="A8" s="3">
        <f t="shared" si="2"/>
        <v>43164</v>
      </c>
      <c r="B8" s="20" t="s">
        <v>65</v>
      </c>
      <c r="C8" s="58">
        <v>0.35416666666666669</v>
      </c>
      <c r="D8" s="58">
        <v>0.70833333333333337</v>
      </c>
      <c r="E8" s="58">
        <f>IF('32'!$C8=0,0,'32'!$C8-$C$52)</f>
        <v>2.083333333333337E-2</v>
      </c>
      <c r="F8" s="58">
        <f t="shared" si="1"/>
        <v>0</v>
      </c>
      <c r="G8" s="58">
        <f>IF('32'!$D8&lt;$D$52,0,'32'!$D8-$D$52)</f>
        <v>0</v>
      </c>
      <c r="I8" s="48">
        <f>I7/I6</f>
        <v>3.7037037037037042</v>
      </c>
      <c r="J8" s="23" t="s">
        <v>4</v>
      </c>
    </row>
    <row r="9" spans="1:10" ht="15" x14ac:dyDescent="0.2">
      <c r="A9" s="4">
        <f t="shared" si="2"/>
        <v>43165</v>
      </c>
      <c r="B9" s="20" t="s">
        <v>66</v>
      </c>
      <c r="C9" s="58">
        <v>0.34375</v>
      </c>
      <c r="D9" s="58">
        <v>0.70833333333333337</v>
      </c>
      <c r="E9" s="52">
        <f>IF('32'!$C9=0,0,'32'!$C9-$C$52)</f>
        <v>1.0416666666666685E-2</v>
      </c>
      <c r="F9" s="52">
        <f t="shared" si="1"/>
        <v>0</v>
      </c>
      <c r="G9" s="52">
        <f>IF('32'!$D9&lt;$D$52,0,'32'!$D9-$D$52)</f>
        <v>0</v>
      </c>
      <c r="I9" s="23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58">
        <v>0.34722222222222227</v>
      </c>
      <c r="D10" s="58">
        <v>0.70833333333333337</v>
      </c>
      <c r="E10" s="58">
        <f>IF('32'!$C10=0,0,'32'!$C10-$C$52)</f>
        <v>1.3888888888888951E-2</v>
      </c>
      <c r="F10" s="58">
        <f t="shared" si="1"/>
        <v>0</v>
      </c>
      <c r="G10" s="58">
        <f>IF('32'!$D10&lt;$D$52,0,'32'!$D10-$D$52)</f>
        <v>0</v>
      </c>
    </row>
    <row r="11" spans="1:10" ht="15" x14ac:dyDescent="0.2">
      <c r="A11" s="4">
        <f t="shared" si="2"/>
        <v>43167</v>
      </c>
      <c r="B11" s="20" t="s">
        <v>61</v>
      </c>
      <c r="C11" s="58">
        <v>0.35416666666666669</v>
      </c>
      <c r="D11" s="58">
        <v>0.70833333333333337</v>
      </c>
      <c r="E11" s="52">
        <f>IF('32'!$C11=0,0,'32'!$C11-$C$52)</f>
        <v>2.083333333333337E-2</v>
      </c>
      <c r="F11" s="52">
        <f t="shared" si="1"/>
        <v>0</v>
      </c>
      <c r="G11" s="52">
        <f>IF('32'!$D11&lt;$D$52,0,'32'!$D11-$D$52)</f>
        <v>0</v>
      </c>
      <c r="I11" s="23" t="s">
        <v>100</v>
      </c>
    </row>
    <row r="12" spans="1:10" ht="15" x14ac:dyDescent="0.2">
      <c r="A12" s="46">
        <f t="shared" si="2"/>
        <v>43168</v>
      </c>
      <c r="B12" s="47" t="s">
        <v>62</v>
      </c>
      <c r="C12" s="55">
        <v>0.33333333333333331</v>
      </c>
      <c r="D12" s="55">
        <v>0.70833333333333337</v>
      </c>
      <c r="E12" s="55">
        <f>IF('32'!$C12=0,0,'32'!$C12-$C$52)</f>
        <v>0</v>
      </c>
      <c r="F12" s="55">
        <f t="shared" si="1"/>
        <v>0</v>
      </c>
      <c r="G12" s="55">
        <f>IF('32'!$D12&lt;$D$52,0,'32'!$D12-$D$52)</f>
        <v>0</v>
      </c>
      <c r="I12" s="58">
        <v>0.33333333333333331</v>
      </c>
      <c r="J12" s="58">
        <v>0.70833333333333337</v>
      </c>
    </row>
    <row r="13" spans="1:10" ht="15" x14ac:dyDescent="0.2">
      <c r="A13" s="4">
        <f t="shared" si="2"/>
        <v>43169</v>
      </c>
      <c r="B13" s="20" t="s">
        <v>63</v>
      </c>
      <c r="C13" s="58">
        <v>0.34375</v>
      </c>
      <c r="D13" s="58">
        <v>0.70833333333333337</v>
      </c>
      <c r="E13" s="52">
        <f>IF('32'!$C13=0,0,'32'!$C13-$C$52)</f>
        <v>1.0416666666666685E-2</v>
      </c>
      <c r="F13" s="52">
        <f t="shared" si="1"/>
        <v>0</v>
      </c>
      <c r="G13" s="52">
        <f>IF('32'!$D13&lt;$D$52,0,'32'!$D13-$D$52)</f>
        <v>0</v>
      </c>
      <c r="J13" s="58">
        <f>J12-I12</f>
        <v>0.37500000000000006</v>
      </c>
    </row>
    <row r="14" spans="1:10" ht="15" x14ac:dyDescent="0.2">
      <c r="A14" s="3">
        <f t="shared" si="2"/>
        <v>43170</v>
      </c>
      <c r="B14" s="20" t="s">
        <v>64</v>
      </c>
      <c r="C14" s="58">
        <v>0.34722222222222227</v>
      </c>
      <c r="D14" s="58">
        <v>0.70833333333333337</v>
      </c>
      <c r="E14" s="58">
        <f>IF('32'!$C14=0,0,'32'!$C14-$C$52)</f>
        <v>1.3888888888888951E-2</v>
      </c>
      <c r="F14" s="58">
        <f t="shared" si="1"/>
        <v>0</v>
      </c>
      <c r="G14" s="58">
        <f>IF('32'!$D14&lt;$D$52,0,'32'!$D14-$D$52)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0.34722222222222227</v>
      </c>
      <c r="D15" s="58">
        <v>0.70833333333333337</v>
      </c>
      <c r="E15" s="52">
        <f>IF('32'!$C15=0,0,'32'!$C15-$C$52)</f>
        <v>1.3888888888888951E-2</v>
      </c>
      <c r="F15" s="52">
        <f t="shared" si="1"/>
        <v>0</v>
      </c>
      <c r="G15" s="52">
        <f>IF('32'!$D15&lt;$D$52,0,'32'!$D15-$D$52)</f>
        <v>0</v>
      </c>
      <c r="J15" s="101">
        <f>J14+J13</f>
        <v>1.0833333333333335</v>
      </c>
    </row>
    <row r="16" spans="1:10" ht="15" x14ac:dyDescent="0.2">
      <c r="A16" s="3">
        <f t="shared" si="2"/>
        <v>43172</v>
      </c>
      <c r="B16" s="20" t="s">
        <v>66</v>
      </c>
      <c r="C16" s="58">
        <v>0.34722222222222227</v>
      </c>
      <c r="D16" s="58">
        <v>0.70833333333333337</v>
      </c>
      <c r="E16" s="58">
        <f>IF('32'!$C16=0,0,'32'!$C16-$C$52)</f>
        <v>1.3888888888888951E-2</v>
      </c>
      <c r="F16" s="58">
        <f t="shared" si="1"/>
        <v>0</v>
      </c>
      <c r="G16" s="58">
        <f>IF('32'!$D16&lt;$D$52,0,'32'!$D16-$D$52)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0.34722222222222227</v>
      </c>
      <c r="D17" s="58">
        <v>0.70833333333333337</v>
      </c>
      <c r="E17" s="52">
        <f>IF('32'!$C17=0,0,'32'!$C17-$C$52)</f>
        <v>1.3888888888888951E-2</v>
      </c>
      <c r="F17" s="52">
        <f t="shared" si="1"/>
        <v>0</v>
      </c>
      <c r="G17" s="52">
        <f>IF('32'!$D17&lt;$D$52,0,'32'!$D17-$D$52)</f>
        <v>0</v>
      </c>
      <c r="I17" s="58">
        <v>0.33333333333333331</v>
      </c>
      <c r="J17" s="58">
        <v>0.70833333333333337</v>
      </c>
    </row>
    <row r="18" spans="1:10" ht="15" x14ac:dyDescent="0.2">
      <c r="A18" s="3">
        <f t="shared" si="2"/>
        <v>43174</v>
      </c>
      <c r="B18" s="20" t="s">
        <v>61</v>
      </c>
      <c r="C18" s="58">
        <v>0.34375</v>
      </c>
      <c r="D18" s="58">
        <v>0.70833333333333337</v>
      </c>
      <c r="E18" s="58">
        <f>IF('32'!$C18=0,0,'32'!$C18-$C$52)</f>
        <v>1.0416666666666685E-2</v>
      </c>
      <c r="F18" s="58">
        <f t="shared" si="1"/>
        <v>0</v>
      </c>
      <c r="G18" s="58">
        <f>IF('32'!$D18&lt;$D$52,0,'32'!$D18-$D$52)</f>
        <v>0</v>
      </c>
      <c r="J18" s="58">
        <f>J17-I17</f>
        <v>0.37500000000000006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0.70833333333333337</v>
      </c>
      <c r="E19" s="55">
        <f>IF('32'!$C19=0,0,'32'!$C19-$C$52)</f>
        <v>0</v>
      </c>
      <c r="F19" s="55">
        <f t="shared" si="1"/>
        <v>0</v>
      </c>
      <c r="G19" s="55">
        <f>IF('32'!$D19&lt;$D$52,0,'32'!$D19-$D$52)</f>
        <v>0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0.34375</v>
      </c>
      <c r="D20" s="58">
        <v>0.70833333333333337</v>
      </c>
      <c r="E20" s="58">
        <f>IF('32'!$C20=0,0,'32'!$C20-$C$52)</f>
        <v>1.0416666666666685E-2</v>
      </c>
      <c r="F20" s="58">
        <f t="shared" si="1"/>
        <v>0</v>
      </c>
      <c r="G20" s="58">
        <f>IF('32'!$D20&lt;$D$52,0,'32'!$D20-$D$52)</f>
        <v>0</v>
      </c>
      <c r="J20" s="101">
        <f>J19+J18</f>
        <v>1.0833333333333335</v>
      </c>
    </row>
    <row r="21" spans="1:10" ht="15" x14ac:dyDescent="0.2">
      <c r="A21" s="4">
        <f t="shared" si="2"/>
        <v>43177</v>
      </c>
      <c r="B21" s="20" t="s">
        <v>64</v>
      </c>
      <c r="C21" s="58">
        <v>0.34722222222222227</v>
      </c>
      <c r="D21" s="58">
        <v>0.79166666666666663</v>
      </c>
      <c r="E21" s="52">
        <f>IF('32'!$C21=0,0,'32'!$C21-$C$52)</f>
        <v>1.3888888888888951E-2</v>
      </c>
      <c r="F21" s="52">
        <f t="shared" si="1"/>
        <v>0</v>
      </c>
      <c r="G21" s="52">
        <f>IF('32'!$D21&lt;$D$52,0,'32'!$D21-$D$52)</f>
        <v>8.3333333333333259E-2</v>
      </c>
    </row>
    <row r="22" spans="1:10" ht="15" x14ac:dyDescent="0.2">
      <c r="A22" s="3">
        <f t="shared" si="2"/>
        <v>43178</v>
      </c>
      <c r="B22" s="20" t="s">
        <v>65</v>
      </c>
      <c r="C22" s="58">
        <v>0.34722222222222227</v>
      </c>
      <c r="D22" s="58">
        <v>0.75</v>
      </c>
      <c r="E22" s="58">
        <f>IF('32'!$C22=0,0,'32'!$C22-$C$52)</f>
        <v>1.3888888888888951E-2</v>
      </c>
      <c r="F22" s="58">
        <f t="shared" si="1"/>
        <v>0</v>
      </c>
      <c r="G22" s="58">
        <f>IF('32'!$D22&lt;$D$52,0,'32'!$D22-$D$52)</f>
        <v>4.166666666666663E-2</v>
      </c>
    </row>
    <row r="23" spans="1:10" ht="15" x14ac:dyDescent="0.2">
      <c r="A23" s="4">
        <f t="shared" si="2"/>
        <v>43179</v>
      </c>
      <c r="B23" s="20" t="s">
        <v>66</v>
      </c>
      <c r="C23" s="58">
        <v>0.35416666666666669</v>
      </c>
      <c r="D23" s="58">
        <v>0.8125</v>
      </c>
      <c r="E23" s="52">
        <f>IF('32'!$C23=0,0,'32'!$C23-$C$52)</f>
        <v>2.083333333333337E-2</v>
      </c>
      <c r="F23" s="52">
        <f t="shared" si="1"/>
        <v>0</v>
      </c>
      <c r="G23" s="52">
        <f>IF('32'!$D23&lt;$D$52,0,'32'!$D23-$D$52)</f>
        <v>0.10416666666666663</v>
      </c>
    </row>
    <row r="24" spans="1:10" ht="15" x14ac:dyDescent="0.2">
      <c r="A24" s="3">
        <f t="shared" si="2"/>
        <v>43180</v>
      </c>
      <c r="B24" s="20" t="s">
        <v>67</v>
      </c>
      <c r="C24" s="58">
        <v>0.35416666666666669</v>
      </c>
      <c r="D24" s="58">
        <v>0.75</v>
      </c>
      <c r="E24" s="58">
        <f>IF('32'!$C24=0,0,'32'!$C24-$C$52)</f>
        <v>2.083333333333337E-2</v>
      </c>
      <c r="F24" s="58">
        <f t="shared" si="1"/>
        <v>0</v>
      </c>
      <c r="G24" s="58">
        <f>IF('32'!$D24&lt;$D$52,0,'32'!$D24-$D$52)</f>
        <v>4.166666666666663E-2</v>
      </c>
    </row>
    <row r="25" spans="1:10" ht="15" x14ac:dyDescent="0.2">
      <c r="A25" s="4">
        <f t="shared" si="2"/>
        <v>43181</v>
      </c>
      <c r="B25" s="20" t="s">
        <v>61</v>
      </c>
      <c r="C25" s="58">
        <v>0.34722222222222227</v>
      </c>
      <c r="D25" s="58">
        <v>0.70833333333333337</v>
      </c>
      <c r="E25" s="52">
        <f>IF('32'!$C25=0,0,'32'!$C25-$C$52)</f>
        <v>1.3888888888888951E-2</v>
      </c>
      <c r="F25" s="52">
        <f t="shared" si="1"/>
        <v>0</v>
      </c>
      <c r="G25" s="52">
        <f>IF('32'!$D25&lt;$D$52,0,'32'!$D25-$D$52)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0.70833333333333337</v>
      </c>
      <c r="E26" s="55">
        <f>IF('32'!$C26=0,0,'32'!$C26-$C$52)</f>
        <v>0</v>
      </c>
      <c r="F26" s="55">
        <f t="shared" si="1"/>
        <v>0</v>
      </c>
      <c r="G26" s="55">
        <f>IF('32'!$D26&lt;$D$52,0,'32'!$D26-$D$52)</f>
        <v>0</v>
      </c>
    </row>
    <row r="27" spans="1:10" ht="15" x14ac:dyDescent="0.2">
      <c r="A27" s="4">
        <f t="shared" si="2"/>
        <v>43183</v>
      </c>
      <c r="B27" s="20" t="s">
        <v>63</v>
      </c>
      <c r="C27" s="58">
        <v>0.34722222222222227</v>
      </c>
      <c r="D27" s="58">
        <v>0.75</v>
      </c>
      <c r="E27" s="52">
        <f>IF('32'!$C27=0,0,'32'!$C27-$C$52)</f>
        <v>1.3888888888888951E-2</v>
      </c>
      <c r="F27" s="52">
        <f t="shared" si="1"/>
        <v>0</v>
      </c>
      <c r="G27" s="52">
        <f>IF('32'!$D27&lt;$D$52,0,'32'!$D27-$D$52)</f>
        <v>4.166666666666663E-2</v>
      </c>
    </row>
    <row r="28" spans="1:10" ht="15" x14ac:dyDescent="0.2">
      <c r="A28" s="3">
        <f t="shared" si="2"/>
        <v>43184</v>
      </c>
      <c r="B28" s="20" t="s">
        <v>64</v>
      </c>
      <c r="C28" s="58">
        <v>0.34722222222222227</v>
      </c>
      <c r="D28" s="58">
        <v>0.75</v>
      </c>
      <c r="E28" s="58">
        <f>IF('32'!$C28=0,0,'32'!$C28-$C$52)</f>
        <v>1.3888888888888951E-2</v>
      </c>
      <c r="F28" s="58">
        <f t="shared" si="1"/>
        <v>0</v>
      </c>
      <c r="G28" s="58">
        <f>IF('32'!$D28&lt;$D$52,0,'32'!$D28-$D$52)</f>
        <v>4.166666666666663E-2</v>
      </c>
    </row>
    <row r="29" spans="1:10" ht="15" x14ac:dyDescent="0.2">
      <c r="A29" s="4">
        <f t="shared" si="2"/>
        <v>43185</v>
      </c>
      <c r="B29" s="20" t="s">
        <v>65</v>
      </c>
      <c r="C29" s="58">
        <v>0.35416666666666669</v>
      </c>
      <c r="D29" s="58">
        <v>0.86458333333333337</v>
      </c>
      <c r="E29" s="52">
        <f>IF('32'!$C29=0,0,'32'!$C29-$C$52)</f>
        <v>2.083333333333337E-2</v>
      </c>
      <c r="F29" s="52">
        <f t="shared" si="1"/>
        <v>0</v>
      </c>
      <c r="G29" s="52">
        <f>IF('32'!$D29&lt;$D$52,0,'32'!$D29-$D$52)</f>
        <v>0.15625</v>
      </c>
    </row>
    <row r="30" spans="1:10" ht="15" x14ac:dyDescent="0.2">
      <c r="A30" s="3">
        <f t="shared" si="2"/>
        <v>43186</v>
      </c>
      <c r="B30" s="20" t="s">
        <v>66</v>
      </c>
      <c r="C30" s="58">
        <v>0.375</v>
      </c>
      <c r="D30" s="58">
        <v>0.75</v>
      </c>
      <c r="E30" s="58">
        <f>IF('32'!$C30=0,0,'32'!$C30-$C$52)</f>
        <v>4.1666666666666685E-2</v>
      </c>
      <c r="F30" s="58">
        <f t="shared" si="1"/>
        <v>0</v>
      </c>
      <c r="G30" s="58">
        <f>IF('32'!$D30&lt;$D$52,0,'32'!$D30-$D$52)</f>
        <v>4.166666666666663E-2</v>
      </c>
    </row>
    <row r="31" spans="1:10" ht="15" x14ac:dyDescent="0.2">
      <c r="A31" s="4">
        <f t="shared" si="2"/>
        <v>43187</v>
      </c>
      <c r="B31" s="20" t="s">
        <v>67</v>
      </c>
      <c r="C31" s="58">
        <v>0.35416666666666669</v>
      </c>
      <c r="D31" s="58">
        <v>0.75</v>
      </c>
      <c r="E31" s="52">
        <f>IF('32'!$C31=0,0,'32'!$C31-$C$52)</f>
        <v>2.083333333333337E-2</v>
      </c>
      <c r="F31" s="52">
        <f t="shared" si="1"/>
        <v>0</v>
      </c>
      <c r="G31" s="52">
        <f>IF('32'!$D31&lt;$D$52,0,'32'!$D31-$D$52)</f>
        <v>4.166666666666663E-2</v>
      </c>
    </row>
    <row r="32" spans="1:10" ht="15" x14ac:dyDescent="0.2">
      <c r="A32" s="3">
        <f>A31+1</f>
        <v>43188</v>
      </c>
      <c r="B32" s="20" t="s">
        <v>61</v>
      </c>
      <c r="C32" s="58">
        <v>0.34722222222222227</v>
      </c>
      <c r="D32" s="58">
        <v>0.70833333333333337</v>
      </c>
      <c r="E32" s="58">
        <f>IF('32'!$C32=0,0,'32'!$C32-$C$52)</f>
        <v>1.3888888888888951E-2</v>
      </c>
      <c r="F32" s="58">
        <f t="shared" si="1"/>
        <v>0</v>
      </c>
      <c r="G32" s="58">
        <f>IF('32'!$D32&lt;$D$52,0,'32'!$D32-$D$52)</f>
        <v>0</v>
      </c>
    </row>
    <row r="33" spans="1:8" ht="15" x14ac:dyDescent="0.2">
      <c r="A33" s="46">
        <f t="shared" ref="A33" si="3">A32+1</f>
        <v>43189</v>
      </c>
      <c r="B33" s="47" t="s">
        <v>62</v>
      </c>
      <c r="C33" s="55">
        <v>0.33333333333333331</v>
      </c>
      <c r="D33" s="55">
        <v>0.70833333333333337</v>
      </c>
      <c r="E33" s="55">
        <f>IF('32'!$C33=0,0,'32'!$C33-$C$52)</f>
        <v>0</v>
      </c>
      <c r="F33" s="55">
        <f t="shared" si="1"/>
        <v>0</v>
      </c>
      <c r="G33" s="55">
        <f>IF('32'!$D33&lt;$D$52,0,'32'!$D33-$D$52)</f>
        <v>0</v>
      </c>
    </row>
    <row r="34" spans="1:8" ht="15" x14ac:dyDescent="0.2">
      <c r="A34" s="3">
        <f>A33+1</f>
        <v>43190</v>
      </c>
      <c r="B34" s="20" t="s">
        <v>63</v>
      </c>
      <c r="C34" s="58">
        <v>0.34722222222222227</v>
      </c>
      <c r="D34" s="58">
        <v>0.75</v>
      </c>
      <c r="E34" s="58">
        <f>IF('32'!$C34=0,0,'32'!$C34-$C$52)</f>
        <v>1.3888888888888951E-2</v>
      </c>
      <c r="F34" s="58">
        <f t="shared" ref="F34" si="4">IF(D34=0,0,IF(D34&lt;$D$52,$D$52-D34,0))</f>
        <v>0</v>
      </c>
      <c r="G34" s="58">
        <f>IF('32'!$D34&lt;$D$52,0,'32'!$D34-$D$52)</f>
        <v>4.166666666666663E-2</v>
      </c>
    </row>
    <row r="35" spans="1:8" ht="15" x14ac:dyDescent="0.25">
      <c r="A35" s="7"/>
      <c r="B35" s="1">
        <f>'32'!$C$35-'32'!$D$35+COUNTA(C4:C35)</f>
        <v>32</v>
      </c>
      <c r="C35" s="18">
        <f>SUBTOTAL(103,'32'!$C$4:$C$33)</f>
        <v>30</v>
      </c>
      <c r="D35" s="18">
        <f>SUBTOTAL(103,'32'!$D$4:$D$33)</f>
        <v>30</v>
      </c>
      <c r="E35" s="8">
        <f>SUM(E4:E34)</f>
        <v>0.43750000000000111</v>
      </c>
      <c r="F35" s="8">
        <f>SUM(F4:F34)</f>
        <v>0</v>
      </c>
      <c r="G35" s="8">
        <f>SUM(G4:G34)</f>
        <v>0.67708333333333293</v>
      </c>
    </row>
    <row r="36" spans="1:8" ht="8.25" hidden="1" customHeight="1" x14ac:dyDescent="0.2"/>
    <row r="37" spans="1:8" ht="15.75" hidden="1" x14ac:dyDescent="0.2">
      <c r="E37" s="28">
        <f>'32'!$E$35*1.5</f>
        <v>0.65625000000000167</v>
      </c>
      <c r="F37" s="28">
        <f>'32'!$F$35*1</f>
        <v>0</v>
      </c>
      <c r="G37" s="28">
        <f>'32'!$G$35*1.5</f>
        <v>1.0156249999999993</v>
      </c>
    </row>
    <row r="38" spans="1:8" ht="22.5" hidden="1" customHeight="1" x14ac:dyDescent="0.2">
      <c r="E38" s="29">
        <f>E37*24</f>
        <v>15.750000000000039</v>
      </c>
      <c r="F38" s="29">
        <f t="shared" ref="F38:G38" si="5">F37*24</f>
        <v>0</v>
      </c>
      <c r="G38" s="29">
        <f t="shared" si="5"/>
        <v>24.374999999999986</v>
      </c>
    </row>
    <row r="39" spans="1:8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8" s="27" customFormat="1" ht="21" customHeight="1" x14ac:dyDescent="0.2">
      <c r="B40" s="38">
        <f>ROUND(C40-E40-F40+G40,0)</f>
        <v>1032</v>
      </c>
      <c r="C40" s="32">
        <f>'32'!$C$35*I7</f>
        <v>1000.0000000000001</v>
      </c>
      <c r="D40" s="32">
        <f>جدول!G35</f>
        <v>0</v>
      </c>
      <c r="E40" s="33">
        <f>E38*$I$8</f>
        <v>58.333333333333485</v>
      </c>
      <c r="F40" s="33">
        <f t="shared" ref="F40" si="6">F38*$I$8</f>
        <v>0</v>
      </c>
      <c r="G40" s="33">
        <f>G38*$I$8</f>
        <v>90.277777777777743</v>
      </c>
      <c r="H40" s="89">
        <f>G40+179</f>
        <v>269.27777777777771</v>
      </c>
    </row>
    <row r="41" spans="1:8" s="27" customFormat="1" ht="21" customHeight="1" x14ac:dyDescent="0.2">
      <c r="B41" s="30"/>
      <c r="C41" s="31"/>
      <c r="D41" s="32"/>
      <c r="E41" s="33"/>
      <c r="F41" s="33"/>
      <c r="G41" s="33"/>
    </row>
    <row r="42" spans="1:8" s="27" customFormat="1" ht="21" customHeight="1" x14ac:dyDescent="0.2">
      <c r="B42" s="30"/>
      <c r="C42" s="31"/>
      <c r="D42" s="32"/>
      <c r="E42" s="33"/>
      <c r="F42" s="33"/>
      <c r="G42" s="33"/>
    </row>
    <row r="43" spans="1:8" s="27" customFormat="1" ht="21" customHeight="1" x14ac:dyDescent="0.2">
      <c r="B43" s="30"/>
      <c r="C43" s="31"/>
      <c r="D43" s="32"/>
      <c r="E43" s="33"/>
      <c r="F43" s="33"/>
      <c r="G43" s="33"/>
    </row>
    <row r="44" spans="1:8" s="27" customFormat="1" ht="21" customHeight="1" x14ac:dyDescent="0.2">
      <c r="B44" s="30"/>
      <c r="C44" s="31"/>
      <c r="D44" s="32"/>
      <c r="E44" s="33"/>
      <c r="F44" s="33"/>
      <c r="G44" s="33"/>
    </row>
    <row r="45" spans="1:8" s="27" customFormat="1" ht="21" customHeight="1" x14ac:dyDescent="0.2">
      <c r="B45" s="30"/>
      <c r="C45" s="31"/>
      <c r="D45" s="32"/>
      <c r="E45" s="33"/>
      <c r="F45" s="33"/>
      <c r="G45" s="33"/>
    </row>
    <row r="46" spans="1:8" s="27" customFormat="1" ht="21" customHeight="1" x14ac:dyDescent="0.2">
      <c r="B46" s="30"/>
      <c r="C46" s="31"/>
      <c r="D46" s="32"/>
      <c r="E46" s="33"/>
      <c r="F46" s="33"/>
      <c r="G46" s="33"/>
    </row>
    <row r="47" spans="1:8" s="27" customFormat="1" ht="21" customHeight="1" x14ac:dyDescent="0.2">
      <c r="B47" s="30"/>
      <c r="C47" s="31"/>
      <c r="D47" s="32"/>
      <c r="E47" s="33"/>
      <c r="F47" s="33"/>
      <c r="G47" s="33"/>
    </row>
    <row r="48" spans="1:8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7" activePane="bottomRight" state="frozen"/>
      <selection activeCell="J15" sqref="J15"/>
      <selection pane="topRight" activeCell="J15" sqref="J15"/>
      <selection pane="bottomLeft" activeCell="J15" sqref="J15"/>
      <selection pane="bottomRight" sqref="A1:B1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جدول!B36</f>
        <v>0</v>
      </c>
    </row>
    <row r="2" spans="1:10" ht="20.25" x14ac:dyDescent="0.3">
      <c r="A2" s="133" t="s">
        <v>20</v>
      </c>
      <c r="B2" s="133"/>
      <c r="C2" s="39" t="str">
        <f>جدول!C36</f>
        <v>خلود عادل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50"/>
      <c r="E4" s="51">
        <f>IF('33'!$C4=0,0,'33'!$C4-$C$52)</f>
        <v>0</v>
      </c>
      <c r="F4" s="51">
        <f>IF(D4=0,0,IF(D4&lt;$D$52,$D$52-D4,0))</f>
        <v>0</v>
      </c>
      <c r="G4" s="51">
        <f>IF('33'!$D4&lt;$D$52,0,'33'!$D4-$D$52)</f>
        <v>0</v>
      </c>
      <c r="I4" s="40">
        <f>جدول!D36</f>
        <v>1000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IF('33'!$C5=0,0,'33'!$C5-$C$52)</f>
        <v>0</v>
      </c>
      <c r="F5" s="55">
        <f t="shared" ref="F5:F33" si="1">IF(D5=0,0,IF(D5&lt;$D$52,$D$52-D5,0))</f>
        <v>0</v>
      </c>
      <c r="G5" s="55">
        <f>IF('33'!$D5&lt;$D$52,0,'33'!$D5-$D$52)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56"/>
      <c r="D6" s="57"/>
      <c r="E6" s="58">
        <f>IF('33'!$C6=0,0,'33'!$C6-$C$52)</f>
        <v>0</v>
      </c>
      <c r="F6" s="58">
        <f t="shared" si="1"/>
        <v>0</v>
      </c>
      <c r="G6" s="58">
        <f>IF('33'!$D6&lt;$D$52,0,'33'!$D6-$D$52)</f>
        <v>0</v>
      </c>
      <c r="I6" s="23">
        <v>9</v>
      </c>
      <c r="J6" s="23" t="s">
        <v>11</v>
      </c>
    </row>
    <row r="7" spans="1:10" ht="15" x14ac:dyDescent="0.25">
      <c r="A7" s="4">
        <f t="shared" ref="A7:A31" si="2">A6+1</f>
        <v>43163</v>
      </c>
      <c r="B7" s="20" t="s">
        <v>64</v>
      </c>
      <c r="C7" s="59"/>
      <c r="D7" s="60"/>
      <c r="E7" s="52">
        <f>IF('33'!$C7=0,0,'33'!$C7-$C$52)</f>
        <v>0</v>
      </c>
      <c r="F7" s="52">
        <f t="shared" si="1"/>
        <v>0</v>
      </c>
      <c r="G7" s="52">
        <f>IF('33'!$D7&lt;$D$52,0,'33'!$D7-$D$52)</f>
        <v>0</v>
      </c>
      <c r="I7" s="48">
        <f>I4/I5</f>
        <v>33.333333333333336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56"/>
      <c r="D8" s="57"/>
      <c r="E8" s="58">
        <f>IF('33'!$C8=0,0,'33'!$C8-$C$52)</f>
        <v>0</v>
      </c>
      <c r="F8" s="58">
        <f t="shared" si="1"/>
        <v>0</v>
      </c>
      <c r="G8" s="58">
        <f>IF('33'!$D8&lt;$D$52,0,'33'!$D8-$D$52)</f>
        <v>0</v>
      </c>
      <c r="I8" s="48">
        <f>I7/I6</f>
        <v>3.7037037037037042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59"/>
      <c r="D9" s="60"/>
      <c r="E9" s="52">
        <f>IF('33'!$C9=0,0,'33'!$C9-$C$52)</f>
        <v>0</v>
      </c>
      <c r="F9" s="52">
        <f t="shared" si="1"/>
        <v>0</v>
      </c>
      <c r="G9" s="52">
        <f>IF('33'!$D9&lt;$D$52,0,'33'!$D9-$D$52)</f>
        <v>0</v>
      </c>
      <c r="I9" s="23">
        <f>I5*I6</f>
        <v>270</v>
      </c>
      <c r="J9" s="23" t="s">
        <v>13</v>
      </c>
    </row>
    <row r="10" spans="1:10" ht="15" x14ac:dyDescent="0.25">
      <c r="A10" s="3">
        <f t="shared" si="2"/>
        <v>43166</v>
      </c>
      <c r="B10" s="20" t="s">
        <v>67</v>
      </c>
      <c r="C10" s="56"/>
      <c r="D10" s="57"/>
      <c r="E10" s="58">
        <f>IF('33'!$C10=0,0,'33'!$C10-$C$52)</f>
        <v>0</v>
      </c>
      <c r="F10" s="58">
        <f t="shared" si="1"/>
        <v>0</v>
      </c>
      <c r="G10" s="58">
        <f>IF('33'!$D10&lt;$D$52,0,'33'!$D10-$D$52)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59"/>
      <c r="D11" s="60"/>
      <c r="E11" s="52">
        <f>IF('33'!$C11=0,0,'33'!$C11-$C$52)</f>
        <v>0</v>
      </c>
      <c r="F11" s="52">
        <f t="shared" si="1"/>
        <v>0</v>
      </c>
      <c r="G11" s="52">
        <f>IF('33'!$D11&lt;$D$52,0,'33'!$D11-$D$52)</f>
        <v>0</v>
      </c>
      <c r="I11" s="23" t="s">
        <v>100</v>
      </c>
    </row>
    <row r="12" spans="1:10" ht="15" x14ac:dyDescent="0.25">
      <c r="A12" s="46">
        <f t="shared" si="2"/>
        <v>43168</v>
      </c>
      <c r="B12" s="47" t="s">
        <v>62</v>
      </c>
      <c r="C12" s="53"/>
      <c r="D12" s="54"/>
      <c r="E12" s="55">
        <f>IF('33'!$C12=0,0,'33'!$C12-$C$52)</f>
        <v>0</v>
      </c>
      <c r="F12" s="55">
        <f t="shared" si="1"/>
        <v>0</v>
      </c>
      <c r="G12" s="55">
        <f>IF('33'!$D12&lt;$D$52,0,'33'!$D12-$D$52)</f>
        <v>0</v>
      </c>
      <c r="I12" s="58">
        <v>0.33333333333333331</v>
      </c>
      <c r="J12" s="58">
        <v>0.70833333333333337</v>
      </c>
    </row>
    <row r="13" spans="1:10" ht="15" x14ac:dyDescent="0.2">
      <c r="A13" s="4">
        <f t="shared" si="2"/>
        <v>43169</v>
      </c>
      <c r="B13" s="20" t="s">
        <v>63</v>
      </c>
      <c r="C13" s="58">
        <v>0.5</v>
      </c>
      <c r="D13" s="58">
        <v>0.70833333333333337</v>
      </c>
      <c r="E13" s="52">
        <f>IF('33'!$C13=0,0,'33'!$C13-$C$52)</f>
        <v>0.16666666666666669</v>
      </c>
      <c r="F13" s="52">
        <f t="shared" si="1"/>
        <v>0</v>
      </c>
      <c r="G13" s="52">
        <f>IF('33'!$D13&lt;$D$52,0,'33'!$D13-$D$52)</f>
        <v>0</v>
      </c>
      <c r="J13" s="58">
        <f>J12-I12</f>
        <v>0.37500000000000006</v>
      </c>
    </row>
    <row r="14" spans="1:10" ht="15" x14ac:dyDescent="0.2">
      <c r="A14" s="3">
        <f t="shared" si="2"/>
        <v>43170</v>
      </c>
      <c r="B14" s="20" t="s">
        <v>64</v>
      </c>
      <c r="C14" s="58">
        <v>0.54166666666666663</v>
      </c>
      <c r="D14" s="58">
        <v>0.70833333333333337</v>
      </c>
      <c r="E14" s="58">
        <f>IF('33'!$C14=0,0,'33'!$C14-$C$52)</f>
        <v>0.20833333333333331</v>
      </c>
      <c r="F14" s="58">
        <f t="shared" si="1"/>
        <v>0</v>
      </c>
      <c r="G14" s="58">
        <f>IF('33'!$D14&lt;$D$52,0,'33'!$D14-$D$52)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0.52083333333333337</v>
      </c>
      <c r="D15" s="58">
        <v>0.70833333333333337</v>
      </c>
      <c r="E15" s="52">
        <f>IF('33'!$C15=0,0,'33'!$C15-$C$52)</f>
        <v>0.18750000000000006</v>
      </c>
      <c r="F15" s="52">
        <f t="shared" si="1"/>
        <v>0</v>
      </c>
      <c r="G15" s="52">
        <f>IF('33'!$D15&lt;$D$52,0,'33'!$D15-$D$52)</f>
        <v>0</v>
      </c>
      <c r="J15" s="101">
        <f>J14+J13</f>
        <v>1.0833333333333335</v>
      </c>
    </row>
    <row r="16" spans="1:10" ht="15" x14ac:dyDescent="0.2">
      <c r="A16" s="3">
        <f t="shared" si="2"/>
        <v>43172</v>
      </c>
      <c r="B16" s="20" t="s">
        <v>66</v>
      </c>
      <c r="C16" s="58">
        <v>0.47222222222222227</v>
      </c>
      <c r="D16" s="58">
        <v>0.70833333333333337</v>
      </c>
      <c r="E16" s="58">
        <f>IF('33'!$C16=0,0,'33'!$C16-$C$52)</f>
        <v>0.13888888888888895</v>
      </c>
      <c r="F16" s="58">
        <f t="shared" si="1"/>
        <v>0</v>
      </c>
      <c r="G16" s="58">
        <f>IF('33'!$D16&lt;$D$52,0,'33'!$D16-$D$52)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/>
      <c r="D17" s="58"/>
      <c r="E17" s="52">
        <f>IF('33'!$C17=0,0,'33'!$C17-$C$52)</f>
        <v>0</v>
      </c>
      <c r="F17" s="52">
        <f t="shared" si="1"/>
        <v>0</v>
      </c>
      <c r="G17" s="52">
        <f>IF('33'!$D17&lt;$D$52,0,'33'!$D17-$D$52)</f>
        <v>0</v>
      </c>
      <c r="I17" s="58">
        <v>0.33333333333333331</v>
      </c>
      <c r="J17" s="58">
        <v>0.70833333333333337</v>
      </c>
    </row>
    <row r="18" spans="1:10" ht="15" x14ac:dyDescent="0.2">
      <c r="A18" s="3">
        <f t="shared" si="2"/>
        <v>43174</v>
      </c>
      <c r="B18" s="20" t="s">
        <v>61</v>
      </c>
      <c r="C18" s="58">
        <v>0.40972222222222227</v>
      </c>
      <c r="D18" s="58">
        <v>0.70833333333333337</v>
      </c>
      <c r="E18" s="58">
        <f>IF('33'!$C18=0,0,'33'!$C18-$C$52)</f>
        <v>7.6388888888888951E-2</v>
      </c>
      <c r="F18" s="58">
        <f t="shared" si="1"/>
        <v>0</v>
      </c>
      <c r="G18" s="58">
        <f>IF('33'!$D18&lt;$D$52,0,'33'!$D18-$D$52)</f>
        <v>0</v>
      </c>
      <c r="J18" s="58">
        <f>J17-I17</f>
        <v>0.37500000000000006</v>
      </c>
    </row>
    <row r="19" spans="1:10" ht="15" x14ac:dyDescent="0.25">
      <c r="A19" s="46">
        <f t="shared" si="2"/>
        <v>43175</v>
      </c>
      <c r="B19" s="47" t="s">
        <v>62</v>
      </c>
      <c r="C19" s="53"/>
      <c r="D19" s="54"/>
      <c r="E19" s="55">
        <f>IF('33'!$C19=0,0,'33'!$C19-$C$52)</f>
        <v>0</v>
      </c>
      <c r="F19" s="55">
        <f t="shared" si="1"/>
        <v>0</v>
      </c>
      <c r="G19" s="55">
        <f>IF('33'!$D19&lt;$D$52,0,'33'!$D19-$D$52)</f>
        <v>0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0.52083333333333337</v>
      </c>
      <c r="D20" s="58">
        <v>0.70833333333333337</v>
      </c>
      <c r="E20" s="58">
        <f>IF('33'!$C20=0,0,'33'!$C20-$C$52)</f>
        <v>0.18750000000000006</v>
      </c>
      <c r="F20" s="58">
        <f t="shared" si="1"/>
        <v>0</v>
      </c>
      <c r="G20" s="58">
        <f>IF('33'!$D20&lt;$D$52,0,'33'!$D20-$D$52)</f>
        <v>0</v>
      </c>
      <c r="J20" s="101">
        <f>J19+J18</f>
        <v>1.0833333333333335</v>
      </c>
    </row>
    <row r="21" spans="1:10" ht="15" x14ac:dyDescent="0.2">
      <c r="A21" s="4">
        <f t="shared" si="2"/>
        <v>43177</v>
      </c>
      <c r="B21" s="20" t="s">
        <v>64</v>
      </c>
      <c r="C21" s="58"/>
      <c r="D21" s="58"/>
      <c r="E21" s="52">
        <f>IF('33'!$C21=0,0,'33'!$C21-$C$52)</f>
        <v>0</v>
      </c>
      <c r="F21" s="52">
        <f t="shared" si="1"/>
        <v>0</v>
      </c>
      <c r="G21" s="52">
        <f>IF('33'!$D21&lt;$D$52,0,'33'!$D21-$D$52)</f>
        <v>0</v>
      </c>
    </row>
    <row r="22" spans="1:10" ht="15" x14ac:dyDescent="0.2">
      <c r="A22" s="3">
        <f t="shared" si="2"/>
        <v>43178</v>
      </c>
      <c r="B22" s="20" t="s">
        <v>65</v>
      </c>
      <c r="C22" s="58">
        <v>0.5625</v>
      </c>
      <c r="D22" s="58">
        <v>0.70833333333333337</v>
      </c>
      <c r="E22" s="58">
        <f>IF('33'!$C22=0,0,'33'!$C22-$C$52)</f>
        <v>0.22916666666666669</v>
      </c>
      <c r="F22" s="58">
        <f t="shared" si="1"/>
        <v>0</v>
      </c>
      <c r="G22" s="58">
        <f>IF('33'!$D22&lt;$D$52,0,'33'!$D22-$D$52)</f>
        <v>0</v>
      </c>
    </row>
    <row r="23" spans="1:10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0.54166666666666663</v>
      </c>
      <c r="E23" s="52">
        <f>IF('33'!$C23=0,0,'33'!$C23-$C$52)</f>
        <v>0</v>
      </c>
      <c r="F23" s="52">
        <f t="shared" si="1"/>
        <v>0.16666666666666674</v>
      </c>
      <c r="G23" s="52">
        <f>IF('33'!$D23&lt;$D$52,0,'33'!$D23-$D$52)</f>
        <v>0</v>
      </c>
    </row>
    <row r="24" spans="1:10" ht="15" x14ac:dyDescent="0.2">
      <c r="A24" s="3">
        <f t="shared" si="2"/>
        <v>43180</v>
      </c>
      <c r="B24" s="20" t="s">
        <v>67</v>
      </c>
      <c r="C24" s="58">
        <v>0.33333333333333331</v>
      </c>
      <c r="D24" s="58">
        <v>0.70833333333333337</v>
      </c>
      <c r="E24" s="58">
        <f>IF('33'!$C24=0,0,'33'!$C24-$C$52)</f>
        <v>0</v>
      </c>
      <c r="F24" s="58">
        <f t="shared" si="1"/>
        <v>0</v>
      </c>
      <c r="G24" s="58">
        <f>IF('33'!$D24&lt;$D$52,0,'33'!$D24-$D$52)</f>
        <v>0</v>
      </c>
    </row>
    <row r="25" spans="1:10" ht="15" x14ac:dyDescent="0.25">
      <c r="A25" s="4">
        <f t="shared" si="2"/>
        <v>43181</v>
      </c>
      <c r="B25" s="20" t="s">
        <v>61</v>
      </c>
      <c r="C25" s="59"/>
      <c r="D25" s="60"/>
      <c r="E25" s="52">
        <f>IF('33'!$C25=0,0,'33'!$C25-$C$52)</f>
        <v>0</v>
      </c>
      <c r="F25" s="52">
        <f t="shared" si="1"/>
        <v>0</v>
      </c>
      <c r="G25" s="52">
        <f>IF('33'!$D25&lt;$D$52,0,'33'!$D25-$D$52)</f>
        <v>0</v>
      </c>
    </row>
    <row r="26" spans="1:10" ht="15" x14ac:dyDescent="0.25">
      <c r="A26" s="46">
        <f t="shared" si="2"/>
        <v>43182</v>
      </c>
      <c r="B26" s="47" t="s">
        <v>62</v>
      </c>
      <c r="C26" s="53"/>
      <c r="D26" s="54"/>
      <c r="E26" s="55">
        <f>IF('33'!$C26=0,0,'33'!$C26-$C$52)</f>
        <v>0</v>
      </c>
      <c r="F26" s="55">
        <f t="shared" si="1"/>
        <v>0</v>
      </c>
      <c r="G26" s="55">
        <f>IF('33'!$D26&lt;$D$52,0,'33'!$D26-$D$52)</f>
        <v>0</v>
      </c>
    </row>
    <row r="27" spans="1:10" ht="15" x14ac:dyDescent="0.25">
      <c r="A27" s="4">
        <f t="shared" si="2"/>
        <v>43183</v>
      </c>
      <c r="B27" s="20" t="s">
        <v>63</v>
      </c>
      <c r="C27" s="59"/>
      <c r="D27" s="60"/>
      <c r="E27" s="52">
        <f>IF('33'!$C27=0,0,'33'!$C27-$C$52)</f>
        <v>0</v>
      </c>
      <c r="F27" s="52">
        <f t="shared" si="1"/>
        <v>0</v>
      </c>
      <c r="G27" s="52">
        <f>IF('33'!$D27&lt;$D$52,0,'33'!$D27-$D$52)</f>
        <v>0</v>
      </c>
    </row>
    <row r="28" spans="1:10" ht="15" x14ac:dyDescent="0.25">
      <c r="A28" s="3">
        <f t="shared" si="2"/>
        <v>43184</v>
      </c>
      <c r="B28" s="20" t="s">
        <v>64</v>
      </c>
      <c r="C28" s="56"/>
      <c r="D28" s="57"/>
      <c r="E28" s="58">
        <f>IF('33'!$C28=0,0,'33'!$C28-$C$52)</f>
        <v>0</v>
      </c>
      <c r="F28" s="58">
        <f t="shared" si="1"/>
        <v>0</v>
      </c>
      <c r="G28" s="58">
        <f>IF('33'!$D28&lt;$D$52,0,'33'!$D28-$D$52)</f>
        <v>0</v>
      </c>
    </row>
    <row r="29" spans="1:10" ht="15" x14ac:dyDescent="0.25">
      <c r="A29" s="4">
        <f t="shared" si="2"/>
        <v>43185</v>
      </c>
      <c r="B29" s="20" t="s">
        <v>65</v>
      </c>
      <c r="C29" s="59"/>
      <c r="D29" s="60"/>
      <c r="E29" s="52">
        <f>IF('33'!$C29=0,0,'33'!$C29-$C$52)</f>
        <v>0</v>
      </c>
      <c r="F29" s="52">
        <f t="shared" si="1"/>
        <v>0</v>
      </c>
      <c r="G29" s="52">
        <f>IF('33'!$D29&lt;$D$52,0,'33'!$D29-$D$52)</f>
        <v>0</v>
      </c>
    </row>
    <row r="30" spans="1:10" ht="15" x14ac:dyDescent="0.25">
      <c r="A30" s="3">
        <f t="shared" si="2"/>
        <v>43186</v>
      </c>
      <c r="B30" s="20" t="s">
        <v>66</v>
      </c>
      <c r="C30" s="56"/>
      <c r="D30" s="57"/>
      <c r="E30" s="58">
        <f>IF('33'!$C30=0,0,'33'!$C30-$C$52)</f>
        <v>0</v>
      </c>
      <c r="F30" s="58">
        <f t="shared" si="1"/>
        <v>0</v>
      </c>
      <c r="G30" s="58">
        <f>IF('33'!$D30&lt;$D$52,0,'33'!$D30-$D$52)</f>
        <v>0</v>
      </c>
    </row>
    <row r="31" spans="1:10" ht="15" x14ac:dyDescent="0.2">
      <c r="A31" s="4">
        <f t="shared" si="2"/>
        <v>43187</v>
      </c>
      <c r="B31" s="20" t="s">
        <v>67</v>
      </c>
      <c r="C31" s="58">
        <v>0.35416666666666669</v>
      </c>
      <c r="D31" s="58">
        <v>0.70833333333333337</v>
      </c>
      <c r="E31" s="52">
        <f>IF('33'!$C31=0,0,'33'!$C31-$C$52)</f>
        <v>2.083333333333337E-2</v>
      </c>
      <c r="F31" s="52">
        <f t="shared" si="1"/>
        <v>0</v>
      </c>
      <c r="G31" s="52">
        <f>IF('33'!$D31&lt;$D$52,0,'33'!$D31-$D$52)</f>
        <v>0</v>
      </c>
    </row>
    <row r="32" spans="1:10" ht="15" x14ac:dyDescent="0.25">
      <c r="A32" s="3">
        <f>A31+1</f>
        <v>43188</v>
      </c>
      <c r="B32" s="20" t="s">
        <v>61</v>
      </c>
      <c r="C32" s="56"/>
      <c r="D32" s="57"/>
      <c r="E32" s="58">
        <f>IF('33'!$C32=0,0,'33'!$C32-$C$52)</f>
        <v>0</v>
      </c>
      <c r="F32" s="58">
        <f t="shared" si="1"/>
        <v>0</v>
      </c>
      <c r="G32" s="58">
        <f>IF('33'!$D32&lt;$D$52,0,'33'!$D32-$D$52)</f>
        <v>0</v>
      </c>
    </row>
    <row r="33" spans="1:7" ht="15" x14ac:dyDescent="0.25">
      <c r="A33" s="46">
        <f t="shared" ref="A33" si="3">A32+1</f>
        <v>43189</v>
      </c>
      <c r="B33" s="47" t="s">
        <v>62</v>
      </c>
      <c r="C33" s="53"/>
      <c r="D33" s="54"/>
      <c r="E33" s="55">
        <f>IF('33'!$C33=0,0,'33'!$C33-$C$52)</f>
        <v>0</v>
      </c>
      <c r="F33" s="55">
        <f t="shared" si="1"/>
        <v>0</v>
      </c>
      <c r="G33" s="55">
        <f>IF('33'!$D33&lt;$D$52,0,'33'!$D33-$D$52)</f>
        <v>0</v>
      </c>
    </row>
    <row r="34" spans="1:7" ht="15" x14ac:dyDescent="0.2">
      <c r="A34" s="3">
        <f>A33+1</f>
        <v>43190</v>
      </c>
      <c r="B34" s="20" t="s">
        <v>63</v>
      </c>
      <c r="C34" s="5"/>
      <c r="D34" s="6"/>
      <c r="E34" s="58">
        <f>IF('33'!$C34=0,0,'33'!$C34-$C$52)</f>
        <v>0</v>
      </c>
      <c r="F34" s="58">
        <f t="shared" ref="F34" si="4">IF(D34=0,0,IF(D34&lt;$D$52,$D$52-D34,0))</f>
        <v>0</v>
      </c>
      <c r="G34" s="58">
        <f>IF('33'!$D34&lt;$D$52,0,'33'!$D34-$D$52)</f>
        <v>0</v>
      </c>
    </row>
    <row r="35" spans="1:7" ht="15" x14ac:dyDescent="0.25">
      <c r="A35" s="7"/>
      <c r="B35" s="1">
        <f>'33'!$C$35-'33'!$D$35+COUNTA(C4:C35)</f>
        <v>11</v>
      </c>
      <c r="C35" s="18">
        <f>SUBTOTAL(103,'33'!$C$4:$C$33)</f>
        <v>10</v>
      </c>
      <c r="D35" s="18">
        <f>SUBTOTAL(103,'33'!$D$4:$D$33)</f>
        <v>10</v>
      </c>
      <c r="E35" s="8">
        <f>SUM(E4:E34)</f>
        <v>1.2152777777777781</v>
      </c>
      <c r="F35" s="8">
        <f>SUM(F4:F34)</f>
        <v>0.16666666666666674</v>
      </c>
      <c r="G35" s="8">
        <f>SUM(G4:G34)</f>
        <v>0</v>
      </c>
    </row>
    <row r="36" spans="1:7" ht="8.25" hidden="1" customHeight="1" x14ac:dyDescent="0.2"/>
    <row r="37" spans="1:7" ht="15.75" hidden="1" x14ac:dyDescent="0.2">
      <c r="E37" s="28">
        <f>'33'!$E$35*1.5</f>
        <v>1.8229166666666672</v>
      </c>
      <c r="F37" s="28">
        <f>'33'!$F$35*1</f>
        <v>0.16666666666666674</v>
      </c>
      <c r="G37" s="28">
        <f>'33'!$G$35*1.5</f>
        <v>0</v>
      </c>
    </row>
    <row r="38" spans="1:7" ht="22.5" hidden="1" customHeight="1" x14ac:dyDescent="0.2">
      <c r="E38" s="29">
        <f>E37*24</f>
        <v>43.750000000000014</v>
      </c>
      <c r="F38" s="29">
        <f t="shared" ref="F38:G38" si="5">F37*24</f>
        <v>4.0000000000000018</v>
      </c>
      <c r="G38" s="29">
        <f t="shared" si="5"/>
        <v>0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156</v>
      </c>
      <c r="C40" s="32">
        <f>'33'!$C$35*I7</f>
        <v>333.33333333333337</v>
      </c>
      <c r="D40" s="32">
        <f>جدول!G36</f>
        <v>200</v>
      </c>
      <c r="E40" s="33">
        <f>E38*$I$8</f>
        <v>162.03703703703712</v>
      </c>
      <c r="F40" s="33">
        <f t="shared" ref="F40:G40" si="6">F38*$I$8</f>
        <v>14.814814814814824</v>
      </c>
      <c r="G40" s="33">
        <f t="shared" si="6"/>
        <v>0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25" activePane="bottomRight" state="frozen"/>
      <selection activeCell="J15" sqref="J15"/>
      <selection pane="topRight" activeCell="J15" sqref="J15"/>
      <selection pane="bottomLeft" activeCell="J15" sqref="J15"/>
      <selection pane="bottomRight" activeCell="C34" sqref="C34:D34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جدول!B37</f>
        <v>58</v>
      </c>
    </row>
    <row r="2" spans="1:10" ht="20.25" x14ac:dyDescent="0.3">
      <c r="A2" s="133" t="s">
        <v>20</v>
      </c>
      <c r="B2" s="133"/>
      <c r="C2" s="39" t="str">
        <f>جدول!C37</f>
        <v xml:space="preserve"> كريمة محمد 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">
      <c r="A4" s="3">
        <v>43160</v>
      </c>
      <c r="B4" s="20" t="s">
        <v>61</v>
      </c>
      <c r="C4" s="58">
        <v>0.34722222222222227</v>
      </c>
      <c r="D4" s="58">
        <v>0.70833333333333337</v>
      </c>
      <c r="E4" s="51">
        <f>IF('34'!$C4=0,0,'34'!$C4-$C$52)</f>
        <v>1.3888888888888951E-2</v>
      </c>
      <c r="F4" s="51">
        <f>IF(D4=0,0,IF(D4&lt;$D$52,$D$52-D4,0))</f>
        <v>0</v>
      </c>
      <c r="G4" s="51">
        <f>IF('34'!$D4&lt;$D$52,0,'34'!$D4-$D$52)</f>
        <v>0</v>
      </c>
      <c r="I4" s="40">
        <f>جدول!D37</f>
        <v>1000</v>
      </c>
      <c r="J4" s="23" t="s">
        <v>3</v>
      </c>
    </row>
    <row r="5" spans="1:10" ht="15" x14ac:dyDescent="0.2">
      <c r="A5" s="46">
        <f t="shared" ref="A5" si="0">A4+1</f>
        <v>43161</v>
      </c>
      <c r="B5" s="47" t="s">
        <v>62</v>
      </c>
      <c r="C5" s="55">
        <v>0.33333333333333331</v>
      </c>
      <c r="D5" s="55">
        <v>0.70833333333333337</v>
      </c>
      <c r="E5" s="55">
        <f>IF('34'!$C5=0,0,'34'!$C5-$C$52)</f>
        <v>0</v>
      </c>
      <c r="F5" s="55">
        <f t="shared" ref="F5:F33" si="1">IF(D5=0,0,IF(D5&lt;$D$52,$D$52-D5,0))</f>
        <v>0</v>
      </c>
      <c r="G5" s="55">
        <f>IF('34'!$D5&lt;$D$52,0,'34'!$D5-$D$52)</f>
        <v>0</v>
      </c>
      <c r="I5" s="23">
        <v>30</v>
      </c>
      <c r="J5" s="23" t="s">
        <v>10</v>
      </c>
    </row>
    <row r="6" spans="1:10" ht="15" x14ac:dyDescent="0.2">
      <c r="A6" s="3">
        <f>A5+1</f>
        <v>43162</v>
      </c>
      <c r="B6" s="20" t="s">
        <v>63</v>
      </c>
      <c r="C6" s="58">
        <v>0.34375</v>
      </c>
      <c r="D6" s="58">
        <v>0.70833333333333337</v>
      </c>
      <c r="E6" s="58">
        <f>IF('34'!$C6=0,0,'34'!$C6-$C$52)</f>
        <v>1.0416666666666685E-2</v>
      </c>
      <c r="F6" s="58">
        <f t="shared" si="1"/>
        <v>0</v>
      </c>
      <c r="G6" s="58">
        <f>IF('34'!$D6&lt;$D$52,0,'34'!$D6-$D$52)</f>
        <v>0</v>
      </c>
      <c r="I6" s="23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58">
        <v>0.34375</v>
      </c>
      <c r="D7" s="58">
        <v>0.70833333333333337</v>
      </c>
      <c r="E7" s="52">
        <f>IF('34'!$C7=0,0,'34'!$C7-$C$52)</f>
        <v>1.0416666666666685E-2</v>
      </c>
      <c r="F7" s="52">
        <f t="shared" si="1"/>
        <v>0</v>
      </c>
      <c r="G7" s="52">
        <f>IF('34'!$D7&lt;$D$52,0,'34'!$D7-$D$52)</f>
        <v>0</v>
      </c>
      <c r="I7" s="48">
        <f>I4/I5</f>
        <v>33.333333333333336</v>
      </c>
      <c r="J7" s="23" t="s">
        <v>12</v>
      </c>
    </row>
    <row r="8" spans="1:10" ht="15" x14ac:dyDescent="0.2">
      <c r="A8" s="3">
        <f t="shared" si="2"/>
        <v>43164</v>
      </c>
      <c r="B8" s="20" t="s">
        <v>65</v>
      </c>
      <c r="C8" s="58">
        <v>0.34375</v>
      </c>
      <c r="D8" s="58">
        <v>0.70833333333333337</v>
      </c>
      <c r="E8" s="58">
        <f>IF('34'!$C8=0,0,'34'!$C8-$C$52)</f>
        <v>1.0416666666666685E-2</v>
      </c>
      <c r="F8" s="58">
        <f t="shared" si="1"/>
        <v>0</v>
      </c>
      <c r="G8" s="58">
        <f>IF('34'!$D8&lt;$D$52,0,'34'!$D8-$D$52)</f>
        <v>0</v>
      </c>
      <c r="I8" s="48">
        <f>I7/I6</f>
        <v>3.7037037037037042</v>
      </c>
      <c r="J8" s="23" t="s">
        <v>4</v>
      </c>
    </row>
    <row r="9" spans="1:10" ht="15" x14ac:dyDescent="0.2">
      <c r="A9" s="4">
        <f t="shared" si="2"/>
        <v>43165</v>
      </c>
      <c r="B9" s="20" t="s">
        <v>66</v>
      </c>
      <c r="C9" s="58"/>
      <c r="D9" s="58"/>
      <c r="E9" s="52">
        <f>IF('34'!$C9=0,0,'34'!$C9-$C$52)</f>
        <v>0</v>
      </c>
      <c r="F9" s="52">
        <f t="shared" si="1"/>
        <v>0</v>
      </c>
      <c r="G9" s="52">
        <f>IF('34'!$D9&lt;$D$52,0,'34'!$D9-$D$52)</f>
        <v>0</v>
      </c>
      <c r="I9" s="23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58"/>
      <c r="D10" s="58"/>
      <c r="E10" s="58">
        <f>IF('34'!$C10=0,0,'34'!$C10-$C$52)</f>
        <v>0</v>
      </c>
      <c r="F10" s="58">
        <f t="shared" si="1"/>
        <v>0</v>
      </c>
      <c r="G10" s="58">
        <f>IF('34'!$D10&lt;$D$52,0,'34'!$D10-$D$52)</f>
        <v>0</v>
      </c>
    </row>
    <row r="11" spans="1:10" ht="15" x14ac:dyDescent="0.2">
      <c r="A11" s="4">
        <f t="shared" si="2"/>
        <v>43167</v>
      </c>
      <c r="B11" s="20" t="s">
        <v>61</v>
      </c>
      <c r="C11" s="58">
        <v>0.34375</v>
      </c>
      <c r="D11" s="58">
        <v>0.70833333333333337</v>
      </c>
      <c r="E11" s="52">
        <f>IF('34'!$C11=0,0,'34'!$C11-$C$52)</f>
        <v>1.0416666666666685E-2</v>
      </c>
      <c r="F11" s="52">
        <f t="shared" si="1"/>
        <v>0</v>
      </c>
      <c r="G11" s="52">
        <f>IF('34'!$D11&lt;$D$52,0,'34'!$D11-$D$52)</f>
        <v>0</v>
      </c>
      <c r="I11" s="23" t="s">
        <v>100</v>
      </c>
    </row>
    <row r="12" spans="1:10" ht="15" x14ac:dyDescent="0.2">
      <c r="A12" s="46">
        <f t="shared" si="2"/>
        <v>43168</v>
      </c>
      <c r="B12" s="47" t="s">
        <v>62</v>
      </c>
      <c r="C12" s="55">
        <v>0.33333333333333331</v>
      </c>
      <c r="D12" s="55">
        <v>0.70833333333333337</v>
      </c>
      <c r="E12" s="55">
        <f>IF('34'!$C12=0,0,'34'!$C12-$C$52)</f>
        <v>0</v>
      </c>
      <c r="F12" s="55">
        <f t="shared" si="1"/>
        <v>0</v>
      </c>
      <c r="G12" s="55">
        <f>IF('34'!$D12&lt;$D$52,0,'34'!$D12-$D$52)</f>
        <v>0</v>
      </c>
      <c r="I12" s="58">
        <v>0.33333333333333331</v>
      </c>
      <c r="J12" s="58">
        <v>0.70833333333333337</v>
      </c>
    </row>
    <row r="13" spans="1:10" ht="15" x14ac:dyDescent="0.2">
      <c r="A13" s="4">
        <f t="shared" si="2"/>
        <v>43169</v>
      </c>
      <c r="B13" s="20" t="s">
        <v>63</v>
      </c>
      <c r="C13" s="58">
        <v>0.33333333333333331</v>
      </c>
      <c r="D13" s="58">
        <v>0.70833333333333337</v>
      </c>
      <c r="E13" s="52">
        <f>IF('34'!$C13=0,0,'34'!$C13-$C$52)</f>
        <v>0</v>
      </c>
      <c r="F13" s="52">
        <f t="shared" si="1"/>
        <v>0</v>
      </c>
      <c r="G13" s="52">
        <f>IF('34'!$D13&lt;$D$52,0,'34'!$D13-$D$52)</f>
        <v>0</v>
      </c>
      <c r="J13" s="58">
        <f>J12-I12</f>
        <v>0.37500000000000006</v>
      </c>
    </row>
    <row r="14" spans="1:10" ht="15" x14ac:dyDescent="0.2">
      <c r="A14" s="3">
        <f t="shared" si="2"/>
        <v>43170</v>
      </c>
      <c r="B14" s="20" t="s">
        <v>64</v>
      </c>
      <c r="C14" s="58">
        <v>0.33333333333333331</v>
      </c>
      <c r="D14" s="58">
        <v>0.70833333333333337</v>
      </c>
      <c r="E14" s="58">
        <f>IF('34'!$C14=0,0,'34'!$C14-$C$52)</f>
        <v>0</v>
      </c>
      <c r="F14" s="58">
        <f t="shared" si="1"/>
        <v>0</v>
      </c>
      <c r="G14" s="58">
        <f>IF('34'!$D14&lt;$D$52,0,'34'!$D14-$D$52)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0.33333333333333331</v>
      </c>
      <c r="D15" s="58">
        <v>0.70833333333333337</v>
      </c>
      <c r="E15" s="52">
        <f>IF('34'!$C15=0,0,'34'!$C15-$C$52)</f>
        <v>0</v>
      </c>
      <c r="F15" s="52">
        <f t="shared" si="1"/>
        <v>0</v>
      </c>
      <c r="G15" s="52">
        <f>IF('34'!$D15&lt;$D$52,0,'34'!$D15-$D$52)</f>
        <v>0</v>
      </c>
      <c r="J15" s="101">
        <f>J14+J13</f>
        <v>1.0833333333333335</v>
      </c>
    </row>
    <row r="16" spans="1:10" ht="15" x14ac:dyDescent="0.2">
      <c r="A16" s="3">
        <f t="shared" si="2"/>
        <v>43172</v>
      </c>
      <c r="B16" s="20" t="s">
        <v>66</v>
      </c>
      <c r="C16" s="58">
        <v>0.33333333333333331</v>
      </c>
      <c r="D16" s="58">
        <v>0.70833333333333337</v>
      </c>
      <c r="E16" s="58">
        <f>IF('34'!$C16=0,0,'34'!$C16-$C$52)</f>
        <v>0</v>
      </c>
      <c r="F16" s="58">
        <f t="shared" si="1"/>
        <v>0</v>
      </c>
      <c r="G16" s="58">
        <f>IF('34'!$D16&lt;$D$52,0,'34'!$D16-$D$52)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0.33333333333333331</v>
      </c>
      <c r="D17" s="58">
        <v>0.70833333333333337</v>
      </c>
      <c r="E17" s="52">
        <f>IF('34'!$C17=0,0,'34'!$C17-$C$52)</f>
        <v>0</v>
      </c>
      <c r="F17" s="52">
        <f t="shared" si="1"/>
        <v>0</v>
      </c>
      <c r="G17" s="52">
        <f>IF('34'!$D17&lt;$D$52,0,'34'!$D17-$D$52)</f>
        <v>0</v>
      </c>
      <c r="I17" s="58">
        <v>0.33333333333333331</v>
      </c>
      <c r="J17" s="58">
        <v>0.70833333333333337</v>
      </c>
    </row>
    <row r="18" spans="1:10" ht="15" x14ac:dyDescent="0.2">
      <c r="A18" s="3">
        <f t="shared" si="2"/>
        <v>43174</v>
      </c>
      <c r="B18" s="20" t="s">
        <v>61</v>
      </c>
      <c r="C18" s="58">
        <v>0.33333333333333331</v>
      </c>
      <c r="D18" s="58">
        <v>0.70833333333333337</v>
      </c>
      <c r="E18" s="58">
        <f>IF('34'!$C18=0,0,'34'!$C18-$C$52)</f>
        <v>0</v>
      </c>
      <c r="F18" s="58">
        <f t="shared" si="1"/>
        <v>0</v>
      </c>
      <c r="G18" s="58">
        <f>IF('34'!$D18&lt;$D$52,0,'34'!$D18-$D$52)</f>
        <v>0</v>
      </c>
      <c r="J18" s="58">
        <f>J17-I17</f>
        <v>0.37500000000000006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0.70833333333333337</v>
      </c>
      <c r="E19" s="55">
        <f>IF('34'!$C19=0,0,'34'!$C19-$C$52)</f>
        <v>0</v>
      </c>
      <c r="F19" s="55">
        <f t="shared" si="1"/>
        <v>0</v>
      </c>
      <c r="G19" s="55">
        <f>IF('34'!$D19&lt;$D$52,0,'34'!$D19-$D$52)</f>
        <v>0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0.34375</v>
      </c>
      <c r="D20" s="58">
        <v>0.70833333333333337</v>
      </c>
      <c r="E20" s="58">
        <f>IF('34'!$C20=0,0,'34'!$C20-$C$52)</f>
        <v>1.0416666666666685E-2</v>
      </c>
      <c r="F20" s="58">
        <f t="shared" si="1"/>
        <v>0</v>
      </c>
      <c r="G20" s="58">
        <f>IF('34'!$D20&lt;$D$52,0,'34'!$D20-$D$52)</f>
        <v>0</v>
      </c>
      <c r="J20" s="101">
        <f>J19+J18</f>
        <v>1.0833333333333335</v>
      </c>
    </row>
    <row r="21" spans="1:10" ht="15" x14ac:dyDescent="0.2">
      <c r="A21" s="4">
        <f t="shared" si="2"/>
        <v>43177</v>
      </c>
      <c r="B21" s="20" t="s">
        <v>64</v>
      </c>
      <c r="C21" s="58">
        <v>0.33333333333333331</v>
      </c>
      <c r="D21" s="58">
        <v>0.75</v>
      </c>
      <c r="E21" s="52">
        <f>IF('34'!$C21=0,0,'34'!$C21-$C$52)</f>
        <v>0</v>
      </c>
      <c r="F21" s="52">
        <f t="shared" si="1"/>
        <v>0</v>
      </c>
      <c r="G21" s="52">
        <f>IF('34'!$D21&lt;$D$52,0,'34'!$D21-$D$52)</f>
        <v>4.166666666666663E-2</v>
      </c>
    </row>
    <row r="22" spans="1:10" ht="15" x14ac:dyDescent="0.2">
      <c r="A22" s="3">
        <f t="shared" si="2"/>
        <v>43178</v>
      </c>
      <c r="B22" s="20" t="s">
        <v>65</v>
      </c>
      <c r="C22" s="58">
        <v>0.33333333333333331</v>
      </c>
      <c r="D22" s="58">
        <v>0.76041666666666663</v>
      </c>
      <c r="E22" s="58">
        <f>IF('34'!$C22=0,0,'34'!$C22-$C$52)</f>
        <v>0</v>
      </c>
      <c r="F22" s="58">
        <f t="shared" si="1"/>
        <v>0</v>
      </c>
      <c r="G22" s="58">
        <f>IF('34'!$D22&lt;$D$52,0,'34'!$D22-$D$52)</f>
        <v>5.2083333333333259E-2</v>
      </c>
    </row>
    <row r="23" spans="1:10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0.8125</v>
      </c>
      <c r="E23" s="52">
        <f>IF('34'!$C23=0,0,'34'!$C23-$C$52)</f>
        <v>0</v>
      </c>
      <c r="F23" s="52">
        <f t="shared" si="1"/>
        <v>0</v>
      </c>
      <c r="G23" s="52">
        <f>IF('34'!$D23&lt;$D$52,0,'34'!$D23-$D$52)</f>
        <v>0.10416666666666663</v>
      </c>
    </row>
    <row r="24" spans="1:10" ht="15" x14ac:dyDescent="0.2">
      <c r="A24" s="3">
        <f t="shared" si="2"/>
        <v>43180</v>
      </c>
      <c r="B24" s="20" t="s">
        <v>67</v>
      </c>
      <c r="C24" s="58">
        <v>0.33333333333333331</v>
      </c>
      <c r="D24" s="58">
        <v>0.75</v>
      </c>
      <c r="E24" s="58">
        <f>IF('34'!$C24=0,0,'34'!$C24-$C$52)</f>
        <v>0</v>
      </c>
      <c r="F24" s="58">
        <f t="shared" si="1"/>
        <v>0</v>
      </c>
      <c r="G24" s="58">
        <f>IF('34'!$D24&lt;$D$52,0,'34'!$D24-$D$52)</f>
        <v>4.166666666666663E-2</v>
      </c>
    </row>
    <row r="25" spans="1:10" ht="15" x14ac:dyDescent="0.2">
      <c r="A25" s="4">
        <f t="shared" si="2"/>
        <v>43181</v>
      </c>
      <c r="B25" s="20" t="s">
        <v>61</v>
      </c>
      <c r="C25" s="58">
        <v>0.33333333333333331</v>
      </c>
      <c r="D25" s="58">
        <v>0.70833333333333337</v>
      </c>
      <c r="E25" s="52">
        <f>IF('34'!$C25=0,0,'34'!$C25-$C$52)</f>
        <v>0</v>
      </c>
      <c r="F25" s="52">
        <f t="shared" si="1"/>
        <v>0</v>
      </c>
      <c r="G25" s="52">
        <f>IF('34'!$D25&lt;$D$52,0,'34'!$D25-$D$52)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0.70833333333333337</v>
      </c>
      <c r="E26" s="55">
        <f>IF('34'!$C26=0,0,'34'!$C26-$C$52)</f>
        <v>0</v>
      </c>
      <c r="F26" s="55">
        <f t="shared" si="1"/>
        <v>0</v>
      </c>
      <c r="G26" s="55">
        <f>IF('34'!$D26&lt;$D$52,0,'34'!$D26-$D$52)</f>
        <v>0</v>
      </c>
    </row>
    <row r="27" spans="1:10" ht="15" x14ac:dyDescent="0.2">
      <c r="A27" s="4">
        <f t="shared" si="2"/>
        <v>43183</v>
      </c>
      <c r="B27" s="20" t="s">
        <v>63</v>
      </c>
      <c r="C27" s="58"/>
      <c r="D27" s="58"/>
      <c r="E27" s="52">
        <f>IF('34'!$C27=0,0,'34'!$C27-$C$52)</f>
        <v>0</v>
      </c>
      <c r="F27" s="52">
        <f t="shared" si="1"/>
        <v>0</v>
      </c>
      <c r="G27" s="52">
        <f>IF('34'!$D27&lt;$D$52,0,'34'!$D27-$D$52)</f>
        <v>0</v>
      </c>
    </row>
    <row r="28" spans="1:10" ht="15" x14ac:dyDescent="0.2">
      <c r="A28" s="3">
        <f t="shared" si="2"/>
        <v>43184</v>
      </c>
      <c r="B28" s="20" t="s">
        <v>64</v>
      </c>
      <c r="C28" s="58"/>
      <c r="D28" s="58"/>
      <c r="E28" s="58">
        <f>IF('34'!$C28=0,0,'34'!$C28-$C$52)</f>
        <v>0</v>
      </c>
      <c r="F28" s="58">
        <f t="shared" si="1"/>
        <v>0</v>
      </c>
      <c r="G28" s="58">
        <f>IF('34'!$D28&lt;$D$52,0,'34'!$D28-$D$52)</f>
        <v>0</v>
      </c>
    </row>
    <row r="29" spans="1:10" ht="15" x14ac:dyDescent="0.2">
      <c r="A29" s="4">
        <f t="shared" si="2"/>
        <v>43185</v>
      </c>
      <c r="B29" s="20" t="s">
        <v>65</v>
      </c>
      <c r="C29" s="58"/>
      <c r="D29" s="58"/>
      <c r="E29" s="52">
        <f>IF('34'!$C29=0,0,'34'!$C29-$C$52)</f>
        <v>0</v>
      </c>
      <c r="F29" s="52">
        <f t="shared" si="1"/>
        <v>0</v>
      </c>
      <c r="G29" s="52">
        <f>IF('34'!$D29&lt;$D$52,0,'34'!$D29-$D$52)</f>
        <v>0</v>
      </c>
    </row>
    <row r="30" spans="1:10" ht="15" x14ac:dyDescent="0.2">
      <c r="A30" s="3">
        <f t="shared" si="2"/>
        <v>43186</v>
      </c>
      <c r="B30" s="20" t="s">
        <v>66</v>
      </c>
      <c r="C30" s="58"/>
      <c r="D30" s="58"/>
      <c r="E30" s="58">
        <f>IF('34'!$C30=0,0,'34'!$C30-$C$52)</f>
        <v>0</v>
      </c>
      <c r="F30" s="58">
        <f t="shared" si="1"/>
        <v>0</v>
      </c>
      <c r="G30" s="58">
        <f>IF('34'!$D30&lt;$D$52,0,'34'!$D30-$D$52)</f>
        <v>0</v>
      </c>
    </row>
    <row r="31" spans="1:10" ht="15" x14ac:dyDescent="0.2">
      <c r="A31" s="4">
        <f t="shared" si="2"/>
        <v>43187</v>
      </c>
      <c r="B31" s="20" t="s">
        <v>67</v>
      </c>
      <c r="C31" s="58"/>
      <c r="D31" s="58"/>
      <c r="E31" s="52">
        <f>IF('34'!$C31=0,0,'34'!$C31-$C$52)</f>
        <v>0</v>
      </c>
      <c r="F31" s="52">
        <f t="shared" si="1"/>
        <v>0</v>
      </c>
      <c r="G31" s="52">
        <f>IF('34'!$D31&lt;$D$52,0,'34'!$D31-$D$52)</f>
        <v>0</v>
      </c>
    </row>
    <row r="32" spans="1:10" ht="15" x14ac:dyDescent="0.2">
      <c r="A32" s="3">
        <f>A31+1</f>
        <v>43188</v>
      </c>
      <c r="B32" s="20" t="s">
        <v>61</v>
      </c>
      <c r="C32" s="58"/>
      <c r="D32" s="58"/>
      <c r="E32" s="58">
        <f>IF('34'!$C32=0,0,'34'!$C32-$C$52)</f>
        <v>0</v>
      </c>
      <c r="F32" s="58">
        <f t="shared" si="1"/>
        <v>0</v>
      </c>
      <c r="G32" s="58">
        <f>IF('34'!$D32&lt;$D$52,0,'34'!$D32-$D$52)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8">
        <v>0.38194444444444442</v>
      </c>
      <c r="D33" s="58">
        <v>0.70833333333333337</v>
      </c>
      <c r="E33" s="55">
        <f>IF('34'!$C33=0,0,'34'!$C33-$C$52)</f>
        <v>4.8611111111111105E-2</v>
      </c>
      <c r="F33" s="55">
        <f t="shared" si="1"/>
        <v>0</v>
      </c>
      <c r="G33" s="55">
        <f>IF('34'!$D33&lt;$D$52,0,'34'!$D33-$D$52)</f>
        <v>0</v>
      </c>
    </row>
    <row r="34" spans="1:7" ht="15" x14ac:dyDescent="0.2">
      <c r="A34" s="3">
        <f>A33+1</f>
        <v>43190</v>
      </c>
      <c r="B34" s="20" t="s">
        <v>63</v>
      </c>
      <c r="C34" s="58"/>
      <c r="D34" s="58"/>
      <c r="E34" s="58">
        <f>IF('34'!$C34=0,0,'34'!$C34-$C$52)</f>
        <v>0</v>
      </c>
      <c r="F34" s="58">
        <f t="shared" ref="F34" si="4">IF(D34=0,0,IF(D34&lt;$D$52,$D$52-D34,0))</f>
        <v>0</v>
      </c>
      <c r="G34" s="58">
        <f>IF('34'!$D34&lt;$D$52,0,'34'!$D34-$D$52)</f>
        <v>0</v>
      </c>
    </row>
    <row r="35" spans="1:7" ht="15" x14ac:dyDescent="0.25">
      <c r="A35" s="7"/>
      <c r="B35" s="1">
        <f>'34'!$C$35-'34'!$D$35+COUNTA(C4:C35)</f>
        <v>23</v>
      </c>
      <c r="C35" s="18">
        <f>SUBTOTAL(103,'34'!$C$4:$C$33)</f>
        <v>22</v>
      </c>
      <c r="D35" s="18">
        <f>SUBTOTAL(103,'34'!$D$4:$D$33)</f>
        <v>22</v>
      </c>
      <c r="E35" s="8">
        <f>SUM(E4:E34)</f>
        <v>0.11458333333333348</v>
      </c>
      <c r="F35" s="8">
        <f>SUM(F4:F34)</f>
        <v>0</v>
      </c>
      <c r="G35" s="8">
        <f>SUM(G4:G34)</f>
        <v>0.23958333333333315</v>
      </c>
    </row>
    <row r="36" spans="1:7" ht="8.25" hidden="1" customHeight="1" x14ac:dyDescent="0.2"/>
    <row r="37" spans="1:7" ht="15.75" hidden="1" x14ac:dyDescent="0.2">
      <c r="E37" s="28">
        <f>'34'!$E$35*1.5</f>
        <v>0.17187500000000022</v>
      </c>
      <c r="F37" s="28">
        <f>'34'!$F$35*1</f>
        <v>0</v>
      </c>
      <c r="G37" s="28">
        <f>'34'!$G$35*1.5</f>
        <v>0.35937499999999972</v>
      </c>
    </row>
    <row r="38" spans="1:7" ht="22.5" hidden="1" customHeight="1" x14ac:dyDescent="0.2">
      <c r="E38" s="29">
        <f>E37*24</f>
        <v>4.1250000000000053</v>
      </c>
      <c r="F38" s="29">
        <f t="shared" ref="F38:G38" si="5">F37*24</f>
        <v>0</v>
      </c>
      <c r="G38" s="29">
        <f t="shared" si="5"/>
        <v>8.6249999999999929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750</v>
      </c>
      <c r="C40" s="32">
        <f>'34'!$C$35*I7</f>
        <v>733.33333333333337</v>
      </c>
      <c r="D40" s="32">
        <f>جدول!G37</f>
        <v>0</v>
      </c>
      <c r="E40" s="33">
        <f>E38*$I$8</f>
        <v>15.2777777777778</v>
      </c>
      <c r="F40" s="33">
        <f t="shared" ref="F40:G40" si="6">F38*$I$8</f>
        <v>0</v>
      </c>
      <c r="G40" s="33">
        <f t="shared" si="6"/>
        <v>31.944444444444422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26" activePane="bottomRight" state="frozen"/>
      <selection activeCell="J15" sqref="J15"/>
      <selection pane="topRight" activeCell="J15" sqref="J15"/>
      <selection pane="bottomLeft" activeCell="J15" sqref="J15"/>
      <selection pane="bottomRight" activeCell="C34" sqref="C34:D34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جدول!B38</f>
        <v>0</v>
      </c>
    </row>
    <row r="2" spans="1:10" ht="20.25" x14ac:dyDescent="0.3">
      <c r="A2" s="133" t="s">
        <v>20</v>
      </c>
      <c r="B2" s="133"/>
      <c r="C2" s="39" t="str">
        <f>جدول!C38</f>
        <v>قمر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50"/>
      <c r="E4" s="51">
        <f>IF('35'!$C4=0,0,'35'!$C4-$C$52)</f>
        <v>0</v>
      </c>
      <c r="F4" s="51">
        <f>IF(D4=0,0,IF(D4&lt;$D$52,$D$52-D4,0))</f>
        <v>0</v>
      </c>
      <c r="G4" s="51">
        <f>IF('35'!$D4&lt;$D$52,0,'35'!$D4-$D$52)</f>
        <v>0</v>
      </c>
      <c r="I4" s="40">
        <f>جدول!D38</f>
        <v>1000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IF('35'!$C5=0,0,'35'!$C5-$C$52)</f>
        <v>0</v>
      </c>
      <c r="F5" s="55">
        <f t="shared" ref="F5:F33" si="1">IF(D5=0,0,IF(D5&lt;$D$52,$D$52-D5,0))</f>
        <v>0</v>
      </c>
      <c r="G5" s="55">
        <f>IF('35'!$D5&lt;$D$52,0,'35'!$D5-$D$52)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56"/>
      <c r="D6" s="57"/>
      <c r="E6" s="58">
        <f>IF('35'!$C6=0,0,'35'!$C6-$C$52)</f>
        <v>0</v>
      </c>
      <c r="F6" s="58">
        <f t="shared" si="1"/>
        <v>0</v>
      </c>
      <c r="G6" s="58">
        <f>IF('35'!$D6&lt;$D$52,0,'35'!$D6-$D$52)</f>
        <v>0</v>
      </c>
      <c r="I6" s="23">
        <v>9</v>
      </c>
      <c r="J6" s="23" t="s">
        <v>11</v>
      </c>
    </row>
    <row r="7" spans="1:10" ht="15" x14ac:dyDescent="0.25">
      <c r="A7" s="4">
        <f t="shared" ref="A7:A31" si="2">A6+1</f>
        <v>43163</v>
      </c>
      <c r="B7" s="20" t="s">
        <v>64</v>
      </c>
      <c r="C7" s="59"/>
      <c r="D7" s="60"/>
      <c r="E7" s="52">
        <f>IF('35'!$C7=0,0,'35'!$C7-$C$52)</f>
        <v>0</v>
      </c>
      <c r="F7" s="52">
        <f t="shared" si="1"/>
        <v>0</v>
      </c>
      <c r="G7" s="52">
        <f>IF('35'!$D7&lt;$D$52,0,'35'!$D7-$D$52)</f>
        <v>0</v>
      </c>
      <c r="I7" s="48">
        <f>I4/I5</f>
        <v>33.333333333333336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56"/>
      <c r="D8" s="57"/>
      <c r="E8" s="58">
        <f>IF('35'!$C8=0,0,'35'!$C8-$C$52)</f>
        <v>0</v>
      </c>
      <c r="F8" s="58">
        <f t="shared" si="1"/>
        <v>0</v>
      </c>
      <c r="G8" s="58">
        <f>IF('35'!$D8&lt;$D$52,0,'35'!$D8-$D$52)</f>
        <v>0</v>
      </c>
      <c r="I8" s="48">
        <f>I7/I6</f>
        <v>3.7037037037037042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59"/>
      <c r="D9" s="60"/>
      <c r="E9" s="52">
        <f>IF('35'!$C9=0,0,'35'!$C9-$C$52)</f>
        <v>0</v>
      </c>
      <c r="F9" s="52">
        <f t="shared" si="1"/>
        <v>0</v>
      </c>
      <c r="G9" s="52">
        <f>IF('35'!$D9&lt;$D$52,0,'35'!$D9-$D$52)</f>
        <v>0</v>
      </c>
      <c r="I9" s="23">
        <f>I5*I6</f>
        <v>270</v>
      </c>
      <c r="J9" s="23" t="s">
        <v>13</v>
      </c>
    </row>
    <row r="10" spans="1:10" ht="15" x14ac:dyDescent="0.25">
      <c r="A10" s="3">
        <f t="shared" si="2"/>
        <v>43166</v>
      </c>
      <c r="B10" s="20" t="s">
        <v>67</v>
      </c>
      <c r="C10" s="56"/>
      <c r="D10" s="57"/>
      <c r="E10" s="58">
        <f>IF('35'!$C10=0,0,'35'!$C10-$C$52)</f>
        <v>0</v>
      </c>
      <c r="F10" s="58">
        <f t="shared" si="1"/>
        <v>0</v>
      </c>
      <c r="G10" s="58">
        <f>IF('35'!$D10&lt;$D$52,0,'35'!$D10-$D$52)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59"/>
      <c r="D11" s="60"/>
      <c r="E11" s="52">
        <f>IF('35'!$C11=0,0,'35'!$C11-$C$52)</f>
        <v>0</v>
      </c>
      <c r="F11" s="52">
        <f t="shared" si="1"/>
        <v>0</v>
      </c>
      <c r="G11" s="52">
        <f>IF('35'!$D11&lt;$D$52,0,'35'!$D11-$D$52)</f>
        <v>0</v>
      </c>
      <c r="I11" s="23" t="s">
        <v>100</v>
      </c>
    </row>
    <row r="12" spans="1:10" ht="15" x14ac:dyDescent="0.25">
      <c r="A12" s="46">
        <f t="shared" si="2"/>
        <v>43168</v>
      </c>
      <c r="B12" s="47" t="s">
        <v>62</v>
      </c>
      <c r="C12" s="53"/>
      <c r="D12" s="54"/>
      <c r="E12" s="55">
        <f>IF('35'!$C12=0,0,'35'!$C12-$C$52)</f>
        <v>0</v>
      </c>
      <c r="F12" s="55">
        <f t="shared" si="1"/>
        <v>0</v>
      </c>
      <c r="G12" s="55">
        <f>IF('35'!$D12&lt;$D$52,0,'35'!$D12-$D$52)</f>
        <v>0</v>
      </c>
      <c r="I12" s="58">
        <v>0.33333333333333331</v>
      </c>
      <c r="J12" s="58">
        <v>0.70833333333333337</v>
      </c>
    </row>
    <row r="13" spans="1:10" ht="15" x14ac:dyDescent="0.25">
      <c r="A13" s="4">
        <f t="shared" si="2"/>
        <v>43169</v>
      </c>
      <c r="B13" s="20" t="s">
        <v>63</v>
      </c>
      <c r="C13" s="59"/>
      <c r="D13" s="60"/>
      <c r="E13" s="52">
        <f>IF('35'!$C13=0,0,'35'!$C13-$C$52)</f>
        <v>0</v>
      </c>
      <c r="F13" s="52">
        <f t="shared" si="1"/>
        <v>0</v>
      </c>
      <c r="G13" s="52">
        <f>IF('35'!$D13&lt;$D$52,0,'35'!$D13-$D$52)</f>
        <v>0</v>
      </c>
      <c r="J13" s="58">
        <f>J12-I12</f>
        <v>0.37500000000000006</v>
      </c>
    </row>
    <row r="14" spans="1:10" ht="15" x14ac:dyDescent="0.25">
      <c r="A14" s="3">
        <f t="shared" si="2"/>
        <v>43170</v>
      </c>
      <c r="B14" s="20" t="s">
        <v>64</v>
      </c>
      <c r="C14" s="56"/>
      <c r="D14" s="57"/>
      <c r="E14" s="58">
        <f>IF('35'!$C14=0,0,'35'!$C14-$C$52)</f>
        <v>0</v>
      </c>
      <c r="F14" s="58">
        <f t="shared" si="1"/>
        <v>0</v>
      </c>
      <c r="G14" s="58">
        <f>IF('35'!$D14&lt;$D$52,0,'35'!$D14-$D$52)</f>
        <v>0</v>
      </c>
      <c r="J14" s="58">
        <v>0.70833333333333337</v>
      </c>
    </row>
    <row r="15" spans="1:10" ht="15" x14ac:dyDescent="0.25">
      <c r="A15" s="4">
        <f t="shared" si="2"/>
        <v>43171</v>
      </c>
      <c r="B15" s="20" t="s">
        <v>65</v>
      </c>
      <c r="C15" s="59"/>
      <c r="D15" s="60"/>
      <c r="E15" s="52">
        <f>IF('35'!$C15=0,0,'35'!$C15-$C$52)</f>
        <v>0</v>
      </c>
      <c r="F15" s="52">
        <f t="shared" si="1"/>
        <v>0</v>
      </c>
      <c r="G15" s="52">
        <f>IF('35'!$D15&lt;$D$52,0,'35'!$D15-$D$52)</f>
        <v>0</v>
      </c>
      <c r="J15" s="101">
        <f>J14+J13</f>
        <v>1.0833333333333335</v>
      </c>
    </row>
    <row r="16" spans="1:10" ht="15" x14ac:dyDescent="0.25">
      <c r="A16" s="3">
        <f t="shared" si="2"/>
        <v>43172</v>
      </c>
      <c r="B16" s="20" t="s">
        <v>66</v>
      </c>
      <c r="C16" s="56"/>
      <c r="D16" s="57"/>
      <c r="E16" s="58">
        <f>IF('35'!$C16=0,0,'35'!$C16-$C$52)</f>
        <v>0</v>
      </c>
      <c r="F16" s="58">
        <f t="shared" si="1"/>
        <v>0</v>
      </c>
      <c r="G16" s="58">
        <f>IF('35'!$D16&lt;$D$52,0,'35'!$D16-$D$52)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0.33333333333333331</v>
      </c>
      <c r="D17" s="58">
        <v>0.70833333333333337</v>
      </c>
      <c r="E17" s="52">
        <f>IF('35'!$C17=0,0,'35'!$C17-$C$52)</f>
        <v>0</v>
      </c>
      <c r="F17" s="52">
        <f t="shared" si="1"/>
        <v>0</v>
      </c>
      <c r="G17" s="52">
        <f>IF('35'!$D17&lt;$D$52,0,'35'!$D17-$D$52)</f>
        <v>0</v>
      </c>
      <c r="I17" s="58">
        <v>0.33333333333333331</v>
      </c>
      <c r="J17" s="58">
        <v>0.70833333333333337</v>
      </c>
    </row>
    <row r="18" spans="1:10" ht="15" x14ac:dyDescent="0.2">
      <c r="A18" s="3">
        <f t="shared" si="2"/>
        <v>43174</v>
      </c>
      <c r="B18" s="20" t="s">
        <v>61</v>
      </c>
      <c r="C18" s="58">
        <v>0.33333333333333331</v>
      </c>
      <c r="D18" s="58">
        <v>0.70833333333333337</v>
      </c>
      <c r="E18" s="58">
        <f>IF('35'!$C18=0,0,'35'!$C18-$C$52)</f>
        <v>0</v>
      </c>
      <c r="F18" s="58">
        <f t="shared" si="1"/>
        <v>0</v>
      </c>
      <c r="G18" s="58">
        <f>IF('35'!$D18&lt;$D$52,0,'35'!$D18-$D$52)</f>
        <v>0</v>
      </c>
      <c r="J18" s="58">
        <f>J17-I17</f>
        <v>0.37500000000000006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0.70833333333333337</v>
      </c>
      <c r="E19" s="55">
        <f>IF('35'!$C19=0,0,'35'!$C19-$C$52)</f>
        <v>0</v>
      </c>
      <c r="F19" s="55">
        <f t="shared" si="1"/>
        <v>0</v>
      </c>
      <c r="G19" s="55">
        <f>IF('35'!$D19&lt;$D$52,0,'35'!$D19-$D$52)</f>
        <v>0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0.70833333333333337</v>
      </c>
      <c r="E20" s="58">
        <f>IF('35'!$C20=0,0,'35'!$C20-$C$52)</f>
        <v>0</v>
      </c>
      <c r="F20" s="58">
        <f t="shared" si="1"/>
        <v>0</v>
      </c>
      <c r="G20" s="58">
        <f>IF('35'!$D20&lt;$D$52,0,'35'!$D20-$D$52)</f>
        <v>0</v>
      </c>
      <c r="J20" s="101">
        <f>J19+J18</f>
        <v>1.0833333333333335</v>
      </c>
    </row>
    <row r="21" spans="1:10" ht="15" x14ac:dyDescent="0.2">
      <c r="A21" s="4">
        <f t="shared" si="2"/>
        <v>43177</v>
      </c>
      <c r="B21" s="20" t="s">
        <v>64</v>
      </c>
      <c r="C21" s="58">
        <v>0.33333333333333331</v>
      </c>
      <c r="D21" s="58">
        <v>0.70833333333333337</v>
      </c>
      <c r="E21" s="52">
        <f>IF('35'!$C21=0,0,'35'!$C21-$C$52)</f>
        <v>0</v>
      </c>
      <c r="F21" s="52">
        <f t="shared" si="1"/>
        <v>0</v>
      </c>
      <c r="G21" s="52">
        <f>IF('35'!$D21&lt;$D$52,0,'35'!$D21-$D$52)</f>
        <v>0</v>
      </c>
    </row>
    <row r="22" spans="1:10" ht="15" x14ac:dyDescent="0.2">
      <c r="A22" s="3">
        <f t="shared" si="2"/>
        <v>43178</v>
      </c>
      <c r="B22" s="20" t="s">
        <v>65</v>
      </c>
      <c r="C22" s="58">
        <v>0.33333333333333331</v>
      </c>
      <c r="D22" s="58">
        <v>0.70833333333333337</v>
      </c>
      <c r="E22" s="58">
        <f>IF('35'!$C22=0,0,'35'!$C22-$C$52)</f>
        <v>0</v>
      </c>
      <c r="F22" s="58">
        <f t="shared" si="1"/>
        <v>0</v>
      </c>
      <c r="G22" s="58">
        <f>IF('35'!$D22&lt;$D$52,0,'35'!$D22-$D$52)</f>
        <v>0</v>
      </c>
    </row>
    <row r="23" spans="1:10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0.70833333333333337</v>
      </c>
      <c r="E23" s="52">
        <f>IF('35'!$C23=0,0,'35'!$C23-$C$52)</f>
        <v>0</v>
      </c>
      <c r="F23" s="52">
        <f t="shared" si="1"/>
        <v>0</v>
      </c>
      <c r="G23" s="52">
        <f>IF('35'!$D23&lt;$D$52,0,'35'!$D23-$D$52)</f>
        <v>0</v>
      </c>
    </row>
    <row r="24" spans="1:10" ht="15" x14ac:dyDescent="0.2">
      <c r="A24" s="3">
        <f t="shared" si="2"/>
        <v>43180</v>
      </c>
      <c r="B24" s="20" t="s">
        <v>67</v>
      </c>
      <c r="C24" s="58">
        <v>0.33333333333333331</v>
      </c>
      <c r="D24" s="58">
        <v>0.70833333333333337</v>
      </c>
      <c r="E24" s="58">
        <f>IF('35'!$C24=0,0,'35'!$C24-$C$52)</f>
        <v>0</v>
      </c>
      <c r="F24" s="58">
        <f t="shared" si="1"/>
        <v>0</v>
      </c>
      <c r="G24" s="58">
        <f>IF('35'!$D24&lt;$D$52,0,'35'!$D24-$D$52)</f>
        <v>0</v>
      </c>
    </row>
    <row r="25" spans="1:10" ht="15" x14ac:dyDescent="0.2">
      <c r="A25" s="4">
        <f t="shared" si="2"/>
        <v>43181</v>
      </c>
      <c r="B25" s="20" t="s">
        <v>61</v>
      </c>
      <c r="C25" s="58">
        <v>0.33333333333333331</v>
      </c>
      <c r="D25" s="58">
        <v>0.70833333333333337</v>
      </c>
      <c r="E25" s="52">
        <f>IF('35'!$C25=0,0,'35'!$C25-$C$52)</f>
        <v>0</v>
      </c>
      <c r="F25" s="52">
        <f t="shared" si="1"/>
        <v>0</v>
      </c>
      <c r="G25" s="52">
        <f>IF('35'!$D25&lt;$D$52,0,'35'!$D25-$D$52)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1.0416666666666667</v>
      </c>
      <c r="E26" s="55">
        <f>IF('35'!$C26=0,0,'35'!$C26-$C$52)</f>
        <v>0</v>
      </c>
      <c r="F26" s="55">
        <f t="shared" si="1"/>
        <v>0</v>
      </c>
      <c r="G26" s="55">
        <f>IF('35'!$D26&lt;$D$52,0,'35'!$D26-$D$52)</f>
        <v>0.33333333333333337</v>
      </c>
    </row>
    <row r="27" spans="1:10" ht="15" x14ac:dyDescent="0.2">
      <c r="A27" s="4">
        <f t="shared" si="2"/>
        <v>43183</v>
      </c>
      <c r="B27" s="20" t="s">
        <v>63</v>
      </c>
      <c r="C27" s="58"/>
      <c r="D27" s="58"/>
      <c r="E27" s="52">
        <f>IF('35'!$C27=0,0,'35'!$C27-$C$52)</f>
        <v>0</v>
      </c>
      <c r="F27" s="52">
        <f t="shared" si="1"/>
        <v>0</v>
      </c>
      <c r="G27" s="52">
        <f>IF('35'!$D27&lt;$D$52,0,'35'!$D27-$D$52)</f>
        <v>0</v>
      </c>
    </row>
    <row r="28" spans="1:10" ht="15" x14ac:dyDescent="0.2">
      <c r="A28" s="3">
        <f t="shared" si="2"/>
        <v>43184</v>
      </c>
      <c r="B28" s="20" t="s">
        <v>64</v>
      </c>
      <c r="C28" s="58">
        <v>0.33333333333333331</v>
      </c>
      <c r="D28" s="58">
        <v>0.70833333333333337</v>
      </c>
      <c r="E28" s="58">
        <f>IF('35'!$C28=0,0,'35'!$C28-$C$52)</f>
        <v>0</v>
      </c>
      <c r="F28" s="58">
        <f t="shared" si="1"/>
        <v>0</v>
      </c>
      <c r="G28" s="58">
        <f>IF('35'!$D28&lt;$D$52,0,'35'!$D28-$D$52)</f>
        <v>0</v>
      </c>
    </row>
    <row r="29" spans="1:10" ht="15" x14ac:dyDescent="0.2">
      <c r="A29" s="4">
        <f t="shared" si="2"/>
        <v>43185</v>
      </c>
      <c r="B29" s="20" t="s">
        <v>65</v>
      </c>
      <c r="C29" s="58">
        <v>0.33333333333333331</v>
      </c>
      <c r="D29" s="58">
        <v>0.70833333333333337</v>
      </c>
      <c r="E29" s="52">
        <f>IF('35'!$C29=0,0,'35'!$C29-$C$52)</f>
        <v>0</v>
      </c>
      <c r="F29" s="52">
        <f t="shared" si="1"/>
        <v>0</v>
      </c>
      <c r="G29" s="52">
        <f>IF('35'!$D29&lt;$D$52,0,'35'!$D29-$D$52)</f>
        <v>0</v>
      </c>
    </row>
    <row r="30" spans="1:10" ht="15" x14ac:dyDescent="0.2">
      <c r="A30" s="3">
        <f t="shared" si="2"/>
        <v>43186</v>
      </c>
      <c r="B30" s="20" t="s">
        <v>66</v>
      </c>
      <c r="C30" s="58">
        <v>0.33333333333333331</v>
      </c>
      <c r="D30" s="58">
        <v>0.70833333333333337</v>
      </c>
      <c r="E30" s="58">
        <f>IF('35'!$C30=0,0,'35'!$C30-$C$52)</f>
        <v>0</v>
      </c>
      <c r="F30" s="58">
        <f t="shared" si="1"/>
        <v>0</v>
      </c>
      <c r="G30" s="58">
        <f>IF('35'!$D30&lt;$D$52,0,'35'!$D30-$D$52)</f>
        <v>0</v>
      </c>
    </row>
    <row r="31" spans="1:10" ht="15" x14ac:dyDescent="0.2">
      <c r="A31" s="4">
        <f t="shared" si="2"/>
        <v>43187</v>
      </c>
      <c r="B31" s="20" t="s">
        <v>67</v>
      </c>
      <c r="C31" s="58">
        <v>0.33333333333333331</v>
      </c>
      <c r="D31" s="58">
        <v>0.70833333333333337</v>
      </c>
      <c r="E31" s="52">
        <f>IF('35'!$C31=0,0,'35'!$C31-$C$52)</f>
        <v>0</v>
      </c>
      <c r="F31" s="52">
        <f t="shared" si="1"/>
        <v>0</v>
      </c>
      <c r="G31" s="52">
        <f>IF('35'!$D31&lt;$D$52,0,'35'!$D31-$D$52)</f>
        <v>0</v>
      </c>
    </row>
    <row r="32" spans="1:10" ht="15" x14ac:dyDescent="0.2">
      <c r="A32" s="3">
        <f>A31+1</f>
        <v>43188</v>
      </c>
      <c r="B32" s="20" t="s">
        <v>61</v>
      </c>
      <c r="C32" s="58">
        <v>0.33333333333333331</v>
      </c>
      <c r="D32" s="58">
        <v>0.70833333333333337</v>
      </c>
      <c r="E32" s="58">
        <f>IF('35'!$C32=0,0,'35'!$C32-$C$52)</f>
        <v>0</v>
      </c>
      <c r="F32" s="58">
        <f t="shared" si="1"/>
        <v>0</v>
      </c>
      <c r="G32" s="58">
        <f>IF('35'!$D32&lt;$D$52,0,'35'!$D32-$D$52)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8">
        <v>0.33333333333333331</v>
      </c>
      <c r="D33" s="58">
        <v>0.70833333333333337</v>
      </c>
      <c r="E33" s="55">
        <f>IF('35'!$C33=0,0,'35'!$C33-$C$52)</f>
        <v>0</v>
      </c>
      <c r="F33" s="55">
        <f t="shared" si="1"/>
        <v>0</v>
      </c>
      <c r="G33" s="55">
        <f>IF('35'!$D33&lt;$D$52,0,'35'!$D33-$D$52)</f>
        <v>0</v>
      </c>
    </row>
    <row r="34" spans="1:7" ht="15" x14ac:dyDescent="0.2">
      <c r="A34" s="3">
        <f>A33+1</f>
        <v>43190</v>
      </c>
      <c r="B34" s="20" t="s">
        <v>63</v>
      </c>
      <c r="C34" s="58"/>
      <c r="D34" s="58"/>
      <c r="E34" s="58">
        <f>IF('35'!$C34=0,0,'35'!$C34-$C$52)</f>
        <v>0</v>
      </c>
      <c r="F34" s="58">
        <f t="shared" ref="F34" si="4">IF(D34=0,0,IF(D34&lt;$D$52,$D$52-D34,0))</f>
        <v>0</v>
      </c>
      <c r="G34" s="58">
        <f>IF('35'!$D34&lt;$D$52,0,'35'!$D34-$D$52)</f>
        <v>0</v>
      </c>
    </row>
    <row r="35" spans="1:7" ht="15" x14ac:dyDescent="0.25">
      <c r="A35" s="7"/>
      <c r="B35" s="1">
        <f>'35'!$C$35-'35'!$D$35+COUNTA(C4:C35)</f>
        <v>17</v>
      </c>
      <c r="C35" s="18">
        <f>SUBTOTAL(103,'35'!$C$4:$C$33)</f>
        <v>16</v>
      </c>
      <c r="D35" s="18">
        <f>SUBTOTAL(103,'35'!$D$4:$D$33)</f>
        <v>16</v>
      </c>
      <c r="E35" s="8">
        <f>SUM(E4:E34)</f>
        <v>0</v>
      </c>
      <c r="F35" s="8">
        <f>SUM(F4:F34)</f>
        <v>0</v>
      </c>
      <c r="G35" s="8">
        <f>SUM(G4:G34)</f>
        <v>0.33333333333333337</v>
      </c>
    </row>
    <row r="36" spans="1:7" ht="8.25" hidden="1" customHeight="1" x14ac:dyDescent="0.2"/>
    <row r="37" spans="1:7" ht="15.75" hidden="1" x14ac:dyDescent="0.2">
      <c r="E37" s="28">
        <f>'35'!$E$35*1.5</f>
        <v>0</v>
      </c>
      <c r="F37" s="28">
        <f>'35'!$F$35*1</f>
        <v>0</v>
      </c>
      <c r="G37" s="28">
        <f>'35'!$G$35*1.5</f>
        <v>0.5</v>
      </c>
    </row>
    <row r="38" spans="1:7" ht="22.5" hidden="1" customHeight="1" x14ac:dyDescent="0.2">
      <c r="E38" s="29">
        <f>E37*24</f>
        <v>0</v>
      </c>
      <c r="F38" s="29">
        <f t="shared" ref="F38:G38" si="5">F37*24</f>
        <v>0</v>
      </c>
      <c r="G38" s="29">
        <f t="shared" si="5"/>
        <v>12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578</v>
      </c>
      <c r="C40" s="32">
        <f>'35'!$C$35*I7</f>
        <v>533.33333333333337</v>
      </c>
      <c r="D40" s="32">
        <f>جدول!G38</f>
        <v>40</v>
      </c>
      <c r="E40" s="33">
        <f>E38*$I$8</f>
        <v>0</v>
      </c>
      <c r="F40" s="33">
        <f t="shared" ref="F40:G40" si="6">F38*$I$8</f>
        <v>0</v>
      </c>
      <c r="G40" s="33">
        <f t="shared" si="6"/>
        <v>44.44444444444445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22" activePane="bottomRight" state="frozen"/>
      <selection activeCell="J15" sqref="J15"/>
      <selection pane="topRight" activeCell="J15" sqref="J15"/>
      <selection pane="bottomLeft" activeCell="J15" sqref="J15"/>
      <selection pane="bottomRight" activeCell="C34" sqref="C34:D34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جدول!B39</f>
        <v>0</v>
      </c>
    </row>
    <row r="2" spans="1:10" ht="20.25" x14ac:dyDescent="0.3">
      <c r="A2" s="133" t="s">
        <v>20</v>
      </c>
      <c r="B2" s="133"/>
      <c r="C2" s="39" t="str">
        <f>جدول!C39</f>
        <v>صباح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50"/>
      <c r="E4" s="51">
        <f>IF('36'!$C4=0,0,'36'!$C4-$C$52)</f>
        <v>0</v>
      </c>
      <c r="F4" s="51">
        <f>IF(D4=0,0,IF(D4&lt;$D$52,$D$52-D4,0))</f>
        <v>0</v>
      </c>
      <c r="G4" s="51">
        <f>IF('36'!$D4&lt;$D$52,0,'36'!$D4-$D$52)</f>
        <v>0</v>
      </c>
      <c r="I4" s="40">
        <f>جدول!D39</f>
        <v>1000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IF('36'!$C5=0,0,'36'!$C5-$C$52)</f>
        <v>0</v>
      </c>
      <c r="F5" s="55">
        <f t="shared" ref="F5:F33" si="1">IF(D5=0,0,IF(D5&lt;$D$52,$D$52-D5,0))</f>
        <v>0</v>
      </c>
      <c r="G5" s="55">
        <f>IF('36'!$D5&lt;$D$52,0,'36'!$D5-$D$52)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56"/>
      <c r="D6" s="57"/>
      <c r="E6" s="58">
        <f>IF('36'!$C6=0,0,'36'!$C6-$C$52)</f>
        <v>0</v>
      </c>
      <c r="F6" s="58">
        <f t="shared" si="1"/>
        <v>0</v>
      </c>
      <c r="G6" s="58">
        <f>IF('36'!$D6&lt;$D$52,0,'36'!$D6-$D$52)</f>
        <v>0</v>
      </c>
      <c r="I6" s="23">
        <v>9</v>
      </c>
      <c r="J6" s="23" t="s">
        <v>11</v>
      </c>
    </row>
    <row r="7" spans="1:10" ht="15" x14ac:dyDescent="0.25">
      <c r="A7" s="4">
        <f t="shared" ref="A7:A31" si="2">A6+1</f>
        <v>43163</v>
      </c>
      <c r="B7" s="20" t="s">
        <v>64</v>
      </c>
      <c r="C7" s="59"/>
      <c r="D7" s="60"/>
      <c r="E7" s="52">
        <f>IF('36'!$C7=0,0,'36'!$C7-$C$52)</f>
        <v>0</v>
      </c>
      <c r="F7" s="52">
        <f t="shared" si="1"/>
        <v>0</v>
      </c>
      <c r="G7" s="52">
        <f>IF('36'!$D7&lt;$D$52,0,'36'!$D7-$D$52)</f>
        <v>0</v>
      </c>
      <c r="I7" s="48">
        <f>I4/I5</f>
        <v>33.333333333333336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56"/>
      <c r="D8" s="57"/>
      <c r="E8" s="58">
        <f>IF('36'!$C8=0,0,'36'!$C8-$C$52)</f>
        <v>0</v>
      </c>
      <c r="F8" s="58">
        <f t="shared" si="1"/>
        <v>0</v>
      </c>
      <c r="G8" s="58">
        <f>IF('36'!$D8&lt;$D$52,0,'36'!$D8-$D$52)</f>
        <v>0</v>
      </c>
      <c r="I8" s="48">
        <f>I7/I6</f>
        <v>3.7037037037037042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59"/>
      <c r="D9" s="60"/>
      <c r="E9" s="52">
        <f>IF('36'!$C9=0,0,'36'!$C9-$C$52)</f>
        <v>0</v>
      </c>
      <c r="F9" s="52">
        <f t="shared" si="1"/>
        <v>0</v>
      </c>
      <c r="G9" s="52">
        <f>IF('36'!$D9&lt;$D$52,0,'36'!$D9-$D$52)</f>
        <v>0</v>
      </c>
      <c r="I9" s="23">
        <f>I5*I6</f>
        <v>270</v>
      </c>
      <c r="J9" s="23" t="s">
        <v>13</v>
      </c>
    </row>
    <row r="10" spans="1:10" ht="15" x14ac:dyDescent="0.25">
      <c r="A10" s="3">
        <f t="shared" si="2"/>
        <v>43166</v>
      </c>
      <c r="B10" s="20" t="s">
        <v>67</v>
      </c>
      <c r="C10" s="56"/>
      <c r="D10" s="57"/>
      <c r="E10" s="58">
        <f>IF('36'!$C10=0,0,'36'!$C10-$C$52)</f>
        <v>0</v>
      </c>
      <c r="F10" s="58">
        <f t="shared" si="1"/>
        <v>0</v>
      </c>
      <c r="G10" s="58">
        <f>IF('36'!$D10&lt;$D$52,0,'36'!$D10-$D$52)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59"/>
      <c r="D11" s="60"/>
      <c r="E11" s="52">
        <f>IF('36'!$C11=0,0,'36'!$C11-$C$52)</f>
        <v>0</v>
      </c>
      <c r="F11" s="52">
        <f t="shared" si="1"/>
        <v>0</v>
      </c>
      <c r="G11" s="52">
        <f>IF('36'!$D11&lt;$D$52,0,'36'!$D11-$D$52)</f>
        <v>0</v>
      </c>
      <c r="I11" s="23" t="s">
        <v>100</v>
      </c>
    </row>
    <row r="12" spans="1:10" ht="15" x14ac:dyDescent="0.25">
      <c r="A12" s="46">
        <f t="shared" si="2"/>
        <v>43168</v>
      </c>
      <c r="B12" s="47" t="s">
        <v>62</v>
      </c>
      <c r="C12" s="53"/>
      <c r="D12" s="54"/>
      <c r="E12" s="55">
        <f>IF('36'!$C12=0,0,'36'!$C12-$C$52)</f>
        <v>0</v>
      </c>
      <c r="F12" s="55">
        <f t="shared" si="1"/>
        <v>0</v>
      </c>
      <c r="G12" s="55">
        <f>IF('36'!$D12&lt;$D$52,0,'36'!$D12-$D$52)</f>
        <v>0</v>
      </c>
      <c r="I12" s="58">
        <v>0.33333333333333331</v>
      </c>
      <c r="J12" s="58">
        <v>0.70833333333333337</v>
      </c>
    </row>
    <row r="13" spans="1:10" ht="15" x14ac:dyDescent="0.25">
      <c r="A13" s="4">
        <f t="shared" si="2"/>
        <v>43169</v>
      </c>
      <c r="B13" s="20" t="s">
        <v>63</v>
      </c>
      <c r="C13" s="59"/>
      <c r="D13" s="60"/>
      <c r="E13" s="52">
        <f>IF('36'!$C13=0,0,'36'!$C13-$C$52)</f>
        <v>0</v>
      </c>
      <c r="F13" s="52">
        <f t="shared" si="1"/>
        <v>0</v>
      </c>
      <c r="G13" s="52">
        <f>IF('36'!$D13&lt;$D$52,0,'36'!$D13-$D$52)</f>
        <v>0</v>
      </c>
      <c r="J13" s="58">
        <f>J12-I12</f>
        <v>0.37500000000000006</v>
      </c>
    </row>
    <row r="14" spans="1:10" ht="15" x14ac:dyDescent="0.2">
      <c r="A14" s="3">
        <f t="shared" si="2"/>
        <v>43170</v>
      </c>
      <c r="B14" s="20" t="s">
        <v>64</v>
      </c>
      <c r="C14" s="58">
        <v>0.5</v>
      </c>
      <c r="D14" s="58">
        <v>0.70833333333333337</v>
      </c>
      <c r="E14" s="58">
        <f>IF('36'!$C14=0,0,'36'!$C14-$C$52)</f>
        <v>0.16666666666666669</v>
      </c>
      <c r="F14" s="58">
        <f t="shared" si="1"/>
        <v>0</v>
      </c>
      <c r="G14" s="58">
        <f>IF('36'!$D14&lt;$D$52,0,'36'!$D14-$D$52)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0.33333333333333331</v>
      </c>
      <c r="D15" s="58">
        <v>0.70833333333333337</v>
      </c>
      <c r="E15" s="52">
        <f>IF('36'!$C15=0,0,'36'!$C15-$C$52)</f>
        <v>0</v>
      </c>
      <c r="F15" s="52">
        <f t="shared" si="1"/>
        <v>0</v>
      </c>
      <c r="G15" s="52">
        <f>IF('36'!$D15&lt;$D$52,0,'36'!$D15-$D$52)</f>
        <v>0</v>
      </c>
      <c r="J15" s="101">
        <f>J14+J13</f>
        <v>1.0833333333333335</v>
      </c>
    </row>
    <row r="16" spans="1:10" ht="15" x14ac:dyDescent="0.2">
      <c r="A16" s="3">
        <f t="shared" si="2"/>
        <v>43172</v>
      </c>
      <c r="B16" s="20" t="s">
        <v>66</v>
      </c>
      <c r="C16" s="58">
        <v>0.33333333333333331</v>
      </c>
      <c r="D16" s="58">
        <v>0.70833333333333337</v>
      </c>
      <c r="E16" s="58">
        <f>IF('36'!$C16=0,0,'36'!$C16-$C$52)</f>
        <v>0</v>
      </c>
      <c r="F16" s="58">
        <f t="shared" si="1"/>
        <v>0</v>
      </c>
      <c r="G16" s="58">
        <f>IF('36'!$D16&lt;$D$52,0,'36'!$D16-$D$52)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0.33333333333333331</v>
      </c>
      <c r="D17" s="58">
        <v>0.70833333333333337</v>
      </c>
      <c r="E17" s="52">
        <f>IF('36'!$C17=0,0,'36'!$C17-$C$52)</f>
        <v>0</v>
      </c>
      <c r="F17" s="52">
        <f t="shared" si="1"/>
        <v>0</v>
      </c>
      <c r="G17" s="52">
        <f>IF('36'!$D17&lt;$D$52,0,'36'!$D17-$D$52)</f>
        <v>0</v>
      </c>
      <c r="I17" s="58">
        <v>0.33333333333333331</v>
      </c>
      <c r="J17" s="58">
        <v>0.70833333333333337</v>
      </c>
    </row>
    <row r="18" spans="1:10" ht="15" x14ac:dyDescent="0.2">
      <c r="A18" s="3">
        <f t="shared" si="2"/>
        <v>43174</v>
      </c>
      <c r="B18" s="20" t="s">
        <v>61</v>
      </c>
      <c r="C18" s="58">
        <v>0.33333333333333331</v>
      </c>
      <c r="D18" s="58">
        <v>0.70833333333333337</v>
      </c>
      <c r="E18" s="58">
        <f>IF('36'!$C18=0,0,'36'!$C18-$C$52)</f>
        <v>0</v>
      </c>
      <c r="F18" s="58">
        <f t="shared" si="1"/>
        <v>0</v>
      </c>
      <c r="G18" s="58">
        <f>IF('36'!$D18&lt;$D$52,0,'36'!$D18-$D$52)</f>
        <v>0</v>
      </c>
      <c r="J18" s="58">
        <f>J17-I17</f>
        <v>0.37500000000000006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1.0833333333333333</v>
      </c>
      <c r="E19" s="55">
        <f>IF('36'!$C19=0,0,'36'!$C19-$C$52)</f>
        <v>0</v>
      </c>
      <c r="F19" s="55">
        <f t="shared" si="1"/>
        <v>0</v>
      </c>
      <c r="G19" s="55">
        <f>IF('36'!$D19&lt;$D$52,0,'36'!$D19-$D$52)</f>
        <v>0.37499999999999989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0.70833333333333337</v>
      </c>
      <c r="E20" s="58">
        <f>IF('36'!$C20=0,0,'36'!$C20-$C$52)</f>
        <v>0</v>
      </c>
      <c r="F20" s="58">
        <f t="shared" si="1"/>
        <v>0</v>
      </c>
      <c r="G20" s="58">
        <f>IF('36'!$D20&lt;$D$52,0,'36'!$D20-$D$52)</f>
        <v>0</v>
      </c>
      <c r="J20" s="101">
        <f>J19+J18</f>
        <v>1.0833333333333335</v>
      </c>
    </row>
    <row r="21" spans="1:10" ht="15" x14ac:dyDescent="0.2">
      <c r="A21" s="4">
        <f t="shared" si="2"/>
        <v>43177</v>
      </c>
      <c r="B21" s="20" t="s">
        <v>64</v>
      </c>
      <c r="C21" s="58">
        <v>0.33333333333333331</v>
      </c>
      <c r="D21" s="58">
        <v>0.70833333333333337</v>
      </c>
      <c r="E21" s="52">
        <f>IF('36'!$C21=0,0,'36'!$C21-$C$52)</f>
        <v>0</v>
      </c>
      <c r="F21" s="52">
        <f t="shared" si="1"/>
        <v>0</v>
      </c>
      <c r="G21" s="52">
        <f>IF('36'!$D21&lt;$D$52,0,'36'!$D21-$D$52)</f>
        <v>0</v>
      </c>
    </row>
    <row r="22" spans="1:10" ht="15" x14ac:dyDescent="0.2">
      <c r="A22" s="3">
        <f t="shared" si="2"/>
        <v>43178</v>
      </c>
      <c r="B22" s="20" t="s">
        <v>65</v>
      </c>
      <c r="C22" s="58">
        <v>0.33333333333333331</v>
      </c>
      <c r="D22" s="58">
        <v>0.70833333333333337</v>
      </c>
      <c r="E22" s="58">
        <f>IF('36'!$C22=0,0,'36'!$C22-$C$52)</f>
        <v>0</v>
      </c>
      <c r="F22" s="58">
        <f t="shared" si="1"/>
        <v>0</v>
      </c>
      <c r="G22" s="58">
        <f>IF('36'!$D22&lt;$D$52,0,'36'!$D22-$D$52)</f>
        <v>0</v>
      </c>
    </row>
    <row r="23" spans="1:10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0.75</v>
      </c>
      <c r="E23" s="52">
        <f>IF('36'!$C23=0,0,'36'!$C23-$C$52)</f>
        <v>0</v>
      </c>
      <c r="F23" s="52">
        <f t="shared" si="1"/>
        <v>0</v>
      </c>
      <c r="G23" s="52">
        <f>IF('36'!$D23&lt;$D$52,0,'36'!$D23-$D$52)</f>
        <v>4.166666666666663E-2</v>
      </c>
    </row>
    <row r="24" spans="1:10" ht="15" x14ac:dyDescent="0.2">
      <c r="A24" s="3">
        <f t="shared" si="2"/>
        <v>43180</v>
      </c>
      <c r="B24" s="20" t="s">
        <v>67</v>
      </c>
      <c r="C24" s="58">
        <v>0.33333333333333331</v>
      </c>
      <c r="D24" s="58">
        <v>0.75</v>
      </c>
      <c r="E24" s="58">
        <f>IF('36'!$C24=0,0,'36'!$C24-$C$52)</f>
        <v>0</v>
      </c>
      <c r="F24" s="58">
        <f t="shared" si="1"/>
        <v>0</v>
      </c>
      <c r="G24" s="58">
        <f>IF('36'!$D24&lt;$D$52,0,'36'!$D24-$D$52)</f>
        <v>4.166666666666663E-2</v>
      </c>
    </row>
    <row r="25" spans="1:10" ht="15" x14ac:dyDescent="0.2">
      <c r="A25" s="4">
        <f t="shared" si="2"/>
        <v>43181</v>
      </c>
      <c r="B25" s="20" t="s">
        <v>61</v>
      </c>
      <c r="C25" s="58">
        <v>0.33333333333333331</v>
      </c>
      <c r="D25" s="58">
        <v>0.70833333333333337</v>
      </c>
      <c r="E25" s="52">
        <f>IF('36'!$C25=0,0,'36'!$C25-$C$52)</f>
        <v>0</v>
      </c>
      <c r="F25" s="52">
        <f t="shared" si="1"/>
        <v>0</v>
      </c>
      <c r="G25" s="52">
        <f>IF('36'!$D25&lt;$D$52,0,'36'!$D25-$D$52)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1.0416666666666667</v>
      </c>
      <c r="E26" s="55">
        <f>IF('36'!$C26=0,0,'36'!$C26-$C$52)</f>
        <v>0</v>
      </c>
      <c r="F26" s="55">
        <f t="shared" si="1"/>
        <v>0</v>
      </c>
      <c r="G26" s="55">
        <f>IF('36'!$D26&lt;$D$52,0,'36'!$D26-$D$52)</f>
        <v>0.33333333333333337</v>
      </c>
    </row>
    <row r="27" spans="1:10" ht="15" x14ac:dyDescent="0.2">
      <c r="A27" s="4">
        <f t="shared" si="2"/>
        <v>43183</v>
      </c>
      <c r="B27" s="20" t="s">
        <v>63</v>
      </c>
      <c r="C27" s="58">
        <v>0.33333333333333331</v>
      </c>
      <c r="D27" s="58">
        <v>0.70833333333333337</v>
      </c>
      <c r="E27" s="52">
        <f>IF('36'!$C27=0,0,'36'!$C27-$C$52)</f>
        <v>0</v>
      </c>
      <c r="F27" s="52">
        <f t="shared" si="1"/>
        <v>0</v>
      </c>
      <c r="G27" s="52">
        <f>IF('36'!$D27&lt;$D$52,0,'36'!$D27-$D$52)</f>
        <v>0</v>
      </c>
    </row>
    <row r="28" spans="1:10" ht="15" x14ac:dyDescent="0.2">
      <c r="A28" s="3">
        <f t="shared" si="2"/>
        <v>43184</v>
      </c>
      <c r="B28" s="20" t="s">
        <v>64</v>
      </c>
      <c r="C28" s="58">
        <v>0.33333333333333331</v>
      </c>
      <c r="D28" s="58">
        <v>0.75</v>
      </c>
      <c r="E28" s="58">
        <f>IF('36'!$C28=0,0,'36'!$C28-$C$52)</f>
        <v>0</v>
      </c>
      <c r="F28" s="58">
        <f t="shared" si="1"/>
        <v>0</v>
      </c>
      <c r="G28" s="58">
        <f>IF('36'!$D28&lt;$D$52,0,'36'!$D28-$D$52)</f>
        <v>4.166666666666663E-2</v>
      </c>
    </row>
    <row r="29" spans="1:10" ht="15" x14ac:dyDescent="0.2">
      <c r="A29" s="4">
        <f t="shared" si="2"/>
        <v>43185</v>
      </c>
      <c r="B29" s="20" t="s">
        <v>65</v>
      </c>
      <c r="C29" s="58">
        <v>0.33333333333333331</v>
      </c>
      <c r="D29" s="58">
        <v>0.75</v>
      </c>
      <c r="E29" s="52">
        <f>IF('36'!$C29=0,0,'36'!$C29-$C$52)</f>
        <v>0</v>
      </c>
      <c r="F29" s="52">
        <f t="shared" si="1"/>
        <v>0</v>
      </c>
      <c r="G29" s="52">
        <f>IF('36'!$D29&lt;$D$52,0,'36'!$D29-$D$52)</f>
        <v>4.166666666666663E-2</v>
      </c>
    </row>
    <row r="30" spans="1:10" ht="15" x14ac:dyDescent="0.2">
      <c r="A30" s="3">
        <f t="shared" si="2"/>
        <v>43186</v>
      </c>
      <c r="B30" s="20" t="s">
        <v>66</v>
      </c>
      <c r="C30" s="58">
        <v>0.33333333333333331</v>
      </c>
      <c r="D30" s="58">
        <v>0.75</v>
      </c>
      <c r="E30" s="58">
        <f>IF('36'!$C30=0,0,'36'!$C30-$C$52)</f>
        <v>0</v>
      </c>
      <c r="F30" s="58">
        <f t="shared" si="1"/>
        <v>0</v>
      </c>
      <c r="G30" s="58">
        <f>IF('36'!$D30&lt;$D$52,0,'36'!$D30-$D$52)</f>
        <v>4.166666666666663E-2</v>
      </c>
    </row>
    <row r="31" spans="1:10" ht="15" x14ac:dyDescent="0.2">
      <c r="A31" s="4">
        <f t="shared" si="2"/>
        <v>43187</v>
      </c>
      <c r="B31" s="20" t="s">
        <v>67</v>
      </c>
      <c r="C31" s="58">
        <v>0.33333333333333331</v>
      </c>
      <c r="D31" s="58">
        <v>0.75</v>
      </c>
      <c r="E31" s="52">
        <f>IF('36'!$C31=0,0,'36'!$C31-$C$52)</f>
        <v>0</v>
      </c>
      <c r="F31" s="52">
        <f t="shared" si="1"/>
        <v>0</v>
      </c>
      <c r="G31" s="52">
        <f>IF('36'!$D31&lt;$D$52,0,'36'!$D31-$D$52)</f>
        <v>4.166666666666663E-2</v>
      </c>
    </row>
    <row r="32" spans="1:10" ht="15" x14ac:dyDescent="0.2">
      <c r="A32" s="3">
        <f>A31+1</f>
        <v>43188</v>
      </c>
      <c r="B32" s="20" t="s">
        <v>61</v>
      </c>
      <c r="C32" s="58">
        <v>0.33333333333333331</v>
      </c>
      <c r="D32" s="58">
        <v>0.66666666666666663</v>
      </c>
      <c r="E32" s="58">
        <f>IF('36'!$C32=0,0,'36'!$C32-$C$52)</f>
        <v>0</v>
      </c>
      <c r="F32" s="58">
        <f t="shared" si="1"/>
        <v>4.1666666666666741E-2</v>
      </c>
      <c r="G32" s="58">
        <f>IF('36'!$D32&lt;$D$52,0,'36'!$D32-$D$52)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5">
        <v>0.33333333333333331</v>
      </c>
      <c r="D33" s="55">
        <v>0.70833333333333337</v>
      </c>
      <c r="E33" s="55">
        <f>IF('36'!$C33=0,0,'36'!$C33-$C$52)</f>
        <v>0</v>
      </c>
      <c r="F33" s="55">
        <f t="shared" si="1"/>
        <v>0</v>
      </c>
      <c r="G33" s="55">
        <f>IF('36'!$D33&lt;$D$52,0,'36'!$D33-$D$52)</f>
        <v>0</v>
      </c>
    </row>
    <row r="34" spans="1:7" ht="15" x14ac:dyDescent="0.2">
      <c r="A34" s="3">
        <f>A33+1</f>
        <v>43190</v>
      </c>
      <c r="B34" s="20" t="s">
        <v>63</v>
      </c>
      <c r="C34" s="58"/>
      <c r="D34" s="58"/>
      <c r="E34" s="58">
        <f>IF('36'!$C34=0,0,'36'!$C34-$C$52)</f>
        <v>0</v>
      </c>
      <c r="F34" s="58">
        <f t="shared" ref="F34" si="4">IF(D34=0,0,IF(D34&lt;$D$52,$D$52-D34,0))</f>
        <v>0</v>
      </c>
      <c r="G34" s="58">
        <f>IF('36'!$D34&lt;$D$52,0,'36'!$D34-$D$52)</f>
        <v>0</v>
      </c>
    </row>
    <row r="35" spans="1:7" ht="15" x14ac:dyDescent="0.25">
      <c r="A35" s="7"/>
      <c r="B35" s="1">
        <f>'36'!$C$35-'36'!$D$35+COUNTA(C4:C35)</f>
        <v>21</v>
      </c>
      <c r="C35" s="18">
        <f>SUBTOTAL(103,'36'!$C$4:$C$33)</f>
        <v>20</v>
      </c>
      <c r="D35" s="18">
        <f>SUBTOTAL(103,'36'!$D$4:$D$33)</f>
        <v>20</v>
      </c>
      <c r="E35" s="8">
        <f>SUM(E4:E34)</f>
        <v>0.16666666666666669</v>
      </c>
      <c r="F35" s="8">
        <f>SUM(F4:F34)</f>
        <v>4.1666666666666741E-2</v>
      </c>
      <c r="G35" s="8">
        <f>SUM(G4:G34)</f>
        <v>0.95833333333333304</v>
      </c>
    </row>
    <row r="36" spans="1:7" ht="8.25" hidden="1" customHeight="1" x14ac:dyDescent="0.2"/>
    <row r="37" spans="1:7" ht="15.75" hidden="1" x14ac:dyDescent="0.2">
      <c r="E37" s="28">
        <f>'36'!$E$35*1.5</f>
        <v>0.25</v>
      </c>
      <c r="F37" s="28">
        <f>'36'!$F$35*1</f>
        <v>4.1666666666666741E-2</v>
      </c>
      <c r="G37" s="28">
        <f>'36'!$G$35*1.5</f>
        <v>1.4374999999999996</v>
      </c>
    </row>
    <row r="38" spans="1:7" ht="22.5" hidden="1" customHeight="1" x14ac:dyDescent="0.2">
      <c r="E38" s="29">
        <f>E37*24</f>
        <v>6</v>
      </c>
      <c r="F38" s="29">
        <f t="shared" ref="F38:G38" si="5">F37*24</f>
        <v>1.0000000000000018</v>
      </c>
      <c r="G38" s="29">
        <f t="shared" si="5"/>
        <v>34.499999999999986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769</v>
      </c>
      <c r="C40" s="32">
        <f>'36'!$C$35*I7</f>
        <v>666.66666666666674</v>
      </c>
      <c r="D40" s="32">
        <f>جدول!G39</f>
        <v>200</v>
      </c>
      <c r="E40" s="33">
        <f>E38*$I$8</f>
        <v>22.222222222222225</v>
      </c>
      <c r="F40" s="33">
        <f t="shared" ref="F40:G40" si="6">F38*$I$8</f>
        <v>3.7037037037037108</v>
      </c>
      <c r="G40" s="33">
        <f t="shared" si="6"/>
        <v>127.77777777777774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22" activePane="bottomRight" state="frozen"/>
      <selection activeCell="J15" sqref="J15"/>
      <selection pane="topRight" activeCell="J15" sqref="J15"/>
      <selection pane="bottomLeft" activeCell="J15" sqref="J15"/>
      <selection pane="bottomRight" activeCell="J15" sqref="J15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24">
        <f>جدول!B4</f>
        <v>1</v>
      </c>
    </row>
    <row r="2" spans="1:10" ht="20.25" x14ac:dyDescent="0.3">
      <c r="A2" s="133" t="s">
        <v>20</v>
      </c>
      <c r="B2" s="133"/>
      <c r="C2" s="25" t="str">
        <f>جدول!C4</f>
        <v xml:space="preserve"> خالد م</v>
      </c>
      <c r="D2" s="22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50"/>
      <c r="E4" s="51">
        <f>IF('1'!$C4=0,0,'1'!$C4-$C$52)</f>
        <v>0</v>
      </c>
      <c r="F4" s="51">
        <f>IF(D4=0,0,IF(D4&lt;$D$52,$D$52-D4,0))</f>
        <v>0</v>
      </c>
      <c r="G4" s="51">
        <f>IF('1'!$D4&lt;$D$52,0,'1'!$D4-$D$52)</f>
        <v>0</v>
      </c>
      <c r="I4" s="37">
        <f>جدول!D4</f>
        <v>1000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IF('1'!$C5=0,0,'1'!$C5-$C$52)</f>
        <v>0</v>
      </c>
      <c r="F5" s="55">
        <f t="shared" ref="F5:F33" si="1">IF(D5=0,0,IF(D5&lt;$D$52,$D$52-D5,0))</f>
        <v>0</v>
      </c>
      <c r="G5" s="55">
        <f>IF('1'!$D5&lt;$D$52,0,'1'!$D5-$D$52)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56"/>
      <c r="D6" s="57"/>
      <c r="E6" s="58">
        <f>IF('1'!$C6=0,0,'1'!$C6-$C$52)</f>
        <v>0</v>
      </c>
      <c r="F6" s="58">
        <f t="shared" si="1"/>
        <v>0</v>
      </c>
      <c r="G6" s="58">
        <f>IF('1'!$D6&lt;$D$52,0,'1'!$D6-$D$52)</f>
        <v>0</v>
      </c>
      <c r="I6" s="23">
        <v>9</v>
      </c>
      <c r="J6" s="23" t="s">
        <v>11</v>
      </c>
    </row>
    <row r="7" spans="1:10" ht="15" x14ac:dyDescent="0.25">
      <c r="A7" s="4">
        <f t="shared" ref="A7:A31" si="2">A6+1</f>
        <v>43163</v>
      </c>
      <c r="B7" s="20" t="s">
        <v>64</v>
      </c>
      <c r="C7" s="59"/>
      <c r="D7" s="60"/>
      <c r="E7" s="52">
        <f>IF('1'!$C7=0,0,'1'!$C7-$C$52)</f>
        <v>0</v>
      </c>
      <c r="F7" s="52">
        <f t="shared" si="1"/>
        <v>0</v>
      </c>
      <c r="G7" s="52">
        <f>IF('1'!$D7&lt;$D$52,0,'1'!$D7-$D$52)</f>
        <v>0</v>
      </c>
      <c r="I7" s="48">
        <f>I4/I5</f>
        <v>33.333333333333336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56"/>
      <c r="D8" s="57"/>
      <c r="E8" s="58">
        <f>IF('1'!$C8=0,0,'1'!$C8-$C$52)</f>
        <v>0</v>
      </c>
      <c r="F8" s="58">
        <f t="shared" si="1"/>
        <v>0</v>
      </c>
      <c r="G8" s="58">
        <f>IF('1'!$D8&lt;$D$52,0,'1'!$D8-$D$52)</f>
        <v>0</v>
      </c>
      <c r="I8" s="48">
        <f>I7/I6</f>
        <v>3.7037037037037042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59"/>
      <c r="D9" s="60"/>
      <c r="E9" s="52">
        <f>IF('1'!$C9=0,0,'1'!$C9-$C$52)</f>
        <v>0</v>
      </c>
      <c r="F9" s="52">
        <f t="shared" si="1"/>
        <v>0</v>
      </c>
      <c r="G9" s="52">
        <f>IF('1'!$D9&lt;$D$52,0,'1'!$D9-$D$52)</f>
        <v>0</v>
      </c>
      <c r="I9" s="23">
        <f>I5*I6</f>
        <v>270</v>
      </c>
      <c r="J9" s="23" t="s">
        <v>13</v>
      </c>
    </row>
    <row r="10" spans="1:10" ht="15" x14ac:dyDescent="0.25">
      <c r="A10" s="3">
        <f t="shared" si="2"/>
        <v>43166</v>
      </c>
      <c r="B10" s="20" t="s">
        <v>67</v>
      </c>
      <c r="C10" s="56"/>
      <c r="D10" s="57"/>
      <c r="E10" s="58">
        <f>IF('1'!$C10=0,0,'1'!$C10-$C$52)</f>
        <v>0</v>
      </c>
      <c r="F10" s="58">
        <f t="shared" si="1"/>
        <v>0</v>
      </c>
      <c r="G10" s="58">
        <f>IF('1'!$D10&lt;$D$52,0,'1'!$D10-$D$52)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59"/>
      <c r="D11" s="60"/>
      <c r="E11" s="52">
        <f>IF('1'!$C11=0,0,'1'!$C11-$C$52)</f>
        <v>0</v>
      </c>
      <c r="F11" s="52">
        <f t="shared" si="1"/>
        <v>0</v>
      </c>
      <c r="G11" s="52">
        <f>IF('1'!$D11&lt;$D$52,0,'1'!$D11-$D$52)</f>
        <v>0</v>
      </c>
      <c r="I11" s="23" t="s">
        <v>100</v>
      </c>
    </row>
    <row r="12" spans="1:10" ht="15" x14ac:dyDescent="0.25">
      <c r="A12" s="46">
        <f t="shared" si="2"/>
        <v>43168</v>
      </c>
      <c r="B12" s="47" t="s">
        <v>62</v>
      </c>
      <c r="C12" s="53"/>
      <c r="D12" s="54"/>
      <c r="E12" s="55">
        <f>IF('1'!$C12=0,0,'1'!$C12-$C$52)</f>
        <v>0</v>
      </c>
      <c r="F12" s="55">
        <f t="shared" si="1"/>
        <v>0</v>
      </c>
      <c r="G12" s="55">
        <f>IF('1'!$D12&lt;$D$52,0,'1'!$D12-$D$52)</f>
        <v>0</v>
      </c>
      <c r="I12" s="58">
        <v>0.33333333333333331</v>
      </c>
      <c r="J12" s="58">
        <v>0.70833333333333337</v>
      </c>
    </row>
    <row r="13" spans="1:10" ht="15" x14ac:dyDescent="0.25">
      <c r="A13" s="4">
        <f t="shared" si="2"/>
        <v>43169</v>
      </c>
      <c r="B13" s="20" t="s">
        <v>63</v>
      </c>
      <c r="C13" s="59"/>
      <c r="D13" s="60"/>
      <c r="E13" s="52">
        <f>IF('1'!$C13=0,0,'1'!$C13-$C$52)</f>
        <v>0</v>
      </c>
      <c r="F13" s="52">
        <f t="shared" si="1"/>
        <v>0</v>
      </c>
      <c r="G13" s="52">
        <f>IF('1'!$D13&lt;$D$52,0,'1'!$D13-$D$52)</f>
        <v>0</v>
      </c>
      <c r="J13" s="58">
        <f>J12-I12</f>
        <v>0.37500000000000006</v>
      </c>
    </row>
    <row r="14" spans="1:10" ht="15" x14ac:dyDescent="0.25">
      <c r="A14" s="3">
        <f t="shared" si="2"/>
        <v>43170</v>
      </c>
      <c r="B14" s="20" t="s">
        <v>64</v>
      </c>
      <c r="C14" s="56"/>
      <c r="D14" s="57"/>
      <c r="E14" s="58">
        <f>IF('1'!$C14=0,0,'1'!$C14-$C$52)</f>
        <v>0</v>
      </c>
      <c r="F14" s="58">
        <f t="shared" si="1"/>
        <v>0</v>
      </c>
      <c r="G14" s="58">
        <f>IF('1'!$D14&lt;$D$52,0,'1'!$D14-$D$52)</f>
        <v>0</v>
      </c>
      <c r="J14" s="58">
        <v>0.70833333333333337</v>
      </c>
    </row>
    <row r="15" spans="1:10" ht="15" x14ac:dyDescent="0.25">
      <c r="A15" s="4">
        <f t="shared" si="2"/>
        <v>43171</v>
      </c>
      <c r="B15" s="20" t="s">
        <v>65</v>
      </c>
      <c r="C15" s="59"/>
      <c r="D15" s="60"/>
      <c r="E15" s="52">
        <f>IF('1'!$C15=0,0,'1'!$C15-$C$52)</f>
        <v>0</v>
      </c>
      <c r="F15" s="52">
        <f t="shared" si="1"/>
        <v>0</v>
      </c>
      <c r="G15" s="52">
        <f>IF('1'!$D15&lt;$D$52,0,'1'!$D15-$D$52)</f>
        <v>0</v>
      </c>
      <c r="J15" s="101">
        <f>J14+J13</f>
        <v>1.0833333333333335</v>
      </c>
    </row>
    <row r="16" spans="1:10" ht="15" x14ac:dyDescent="0.25">
      <c r="A16" s="3">
        <f t="shared" si="2"/>
        <v>43172</v>
      </c>
      <c r="B16" s="20" t="s">
        <v>66</v>
      </c>
      <c r="C16" s="56"/>
      <c r="D16" s="57"/>
      <c r="E16" s="58">
        <f>IF('1'!$C16=0,0,'1'!$C16-$C$52)</f>
        <v>0</v>
      </c>
      <c r="F16" s="58">
        <f t="shared" si="1"/>
        <v>0</v>
      </c>
      <c r="G16" s="58">
        <f>IF('1'!$D16&lt;$D$52,0,'1'!$D16-$D$52)</f>
        <v>0</v>
      </c>
      <c r="I16" s="23" t="s">
        <v>100</v>
      </c>
    </row>
    <row r="17" spans="1:10" ht="15" x14ac:dyDescent="0.25">
      <c r="A17" s="4">
        <f t="shared" si="2"/>
        <v>43173</v>
      </c>
      <c r="B17" s="20" t="s">
        <v>67</v>
      </c>
      <c r="C17" s="59"/>
      <c r="D17" s="60"/>
      <c r="E17" s="52">
        <f>IF('1'!$C17=0,0,'1'!$C17-$C$52)</f>
        <v>0</v>
      </c>
      <c r="F17" s="52">
        <f t="shared" si="1"/>
        <v>0</v>
      </c>
      <c r="G17" s="52">
        <f>IF('1'!$D17&lt;$D$52,0,'1'!$D17-$D$52)</f>
        <v>0</v>
      </c>
      <c r="I17" s="58">
        <v>0.33333333333333331</v>
      </c>
      <c r="J17" s="58">
        <v>0.70833333333333337</v>
      </c>
    </row>
    <row r="18" spans="1:10" ht="15" x14ac:dyDescent="0.25">
      <c r="A18" s="3">
        <f t="shared" si="2"/>
        <v>43174</v>
      </c>
      <c r="B18" s="20" t="s">
        <v>61</v>
      </c>
      <c r="C18" s="56"/>
      <c r="D18" s="57"/>
      <c r="E18" s="58">
        <f>IF('1'!$C18=0,0,'1'!$C18-$C$52)</f>
        <v>0</v>
      </c>
      <c r="F18" s="58">
        <f t="shared" si="1"/>
        <v>0</v>
      </c>
      <c r="G18" s="58">
        <f>IF('1'!$D18&lt;$D$52,0,'1'!$D18-$D$52)</f>
        <v>0</v>
      </c>
      <c r="J18" s="58">
        <f>J17-I17</f>
        <v>0.37500000000000006</v>
      </c>
    </row>
    <row r="19" spans="1:10" ht="15" x14ac:dyDescent="0.25">
      <c r="A19" s="46">
        <f t="shared" si="2"/>
        <v>43175</v>
      </c>
      <c r="B19" s="47" t="s">
        <v>62</v>
      </c>
      <c r="C19" s="53"/>
      <c r="D19" s="54"/>
      <c r="E19" s="55">
        <f>IF('1'!$C19=0,0,'1'!$C19-$C$52)</f>
        <v>0</v>
      </c>
      <c r="F19" s="55">
        <f t="shared" si="1"/>
        <v>0</v>
      </c>
      <c r="G19" s="55">
        <f>IF('1'!$D19&lt;$D$52,0,'1'!$D19-$D$52)</f>
        <v>0</v>
      </c>
      <c r="J19" s="58">
        <v>0.70833333333333337</v>
      </c>
    </row>
    <row r="20" spans="1:10" ht="15" x14ac:dyDescent="0.25">
      <c r="A20" s="3">
        <f t="shared" si="2"/>
        <v>43176</v>
      </c>
      <c r="B20" s="20" t="s">
        <v>63</v>
      </c>
      <c r="C20" s="56"/>
      <c r="D20" s="57"/>
      <c r="E20" s="58">
        <f>IF('1'!$C20=0,0,'1'!$C20-$C$52)</f>
        <v>0</v>
      </c>
      <c r="F20" s="58">
        <f t="shared" si="1"/>
        <v>0</v>
      </c>
      <c r="G20" s="58">
        <f>IF('1'!$D20&lt;$D$52,0,'1'!$D20-$D$52)</f>
        <v>0</v>
      </c>
      <c r="J20" s="101">
        <f>J19+J18</f>
        <v>1.0833333333333335</v>
      </c>
    </row>
    <row r="21" spans="1:10" ht="15" x14ac:dyDescent="0.25">
      <c r="A21" s="4">
        <f t="shared" si="2"/>
        <v>43177</v>
      </c>
      <c r="B21" s="20" t="s">
        <v>64</v>
      </c>
      <c r="C21" s="59"/>
      <c r="D21" s="60"/>
      <c r="E21" s="52">
        <f>IF('1'!$C21=0,0,'1'!$C21-$C$52)</f>
        <v>0</v>
      </c>
      <c r="F21" s="52">
        <f t="shared" si="1"/>
        <v>0</v>
      </c>
      <c r="G21" s="52">
        <f>IF('1'!$D21&lt;$D$52,0,'1'!$D21-$D$52)</f>
        <v>0</v>
      </c>
    </row>
    <row r="22" spans="1:10" ht="15" x14ac:dyDescent="0.25">
      <c r="A22" s="3">
        <f t="shared" si="2"/>
        <v>43178</v>
      </c>
      <c r="B22" s="20" t="s">
        <v>65</v>
      </c>
      <c r="C22" s="56"/>
      <c r="D22" s="57"/>
      <c r="E22" s="58">
        <f>IF('1'!$C22=0,0,'1'!$C22-$C$52)</f>
        <v>0</v>
      </c>
      <c r="F22" s="58">
        <f t="shared" si="1"/>
        <v>0</v>
      </c>
      <c r="G22" s="58">
        <f>IF('1'!$D22&lt;$D$52,0,'1'!$D22-$D$52)</f>
        <v>0</v>
      </c>
    </row>
    <row r="23" spans="1:10" ht="15" x14ac:dyDescent="0.25">
      <c r="A23" s="4">
        <f t="shared" si="2"/>
        <v>43179</v>
      </c>
      <c r="B23" s="20" t="s">
        <v>66</v>
      </c>
      <c r="C23" s="59"/>
      <c r="D23" s="60"/>
      <c r="E23" s="52">
        <f>IF('1'!$C23=0,0,'1'!$C23-$C$52)</f>
        <v>0</v>
      </c>
      <c r="F23" s="52">
        <f t="shared" si="1"/>
        <v>0</v>
      </c>
      <c r="G23" s="52">
        <f>IF('1'!$D23&lt;$D$52,0,'1'!$D23-$D$52)</f>
        <v>0</v>
      </c>
    </row>
    <row r="24" spans="1:10" ht="15" x14ac:dyDescent="0.25">
      <c r="A24" s="3">
        <f t="shared" si="2"/>
        <v>43180</v>
      </c>
      <c r="B24" s="20" t="s">
        <v>67</v>
      </c>
      <c r="C24" s="56"/>
      <c r="D24" s="57"/>
      <c r="E24" s="58">
        <f>IF('1'!$C24=0,0,'1'!$C24-$C$52)</f>
        <v>0</v>
      </c>
      <c r="F24" s="58">
        <f t="shared" si="1"/>
        <v>0</v>
      </c>
      <c r="G24" s="58">
        <f>IF('1'!$D24&lt;$D$52,0,'1'!$D24-$D$52)</f>
        <v>0</v>
      </c>
    </row>
    <row r="25" spans="1:10" ht="15" x14ac:dyDescent="0.25">
      <c r="A25" s="4">
        <f t="shared" si="2"/>
        <v>43181</v>
      </c>
      <c r="B25" s="20" t="s">
        <v>61</v>
      </c>
      <c r="C25" s="59"/>
      <c r="D25" s="60"/>
      <c r="E25" s="52">
        <f>IF('1'!$C25=0,0,'1'!$C25-$C$52)</f>
        <v>0</v>
      </c>
      <c r="F25" s="52">
        <f t="shared" si="1"/>
        <v>0</v>
      </c>
      <c r="G25" s="52">
        <f>IF('1'!$D25&lt;$D$52,0,'1'!$D25-$D$52)</f>
        <v>0</v>
      </c>
    </row>
    <row r="26" spans="1:10" ht="15" x14ac:dyDescent="0.25">
      <c r="A26" s="46">
        <f t="shared" si="2"/>
        <v>43182</v>
      </c>
      <c r="B26" s="47" t="s">
        <v>62</v>
      </c>
      <c r="C26" s="53"/>
      <c r="D26" s="54"/>
      <c r="E26" s="55">
        <f>IF('1'!$C26=0,0,'1'!$C26-$C$52)</f>
        <v>0</v>
      </c>
      <c r="F26" s="55">
        <f t="shared" si="1"/>
        <v>0</v>
      </c>
      <c r="G26" s="55">
        <f>IF('1'!$D26&lt;$D$52,0,'1'!$D26-$D$52)</f>
        <v>0</v>
      </c>
    </row>
    <row r="27" spans="1:10" ht="15" x14ac:dyDescent="0.25">
      <c r="A27" s="4">
        <f t="shared" si="2"/>
        <v>43183</v>
      </c>
      <c r="B27" s="20" t="s">
        <v>63</v>
      </c>
      <c r="C27" s="59"/>
      <c r="D27" s="60"/>
      <c r="E27" s="52">
        <f>IF('1'!$C27=0,0,'1'!$C27-$C$52)</f>
        <v>0</v>
      </c>
      <c r="F27" s="52">
        <f t="shared" si="1"/>
        <v>0</v>
      </c>
      <c r="G27" s="52">
        <f>IF('1'!$D27&lt;$D$52,0,'1'!$D27-$D$52)</f>
        <v>0</v>
      </c>
    </row>
    <row r="28" spans="1:10" ht="15" x14ac:dyDescent="0.25">
      <c r="A28" s="3">
        <f t="shared" si="2"/>
        <v>43184</v>
      </c>
      <c r="B28" s="20" t="s">
        <v>64</v>
      </c>
      <c r="C28" s="56"/>
      <c r="D28" s="57"/>
      <c r="E28" s="58">
        <f>IF('1'!$C28=0,0,'1'!$C28-$C$52)</f>
        <v>0</v>
      </c>
      <c r="F28" s="58">
        <f t="shared" si="1"/>
        <v>0</v>
      </c>
      <c r="G28" s="58">
        <f>IF('1'!$D28&lt;$D$52,0,'1'!$D28-$D$52)</f>
        <v>0</v>
      </c>
    </row>
    <row r="29" spans="1:10" ht="15" x14ac:dyDescent="0.25">
      <c r="A29" s="4">
        <f t="shared" si="2"/>
        <v>43185</v>
      </c>
      <c r="B29" s="20" t="s">
        <v>65</v>
      </c>
      <c r="C29" s="59"/>
      <c r="D29" s="60"/>
      <c r="E29" s="52">
        <f>IF('1'!$C29=0,0,'1'!$C29-$C$52)</f>
        <v>0</v>
      </c>
      <c r="F29" s="52">
        <f t="shared" si="1"/>
        <v>0</v>
      </c>
      <c r="G29" s="52">
        <f>IF('1'!$D29&lt;$D$52,0,'1'!$D29-$D$52)</f>
        <v>0</v>
      </c>
    </row>
    <row r="30" spans="1:10" ht="15" x14ac:dyDescent="0.25">
      <c r="A30" s="3">
        <f t="shared" si="2"/>
        <v>43186</v>
      </c>
      <c r="B30" s="20" t="s">
        <v>66</v>
      </c>
      <c r="C30" s="56"/>
      <c r="D30" s="57"/>
      <c r="E30" s="58">
        <f>IF('1'!$C30=0,0,'1'!$C30-$C$52)</f>
        <v>0</v>
      </c>
      <c r="F30" s="58">
        <f t="shared" si="1"/>
        <v>0</v>
      </c>
      <c r="G30" s="58">
        <f>IF('1'!$D30&lt;$D$52,0,'1'!$D30-$D$52)</f>
        <v>0</v>
      </c>
    </row>
    <row r="31" spans="1:10" ht="15" x14ac:dyDescent="0.25">
      <c r="A31" s="4">
        <f t="shared" si="2"/>
        <v>43187</v>
      </c>
      <c r="B31" s="20" t="s">
        <v>67</v>
      </c>
      <c r="C31" s="59"/>
      <c r="D31" s="60"/>
      <c r="E31" s="52">
        <f>IF('1'!$C31=0,0,'1'!$C31-$C$52)</f>
        <v>0</v>
      </c>
      <c r="F31" s="52">
        <f t="shared" si="1"/>
        <v>0</v>
      </c>
      <c r="G31" s="52">
        <f>IF('1'!$D31&lt;$D$52,0,'1'!$D31-$D$52)</f>
        <v>0</v>
      </c>
    </row>
    <row r="32" spans="1:10" ht="15" x14ac:dyDescent="0.25">
      <c r="A32" s="3">
        <f>A31+1</f>
        <v>43188</v>
      </c>
      <c r="B32" s="20" t="s">
        <v>61</v>
      </c>
      <c r="C32" s="56"/>
      <c r="D32" s="57"/>
      <c r="E32" s="58">
        <f>IF('1'!$C32=0,0,'1'!$C32-$C$52)</f>
        <v>0</v>
      </c>
      <c r="F32" s="58">
        <f t="shared" si="1"/>
        <v>0</v>
      </c>
      <c r="G32" s="58">
        <f>IF('1'!$D32&lt;$D$52,0,'1'!$D32-$D$52)</f>
        <v>0</v>
      </c>
    </row>
    <row r="33" spans="1:7" ht="15" x14ac:dyDescent="0.25">
      <c r="A33" s="46">
        <f t="shared" ref="A33" si="3">A32+1</f>
        <v>43189</v>
      </c>
      <c r="B33" s="47" t="s">
        <v>62</v>
      </c>
      <c r="C33" s="53"/>
      <c r="D33" s="54"/>
      <c r="E33" s="55">
        <f>IF('1'!$C33=0,0,'1'!$C33-$C$52)</f>
        <v>0</v>
      </c>
      <c r="F33" s="55">
        <f t="shared" si="1"/>
        <v>0</v>
      </c>
      <c r="G33" s="55">
        <f>IF('1'!$D33&lt;$D$52,0,'1'!$D33-$D$52)</f>
        <v>0</v>
      </c>
    </row>
    <row r="34" spans="1:7" ht="15" x14ac:dyDescent="0.2">
      <c r="A34" s="3">
        <f>A33+1</f>
        <v>43190</v>
      </c>
      <c r="B34" s="20" t="s">
        <v>63</v>
      </c>
      <c r="C34" s="5"/>
      <c r="D34" s="6"/>
      <c r="E34" s="58">
        <f>IF('1'!$C34=0,0,'1'!$C34-$C$52)</f>
        <v>0</v>
      </c>
      <c r="F34" s="58">
        <f t="shared" ref="F34" si="4">IF(D34=0,0,IF(D34&lt;$D$52,$D$52-D34,0))</f>
        <v>0</v>
      </c>
      <c r="G34" s="58">
        <f>IF('1'!$D34&lt;$D$52,0,'1'!$D34-$D$52)</f>
        <v>0</v>
      </c>
    </row>
    <row r="35" spans="1:7" ht="15" x14ac:dyDescent="0.25">
      <c r="A35" s="7"/>
      <c r="B35" s="1">
        <f>'1'!$C$35-'1'!$D$35+COUNTA(C4:C35)</f>
        <v>1</v>
      </c>
      <c r="C35" s="18">
        <f>SUBTOTAL(103,'1'!$C$4:$C$33)</f>
        <v>0</v>
      </c>
      <c r="D35" s="18">
        <f>SUBTOTAL(103,'1'!$D$4:$D$33)</f>
        <v>0</v>
      </c>
      <c r="E35" s="8">
        <f>SUM(E4:E34)</f>
        <v>0</v>
      </c>
      <c r="F35" s="8">
        <f>SUM(F4:F34)</f>
        <v>0</v>
      </c>
      <c r="G35" s="8">
        <f>SUM(G4:G34)</f>
        <v>0</v>
      </c>
    </row>
    <row r="36" spans="1:7" ht="8.25" hidden="1" customHeight="1" x14ac:dyDescent="0.2"/>
    <row r="37" spans="1:7" ht="15.75" hidden="1" x14ac:dyDescent="0.2">
      <c r="E37" s="28">
        <f>'1'!$E$35*1.5</f>
        <v>0</v>
      </c>
      <c r="F37" s="28">
        <f>'1'!$F$35*1</f>
        <v>0</v>
      </c>
      <c r="G37" s="28">
        <f>'1'!$G$35*1.5</f>
        <v>0</v>
      </c>
    </row>
    <row r="38" spans="1:7" ht="22.5" hidden="1" customHeight="1" x14ac:dyDescent="0.2">
      <c r="E38" s="29">
        <f>E37*24</f>
        <v>0</v>
      </c>
      <c r="F38" s="29">
        <f t="shared" ref="F38:G38" si="5">F37*24</f>
        <v>0</v>
      </c>
      <c r="G38" s="29">
        <f t="shared" si="5"/>
        <v>0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v>2500</v>
      </c>
      <c r="C40" s="32">
        <f>'1'!$C$35*I7</f>
        <v>0</v>
      </c>
      <c r="D40" s="32">
        <f>جدول!G4</f>
        <v>0</v>
      </c>
      <c r="E40" s="33">
        <f>E38*$I$8</f>
        <v>0</v>
      </c>
      <c r="F40" s="33">
        <f t="shared" ref="F40:G40" si="6">F38*$I$8</f>
        <v>0</v>
      </c>
      <c r="G40" s="33">
        <f t="shared" si="6"/>
        <v>0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4" activePane="bottomRight" state="frozen"/>
      <selection activeCell="J15" sqref="J15"/>
      <selection pane="topRight" activeCell="J15" sqref="J15"/>
      <selection pane="bottomLeft" activeCell="J15" sqref="J15"/>
      <selection pane="bottomRight" sqref="A1:B1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جدول!B40</f>
        <v>61</v>
      </c>
    </row>
    <row r="2" spans="1:10" ht="20.25" x14ac:dyDescent="0.3">
      <c r="A2" s="133" t="s">
        <v>20</v>
      </c>
      <c r="B2" s="133"/>
      <c r="C2" s="39" t="str">
        <f>جدول!C40</f>
        <v xml:space="preserve"> ام سالي 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">
      <c r="A4" s="3">
        <v>43160</v>
      </c>
      <c r="B4" s="20" t="s">
        <v>61</v>
      </c>
      <c r="C4" s="58">
        <v>0.33333333333333331</v>
      </c>
      <c r="D4" s="58">
        <v>0.70833333333333337</v>
      </c>
      <c r="E4" s="51">
        <f>IF('37'!$C4=0,0,'37'!$C4-$C$52)</f>
        <v>0</v>
      </c>
      <c r="F4" s="51">
        <f>IF(D4=0,0,IF(D4&lt;$D$52,$D$52-D4,0))</f>
        <v>0</v>
      </c>
      <c r="G4" s="51">
        <f>IF('37'!$D4&lt;$D$52,0,'37'!$D4-$D$52)</f>
        <v>0</v>
      </c>
      <c r="I4" s="40">
        <f>جدول!D40</f>
        <v>1000</v>
      </c>
      <c r="J4" s="23" t="s">
        <v>3</v>
      </c>
    </row>
    <row r="5" spans="1:10" ht="15" x14ac:dyDescent="0.2">
      <c r="A5" s="46">
        <f t="shared" ref="A5" si="0">A4+1</f>
        <v>43161</v>
      </c>
      <c r="B5" s="47" t="s">
        <v>62</v>
      </c>
      <c r="C5" s="55"/>
      <c r="D5" s="55"/>
      <c r="E5" s="55">
        <f>IF('37'!$C5=0,0,'37'!$C5-$C$52)</f>
        <v>0</v>
      </c>
      <c r="F5" s="55">
        <f t="shared" ref="F5:F33" si="1">IF(D5=0,0,IF(D5&lt;$D$52,$D$52-D5,0))</f>
        <v>0</v>
      </c>
      <c r="G5" s="55">
        <f>IF('37'!$D5&lt;$D$52,0,'37'!$D5-$D$52)</f>
        <v>0</v>
      </c>
      <c r="I5" s="23">
        <v>30</v>
      </c>
      <c r="J5" s="23" t="s">
        <v>10</v>
      </c>
    </row>
    <row r="6" spans="1:10" ht="15" x14ac:dyDescent="0.2">
      <c r="A6" s="3">
        <f>A5+1</f>
        <v>43162</v>
      </c>
      <c r="B6" s="20" t="s">
        <v>63</v>
      </c>
      <c r="C6" s="58">
        <v>0.34375</v>
      </c>
      <c r="D6" s="58">
        <v>0.70833333333333337</v>
      </c>
      <c r="E6" s="58">
        <f>IF('37'!$C6=0,0,'37'!$C6-$C$52)</f>
        <v>1.0416666666666685E-2</v>
      </c>
      <c r="F6" s="58">
        <f t="shared" si="1"/>
        <v>0</v>
      </c>
      <c r="G6" s="58">
        <f>IF('37'!$D6&lt;$D$52,0,'37'!$D6-$D$52)</f>
        <v>0</v>
      </c>
      <c r="I6" s="23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58">
        <v>0.33333333333333331</v>
      </c>
      <c r="D7" s="58">
        <v>0.70833333333333337</v>
      </c>
      <c r="E7" s="52">
        <f>IF('37'!$C7=0,0,'37'!$C7-$C$52)</f>
        <v>0</v>
      </c>
      <c r="F7" s="52">
        <f t="shared" si="1"/>
        <v>0</v>
      </c>
      <c r="G7" s="52">
        <f>IF('37'!$D7&lt;$D$52,0,'37'!$D7-$D$52)</f>
        <v>0</v>
      </c>
      <c r="I7" s="48">
        <f>I4/I5</f>
        <v>33.333333333333336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56"/>
      <c r="D8" s="57"/>
      <c r="E8" s="58">
        <f>IF('37'!$C8=0,0,'37'!$C8-$C$52)</f>
        <v>0</v>
      </c>
      <c r="F8" s="58">
        <f t="shared" si="1"/>
        <v>0</v>
      </c>
      <c r="G8" s="58">
        <f>IF('37'!$D8&lt;$D$52,0,'37'!$D8-$D$52)</f>
        <v>0</v>
      </c>
      <c r="I8" s="48">
        <f>I7/I6</f>
        <v>3.7037037037037042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59"/>
      <c r="D9" s="60"/>
      <c r="E9" s="52">
        <f>IF('37'!$C9=0,0,'37'!$C9-$C$52)</f>
        <v>0</v>
      </c>
      <c r="F9" s="52">
        <f t="shared" si="1"/>
        <v>0</v>
      </c>
      <c r="G9" s="52">
        <f>IF('37'!$D9&lt;$D$52,0,'37'!$D9-$D$52)</f>
        <v>0</v>
      </c>
      <c r="I9" s="23">
        <f>I5*I6</f>
        <v>270</v>
      </c>
      <c r="J9" s="23" t="s">
        <v>13</v>
      </c>
    </row>
    <row r="10" spans="1:10" ht="15" x14ac:dyDescent="0.25">
      <c r="A10" s="3">
        <f t="shared" si="2"/>
        <v>43166</v>
      </c>
      <c r="B10" s="20" t="s">
        <v>67</v>
      </c>
      <c r="C10" s="56"/>
      <c r="D10" s="57"/>
      <c r="E10" s="58">
        <f>IF('37'!$C10=0,0,'37'!$C10-$C$52)</f>
        <v>0</v>
      </c>
      <c r="F10" s="58">
        <f t="shared" si="1"/>
        <v>0</v>
      </c>
      <c r="G10" s="58">
        <f>IF('37'!$D10&lt;$D$52,0,'37'!$D10-$D$52)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59"/>
      <c r="D11" s="60"/>
      <c r="E11" s="52">
        <f>IF('37'!$C11=0,0,'37'!$C11-$C$52)</f>
        <v>0</v>
      </c>
      <c r="F11" s="52">
        <f t="shared" si="1"/>
        <v>0</v>
      </c>
      <c r="G11" s="52">
        <f>IF('37'!$D11&lt;$D$52,0,'37'!$D11-$D$52)</f>
        <v>0</v>
      </c>
      <c r="I11" s="23" t="s">
        <v>100</v>
      </c>
    </row>
    <row r="12" spans="1:10" ht="15" x14ac:dyDescent="0.25">
      <c r="A12" s="46">
        <f t="shared" si="2"/>
        <v>43168</v>
      </c>
      <c r="B12" s="47" t="s">
        <v>62</v>
      </c>
      <c r="C12" s="53"/>
      <c r="D12" s="54"/>
      <c r="E12" s="55">
        <f>IF('37'!$C12=0,0,'37'!$C12-$C$52)</f>
        <v>0</v>
      </c>
      <c r="F12" s="55">
        <f t="shared" si="1"/>
        <v>0</v>
      </c>
      <c r="G12" s="55">
        <f>IF('37'!$D12&lt;$D$52,0,'37'!$D12-$D$52)</f>
        <v>0</v>
      </c>
      <c r="I12" s="58">
        <v>0.33333333333333331</v>
      </c>
      <c r="J12" s="58">
        <v>0.70833333333333337</v>
      </c>
    </row>
    <row r="13" spans="1:10" ht="15" x14ac:dyDescent="0.25">
      <c r="A13" s="4">
        <f t="shared" si="2"/>
        <v>43169</v>
      </c>
      <c r="B13" s="20" t="s">
        <v>63</v>
      </c>
      <c r="C13" s="59"/>
      <c r="D13" s="60"/>
      <c r="E13" s="52">
        <f>IF('37'!$C13=0,0,'37'!$C13-$C$52)</f>
        <v>0</v>
      </c>
      <c r="F13" s="52">
        <f t="shared" si="1"/>
        <v>0</v>
      </c>
      <c r="G13" s="52">
        <f>IF('37'!$D13&lt;$D$52,0,'37'!$D13-$D$52)</f>
        <v>0</v>
      </c>
      <c r="J13" s="58">
        <f>J12-I12</f>
        <v>0.37500000000000006</v>
      </c>
    </row>
    <row r="14" spans="1:10" ht="15" x14ac:dyDescent="0.25">
      <c r="A14" s="3">
        <f t="shared" si="2"/>
        <v>43170</v>
      </c>
      <c r="B14" s="20" t="s">
        <v>64</v>
      </c>
      <c r="C14" s="56"/>
      <c r="D14" s="57"/>
      <c r="E14" s="58">
        <f>IF('37'!$C14=0,0,'37'!$C14-$C$52)</f>
        <v>0</v>
      </c>
      <c r="F14" s="58">
        <f t="shared" si="1"/>
        <v>0</v>
      </c>
      <c r="G14" s="58">
        <f>IF('37'!$D14&lt;$D$52,0,'37'!$D14-$D$52)</f>
        <v>0</v>
      </c>
      <c r="J14" s="58">
        <v>0.70833333333333337</v>
      </c>
    </row>
    <row r="15" spans="1:10" ht="15" x14ac:dyDescent="0.25">
      <c r="A15" s="4">
        <f t="shared" si="2"/>
        <v>43171</v>
      </c>
      <c r="B15" s="20" t="s">
        <v>65</v>
      </c>
      <c r="C15" s="59"/>
      <c r="D15" s="60"/>
      <c r="E15" s="52">
        <f>IF('37'!$C15=0,0,'37'!$C15-$C$52)</f>
        <v>0</v>
      </c>
      <c r="F15" s="52">
        <f t="shared" si="1"/>
        <v>0</v>
      </c>
      <c r="G15" s="52">
        <f>IF('37'!$D15&lt;$D$52,0,'37'!$D15-$D$52)</f>
        <v>0</v>
      </c>
      <c r="J15" s="101">
        <f>J14+J13</f>
        <v>1.0833333333333335</v>
      </c>
    </row>
    <row r="16" spans="1:10" ht="15" x14ac:dyDescent="0.25">
      <c r="A16" s="3">
        <f t="shared" si="2"/>
        <v>43172</v>
      </c>
      <c r="B16" s="20" t="s">
        <v>66</v>
      </c>
      <c r="C16" s="56"/>
      <c r="D16" s="57"/>
      <c r="E16" s="58">
        <f>IF('37'!$C16=0,0,'37'!$C16-$C$52)</f>
        <v>0</v>
      </c>
      <c r="F16" s="58">
        <f t="shared" si="1"/>
        <v>0</v>
      </c>
      <c r="G16" s="58">
        <f>IF('37'!$D16&lt;$D$52,0,'37'!$D16-$D$52)</f>
        <v>0</v>
      </c>
      <c r="I16" s="23" t="s">
        <v>100</v>
      </c>
    </row>
    <row r="17" spans="1:10" ht="15" x14ac:dyDescent="0.25">
      <c r="A17" s="4">
        <f t="shared" si="2"/>
        <v>43173</v>
      </c>
      <c r="B17" s="20" t="s">
        <v>67</v>
      </c>
      <c r="C17" s="59"/>
      <c r="D17" s="60"/>
      <c r="E17" s="52">
        <f>IF('37'!$C17=0,0,'37'!$C17-$C$52)</f>
        <v>0</v>
      </c>
      <c r="F17" s="52">
        <f t="shared" si="1"/>
        <v>0</v>
      </c>
      <c r="G17" s="52">
        <f>IF('37'!$D17&lt;$D$52,0,'37'!$D17-$D$52)</f>
        <v>0</v>
      </c>
      <c r="I17" s="58">
        <v>0.33333333333333331</v>
      </c>
      <c r="J17" s="58">
        <v>0.70833333333333337</v>
      </c>
    </row>
    <row r="18" spans="1:10" ht="15" x14ac:dyDescent="0.25">
      <c r="A18" s="3">
        <f t="shared" si="2"/>
        <v>43174</v>
      </c>
      <c r="B18" s="20" t="s">
        <v>61</v>
      </c>
      <c r="C18" s="56"/>
      <c r="D18" s="57"/>
      <c r="E18" s="58">
        <f>IF('37'!$C18=0,0,'37'!$C18-$C$52)</f>
        <v>0</v>
      </c>
      <c r="F18" s="58">
        <f t="shared" si="1"/>
        <v>0</v>
      </c>
      <c r="G18" s="58">
        <f>IF('37'!$D18&lt;$D$52,0,'37'!$D18-$D$52)</f>
        <v>0</v>
      </c>
      <c r="J18" s="58">
        <f>J17-I17</f>
        <v>0.37500000000000006</v>
      </c>
    </row>
    <row r="19" spans="1:10" ht="15" x14ac:dyDescent="0.25">
      <c r="A19" s="46">
        <f t="shared" si="2"/>
        <v>43175</v>
      </c>
      <c r="B19" s="47" t="s">
        <v>62</v>
      </c>
      <c r="C19" s="53"/>
      <c r="D19" s="54"/>
      <c r="E19" s="55">
        <f>IF('37'!$C19=0,0,'37'!$C19-$C$52)</f>
        <v>0</v>
      </c>
      <c r="F19" s="55">
        <f t="shared" si="1"/>
        <v>0</v>
      </c>
      <c r="G19" s="55">
        <f>IF('37'!$D19&lt;$D$52,0,'37'!$D19-$D$52)</f>
        <v>0</v>
      </c>
      <c r="J19" s="58">
        <v>0.70833333333333337</v>
      </c>
    </row>
    <row r="20" spans="1:10" ht="15" x14ac:dyDescent="0.25">
      <c r="A20" s="3">
        <f t="shared" si="2"/>
        <v>43176</v>
      </c>
      <c r="B20" s="20" t="s">
        <v>63</v>
      </c>
      <c r="C20" s="56"/>
      <c r="D20" s="57"/>
      <c r="E20" s="58">
        <f>IF('37'!$C20=0,0,'37'!$C20-$C$52)</f>
        <v>0</v>
      </c>
      <c r="F20" s="58">
        <f t="shared" si="1"/>
        <v>0</v>
      </c>
      <c r="G20" s="58">
        <f>IF('37'!$D20&lt;$D$52,0,'37'!$D20-$D$52)</f>
        <v>0</v>
      </c>
      <c r="J20" s="101">
        <f>J19+J18</f>
        <v>1.0833333333333335</v>
      </c>
    </row>
    <row r="21" spans="1:10" ht="15" x14ac:dyDescent="0.25">
      <c r="A21" s="4">
        <f t="shared" si="2"/>
        <v>43177</v>
      </c>
      <c r="B21" s="20" t="s">
        <v>64</v>
      </c>
      <c r="C21" s="59"/>
      <c r="D21" s="60"/>
      <c r="E21" s="52">
        <f>IF('37'!$C21=0,0,'37'!$C21-$C$52)</f>
        <v>0</v>
      </c>
      <c r="F21" s="52">
        <f t="shared" si="1"/>
        <v>0</v>
      </c>
      <c r="G21" s="52">
        <f>IF('37'!$D21&lt;$D$52,0,'37'!$D21-$D$52)</f>
        <v>0</v>
      </c>
    </row>
    <row r="22" spans="1:10" ht="15" x14ac:dyDescent="0.25">
      <c r="A22" s="3">
        <f t="shared" si="2"/>
        <v>43178</v>
      </c>
      <c r="B22" s="20" t="s">
        <v>65</v>
      </c>
      <c r="C22" s="56"/>
      <c r="D22" s="57"/>
      <c r="E22" s="58">
        <f>IF('37'!$C22=0,0,'37'!$C22-$C$52)</f>
        <v>0</v>
      </c>
      <c r="F22" s="58">
        <f t="shared" si="1"/>
        <v>0</v>
      </c>
      <c r="G22" s="58">
        <f>IF('37'!$D22&lt;$D$52,0,'37'!$D22-$D$52)</f>
        <v>0</v>
      </c>
    </row>
    <row r="23" spans="1:10" ht="15" x14ac:dyDescent="0.25">
      <c r="A23" s="4">
        <f t="shared" si="2"/>
        <v>43179</v>
      </c>
      <c r="B23" s="20" t="s">
        <v>66</v>
      </c>
      <c r="C23" s="59"/>
      <c r="D23" s="60"/>
      <c r="E23" s="52">
        <f>IF('37'!$C23=0,0,'37'!$C23-$C$52)</f>
        <v>0</v>
      </c>
      <c r="F23" s="52">
        <f t="shared" si="1"/>
        <v>0</v>
      </c>
      <c r="G23" s="52">
        <f>IF('37'!$D23&lt;$D$52,0,'37'!$D23-$D$52)</f>
        <v>0</v>
      </c>
    </row>
    <row r="24" spans="1:10" ht="15" x14ac:dyDescent="0.25">
      <c r="A24" s="3">
        <f t="shared" si="2"/>
        <v>43180</v>
      </c>
      <c r="B24" s="20" t="s">
        <v>67</v>
      </c>
      <c r="C24" s="56"/>
      <c r="D24" s="57"/>
      <c r="E24" s="58">
        <f>IF('37'!$C24=0,0,'37'!$C24-$C$52)</f>
        <v>0</v>
      </c>
      <c r="F24" s="58">
        <f t="shared" si="1"/>
        <v>0</v>
      </c>
      <c r="G24" s="58">
        <f>IF('37'!$D24&lt;$D$52,0,'37'!$D24-$D$52)</f>
        <v>0</v>
      </c>
    </row>
    <row r="25" spans="1:10" ht="15" x14ac:dyDescent="0.25">
      <c r="A25" s="4">
        <f t="shared" si="2"/>
        <v>43181</v>
      </c>
      <c r="B25" s="20" t="s">
        <v>61</v>
      </c>
      <c r="C25" s="59"/>
      <c r="D25" s="60"/>
      <c r="E25" s="52">
        <f>IF('37'!$C25=0,0,'37'!$C25-$C$52)</f>
        <v>0</v>
      </c>
      <c r="F25" s="52">
        <f t="shared" si="1"/>
        <v>0</v>
      </c>
      <c r="G25" s="52">
        <f>IF('37'!$D25&lt;$D$52,0,'37'!$D25-$D$52)</f>
        <v>0</v>
      </c>
    </row>
    <row r="26" spans="1:10" ht="15" x14ac:dyDescent="0.25">
      <c r="A26" s="46">
        <f t="shared" si="2"/>
        <v>43182</v>
      </c>
      <c r="B26" s="47" t="s">
        <v>62</v>
      </c>
      <c r="C26" s="53"/>
      <c r="D26" s="54"/>
      <c r="E26" s="55">
        <f>IF('37'!$C26=0,0,'37'!$C26-$C$52)</f>
        <v>0</v>
      </c>
      <c r="F26" s="55">
        <f t="shared" si="1"/>
        <v>0</v>
      </c>
      <c r="G26" s="55">
        <f>IF('37'!$D26&lt;$D$52,0,'37'!$D26-$D$52)</f>
        <v>0</v>
      </c>
    </row>
    <row r="27" spans="1:10" ht="15" x14ac:dyDescent="0.25">
      <c r="A27" s="4">
        <f t="shared" si="2"/>
        <v>43183</v>
      </c>
      <c r="B27" s="20" t="s">
        <v>63</v>
      </c>
      <c r="C27" s="59"/>
      <c r="D27" s="60"/>
      <c r="E27" s="52">
        <f>IF('37'!$C27=0,0,'37'!$C27-$C$52)</f>
        <v>0</v>
      </c>
      <c r="F27" s="52">
        <f t="shared" si="1"/>
        <v>0</v>
      </c>
      <c r="G27" s="52">
        <f>IF('37'!$D27&lt;$D$52,0,'37'!$D27-$D$52)</f>
        <v>0</v>
      </c>
    </row>
    <row r="28" spans="1:10" ht="15" x14ac:dyDescent="0.25">
      <c r="A28" s="3">
        <f t="shared" si="2"/>
        <v>43184</v>
      </c>
      <c r="B28" s="20" t="s">
        <v>64</v>
      </c>
      <c r="C28" s="56"/>
      <c r="D28" s="57"/>
      <c r="E28" s="58">
        <f>IF('37'!$C28=0,0,'37'!$C28-$C$52)</f>
        <v>0</v>
      </c>
      <c r="F28" s="58">
        <f t="shared" si="1"/>
        <v>0</v>
      </c>
      <c r="G28" s="58">
        <f>IF('37'!$D28&lt;$D$52,0,'37'!$D28-$D$52)</f>
        <v>0</v>
      </c>
    </row>
    <row r="29" spans="1:10" ht="15" x14ac:dyDescent="0.25">
      <c r="A29" s="4">
        <f t="shared" si="2"/>
        <v>43185</v>
      </c>
      <c r="B29" s="20" t="s">
        <v>65</v>
      </c>
      <c r="C29" s="59"/>
      <c r="D29" s="60"/>
      <c r="E29" s="52">
        <f>IF('37'!$C29=0,0,'37'!$C29-$C$52)</f>
        <v>0</v>
      </c>
      <c r="F29" s="52">
        <f t="shared" si="1"/>
        <v>0</v>
      </c>
      <c r="G29" s="52">
        <f>IF('37'!$D29&lt;$D$52,0,'37'!$D29-$D$52)</f>
        <v>0</v>
      </c>
    </row>
    <row r="30" spans="1:10" ht="15" x14ac:dyDescent="0.25">
      <c r="A30" s="3">
        <f t="shared" si="2"/>
        <v>43186</v>
      </c>
      <c r="B30" s="20" t="s">
        <v>66</v>
      </c>
      <c r="C30" s="59"/>
      <c r="D30" s="57"/>
      <c r="E30" s="58">
        <f>IF('37'!$C30=0,0,'37'!$C30-$C$52)</f>
        <v>0</v>
      </c>
      <c r="F30" s="58">
        <f t="shared" si="1"/>
        <v>0</v>
      </c>
      <c r="G30" s="58">
        <f>IF('37'!$D30&lt;$D$52,0,'37'!$D30-$D$52)</f>
        <v>0</v>
      </c>
    </row>
    <row r="31" spans="1:10" ht="15" x14ac:dyDescent="0.25">
      <c r="A31" s="4">
        <f t="shared" si="2"/>
        <v>43187</v>
      </c>
      <c r="B31" s="20" t="s">
        <v>67</v>
      </c>
      <c r="C31" s="59"/>
      <c r="D31" s="60"/>
      <c r="E31" s="52">
        <f>IF('37'!$C31=0,0,'37'!$C31-$C$52)</f>
        <v>0</v>
      </c>
      <c r="F31" s="52">
        <f t="shared" si="1"/>
        <v>0</v>
      </c>
      <c r="G31" s="52">
        <f>IF('37'!$D31&lt;$D$52,0,'37'!$D31-$D$52)</f>
        <v>0</v>
      </c>
    </row>
    <row r="32" spans="1:10" ht="15" x14ac:dyDescent="0.25">
      <c r="A32" s="3">
        <f>A31+1</f>
        <v>43188</v>
      </c>
      <c r="B32" s="20" t="s">
        <v>61</v>
      </c>
      <c r="C32" s="56"/>
      <c r="D32" s="57"/>
      <c r="E32" s="58">
        <f>IF('37'!$C32=0,0,'37'!$C32-$C$52)</f>
        <v>0</v>
      </c>
      <c r="F32" s="58">
        <f t="shared" si="1"/>
        <v>0</v>
      </c>
      <c r="G32" s="58">
        <f>IF('37'!$D32&lt;$D$52,0,'37'!$D32-$D$52)</f>
        <v>0</v>
      </c>
    </row>
    <row r="33" spans="1:7" ht="15" x14ac:dyDescent="0.25">
      <c r="A33" s="46">
        <f t="shared" ref="A33" si="3">A32+1</f>
        <v>43189</v>
      </c>
      <c r="B33" s="47" t="s">
        <v>62</v>
      </c>
      <c r="C33" s="53"/>
      <c r="D33" s="54"/>
      <c r="E33" s="55">
        <f>IF('37'!$C33=0,0,'37'!$C33-$C$52)</f>
        <v>0</v>
      </c>
      <c r="F33" s="55">
        <f t="shared" si="1"/>
        <v>0</v>
      </c>
      <c r="G33" s="55">
        <f>IF('37'!$D33&lt;$D$52,0,'37'!$D33-$D$52)</f>
        <v>0</v>
      </c>
    </row>
    <row r="34" spans="1:7" ht="15" x14ac:dyDescent="0.2">
      <c r="A34" s="3">
        <f>A33+1</f>
        <v>43190</v>
      </c>
      <c r="B34" s="20" t="s">
        <v>63</v>
      </c>
      <c r="C34" s="5"/>
      <c r="D34" s="6"/>
      <c r="E34" s="58">
        <f>IF('37'!$C34=0,0,'37'!$C34-$C$52)</f>
        <v>0</v>
      </c>
      <c r="F34" s="58">
        <f t="shared" ref="F34" si="4">IF(D34=0,0,IF(D34&lt;$D$52,$D$52-D34,0))</f>
        <v>0</v>
      </c>
      <c r="G34" s="58">
        <f>IF('37'!$D34&lt;$D$52,0,'37'!$D34-$D$52)</f>
        <v>0</v>
      </c>
    </row>
    <row r="35" spans="1:7" ht="15" x14ac:dyDescent="0.25">
      <c r="A35" s="7"/>
      <c r="B35" s="1">
        <f>'37'!$C$35-'37'!$D$35+COUNTA(C4:C35)</f>
        <v>4</v>
      </c>
      <c r="C35" s="18">
        <f>SUBTOTAL(103,'37'!$C$4:$C$33)</f>
        <v>3</v>
      </c>
      <c r="D35" s="18">
        <f>SUBTOTAL(103,'37'!$D$4:$D$33)</f>
        <v>3</v>
      </c>
      <c r="E35" s="8">
        <f>SUM(E4:E34)</f>
        <v>1.0416666666666685E-2</v>
      </c>
      <c r="F35" s="8">
        <f>SUM(F4:F34)</f>
        <v>0</v>
      </c>
      <c r="G35" s="8">
        <f>SUM(G4:G34)</f>
        <v>0</v>
      </c>
    </row>
    <row r="36" spans="1:7" ht="8.25" hidden="1" customHeight="1" x14ac:dyDescent="0.2"/>
    <row r="37" spans="1:7" ht="15.75" hidden="1" x14ac:dyDescent="0.2">
      <c r="E37" s="28">
        <f>'37'!$E$35*1.5</f>
        <v>1.5625000000000028E-2</v>
      </c>
      <c r="F37" s="28">
        <f>'37'!$F$35*1</f>
        <v>0</v>
      </c>
      <c r="G37" s="28">
        <f>'37'!$G$35*1.5</f>
        <v>0</v>
      </c>
    </row>
    <row r="38" spans="1:7" ht="22.5" hidden="1" customHeight="1" x14ac:dyDescent="0.2">
      <c r="E38" s="29">
        <f>E37*24</f>
        <v>0.37500000000000067</v>
      </c>
      <c r="F38" s="29">
        <f t="shared" ref="F38:G38" si="5">F37*24</f>
        <v>0</v>
      </c>
      <c r="G38" s="29">
        <f t="shared" si="5"/>
        <v>0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99</v>
      </c>
      <c r="C40" s="32">
        <f>'37'!$C$35*I7</f>
        <v>100</v>
      </c>
      <c r="D40" s="32">
        <f>جدول!G40</f>
        <v>48</v>
      </c>
      <c r="E40" s="33">
        <f>E38*$I$8</f>
        <v>1.3888888888888915</v>
      </c>
      <c r="F40" s="33">
        <f t="shared" ref="F40:G40" si="6">F38*$I$8</f>
        <v>0</v>
      </c>
      <c r="G40" s="33">
        <f t="shared" si="6"/>
        <v>0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17" activePane="bottomRight" state="frozen"/>
      <selection activeCell="J15" sqref="J15"/>
      <selection pane="topRight" activeCell="J15" sqref="J15"/>
      <selection pane="bottomLeft" activeCell="J15" sqref="J15"/>
      <selection pane="bottomRight" activeCell="C34" sqref="C34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جدول!B41</f>
        <v>0</v>
      </c>
    </row>
    <row r="2" spans="1:10" ht="20.25" x14ac:dyDescent="0.3">
      <c r="A2" s="133" t="s">
        <v>20</v>
      </c>
      <c r="B2" s="133"/>
      <c r="C2" s="39" t="str">
        <f>جدول!C41</f>
        <v>ريحاب سليمان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50"/>
      <c r="E4" s="51">
        <f>IF('38'!$C4=0,0,'38'!$C4-$C$52)</f>
        <v>0</v>
      </c>
      <c r="F4" s="51">
        <f>IF(D4=0,0,IF(D4&lt;$D$52,$D$52-D4,0))</f>
        <v>0</v>
      </c>
      <c r="G4" s="51">
        <f>IF('38'!$D4&lt;$D$52,0,'38'!$D4-$D$52)</f>
        <v>0</v>
      </c>
      <c r="I4" s="40">
        <f>جدول!D41</f>
        <v>1000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IF('38'!$C5=0,0,'38'!$C5-$C$52)</f>
        <v>0</v>
      </c>
      <c r="F5" s="55">
        <f t="shared" ref="F5:F33" si="1">IF(D5=0,0,IF(D5&lt;$D$52,$D$52-D5,0))</f>
        <v>0</v>
      </c>
      <c r="G5" s="55">
        <f>IF('38'!$D5&lt;$D$52,0,'38'!$D5-$D$52)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56"/>
      <c r="D6" s="57"/>
      <c r="E6" s="58">
        <f>IF('38'!$C6=0,0,'38'!$C6-$C$52)</f>
        <v>0</v>
      </c>
      <c r="F6" s="58">
        <f t="shared" si="1"/>
        <v>0</v>
      </c>
      <c r="G6" s="58">
        <f>IF('38'!$D6&lt;$D$52,0,'38'!$D6-$D$52)</f>
        <v>0</v>
      </c>
      <c r="I6" s="23">
        <v>9</v>
      </c>
      <c r="J6" s="23" t="s">
        <v>11</v>
      </c>
    </row>
    <row r="7" spans="1:10" ht="15" x14ac:dyDescent="0.25">
      <c r="A7" s="4">
        <f t="shared" ref="A7:A31" si="2">A6+1</f>
        <v>43163</v>
      </c>
      <c r="B7" s="20" t="s">
        <v>64</v>
      </c>
      <c r="C7" s="59"/>
      <c r="D7" s="60"/>
      <c r="E7" s="52">
        <f>IF('38'!$C7=0,0,'38'!$C7-$C$52)</f>
        <v>0</v>
      </c>
      <c r="F7" s="52">
        <f t="shared" si="1"/>
        <v>0</v>
      </c>
      <c r="G7" s="52">
        <f>IF('38'!$D7&lt;$D$52,0,'38'!$D7-$D$52)</f>
        <v>0</v>
      </c>
      <c r="I7" s="48">
        <f>I4/I5</f>
        <v>33.333333333333336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56"/>
      <c r="D8" s="57"/>
      <c r="E8" s="58">
        <f>IF('38'!$C8=0,0,'38'!$C8-$C$52)</f>
        <v>0</v>
      </c>
      <c r="F8" s="58">
        <f t="shared" si="1"/>
        <v>0</v>
      </c>
      <c r="G8" s="58">
        <f>IF('38'!$D8&lt;$D$52,0,'38'!$D8-$D$52)</f>
        <v>0</v>
      </c>
      <c r="I8" s="48">
        <f>I7/I6</f>
        <v>3.7037037037037042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59"/>
      <c r="D9" s="60"/>
      <c r="E9" s="52">
        <f>IF('38'!$C9=0,0,'38'!$C9-$C$52)</f>
        <v>0</v>
      </c>
      <c r="F9" s="52">
        <f t="shared" si="1"/>
        <v>0</v>
      </c>
      <c r="G9" s="52">
        <f>IF('38'!$D9&lt;$D$52,0,'38'!$D9-$D$52)</f>
        <v>0</v>
      </c>
      <c r="I9" s="23">
        <f>I5*I6</f>
        <v>270</v>
      </c>
      <c r="J9" s="23" t="s">
        <v>13</v>
      </c>
    </row>
    <row r="10" spans="1:10" ht="15" x14ac:dyDescent="0.25">
      <c r="A10" s="3">
        <f t="shared" si="2"/>
        <v>43166</v>
      </c>
      <c r="B10" s="20" t="s">
        <v>67</v>
      </c>
      <c r="C10" s="59"/>
      <c r="D10" s="57"/>
      <c r="E10" s="58">
        <f>IF('38'!$C10=0,0,'38'!$C10-$C$52)</f>
        <v>0</v>
      </c>
      <c r="F10" s="58">
        <f t="shared" si="1"/>
        <v>0</v>
      </c>
      <c r="G10" s="58">
        <f>IF('38'!$D10&lt;$D$52,0,'38'!$D10-$D$52)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59"/>
      <c r="D11" s="60"/>
      <c r="E11" s="52">
        <f>IF('38'!$C11=0,0,'38'!$C11-$C$52)</f>
        <v>0</v>
      </c>
      <c r="F11" s="52">
        <f t="shared" si="1"/>
        <v>0</v>
      </c>
      <c r="G11" s="52">
        <f>IF('38'!$D11&lt;$D$52,0,'38'!$D11-$D$52)</f>
        <v>0</v>
      </c>
      <c r="I11" s="23" t="s">
        <v>100</v>
      </c>
    </row>
    <row r="12" spans="1:10" ht="15" x14ac:dyDescent="0.25">
      <c r="A12" s="46">
        <f t="shared" si="2"/>
        <v>43168</v>
      </c>
      <c r="B12" s="47" t="s">
        <v>62</v>
      </c>
      <c r="C12" s="53"/>
      <c r="D12" s="54"/>
      <c r="E12" s="55">
        <f>IF('38'!$C12=0,0,'38'!$C12-$C$52)</f>
        <v>0</v>
      </c>
      <c r="F12" s="55">
        <f t="shared" si="1"/>
        <v>0</v>
      </c>
      <c r="G12" s="55">
        <f>IF('38'!$D12&lt;$D$52,0,'38'!$D12-$D$52)</f>
        <v>0</v>
      </c>
      <c r="I12" s="58">
        <v>0.33333333333333331</v>
      </c>
      <c r="J12" s="58">
        <v>0.70833333333333337</v>
      </c>
    </row>
    <row r="13" spans="1:10" ht="15" x14ac:dyDescent="0.25">
      <c r="A13" s="4">
        <f t="shared" si="2"/>
        <v>43169</v>
      </c>
      <c r="B13" s="20" t="s">
        <v>63</v>
      </c>
      <c r="C13" s="59"/>
      <c r="D13" s="60"/>
      <c r="E13" s="52">
        <f>IF('38'!$C13=0,0,'38'!$C13-$C$52)</f>
        <v>0</v>
      </c>
      <c r="F13" s="52">
        <f t="shared" si="1"/>
        <v>0</v>
      </c>
      <c r="G13" s="52">
        <f>IF('38'!$D13&lt;$D$52,0,'38'!$D13-$D$52)</f>
        <v>0</v>
      </c>
      <c r="J13" s="58">
        <f>J12-I12</f>
        <v>0.37500000000000006</v>
      </c>
    </row>
    <row r="14" spans="1:10" ht="15" x14ac:dyDescent="0.25">
      <c r="A14" s="3">
        <f t="shared" si="2"/>
        <v>43170</v>
      </c>
      <c r="B14" s="20" t="s">
        <v>64</v>
      </c>
      <c r="C14" s="56"/>
      <c r="D14" s="57"/>
      <c r="E14" s="58">
        <f>IF('38'!$C14=0,0,'38'!$C14-$C$52)</f>
        <v>0</v>
      </c>
      <c r="F14" s="58">
        <f t="shared" si="1"/>
        <v>0</v>
      </c>
      <c r="G14" s="58">
        <f>IF('38'!$D14&lt;$D$52,0,'38'!$D14-$D$52)</f>
        <v>0</v>
      </c>
      <c r="J14" s="58">
        <v>0.70833333333333337</v>
      </c>
    </row>
    <row r="15" spans="1:10" ht="15" x14ac:dyDescent="0.25">
      <c r="A15" s="4">
        <f t="shared" si="2"/>
        <v>43171</v>
      </c>
      <c r="B15" s="20" t="s">
        <v>65</v>
      </c>
      <c r="C15" s="59"/>
      <c r="D15" s="60"/>
      <c r="E15" s="52">
        <f>IF('38'!$C15=0,0,'38'!$C15-$C$52)</f>
        <v>0</v>
      </c>
      <c r="F15" s="52">
        <f t="shared" si="1"/>
        <v>0</v>
      </c>
      <c r="G15" s="52">
        <f>IF('38'!$D15&lt;$D$52,0,'38'!$D15-$D$52)</f>
        <v>0</v>
      </c>
      <c r="J15" s="101">
        <f>J14+J13</f>
        <v>1.0833333333333335</v>
      </c>
    </row>
    <row r="16" spans="1:10" ht="15" x14ac:dyDescent="0.25">
      <c r="A16" s="3">
        <f t="shared" si="2"/>
        <v>43172</v>
      </c>
      <c r="B16" s="20" t="s">
        <v>66</v>
      </c>
      <c r="C16" s="56"/>
      <c r="D16" s="57"/>
      <c r="E16" s="58">
        <f>IF('38'!$C16=0,0,'38'!$C16-$C$52)</f>
        <v>0</v>
      </c>
      <c r="F16" s="58">
        <f t="shared" si="1"/>
        <v>0</v>
      </c>
      <c r="G16" s="58">
        <f>IF('38'!$D16&lt;$D$52,0,'38'!$D16-$D$52)</f>
        <v>0</v>
      </c>
      <c r="I16" s="23" t="s">
        <v>100</v>
      </c>
    </row>
    <row r="17" spans="1:10" ht="15" x14ac:dyDescent="0.25">
      <c r="A17" s="4">
        <f t="shared" si="2"/>
        <v>43173</v>
      </c>
      <c r="B17" s="20" t="s">
        <v>67</v>
      </c>
      <c r="C17" s="59"/>
      <c r="D17" s="60"/>
      <c r="E17" s="52">
        <f>IF('38'!$C17=0,0,'38'!$C17-$C$52)</f>
        <v>0</v>
      </c>
      <c r="F17" s="52">
        <f t="shared" si="1"/>
        <v>0</v>
      </c>
      <c r="G17" s="52">
        <f>IF('38'!$D17&lt;$D$52,0,'38'!$D17-$D$52)</f>
        <v>0</v>
      </c>
      <c r="I17" s="58">
        <v>0.3888888888888889</v>
      </c>
      <c r="J17" s="58">
        <v>0.58333333333333337</v>
      </c>
    </row>
    <row r="18" spans="1:10" ht="15" x14ac:dyDescent="0.25">
      <c r="A18" s="3">
        <f t="shared" si="2"/>
        <v>43174</v>
      </c>
      <c r="B18" s="20" t="s">
        <v>61</v>
      </c>
      <c r="C18" s="56"/>
      <c r="D18" s="57"/>
      <c r="E18" s="58">
        <f>IF('38'!$C18=0,0,'38'!$C18-$C$52)</f>
        <v>0</v>
      </c>
      <c r="F18" s="58">
        <f t="shared" si="1"/>
        <v>0</v>
      </c>
      <c r="G18" s="58">
        <f>IF('38'!$D18&lt;$D$52,0,'38'!$D18-$D$52)</f>
        <v>0</v>
      </c>
      <c r="J18" s="58">
        <f>J17-I17</f>
        <v>0.19444444444444448</v>
      </c>
    </row>
    <row r="19" spans="1:10" ht="15" x14ac:dyDescent="0.25">
      <c r="A19" s="46">
        <f t="shared" si="2"/>
        <v>43175</v>
      </c>
      <c r="B19" s="47" t="s">
        <v>62</v>
      </c>
      <c r="C19" s="53"/>
      <c r="D19" s="54"/>
      <c r="E19" s="55">
        <f>IF('38'!$C19=0,0,'38'!$C19-$C$52)</f>
        <v>0</v>
      </c>
      <c r="F19" s="55">
        <f t="shared" si="1"/>
        <v>0</v>
      </c>
      <c r="G19" s="55">
        <f>IF('38'!$D19&lt;$D$52,0,'38'!$D19-$D$52)</f>
        <v>0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0.66666666666666663</v>
      </c>
      <c r="E20" s="58">
        <f>IF('38'!$C20=0,0,'38'!$C20-$C$52)</f>
        <v>0</v>
      </c>
      <c r="F20" s="58">
        <f t="shared" si="1"/>
        <v>4.1666666666666741E-2</v>
      </c>
      <c r="G20" s="58">
        <f>IF('38'!$D20&lt;$D$52,0,'38'!$D20-$D$52)</f>
        <v>0</v>
      </c>
      <c r="J20" s="101">
        <f>J19+J18</f>
        <v>0.9027777777777779</v>
      </c>
    </row>
    <row r="21" spans="1:10" ht="15" x14ac:dyDescent="0.2">
      <c r="A21" s="4">
        <f t="shared" si="2"/>
        <v>43177</v>
      </c>
      <c r="B21" s="20" t="s">
        <v>64</v>
      </c>
      <c r="C21" s="58">
        <v>0.33333333333333331</v>
      </c>
      <c r="D21" s="58">
        <v>0.66666666666666663</v>
      </c>
      <c r="E21" s="52">
        <f>IF('38'!$C21=0,0,'38'!$C21-$C$52)</f>
        <v>0</v>
      </c>
      <c r="F21" s="52">
        <f t="shared" si="1"/>
        <v>4.1666666666666741E-2</v>
      </c>
      <c r="G21" s="52">
        <f>IF('38'!$D21&lt;$D$52,0,'38'!$D21-$D$52)</f>
        <v>0</v>
      </c>
    </row>
    <row r="22" spans="1:10" ht="15" x14ac:dyDescent="0.2">
      <c r="A22" s="3">
        <f t="shared" si="2"/>
        <v>43178</v>
      </c>
      <c r="B22" s="20" t="s">
        <v>65</v>
      </c>
      <c r="C22" s="58">
        <v>0.33333333333333331</v>
      </c>
      <c r="D22" s="58">
        <v>0.66666666666666663</v>
      </c>
      <c r="E22" s="58">
        <f>IF('38'!$C22=0,0,'38'!$C22-$C$52)</f>
        <v>0</v>
      </c>
      <c r="F22" s="58">
        <f t="shared" si="1"/>
        <v>4.1666666666666741E-2</v>
      </c>
      <c r="G22" s="58">
        <f>IF('38'!$D22&lt;$D$52,0,'38'!$D22-$D$52)</f>
        <v>0</v>
      </c>
    </row>
    <row r="23" spans="1:10" ht="15" x14ac:dyDescent="0.25">
      <c r="A23" s="4">
        <f t="shared" si="2"/>
        <v>43179</v>
      </c>
      <c r="B23" s="20" t="s">
        <v>66</v>
      </c>
      <c r="C23" s="59"/>
      <c r="D23" s="58"/>
      <c r="E23" s="52">
        <f>IF('38'!$C23=0,0,'38'!$C23-$C$52)</f>
        <v>0</v>
      </c>
      <c r="F23" s="52">
        <f t="shared" si="1"/>
        <v>0</v>
      </c>
      <c r="G23" s="52">
        <f>IF('38'!$D23&lt;$D$52,0,'38'!$D23-$D$52)</f>
        <v>0</v>
      </c>
    </row>
    <row r="24" spans="1:10" ht="15" x14ac:dyDescent="0.25">
      <c r="A24" s="3">
        <f t="shared" si="2"/>
        <v>43180</v>
      </c>
      <c r="B24" s="20" t="s">
        <v>67</v>
      </c>
      <c r="C24" s="56"/>
      <c r="D24" s="57"/>
      <c r="E24" s="58">
        <f>IF('38'!$C24=0,0,'38'!$C24-$C$52)</f>
        <v>0</v>
      </c>
      <c r="F24" s="58">
        <f t="shared" si="1"/>
        <v>0</v>
      </c>
      <c r="G24" s="58">
        <f>IF('38'!$D24&lt;$D$52,0,'38'!$D24-$D$52)</f>
        <v>0</v>
      </c>
    </row>
    <row r="25" spans="1:10" ht="15" x14ac:dyDescent="0.25">
      <c r="A25" s="4">
        <f t="shared" si="2"/>
        <v>43181</v>
      </c>
      <c r="B25" s="20" t="s">
        <v>61</v>
      </c>
      <c r="C25" s="59"/>
      <c r="D25" s="60"/>
      <c r="E25" s="52">
        <f>IF('38'!$C25=0,0,'38'!$C25-$C$52)</f>
        <v>0</v>
      </c>
      <c r="F25" s="52">
        <f t="shared" si="1"/>
        <v>0</v>
      </c>
      <c r="G25" s="52">
        <f>IF('38'!$D25&lt;$D$52,0,'38'!$D25-$D$52)</f>
        <v>0</v>
      </c>
    </row>
    <row r="26" spans="1:10" ht="15" x14ac:dyDescent="0.25">
      <c r="A26" s="46">
        <f t="shared" si="2"/>
        <v>43182</v>
      </c>
      <c r="B26" s="47" t="s">
        <v>62</v>
      </c>
      <c r="C26" s="53"/>
      <c r="D26" s="54"/>
      <c r="E26" s="55">
        <f>IF('38'!$C26=0,0,'38'!$C26-$C$52)</f>
        <v>0</v>
      </c>
      <c r="F26" s="55">
        <f t="shared" si="1"/>
        <v>0</v>
      </c>
      <c r="G26" s="55">
        <f>IF('38'!$D26&lt;$D$52,0,'38'!$D26-$D$52)</f>
        <v>0</v>
      </c>
    </row>
    <row r="27" spans="1:10" ht="15" x14ac:dyDescent="0.2">
      <c r="A27" s="4">
        <f t="shared" si="2"/>
        <v>43183</v>
      </c>
      <c r="B27" s="20" t="s">
        <v>63</v>
      </c>
      <c r="C27" s="58">
        <v>0.33333333333333331</v>
      </c>
      <c r="D27" s="58">
        <v>0.66666666666666663</v>
      </c>
      <c r="E27" s="52">
        <f>IF('38'!$C27=0,0,'38'!$C27-$C$52)</f>
        <v>0</v>
      </c>
      <c r="F27" s="52">
        <f t="shared" si="1"/>
        <v>4.1666666666666741E-2</v>
      </c>
      <c r="G27" s="52">
        <f>IF('38'!$D27&lt;$D$52,0,'38'!$D27-$D$52)</f>
        <v>0</v>
      </c>
    </row>
    <row r="28" spans="1:10" ht="15" x14ac:dyDescent="0.2">
      <c r="A28" s="3">
        <f t="shared" si="2"/>
        <v>43184</v>
      </c>
      <c r="B28" s="20" t="s">
        <v>64</v>
      </c>
      <c r="C28" s="58">
        <v>0.33333333333333331</v>
      </c>
      <c r="D28" s="58">
        <v>0.66666666666666663</v>
      </c>
      <c r="E28" s="58">
        <f>IF('38'!$C28=0,0,'38'!$C28-$C$52)</f>
        <v>0</v>
      </c>
      <c r="F28" s="58">
        <f t="shared" si="1"/>
        <v>4.1666666666666741E-2</v>
      </c>
      <c r="G28" s="58">
        <f>IF('38'!$D28&lt;$D$52,0,'38'!$D28-$D$52)</f>
        <v>0</v>
      </c>
    </row>
    <row r="29" spans="1:10" ht="15" x14ac:dyDescent="0.2">
      <c r="A29" s="4">
        <f t="shared" si="2"/>
        <v>43185</v>
      </c>
      <c r="B29" s="20" t="s">
        <v>65</v>
      </c>
      <c r="C29" s="58">
        <v>0.33333333333333331</v>
      </c>
      <c r="D29" s="58">
        <v>0.66666666666666663</v>
      </c>
      <c r="E29" s="52">
        <f>IF('38'!$C29=0,0,'38'!$C29-$C$52)</f>
        <v>0</v>
      </c>
      <c r="F29" s="52">
        <f t="shared" si="1"/>
        <v>4.1666666666666741E-2</v>
      </c>
      <c r="G29" s="52">
        <f>IF('38'!$D29&lt;$D$52,0,'38'!$D29-$D$52)</f>
        <v>0</v>
      </c>
    </row>
    <row r="30" spans="1:10" ht="15" x14ac:dyDescent="0.2">
      <c r="A30" s="3">
        <f t="shared" si="2"/>
        <v>43186</v>
      </c>
      <c r="B30" s="20" t="s">
        <v>66</v>
      </c>
      <c r="C30" s="58">
        <v>0.33333333333333331</v>
      </c>
      <c r="D30" s="58">
        <v>0.66666666666666663</v>
      </c>
      <c r="E30" s="58">
        <f>IF('38'!$C30=0,0,'38'!$C30-$C$52)</f>
        <v>0</v>
      </c>
      <c r="F30" s="58">
        <f t="shared" si="1"/>
        <v>4.1666666666666741E-2</v>
      </c>
      <c r="G30" s="58">
        <f>IF('38'!$D30&lt;$D$52,0,'38'!$D30-$D$52)</f>
        <v>0</v>
      </c>
    </row>
    <row r="31" spans="1:10" ht="15" x14ac:dyDescent="0.2">
      <c r="A31" s="4">
        <f t="shared" si="2"/>
        <v>43187</v>
      </c>
      <c r="B31" s="20" t="s">
        <v>67</v>
      </c>
      <c r="C31" s="58">
        <v>0.33333333333333331</v>
      </c>
      <c r="D31" s="58">
        <v>0.66666666666666663</v>
      </c>
      <c r="E31" s="52">
        <f>IF('38'!$C31=0,0,'38'!$C31-$C$52)</f>
        <v>0</v>
      </c>
      <c r="F31" s="52">
        <f t="shared" si="1"/>
        <v>4.1666666666666741E-2</v>
      </c>
      <c r="G31" s="52">
        <f>IF('38'!$D31&lt;$D$52,0,'38'!$D31-$D$52)</f>
        <v>0</v>
      </c>
    </row>
    <row r="32" spans="1:10" ht="15" x14ac:dyDescent="0.2">
      <c r="A32" s="3">
        <f>A31+1</f>
        <v>43188</v>
      </c>
      <c r="B32" s="20" t="s">
        <v>61</v>
      </c>
      <c r="C32" s="58">
        <v>0.33333333333333331</v>
      </c>
      <c r="D32" s="58">
        <v>0.66666666666666663</v>
      </c>
      <c r="E32" s="58">
        <f>IF('38'!$C32=0,0,'38'!$C32-$C$52)</f>
        <v>0</v>
      </c>
      <c r="F32" s="58">
        <f t="shared" si="1"/>
        <v>4.1666666666666741E-2</v>
      </c>
      <c r="G32" s="58">
        <f>IF('38'!$D32&lt;$D$52,0,'38'!$D32-$D$52)</f>
        <v>0</v>
      </c>
    </row>
    <row r="33" spans="1:7" ht="15" x14ac:dyDescent="0.25">
      <c r="A33" s="46">
        <f t="shared" ref="A33" si="3">A32+1</f>
        <v>43189</v>
      </c>
      <c r="B33" s="47" t="s">
        <v>62</v>
      </c>
      <c r="C33" s="53"/>
      <c r="D33" s="54"/>
      <c r="E33" s="55">
        <f>IF('38'!$C33=0,0,'38'!$C33-$C$52)</f>
        <v>0</v>
      </c>
      <c r="F33" s="55">
        <f t="shared" si="1"/>
        <v>0</v>
      </c>
      <c r="G33" s="55">
        <f>IF('38'!$D33&lt;$D$52,0,'38'!$D33-$D$52)</f>
        <v>0</v>
      </c>
    </row>
    <row r="34" spans="1:7" ht="15" x14ac:dyDescent="0.2">
      <c r="A34" s="3">
        <f>A33+1</f>
        <v>43190</v>
      </c>
      <c r="B34" s="20" t="s">
        <v>63</v>
      </c>
      <c r="C34" s="5"/>
      <c r="D34" s="6"/>
      <c r="E34" s="58">
        <f>IF('38'!$C34=0,0,'38'!$C34-$C$52)</f>
        <v>0</v>
      </c>
      <c r="F34" s="58">
        <f t="shared" ref="F34" si="4">IF(D34=0,0,IF(D34&lt;$D$52,$D$52-D34,0))</f>
        <v>0</v>
      </c>
      <c r="G34" s="58">
        <f>IF('38'!$D34&lt;$D$52,0,'38'!$D34-$D$52)</f>
        <v>0</v>
      </c>
    </row>
    <row r="35" spans="1:7" ht="15" x14ac:dyDescent="0.25">
      <c r="A35" s="7"/>
      <c r="B35" s="1">
        <f>'38'!$C$35-'38'!$D$35+COUNTA(C4:C35)</f>
        <v>10</v>
      </c>
      <c r="C35" s="18">
        <f>SUBTOTAL(103,'38'!$C$4:$C$33)</f>
        <v>9</v>
      </c>
      <c r="D35" s="18">
        <f>SUBTOTAL(103,'38'!$D$4:$D$33)</f>
        <v>9</v>
      </c>
      <c r="E35" s="8">
        <f>SUM(E4:E34)</f>
        <v>0</v>
      </c>
      <c r="F35" s="8">
        <f>SUM(F4:F34)</f>
        <v>0.37500000000000067</v>
      </c>
      <c r="G35" s="8">
        <f>SUM(G4:G34)</f>
        <v>0</v>
      </c>
    </row>
    <row r="36" spans="1:7" ht="8.25" hidden="1" customHeight="1" x14ac:dyDescent="0.2"/>
    <row r="37" spans="1:7" ht="15.75" hidden="1" x14ac:dyDescent="0.2">
      <c r="E37" s="28">
        <f>'38'!$E$35*1.5</f>
        <v>0</v>
      </c>
      <c r="F37" s="28">
        <f>'38'!$F$35*1</f>
        <v>0.37500000000000067</v>
      </c>
      <c r="G37" s="28">
        <f>'38'!$G$35*1.5</f>
        <v>0</v>
      </c>
    </row>
    <row r="38" spans="1:7" ht="22.5" hidden="1" customHeight="1" x14ac:dyDescent="0.2">
      <c r="E38" s="29">
        <f>E37*24</f>
        <v>0</v>
      </c>
      <c r="F38" s="29">
        <f t="shared" ref="F38:G38" si="5">F37*24</f>
        <v>9.000000000000016</v>
      </c>
      <c r="G38" s="29">
        <f t="shared" si="5"/>
        <v>0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267</v>
      </c>
      <c r="C40" s="32">
        <f>'38'!$C$35*I7</f>
        <v>300</v>
      </c>
      <c r="D40" s="32">
        <f>جدول!G41</f>
        <v>0</v>
      </c>
      <c r="E40" s="33">
        <f>E38*$I$8</f>
        <v>0</v>
      </c>
      <c r="F40" s="33">
        <f t="shared" ref="F40:G40" si="6">F38*$I$8</f>
        <v>33.3333333333334</v>
      </c>
      <c r="G40" s="33">
        <f t="shared" si="6"/>
        <v>0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22" activePane="bottomRight" state="frozen"/>
      <selection activeCell="J15" sqref="J15"/>
      <selection pane="topRight" activeCell="J15" sqref="J15"/>
      <selection pane="bottomLeft" activeCell="J15" sqref="J15"/>
      <selection pane="bottomRight" activeCell="D8" sqref="D8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جدول!B42</f>
        <v>63</v>
      </c>
    </row>
    <row r="2" spans="1:10" ht="20.25" x14ac:dyDescent="0.3">
      <c r="A2" s="133" t="s">
        <v>20</v>
      </c>
      <c r="B2" s="133"/>
      <c r="C2" s="39" t="str">
        <f>جدول!C42</f>
        <v xml:space="preserve"> ام عبيدة 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">
      <c r="A4" s="3">
        <v>43160</v>
      </c>
      <c r="B4" s="20" t="s">
        <v>61</v>
      </c>
      <c r="C4" s="58">
        <v>0.33333333333333331</v>
      </c>
      <c r="D4" s="58">
        <v>0.70833333333333337</v>
      </c>
      <c r="E4" s="51">
        <f>IF('39'!$C4=0,0,'39'!$C4-$C$52)</f>
        <v>0</v>
      </c>
      <c r="F4" s="51">
        <f>IF(D4=0,0,IF(D4&lt;$D$52,$D$52-D4,0))</f>
        <v>0</v>
      </c>
      <c r="G4" s="51">
        <f>IF('39'!$D4&lt;$D$52,0,'39'!$D4-$D$52)</f>
        <v>0</v>
      </c>
      <c r="I4" s="40">
        <f>جدول!D42</f>
        <v>1000</v>
      </c>
      <c r="J4" s="23" t="s">
        <v>3</v>
      </c>
    </row>
    <row r="5" spans="1:10" ht="15" x14ac:dyDescent="0.2">
      <c r="A5" s="46">
        <f t="shared" ref="A5" si="0">A4+1</f>
        <v>43161</v>
      </c>
      <c r="B5" s="47" t="s">
        <v>62</v>
      </c>
      <c r="C5" s="55">
        <v>0.33333333333333331</v>
      </c>
      <c r="D5" s="55">
        <v>0.70833333333333337</v>
      </c>
      <c r="E5" s="55">
        <f>IF('39'!$C5=0,0,'39'!$C5-$C$52)</f>
        <v>0</v>
      </c>
      <c r="F5" s="55">
        <f t="shared" ref="F5:F33" si="1">IF(D5=0,0,IF(D5&lt;$D$52,$D$52-D5,0))</f>
        <v>0</v>
      </c>
      <c r="G5" s="55">
        <f>IF('39'!$D5&lt;$D$52,0,'39'!$D5-$D$52)</f>
        <v>0</v>
      </c>
      <c r="I5" s="23">
        <v>30</v>
      </c>
      <c r="J5" s="23" t="s">
        <v>10</v>
      </c>
    </row>
    <row r="6" spans="1:10" ht="15" x14ac:dyDescent="0.2">
      <c r="A6" s="3">
        <f>A5+1</f>
        <v>43162</v>
      </c>
      <c r="B6" s="20" t="s">
        <v>63</v>
      </c>
      <c r="C6" s="58">
        <v>0.33333333333333331</v>
      </c>
      <c r="D6" s="58">
        <v>0.70833333333333337</v>
      </c>
      <c r="E6" s="58">
        <f>IF('39'!$C6=0,0,'39'!$C6-$C$52)</f>
        <v>0</v>
      </c>
      <c r="F6" s="58">
        <f t="shared" si="1"/>
        <v>0</v>
      </c>
      <c r="G6" s="58">
        <f>IF('39'!$D6&lt;$D$52,0,'39'!$D6-$D$52)</f>
        <v>0</v>
      </c>
      <c r="I6" s="23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114"/>
      <c r="D7" s="114"/>
      <c r="E7" s="52">
        <f>IF('39'!$C7=0,0,'39'!$C7-$C$52)</f>
        <v>0</v>
      </c>
      <c r="F7" s="52">
        <f t="shared" si="1"/>
        <v>0</v>
      </c>
      <c r="G7" s="52">
        <f>IF('39'!$D7&lt;$D$52,0,'39'!$D7-$D$52)</f>
        <v>0</v>
      </c>
      <c r="I7" s="48">
        <f>I4/I5</f>
        <v>33.333333333333336</v>
      </c>
      <c r="J7" s="23" t="s">
        <v>12</v>
      </c>
    </row>
    <row r="8" spans="1:10" ht="15" x14ac:dyDescent="0.2">
      <c r="A8" s="3">
        <f t="shared" si="2"/>
        <v>43164</v>
      </c>
      <c r="B8" s="20" t="s">
        <v>65</v>
      </c>
      <c r="C8" s="58">
        <v>0.33333333333333331</v>
      </c>
      <c r="D8" s="58">
        <v>0.56944444444444442</v>
      </c>
      <c r="E8" s="58">
        <f>IF('39'!$C8=0,0,'39'!$C8-$C$52)</f>
        <v>0</v>
      </c>
      <c r="F8" s="58">
        <f t="shared" si="1"/>
        <v>0.13888888888888895</v>
      </c>
      <c r="G8" s="58">
        <f>IF('39'!$D8&lt;$D$52,0,'39'!$D8-$D$52)</f>
        <v>0</v>
      </c>
      <c r="I8" s="48">
        <f>I7/I6</f>
        <v>3.7037037037037042</v>
      </c>
      <c r="J8" s="23" t="s">
        <v>4</v>
      </c>
    </row>
    <row r="9" spans="1:10" ht="15" x14ac:dyDescent="0.2">
      <c r="A9" s="4">
        <f t="shared" si="2"/>
        <v>43165</v>
      </c>
      <c r="B9" s="20" t="s">
        <v>66</v>
      </c>
      <c r="C9" s="58">
        <v>0.33333333333333331</v>
      </c>
      <c r="D9" s="58">
        <v>0.70833333333333337</v>
      </c>
      <c r="E9" s="52">
        <f>IF('39'!$C9=0,0,'39'!$C9-$C$52)</f>
        <v>0</v>
      </c>
      <c r="F9" s="52">
        <f t="shared" si="1"/>
        <v>0</v>
      </c>
      <c r="G9" s="52">
        <f>IF('39'!$D9&lt;$D$52,0,'39'!$D9-$D$52)</f>
        <v>0</v>
      </c>
      <c r="I9" s="23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114"/>
      <c r="D10" s="114"/>
      <c r="E10" s="58">
        <f>IF('39'!$C10=0,0,'39'!$C10-$C$52)</f>
        <v>0</v>
      </c>
      <c r="F10" s="58">
        <f t="shared" si="1"/>
        <v>0</v>
      </c>
      <c r="G10" s="58">
        <f>IF('39'!$D10&lt;$D$52,0,'39'!$D10-$D$52)</f>
        <v>0</v>
      </c>
    </row>
    <row r="11" spans="1:10" ht="15" x14ac:dyDescent="0.2">
      <c r="A11" s="4">
        <f t="shared" si="2"/>
        <v>43167</v>
      </c>
      <c r="B11" s="20" t="s">
        <v>61</v>
      </c>
      <c r="C11" s="58">
        <v>0.33333333333333331</v>
      </c>
      <c r="D11" s="58">
        <v>0.70833333333333337</v>
      </c>
      <c r="E11" s="52">
        <f>IF('39'!$C11=0,0,'39'!$C11-$C$52)</f>
        <v>0</v>
      </c>
      <c r="F11" s="52">
        <f t="shared" si="1"/>
        <v>0</v>
      </c>
      <c r="G11" s="52">
        <f>IF('39'!$D11&lt;$D$52,0,'39'!$D11-$D$52)</f>
        <v>0</v>
      </c>
    </row>
    <row r="12" spans="1:10" ht="15" x14ac:dyDescent="0.2">
      <c r="A12" s="46">
        <f t="shared" si="2"/>
        <v>43168</v>
      </c>
      <c r="B12" s="47" t="s">
        <v>62</v>
      </c>
      <c r="C12" s="55">
        <v>0.33333333333333331</v>
      </c>
      <c r="D12" s="55">
        <v>0.70833333333333337</v>
      </c>
      <c r="E12" s="55">
        <f>IF('39'!$C12=0,0,'39'!$C12-$C$52)</f>
        <v>0</v>
      </c>
      <c r="F12" s="55">
        <f t="shared" si="1"/>
        <v>0</v>
      </c>
      <c r="G12" s="55">
        <f>IF('39'!$D12&lt;$D$52,0,'39'!$D12-$D$52)</f>
        <v>0</v>
      </c>
      <c r="I12" s="58">
        <v>0.33333333333333331</v>
      </c>
      <c r="J12" s="58">
        <v>0.70833333333333337</v>
      </c>
    </row>
    <row r="13" spans="1:10" ht="15" x14ac:dyDescent="0.2">
      <c r="A13" s="4">
        <f t="shared" si="2"/>
        <v>43169</v>
      </c>
      <c r="B13" s="20" t="s">
        <v>63</v>
      </c>
      <c r="C13" s="58">
        <v>0.33333333333333331</v>
      </c>
      <c r="D13" s="58">
        <v>0.70833333333333337</v>
      </c>
      <c r="E13" s="52">
        <f>IF('39'!$C13=0,0,'39'!$C13-$C$52)</f>
        <v>0</v>
      </c>
      <c r="F13" s="52">
        <f t="shared" si="1"/>
        <v>0</v>
      </c>
      <c r="G13" s="52">
        <f>IF('39'!$D13&lt;$D$52,0,'39'!$D13-$D$52)</f>
        <v>0</v>
      </c>
      <c r="J13" s="58">
        <f>J12-I12</f>
        <v>0.37500000000000006</v>
      </c>
    </row>
    <row r="14" spans="1:10" ht="15" x14ac:dyDescent="0.2">
      <c r="A14" s="3">
        <f t="shared" si="2"/>
        <v>43170</v>
      </c>
      <c r="B14" s="20" t="s">
        <v>64</v>
      </c>
      <c r="C14" s="58">
        <v>0.33333333333333331</v>
      </c>
      <c r="D14" s="58">
        <v>0.70833333333333337</v>
      </c>
      <c r="E14" s="58">
        <f>IF('39'!$C14=0,0,'39'!$C14-$C$52)</f>
        <v>0</v>
      </c>
      <c r="F14" s="58">
        <f t="shared" si="1"/>
        <v>0</v>
      </c>
      <c r="G14" s="58">
        <f>IF('39'!$D14&lt;$D$52,0,'39'!$D14-$D$52)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0.34375</v>
      </c>
      <c r="D15" s="58">
        <v>0.70833333333333337</v>
      </c>
      <c r="E15" s="52">
        <f>IF('39'!$C15=0,0,'39'!$C15-$C$52)</f>
        <v>1.0416666666666685E-2</v>
      </c>
      <c r="F15" s="52">
        <f t="shared" si="1"/>
        <v>0</v>
      </c>
      <c r="G15" s="52">
        <f>IF('39'!$D15&lt;$D$52,0,'39'!$D15-$D$52)</f>
        <v>0</v>
      </c>
      <c r="J15" s="101">
        <f>J14+J13</f>
        <v>1.0833333333333335</v>
      </c>
    </row>
    <row r="16" spans="1:10" ht="15" x14ac:dyDescent="0.2">
      <c r="A16" s="3">
        <f t="shared" si="2"/>
        <v>43172</v>
      </c>
      <c r="B16" s="20" t="s">
        <v>66</v>
      </c>
      <c r="C16" s="58">
        <v>0.35069444444444442</v>
      </c>
      <c r="D16" s="58">
        <v>0.70833333333333337</v>
      </c>
      <c r="E16" s="58">
        <f>IF('39'!$C16=0,0,'39'!$C16-$C$52)</f>
        <v>1.7361111111111105E-2</v>
      </c>
      <c r="F16" s="58">
        <f t="shared" si="1"/>
        <v>0</v>
      </c>
      <c r="G16" s="58">
        <f>IF('39'!$D16&lt;$D$52,0,'39'!$D16-$D$52)</f>
        <v>0</v>
      </c>
    </row>
    <row r="17" spans="1:10" ht="15" x14ac:dyDescent="0.2">
      <c r="A17" s="4">
        <f t="shared" si="2"/>
        <v>43173</v>
      </c>
      <c r="B17" s="20" t="s">
        <v>67</v>
      </c>
      <c r="C17" s="58">
        <v>0.33333333333333331</v>
      </c>
      <c r="D17" s="58">
        <v>0.70833333333333337</v>
      </c>
      <c r="E17" s="52">
        <f>IF('39'!$C17=0,0,'39'!$C17-$C$52)</f>
        <v>0</v>
      </c>
      <c r="F17" s="52">
        <f t="shared" si="1"/>
        <v>0</v>
      </c>
      <c r="G17" s="52">
        <f>IF('39'!$D17&lt;$D$52,0,'39'!$D17-$D$52)</f>
        <v>0</v>
      </c>
      <c r="I17" s="58">
        <v>0.33333333333333331</v>
      </c>
      <c r="J17" s="58">
        <v>0.70833333333333337</v>
      </c>
    </row>
    <row r="18" spans="1:10" ht="15" x14ac:dyDescent="0.2">
      <c r="A18" s="3">
        <f t="shared" si="2"/>
        <v>43174</v>
      </c>
      <c r="B18" s="20" t="s">
        <v>61</v>
      </c>
      <c r="C18" s="58">
        <v>0.33333333333333331</v>
      </c>
      <c r="D18" s="58">
        <v>0.70833333333333337</v>
      </c>
      <c r="E18" s="58">
        <f>IF('39'!$C18=0,0,'39'!$C18-$C$52)</f>
        <v>0</v>
      </c>
      <c r="F18" s="58">
        <f t="shared" si="1"/>
        <v>0</v>
      </c>
      <c r="G18" s="58">
        <f>IF('39'!$D18&lt;$D$52,0,'39'!$D18-$D$52)</f>
        <v>0</v>
      </c>
      <c r="J18" s="58">
        <f>J17-I17</f>
        <v>0.37500000000000006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0.70833333333333337</v>
      </c>
      <c r="E19" s="55">
        <f>IF('39'!$C19=0,0,'39'!$C19-$C$52)</f>
        <v>0</v>
      </c>
      <c r="F19" s="55">
        <f t="shared" si="1"/>
        <v>0</v>
      </c>
      <c r="G19" s="55">
        <f>IF('39'!$D19&lt;$D$52,0,'39'!$D19-$D$52)</f>
        <v>0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0.70833333333333337</v>
      </c>
      <c r="E20" s="58">
        <f>IF('39'!$C20=0,0,'39'!$C20-$C$52)</f>
        <v>0</v>
      </c>
      <c r="F20" s="58">
        <f t="shared" si="1"/>
        <v>0</v>
      </c>
      <c r="G20" s="58">
        <f>IF('39'!$D20&lt;$D$52,0,'39'!$D20-$D$52)</f>
        <v>0</v>
      </c>
      <c r="J20" s="101">
        <f>J19+J18</f>
        <v>1.0833333333333335</v>
      </c>
    </row>
    <row r="21" spans="1:10" ht="15" x14ac:dyDescent="0.2">
      <c r="A21" s="4">
        <f t="shared" si="2"/>
        <v>43177</v>
      </c>
      <c r="B21" s="20" t="s">
        <v>64</v>
      </c>
      <c r="C21" s="58">
        <v>0.33333333333333331</v>
      </c>
      <c r="D21" s="58">
        <v>0.70833333333333337</v>
      </c>
      <c r="E21" s="52">
        <f>IF('39'!$C21=0,0,'39'!$C21-$C$52)</f>
        <v>0</v>
      </c>
      <c r="F21" s="52">
        <f t="shared" si="1"/>
        <v>0</v>
      </c>
      <c r="G21" s="52">
        <f>IF('39'!$D21&lt;$D$52,0,'39'!$D21-$D$52)</f>
        <v>0</v>
      </c>
    </row>
    <row r="22" spans="1:10" ht="15" x14ac:dyDescent="0.2">
      <c r="A22" s="3">
        <f t="shared" si="2"/>
        <v>43178</v>
      </c>
      <c r="B22" s="20" t="s">
        <v>65</v>
      </c>
      <c r="C22" s="58">
        <v>0.33333333333333331</v>
      </c>
      <c r="D22" s="58">
        <v>0.70833333333333337</v>
      </c>
      <c r="E22" s="58">
        <f>IF('39'!$C22=0,0,'39'!$C22-$C$52)</f>
        <v>0</v>
      </c>
      <c r="F22" s="58">
        <f t="shared" si="1"/>
        <v>0</v>
      </c>
      <c r="G22" s="58">
        <f>IF('39'!$D22&lt;$D$52,0,'39'!$D22-$D$52)</f>
        <v>0</v>
      </c>
    </row>
    <row r="23" spans="1:10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0.70833333333333337</v>
      </c>
      <c r="E23" s="52">
        <f>IF('39'!$C23=0,0,'39'!$C23-$C$52)</f>
        <v>0</v>
      </c>
      <c r="F23" s="52">
        <f t="shared" si="1"/>
        <v>0</v>
      </c>
      <c r="G23" s="52">
        <f>IF('39'!$D23&lt;$D$52,0,'39'!$D23-$D$52)</f>
        <v>0</v>
      </c>
    </row>
    <row r="24" spans="1:10" ht="15" x14ac:dyDescent="0.2">
      <c r="A24" s="3">
        <f t="shared" si="2"/>
        <v>43180</v>
      </c>
      <c r="B24" s="20" t="s">
        <v>67</v>
      </c>
      <c r="C24" s="114"/>
      <c r="D24" s="114"/>
      <c r="E24" s="58">
        <f>IF('39'!$C24=0,0,'39'!$C24-$C$52)</f>
        <v>0</v>
      </c>
      <c r="F24" s="58">
        <f t="shared" si="1"/>
        <v>0</v>
      </c>
      <c r="G24" s="58">
        <f>IF('39'!$D24&lt;$D$52,0,'39'!$D24-$D$52)</f>
        <v>0</v>
      </c>
    </row>
    <row r="25" spans="1:10" ht="15" x14ac:dyDescent="0.2">
      <c r="A25" s="4">
        <f t="shared" si="2"/>
        <v>43181</v>
      </c>
      <c r="B25" s="20" t="s">
        <v>61</v>
      </c>
      <c r="C25" s="58">
        <v>0.33333333333333331</v>
      </c>
      <c r="D25" s="58">
        <v>0.70833333333333337</v>
      </c>
      <c r="E25" s="52">
        <f>IF('39'!$C25=0,0,'39'!$C25-$C$52)</f>
        <v>0</v>
      </c>
      <c r="F25" s="52">
        <f t="shared" si="1"/>
        <v>0</v>
      </c>
      <c r="G25" s="52">
        <f>IF('39'!$D25&lt;$D$52,0,'39'!$D25-$D$52)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0.70833333333333337</v>
      </c>
      <c r="E26" s="55">
        <f>IF('39'!$C26=0,0,'39'!$C26-$C$52)</f>
        <v>0</v>
      </c>
      <c r="F26" s="55">
        <f t="shared" si="1"/>
        <v>0</v>
      </c>
      <c r="G26" s="55">
        <f>IF('39'!$D26&lt;$D$52,0,'39'!$D26-$D$52)</f>
        <v>0</v>
      </c>
    </row>
    <row r="27" spans="1:10" ht="15" x14ac:dyDescent="0.2">
      <c r="A27" s="4">
        <f t="shared" si="2"/>
        <v>43183</v>
      </c>
      <c r="B27" s="20" t="s">
        <v>63</v>
      </c>
      <c r="C27" s="58">
        <v>0.33333333333333331</v>
      </c>
      <c r="D27" s="58">
        <v>0.70833333333333337</v>
      </c>
      <c r="E27" s="52">
        <f>IF('39'!$C27=0,0,'39'!$C27-$C$52)</f>
        <v>0</v>
      </c>
      <c r="F27" s="52">
        <f t="shared" si="1"/>
        <v>0</v>
      </c>
      <c r="G27" s="52">
        <f>IF('39'!$D27&lt;$D$52,0,'39'!$D27-$D$52)</f>
        <v>0</v>
      </c>
    </row>
    <row r="28" spans="1:10" ht="15" x14ac:dyDescent="0.2">
      <c r="A28" s="3">
        <f t="shared" si="2"/>
        <v>43184</v>
      </c>
      <c r="B28" s="20" t="s">
        <v>64</v>
      </c>
      <c r="C28" s="58">
        <v>0.33333333333333331</v>
      </c>
      <c r="D28" s="58">
        <v>0.70833333333333337</v>
      </c>
      <c r="E28" s="58">
        <f>IF('39'!$C28=0,0,'39'!$C28-$C$52)</f>
        <v>0</v>
      </c>
      <c r="F28" s="58">
        <f t="shared" si="1"/>
        <v>0</v>
      </c>
      <c r="G28" s="58">
        <f>IF('39'!$D28&lt;$D$52,0,'39'!$D28-$D$52)</f>
        <v>0</v>
      </c>
    </row>
    <row r="29" spans="1:10" ht="15" x14ac:dyDescent="0.2">
      <c r="A29" s="4">
        <f t="shared" si="2"/>
        <v>43185</v>
      </c>
      <c r="B29" s="20" t="s">
        <v>65</v>
      </c>
      <c r="C29" s="58">
        <v>0.33333333333333331</v>
      </c>
      <c r="D29" s="58">
        <v>0.70833333333333337</v>
      </c>
      <c r="E29" s="52">
        <f>IF('39'!$C29=0,0,'39'!$C29-$C$52)</f>
        <v>0</v>
      </c>
      <c r="F29" s="52">
        <f t="shared" si="1"/>
        <v>0</v>
      </c>
      <c r="G29" s="52">
        <f>IF('39'!$D29&lt;$D$52,0,'39'!$D29-$D$52)</f>
        <v>0</v>
      </c>
    </row>
    <row r="30" spans="1:10" ht="15" x14ac:dyDescent="0.2">
      <c r="A30" s="3">
        <f t="shared" si="2"/>
        <v>43186</v>
      </c>
      <c r="B30" s="20" t="s">
        <v>66</v>
      </c>
      <c r="C30" s="58">
        <v>0.33333333333333331</v>
      </c>
      <c r="D30" s="58">
        <v>0.70833333333333337</v>
      </c>
      <c r="E30" s="58">
        <f>IF('39'!$C30=0,0,'39'!$C30-$C$52)</f>
        <v>0</v>
      </c>
      <c r="F30" s="58">
        <f t="shared" si="1"/>
        <v>0</v>
      </c>
      <c r="G30" s="58">
        <f>IF('39'!$D30&lt;$D$52,0,'39'!$D30-$D$52)</f>
        <v>0</v>
      </c>
    </row>
    <row r="31" spans="1:10" ht="15" x14ac:dyDescent="0.2">
      <c r="A31" s="4">
        <f t="shared" si="2"/>
        <v>43187</v>
      </c>
      <c r="B31" s="20" t="s">
        <v>67</v>
      </c>
      <c r="C31" s="58">
        <v>0.33333333333333331</v>
      </c>
      <c r="D31" s="58">
        <v>0.70833333333333337</v>
      </c>
      <c r="E31" s="52">
        <f>IF('39'!$C31=0,0,'39'!$C31-$C$52)</f>
        <v>0</v>
      </c>
      <c r="F31" s="52">
        <f t="shared" si="1"/>
        <v>0</v>
      </c>
      <c r="G31" s="52">
        <f>IF('39'!$D31&lt;$D$52,0,'39'!$D31-$D$52)</f>
        <v>0</v>
      </c>
    </row>
    <row r="32" spans="1:10" ht="15" x14ac:dyDescent="0.2">
      <c r="A32" s="3">
        <f>A31+1</f>
        <v>43188</v>
      </c>
      <c r="B32" s="20" t="s">
        <v>61</v>
      </c>
      <c r="C32" s="58">
        <v>0.33333333333333331</v>
      </c>
      <c r="D32" s="58">
        <v>0.70833333333333337</v>
      </c>
      <c r="E32" s="58">
        <f>IF('39'!$C32=0,0,'39'!$C32-$C$52)</f>
        <v>0</v>
      </c>
      <c r="F32" s="58">
        <f t="shared" si="1"/>
        <v>0</v>
      </c>
      <c r="G32" s="58">
        <f>IF('39'!$D32&lt;$D$52,0,'39'!$D32-$D$52)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5">
        <v>0.33333333333333331</v>
      </c>
      <c r="D33" s="55">
        <v>0.70833333333333337</v>
      </c>
      <c r="E33" s="55">
        <f>IF('39'!$C33=0,0,'39'!$C33-$C$52)</f>
        <v>0</v>
      </c>
      <c r="F33" s="55">
        <f t="shared" si="1"/>
        <v>0</v>
      </c>
      <c r="G33" s="55">
        <f>IF('39'!$D33&lt;$D$52,0,'39'!$D33-$D$52)</f>
        <v>0</v>
      </c>
    </row>
    <row r="34" spans="1:7" ht="15" x14ac:dyDescent="0.2">
      <c r="A34" s="3">
        <f>A33+1</f>
        <v>43190</v>
      </c>
      <c r="B34" s="20" t="s">
        <v>63</v>
      </c>
      <c r="C34" s="58">
        <v>0.33333333333333331</v>
      </c>
      <c r="D34" s="58">
        <v>0.61458333333333337</v>
      </c>
      <c r="E34" s="58">
        <f>IF('39'!$C34=0,0,'39'!$C34-$C$52)</f>
        <v>0</v>
      </c>
      <c r="F34" s="58">
        <f t="shared" ref="F34" si="4">IF(D34=0,0,IF(D34&lt;$D$52,$D$52-D34,0))</f>
        <v>9.375E-2</v>
      </c>
      <c r="G34" s="58">
        <f>IF('39'!$D34&lt;$D$52,0,'39'!$D34-$D$52)</f>
        <v>0</v>
      </c>
    </row>
    <row r="35" spans="1:7" ht="15" x14ac:dyDescent="0.25">
      <c r="A35" s="7"/>
      <c r="B35" s="1">
        <f>'39'!$C$35-'39'!$D$35+COUNTA(C4:C35)</f>
        <v>29</v>
      </c>
      <c r="C35" s="18">
        <f>SUBTOTAL(103,'39'!$C$4:$C$33)</f>
        <v>27</v>
      </c>
      <c r="D35" s="18">
        <f>SUBTOTAL(103,'39'!$D$4:$D$33)</f>
        <v>27</v>
      </c>
      <c r="E35" s="8">
        <f>SUM(E4:E34)</f>
        <v>2.777777777777779E-2</v>
      </c>
      <c r="F35" s="8">
        <f>SUM(F4:F34)</f>
        <v>0.23263888888888895</v>
      </c>
      <c r="G35" s="8">
        <f>SUM(G4:G34)</f>
        <v>0</v>
      </c>
    </row>
    <row r="36" spans="1:7" ht="8.25" hidden="1" customHeight="1" x14ac:dyDescent="0.2"/>
    <row r="37" spans="1:7" ht="15.75" hidden="1" x14ac:dyDescent="0.2">
      <c r="E37" s="28">
        <f>'39'!$E$35*1.5</f>
        <v>4.1666666666666685E-2</v>
      </c>
      <c r="F37" s="28">
        <f>'39'!$F$35*1</f>
        <v>0.23263888888888895</v>
      </c>
      <c r="G37" s="28">
        <f>'39'!$G$35*1.5</f>
        <v>0</v>
      </c>
    </row>
    <row r="38" spans="1:7" ht="22.5" hidden="1" customHeight="1" x14ac:dyDescent="0.2">
      <c r="E38" s="29">
        <f>E37*24</f>
        <v>1.0000000000000004</v>
      </c>
      <c r="F38" s="29">
        <f t="shared" ref="F38:G38" si="5">F37*24</f>
        <v>5.5833333333333348</v>
      </c>
      <c r="G38" s="29">
        <f t="shared" si="5"/>
        <v>0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876</v>
      </c>
      <c r="C40" s="32">
        <f>'39'!$C$35*I7</f>
        <v>900.00000000000011</v>
      </c>
      <c r="D40" s="32">
        <f>جدول!G42</f>
        <v>16</v>
      </c>
      <c r="E40" s="33">
        <f>E38*$I$8</f>
        <v>3.7037037037037059</v>
      </c>
      <c r="F40" s="33">
        <f t="shared" ref="F40:G40" si="6">F38*$I$8</f>
        <v>20.67901234567902</v>
      </c>
      <c r="G40" s="33">
        <f t="shared" si="6"/>
        <v>0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zoomScale="115" zoomScaleNormal="115" workbookViewId="0">
      <pane xSplit="1" ySplit="3" topLeftCell="B4" activePane="bottomRight" state="frozen"/>
      <selection activeCell="J15" sqref="J15"/>
      <selection pane="topRight" activeCell="J15" sqref="J15"/>
      <selection pane="bottomLeft" activeCell="J15" sqref="J15"/>
      <selection pane="bottomRight" sqref="A1:B1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6" width="9" style="27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جدول!B43</f>
        <v>3</v>
      </c>
    </row>
    <row r="2" spans="1:10" ht="20.25" x14ac:dyDescent="0.3">
      <c r="A2" s="133" t="s">
        <v>20</v>
      </c>
      <c r="B2" s="133"/>
      <c r="C2" s="39" t="str">
        <f>جدول!C43</f>
        <v xml:space="preserve"> محمد عبيد 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>
        <v>0.46875</v>
      </c>
      <c r="D4" s="50">
        <v>0.70833333333333337</v>
      </c>
      <c r="E4" s="51">
        <f>IF('40'!$C4=0,0,'40'!$C4-$C$52)</f>
        <v>0.13541666666666669</v>
      </c>
      <c r="F4" s="51">
        <f>IF(D4=0,0,IF(D4&lt;$D$52,$D$52-D4,0))</f>
        <v>0</v>
      </c>
      <c r="G4" s="51">
        <f>IF('40'!$D4&lt;$D$52,0,'40'!$D4-$D$52)</f>
        <v>0</v>
      </c>
      <c r="I4" s="40">
        <f>جدول!D43</f>
        <v>1000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>
        <v>0.33333333333333331</v>
      </c>
      <c r="D5" s="54">
        <v>0.70833333333333337</v>
      </c>
      <c r="E5" s="55">
        <f>IF('40'!$C5=0,0,'40'!$C5-$C$52)</f>
        <v>0</v>
      </c>
      <c r="F5" s="55">
        <f t="shared" ref="F5:F33" si="1">IF(D5=0,0,IF(D5&lt;$D$52,$D$52-D5,0))</f>
        <v>0</v>
      </c>
      <c r="G5" s="55">
        <f>IF('40'!$D5&lt;$D$52,0,'40'!$D5-$D$52)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56">
        <v>0.375</v>
      </c>
      <c r="D6" s="57">
        <v>0.75</v>
      </c>
      <c r="E6" s="58">
        <f>IF('40'!$C6=0,0,'40'!$C6-$C$52)</f>
        <v>4.1666666666666685E-2</v>
      </c>
      <c r="F6" s="58">
        <f t="shared" si="1"/>
        <v>0</v>
      </c>
      <c r="G6" s="58">
        <f>IF('40'!$D6&lt;$D$52,0,'40'!$D6-$D$52)</f>
        <v>4.166666666666663E-2</v>
      </c>
      <c r="I6" s="23">
        <v>9</v>
      </c>
      <c r="J6" s="23" t="s">
        <v>11</v>
      </c>
    </row>
    <row r="7" spans="1:10" ht="15" x14ac:dyDescent="0.25">
      <c r="A7" s="4">
        <f t="shared" ref="A7:A31" si="2">A6+1</f>
        <v>43163</v>
      </c>
      <c r="B7" s="20" t="s">
        <v>64</v>
      </c>
      <c r="C7" s="59">
        <v>0.35416666666666669</v>
      </c>
      <c r="D7" s="60">
        <v>0.75</v>
      </c>
      <c r="E7" s="52">
        <f>IF('40'!$C7=0,0,'40'!$C7-$C$52)</f>
        <v>2.083333333333337E-2</v>
      </c>
      <c r="F7" s="52">
        <f t="shared" si="1"/>
        <v>0</v>
      </c>
      <c r="G7" s="52">
        <f>IF('40'!$D7&lt;$D$52,0,'40'!$D7-$D$52)</f>
        <v>4.166666666666663E-2</v>
      </c>
      <c r="I7" s="48">
        <f>I4/I5</f>
        <v>33.333333333333336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56">
        <v>0.35416666666666669</v>
      </c>
      <c r="D8" s="57">
        <v>0.70833333333333337</v>
      </c>
      <c r="E8" s="58">
        <f>IF('40'!$C8=0,0,'40'!$C8-$C$52)</f>
        <v>2.083333333333337E-2</v>
      </c>
      <c r="F8" s="58">
        <f t="shared" si="1"/>
        <v>0</v>
      </c>
      <c r="G8" s="58">
        <f>IF('40'!$D8&lt;$D$52,0,'40'!$D8-$D$52)</f>
        <v>0</v>
      </c>
      <c r="I8" s="48">
        <f>I7/I6</f>
        <v>3.7037037037037042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59">
        <v>0.33333333333333331</v>
      </c>
      <c r="D9" s="60">
        <v>0.70833333333333337</v>
      </c>
      <c r="E9" s="52">
        <f>IF('40'!$C9=0,0,'40'!$C9-$C$52)</f>
        <v>0</v>
      </c>
      <c r="F9" s="52">
        <f t="shared" si="1"/>
        <v>0</v>
      </c>
      <c r="G9" s="52">
        <f>IF('40'!$D9&lt;$D$52,0,'40'!$D9-$D$52)</f>
        <v>0</v>
      </c>
      <c r="I9" s="23">
        <f>I5*I6</f>
        <v>270</v>
      </c>
      <c r="J9" s="23" t="s">
        <v>13</v>
      </c>
    </row>
    <row r="10" spans="1:10" ht="15" x14ac:dyDescent="0.25">
      <c r="A10" s="3">
        <f t="shared" si="2"/>
        <v>43166</v>
      </c>
      <c r="B10" s="20" t="s">
        <v>67</v>
      </c>
      <c r="C10" s="56">
        <v>0.45833333333333331</v>
      </c>
      <c r="D10" s="57">
        <v>0.70833333333333337</v>
      </c>
      <c r="E10" s="58">
        <f>IF('40'!$C10=0,0,'40'!$C10-$C$52)</f>
        <v>0.125</v>
      </c>
      <c r="F10" s="58">
        <f t="shared" si="1"/>
        <v>0</v>
      </c>
      <c r="G10" s="58">
        <f>IF('40'!$D10&lt;$D$52,0,'40'!$D10-$D$52)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59">
        <v>0.33333333333333331</v>
      </c>
      <c r="D11" s="60">
        <v>0.70833333333333337</v>
      </c>
      <c r="E11" s="52">
        <f>IF('40'!$C11=0,0,'40'!$C11-$C$52)</f>
        <v>0</v>
      </c>
      <c r="F11" s="52">
        <f t="shared" si="1"/>
        <v>0</v>
      </c>
      <c r="G11" s="52">
        <f>IF('40'!$D11&lt;$D$52,0,'40'!$D11-$D$52)</f>
        <v>0</v>
      </c>
      <c r="I11" s="23" t="s">
        <v>100</v>
      </c>
    </row>
    <row r="12" spans="1:10" ht="15" x14ac:dyDescent="0.25">
      <c r="A12" s="46">
        <f t="shared" si="2"/>
        <v>43168</v>
      </c>
      <c r="B12" s="47" t="s">
        <v>62</v>
      </c>
      <c r="C12" s="53">
        <v>0.33333333333333331</v>
      </c>
      <c r="D12" s="54">
        <v>0.70833333333333337</v>
      </c>
      <c r="E12" s="55">
        <f>IF('40'!$C12=0,0,'40'!$C12-$C$52)</f>
        <v>0</v>
      </c>
      <c r="F12" s="55">
        <f t="shared" si="1"/>
        <v>0</v>
      </c>
      <c r="G12" s="55">
        <f>IF('40'!$D12&lt;$D$52,0,'40'!$D12-$D$52)</f>
        <v>0</v>
      </c>
      <c r="I12" s="58">
        <v>0.33333333333333331</v>
      </c>
      <c r="J12" s="58">
        <v>0.70833333333333337</v>
      </c>
    </row>
    <row r="13" spans="1:10" ht="15" x14ac:dyDescent="0.25">
      <c r="A13" s="4">
        <f t="shared" si="2"/>
        <v>43169</v>
      </c>
      <c r="B13" s="20" t="s">
        <v>63</v>
      </c>
      <c r="C13" s="59">
        <v>0.38194444444444442</v>
      </c>
      <c r="D13" s="60">
        <v>0.70833333333333337</v>
      </c>
      <c r="E13" s="52">
        <f>IF('40'!$C13=0,0,'40'!$C13-$C$52)</f>
        <v>4.8611111111111105E-2</v>
      </c>
      <c r="F13" s="52">
        <f t="shared" si="1"/>
        <v>0</v>
      </c>
      <c r="G13" s="52">
        <f>IF('40'!$D13&lt;$D$52,0,'40'!$D13-$D$52)</f>
        <v>0</v>
      </c>
      <c r="J13" s="58">
        <f>J12-I12</f>
        <v>0.37500000000000006</v>
      </c>
    </row>
    <row r="14" spans="1:10" ht="15" x14ac:dyDescent="0.25">
      <c r="A14" s="3">
        <f t="shared" si="2"/>
        <v>43170</v>
      </c>
      <c r="B14" s="20" t="s">
        <v>64</v>
      </c>
      <c r="C14" s="56">
        <v>0.52083333333333337</v>
      </c>
      <c r="D14" s="57">
        <v>0.70833333333333337</v>
      </c>
      <c r="E14" s="58">
        <f>IF('40'!$C14=0,0,'40'!$C14-$C$52)</f>
        <v>0.18750000000000006</v>
      </c>
      <c r="F14" s="58">
        <f t="shared" si="1"/>
        <v>0</v>
      </c>
      <c r="G14" s="58">
        <f>IF('40'!$D14&lt;$D$52,0,'40'!$D14-$D$52)</f>
        <v>0</v>
      </c>
      <c r="J14" s="58">
        <v>0.70833333333333337</v>
      </c>
    </row>
    <row r="15" spans="1:10" ht="15" x14ac:dyDescent="0.25">
      <c r="A15" s="4">
        <f t="shared" si="2"/>
        <v>43171</v>
      </c>
      <c r="B15" s="20" t="s">
        <v>65</v>
      </c>
      <c r="C15" s="59"/>
      <c r="D15" s="60"/>
      <c r="E15" s="52">
        <f>IF('40'!$C15=0,0,'40'!$C15-$C$52)</f>
        <v>0</v>
      </c>
      <c r="F15" s="52">
        <f t="shared" si="1"/>
        <v>0</v>
      </c>
      <c r="G15" s="52">
        <f>IF('40'!$D15&lt;$D$52,0,'40'!$D15-$D$52)</f>
        <v>0</v>
      </c>
      <c r="J15" s="101">
        <f>J14+J13</f>
        <v>1.0833333333333335</v>
      </c>
    </row>
    <row r="16" spans="1:10" ht="15" x14ac:dyDescent="0.25">
      <c r="A16" s="3">
        <f t="shared" si="2"/>
        <v>43172</v>
      </c>
      <c r="B16" s="20" t="s">
        <v>66</v>
      </c>
      <c r="C16" s="56">
        <v>0.375</v>
      </c>
      <c r="D16" s="57">
        <v>0.70833333333333337</v>
      </c>
      <c r="E16" s="58">
        <f>IF('40'!$C16=0,0,'40'!$C16-$C$52)</f>
        <v>4.1666666666666685E-2</v>
      </c>
      <c r="F16" s="58">
        <f t="shared" si="1"/>
        <v>0</v>
      </c>
      <c r="G16" s="58">
        <f>IF('40'!$D16&lt;$D$52,0,'40'!$D16-$D$52)</f>
        <v>0</v>
      </c>
      <c r="I16" s="23" t="s">
        <v>100</v>
      </c>
    </row>
    <row r="17" spans="1:10" ht="15" x14ac:dyDescent="0.25">
      <c r="A17" s="4">
        <f t="shared" si="2"/>
        <v>43173</v>
      </c>
      <c r="B17" s="20" t="s">
        <v>67</v>
      </c>
      <c r="C17" s="59">
        <v>0.4375</v>
      </c>
      <c r="D17" s="60">
        <v>0.70833333333333337</v>
      </c>
      <c r="E17" s="52">
        <f>IF('40'!$C17=0,0,'40'!$C17-$C$52)</f>
        <v>0.10416666666666669</v>
      </c>
      <c r="F17" s="52">
        <f t="shared" si="1"/>
        <v>0</v>
      </c>
      <c r="G17" s="52">
        <f>IF('40'!$D17&lt;$D$52,0,'40'!$D17-$D$52)</f>
        <v>0</v>
      </c>
      <c r="I17" s="58">
        <v>0.33333333333333331</v>
      </c>
      <c r="J17" s="58">
        <v>0.70833333333333337</v>
      </c>
    </row>
    <row r="18" spans="1:10" ht="15" x14ac:dyDescent="0.25">
      <c r="A18" s="3">
        <f t="shared" si="2"/>
        <v>43174</v>
      </c>
      <c r="B18" s="20" t="s">
        <v>61</v>
      </c>
      <c r="C18" s="56">
        <v>0.375</v>
      </c>
      <c r="D18" s="57">
        <v>0.70833333333333337</v>
      </c>
      <c r="E18" s="58">
        <f>IF('40'!$C18=0,0,'40'!$C18-$C$52)</f>
        <v>4.1666666666666685E-2</v>
      </c>
      <c r="F18" s="58">
        <f t="shared" si="1"/>
        <v>0</v>
      </c>
      <c r="G18" s="58">
        <f>IF('40'!$D18&lt;$D$52,0,'40'!$D18-$D$52)</f>
        <v>0</v>
      </c>
      <c r="J18" s="58">
        <f>J17-I17</f>
        <v>0.37500000000000006</v>
      </c>
    </row>
    <row r="19" spans="1:10" ht="15" x14ac:dyDescent="0.25">
      <c r="A19" s="46">
        <f t="shared" si="2"/>
        <v>43175</v>
      </c>
      <c r="B19" s="47" t="s">
        <v>62</v>
      </c>
      <c r="C19" s="53">
        <v>0.33333333333333331</v>
      </c>
      <c r="D19" s="54">
        <v>0.70833333333333337</v>
      </c>
      <c r="E19" s="55">
        <f>IF('40'!$C19=0,0,'40'!$C19-$C$52)</f>
        <v>0</v>
      </c>
      <c r="F19" s="55">
        <f t="shared" si="1"/>
        <v>0</v>
      </c>
      <c r="G19" s="55">
        <f>IF('40'!$D19&lt;$D$52,0,'40'!$D19-$D$52)</f>
        <v>0</v>
      </c>
      <c r="J19" s="58">
        <v>0.70833333333333337</v>
      </c>
    </row>
    <row r="20" spans="1:10" ht="15" x14ac:dyDescent="0.25">
      <c r="A20" s="3">
        <f t="shared" si="2"/>
        <v>43176</v>
      </c>
      <c r="B20" s="20" t="s">
        <v>63</v>
      </c>
      <c r="C20" s="56">
        <v>0.45833333333333331</v>
      </c>
      <c r="D20" s="57">
        <v>0.75</v>
      </c>
      <c r="E20" s="58">
        <f>IF('40'!$C20=0,0,'40'!$C20-$C$52)</f>
        <v>0.125</v>
      </c>
      <c r="F20" s="58">
        <f t="shared" si="1"/>
        <v>0</v>
      </c>
      <c r="G20" s="58">
        <f>IF('40'!$D20&lt;$D$52,0,'40'!$D20-$D$52)</f>
        <v>4.166666666666663E-2</v>
      </c>
      <c r="J20" s="101">
        <f>J19+J18</f>
        <v>1.0833333333333335</v>
      </c>
    </row>
    <row r="21" spans="1:10" ht="15" x14ac:dyDescent="0.25">
      <c r="A21" s="4">
        <f t="shared" si="2"/>
        <v>43177</v>
      </c>
      <c r="B21" s="20" t="s">
        <v>64</v>
      </c>
      <c r="C21" s="59"/>
      <c r="D21" s="60"/>
      <c r="E21" s="52">
        <f>IF('40'!$C21=0,0,'40'!$C21-$C$52)</f>
        <v>0</v>
      </c>
      <c r="F21" s="52">
        <f t="shared" si="1"/>
        <v>0</v>
      </c>
      <c r="G21" s="52">
        <f>IF('40'!$D21&lt;$D$52,0,'40'!$D21-$D$52)</f>
        <v>0</v>
      </c>
    </row>
    <row r="22" spans="1:10" ht="15" x14ac:dyDescent="0.25">
      <c r="A22" s="3">
        <f t="shared" si="2"/>
        <v>43178</v>
      </c>
      <c r="B22" s="20" t="s">
        <v>65</v>
      </c>
      <c r="C22" s="56">
        <v>0.42708333333333331</v>
      </c>
      <c r="D22" s="60">
        <v>0.76388888888888884</v>
      </c>
      <c r="E22" s="58">
        <f>IF('40'!$C22=0,0,'40'!$C22-$C$52)</f>
        <v>9.375E-2</v>
      </c>
      <c r="F22" s="58">
        <f t="shared" si="1"/>
        <v>0</v>
      </c>
      <c r="G22" s="58">
        <f>IF('40'!$D22&lt;$D$52,0,'40'!$D22-$D$52)</f>
        <v>5.5555555555555469E-2</v>
      </c>
    </row>
    <row r="23" spans="1:10" ht="15" x14ac:dyDescent="0.25">
      <c r="A23" s="4">
        <f t="shared" si="2"/>
        <v>43179</v>
      </c>
      <c r="B23" s="20" t="s">
        <v>66</v>
      </c>
      <c r="C23" s="59">
        <v>0.38194444444444442</v>
      </c>
      <c r="D23" s="60">
        <v>0.8125</v>
      </c>
      <c r="E23" s="52">
        <f>IF('40'!$C23=0,0,'40'!$C23-$C$52)</f>
        <v>4.8611111111111105E-2</v>
      </c>
      <c r="F23" s="52">
        <f t="shared" si="1"/>
        <v>0</v>
      </c>
      <c r="G23" s="52">
        <f>IF('40'!$D23&lt;$D$52,0,'40'!$D23-$D$52)</f>
        <v>0.10416666666666663</v>
      </c>
    </row>
    <row r="24" spans="1:10" ht="15" x14ac:dyDescent="0.25">
      <c r="A24" s="3">
        <f t="shared" si="2"/>
        <v>43180</v>
      </c>
      <c r="B24" s="20" t="s">
        <v>67</v>
      </c>
      <c r="C24" s="56">
        <v>0.45833333333333331</v>
      </c>
      <c r="D24" s="60">
        <v>0.79166666666666663</v>
      </c>
      <c r="E24" s="58">
        <f>IF('40'!$C24=0,0,'40'!$C24-$C$52)</f>
        <v>0.125</v>
      </c>
      <c r="F24" s="58">
        <f t="shared" si="1"/>
        <v>0</v>
      </c>
      <c r="G24" s="58">
        <f>IF('40'!$D24&lt;$D$52,0,'40'!$D24-$D$52)</f>
        <v>8.3333333333333259E-2</v>
      </c>
    </row>
    <row r="25" spans="1:10" ht="15" x14ac:dyDescent="0.25">
      <c r="A25" s="4">
        <f t="shared" si="2"/>
        <v>43181</v>
      </c>
      <c r="B25" s="20" t="s">
        <v>61</v>
      </c>
      <c r="C25" s="59">
        <v>0.41666666666666669</v>
      </c>
      <c r="D25" s="60">
        <v>0.70833333333333337</v>
      </c>
      <c r="E25" s="52">
        <f>IF('40'!$C25=0,0,'40'!$C25-$C$52)</f>
        <v>8.333333333333337E-2</v>
      </c>
      <c r="F25" s="52">
        <f t="shared" si="1"/>
        <v>0</v>
      </c>
      <c r="G25" s="52">
        <f>IF('40'!$D25&lt;$D$52,0,'40'!$D25-$D$52)</f>
        <v>0</v>
      </c>
    </row>
    <row r="26" spans="1:10" ht="15" x14ac:dyDescent="0.25">
      <c r="A26" s="46">
        <f t="shared" si="2"/>
        <v>43182</v>
      </c>
      <c r="B26" s="47" t="s">
        <v>62</v>
      </c>
      <c r="C26" s="53">
        <v>0.33333333333333331</v>
      </c>
      <c r="D26" s="54">
        <v>0.70833333333333337</v>
      </c>
      <c r="E26" s="55">
        <f>IF('40'!$C26=0,0,'40'!$C26-$C$52)</f>
        <v>0</v>
      </c>
      <c r="F26" s="55">
        <f t="shared" si="1"/>
        <v>0</v>
      </c>
      <c r="G26" s="55">
        <f>IF('40'!$D26&lt;$D$52,0,'40'!$D26-$D$52)</f>
        <v>0</v>
      </c>
    </row>
    <row r="27" spans="1:10" ht="15" x14ac:dyDescent="0.25">
      <c r="A27" s="4">
        <f t="shared" si="2"/>
        <v>43183</v>
      </c>
      <c r="B27" s="20" t="s">
        <v>63</v>
      </c>
      <c r="C27" s="59">
        <v>0.39583333333333331</v>
      </c>
      <c r="D27" s="60">
        <v>0.75</v>
      </c>
      <c r="E27" s="52">
        <f>IF('40'!$C27=0,0,'40'!$C27-$C$52)</f>
        <v>6.25E-2</v>
      </c>
      <c r="F27" s="52">
        <f t="shared" si="1"/>
        <v>0</v>
      </c>
      <c r="G27" s="52">
        <f>IF('40'!$D27&lt;$D$52,0,'40'!$D27-$D$52)</f>
        <v>4.166666666666663E-2</v>
      </c>
    </row>
    <row r="28" spans="1:10" ht="15" x14ac:dyDescent="0.25">
      <c r="A28" s="3">
        <f t="shared" si="2"/>
        <v>43184</v>
      </c>
      <c r="B28" s="20" t="s">
        <v>64</v>
      </c>
      <c r="C28" s="56">
        <v>0.4375</v>
      </c>
      <c r="D28" s="57">
        <v>0.77083333333333337</v>
      </c>
      <c r="E28" s="58">
        <f>IF('40'!$C28=0,0,'40'!$C28-$C$52)</f>
        <v>0.10416666666666669</v>
      </c>
      <c r="F28" s="58">
        <f t="shared" si="1"/>
        <v>0</v>
      </c>
      <c r="G28" s="58">
        <f>IF('40'!$D28&lt;$D$52,0,'40'!$D28-$D$52)</f>
        <v>6.25E-2</v>
      </c>
    </row>
    <row r="29" spans="1:10" ht="15" x14ac:dyDescent="0.25">
      <c r="A29" s="4">
        <f t="shared" si="2"/>
        <v>43185</v>
      </c>
      <c r="B29" s="20" t="s">
        <v>65</v>
      </c>
      <c r="C29" s="59">
        <v>0.4236111111111111</v>
      </c>
      <c r="D29" s="60">
        <v>0.86111111111111116</v>
      </c>
      <c r="E29" s="52">
        <f>IF('40'!$C29=0,0,'40'!$C29-$C$52)</f>
        <v>9.027777777777779E-2</v>
      </c>
      <c r="F29" s="52">
        <f t="shared" si="1"/>
        <v>0</v>
      </c>
      <c r="G29" s="52">
        <f>IF('40'!$D29&lt;$D$52,0,'40'!$D29-$D$52)</f>
        <v>0.15277777777777779</v>
      </c>
    </row>
    <row r="30" spans="1:10" ht="15" x14ac:dyDescent="0.25">
      <c r="A30" s="3">
        <f t="shared" si="2"/>
        <v>43186</v>
      </c>
      <c r="B30" s="20" t="s">
        <v>66</v>
      </c>
      <c r="C30" s="56">
        <v>0.5</v>
      </c>
      <c r="D30" s="57">
        <v>0.85069444444444453</v>
      </c>
      <c r="E30" s="58">
        <f>IF('40'!$C30=0,0,'40'!$C30-$C$52)</f>
        <v>0.16666666666666669</v>
      </c>
      <c r="F30" s="58">
        <f t="shared" si="1"/>
        <v>0</v>
      </c>
      <c r="G30" s="58">
        <f>IF('40'!$D30&lt;$D$52,0,'40'!$D30-$D$52)</f>
        <v>0.14236111111111116</v>
      </c>
    </row>
    <row r="31" spans="1:10" ht="15" x14ac:dyDescent="0.25">
      <c r="A31" s="4">
        <f t="shared" si="2"/>
        <v>43187</v>
      </c>
      <c r="B31" s="20" t="s">
        <v>67</v>
      </c>
      <c r="C31" s="59">
        <v>0.41666666666666669</v>
      </c>
      <c r="D31" s="60">
        <v>0.8125</v>
      </c>
      <c r="E31" s="52">
        <f>IF('40'!$C31=0,0,'40'!$C31-$C$52)</f>
        <v>8.333333333333337E-2</v>
      </c>
      <c r="F31" s="52">
        <f t="shared" si="1"/>
        <v>0</v>
      </c>
      <c r="G31" s="52">
        <f>IF('40'!$D31&lt;$D$52,0,'40'!$D31-$D$52)</f>
        <v>0.10416666666666663</v>
      </c>
    </row>
    <row r="32" spans="1:10" ht="15" x14ac:dyDescent="0.25">
      <c r="A32" s="3">
        <f>A31+1</f>
        <v>43188</v>
      </c>
      <c r="B32" s="20" t="s">
        <v>61</v>
      </c>
      <c r="C32" s="56">
        <v>0.44791666666666669</v>
      </c>
      <c r="D32" s="57">
        <v>0.73611111111111116</v>
      </c>
      <c r="E32" s="58">
        <f>IF('40'!$C32=0,0,'40'!$C32-$C$52)</f>
        <v>0.11458333333333337</v>
      </c>
      <c r="F32" s="58">
        <f t="shared" si="1"/>
        <v>0</v>
      </c>
      <c r="G32" s="58">
        <f>IF('40'!$D32&lt;$D$52,0,'40'!$D32-$D$52)</f>
        <v>2.777777777777779E-2</v>
      </c>
    </row>
    <row r="33" spans="1:7" ht="15" x14ac:dyDescent="0.25">
      <c r="A33" s="46">
        <f t="shared" ref="A33" si="3">A32+1</f>
        <v>43189</v>
      </c>
      <c r="B33" s="47" t="s">
        <v>62</v>
      </c>
      <c r="C33" s="53">
        <v>0.33333333333333331</v>
      </c>
      <c r="D33" s="54">
        <v>0.70833333333333337</v>
      </c>
      <c r="E33" s="55">
        <f>IF('40'!$C33=0,0,'40'!$C33-$C$52)</f>
        <v>0</v>
      </c>
      <c r="F33" s="55">
        <f t="shared" si="1"/>
        <v>0</v>
      </c>
      <c r="G33" s="55">
        <f>IF('40'!$D33&lt;$D$52,0,'40'!$D33-$D$52)</f>
        <v>0</v>
      </c>
    </row>
    <row r="34" spans="1:7" ht="15" x14ac:dyDescent="0.2">
      <c r="A34" s="3">
        <f>A33+1</f>
        <v>43190</v>
      </c>
      <c r="B34" s="20" t="s">
        <v>63</v>
      </c>
      <c r="C34" s="5">
        <v>0.42708333333333331</v>
      </c>
      <c r="D34" s="6">
        <v>0.70833333333333337</v>
      </c>
      <c r="E34" s="58">
        <f>IF('40'!$C34=0,0,'40'!$C34-$C$52)</f>
        <v>9.375E-2</v>
      </c>
      <c r="F34" s="58">
        <f t="shared" ref="F34" si="4">IF(D34=0,0,IF(D34&lt;$D$52,$D$52-D34,0))</f>
        <v>0</v>
      </c>
      <c r="G34" s="58">
        <f>IF('40'!$D34&lt;$D$52,0,'40'!$D34-$D$52)</f>
        <v>0</v>
      </c>
    </row>
    <row r="35" spans="1:7" ht="15" x14ac:dyDescent="0.25">
      <c r="A35" s="7"/>
      <c r="B35" s="1">
        <f>'40'!$C$35-'40'!$D$35+COUNTA(C4:C35)</f>
        <v>30</v>
      </c>
      <c r="C35" s="18">
        <f>SUBTOTAL(103,'40'!$C$4:$C$33)</f>
        <v>28</v>
      </c>
      <c r="D35" s="18">
        <f>SUBTOTAL(103,'40'!$D$4:$D$33)</f>
        <v>28</v>
      </c>
      <c r="E35" s="8">
        <f>SUM(E4:E34)</f>
        <v>1.9583333333333339</v>
      </c>
      <c r="F35" s="8">
        <f>SUM(F4:F34)</f>
        <v>0</v>
      </c>
      <c r="G35" s="8">
        <f>SUM(G4:G34)</f>
        <v>0.89930555555555525</v>
      </c>
    </row>
    <row r="36" spans="1:7" ht="8.25" hidden="1" customHeight="1" x14ac:dyDescent="0.2"/>
    <row r="37" spans="1:7" ht="15.75" hidden="1" x14ac:dyDescent="0.2">
      <c r="E37" s="28">
        <f>'40'!$E$35*1.5</f>
        <v>2.9375000000000009</v>
      </c>
      <c r="F37" s="28">
        <f>'40'!$F$35*1</f>
        <v>0</v>
      </c>
      <c r="G37" s="28">
        <f>'40'!$G$35*1.5</f>
        <v>1.3489583333333328</v>
      </c>
    </row>
    <row r="38" spans="1:7" ht="22.5" hidden="1" customHeight="1" x14ac:dyDescent="0.2">
      <c r="E38" s="29">
        <f>E37*24</f>
        <v>70.500000000000028</v>
      </c>
      <c r="F38" s="29">
        <f t="shared" ref="F38:G38" si="5">F37*24</f>
        <v>0</v>
      </c>
      <c r="G38" s="29">
        <f t="shared" si="5"/>
        <v>32.374999999999986</v>
      </c>
    </row>
    <row r="39" spans="1:7" s="27" customFormat="1" ht="21.75" customHeight="1" x14ac:dyDescent="0.2">
      <c r="A39" s="61" t="s">
        <v>14</v>
      </c>
      <c r="B39" s="61" t="s">
        <v>69</v>
      </c>
      <c r="C39" s="61" t="s">
        <v>15</v>
      </c>
      <c r="D39" s="61" t="s">
        <v>68</v>
      </c>
      <c r="E39" s="61" t="s">
        <v>16</v>
      </c>
      <c r="F39" s="61" t="s">
        <v>17</v>
      </c>
      <c r="G39" s="61" t="s">
        <v>18</v>
      </c>
    </row>
    <row r="40" spans="1:7" s="27" customFormat="1" ht="21" customHeight="1" x14ac:dyDescent="0.2">
      <c r="B40" s="38">
        <f>ROUND(C40-E40-F40+G40,0)</f>
        <v>792</v>
      </c>
      <c r="C40" s="32">
        <f>'40'!$C$35*I7</f>
        <v>933.33333333333337</v>
      </c>
      <c r="D40" s="32">
        <f>جدول!G43</f>
        <v>5836</v>
      </c>
      <c r="E40" s="33">
        <f>E38*$I$8</f>
        <v>261.11111111111126</v>
      </c>
      <c r="F40" s="33">
        <f t="shared" ref="F40:G40" si="6">F38*$I$8</f>
        <v>0</v>
      </c>
      <c r="G40" s="33">
        <f t="shared" si="6"/>
        <v>119.90740740740738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22" activePane="bottomRight" state="frozen"/>
      <selection activeCell="J15" sqref="J15"/>
      <selection pane="topRight" activeCell="J15" sqref="J15"/>
      <selection pane="bottomLeft" activeCell="J15" sqref="J15"/>
      <selection pane="bottomRight" activeCell="D32" sqref="D32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جدول!B44</f>
        <v>0</v>
      </c>
    </row>
    <row r="2" spans="1:10" ht="20.25" x14ac:dyDescent="0.3">
      <c r="A2" s="133" t="s">
        <v>20</v>
      </c>
      <c r="B2" s="133"/>
      <c r="C2" s="39" t="str">
        <f>جدول!C44</f>
        <v>ام علي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50"/>
      <c r="E4" s="51">
        <f>IF('41'!$C4=0,0,'41'!$C4-$C$52)</f>
        <v>0</v>
      </c>
      <c r="F4" s="51">
        <f>IF(D4=0,0,IF(D4&lt;$D$52,$D$52-D4,0))</f>
        <v>0</v>
      </c>
      <c r="G4" s="51">
        <f>IF('41'!$D4&lt;$D$52,0,'41'!$D4-$D$52)</f>
        <v>0</v>
      </c>
      <c r="I4" s="40">
        <f>جدول!D44</f>
        <v>1000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IF('41'!$C5=0,0,'41'!$C5-$C$52)</f>
        <v>0</v>
      </c>
      <c r="F5" s="55">
        <f t="shared" ref="F5:F33" si="1">IF(D5=0,0,IF(D5&lt;$D$52,$D$52-D5,0))</f>
        <v>0</v>
      </c>
      <c r="G5" s="55">
        <f>IF('41'!$D5&lt;$D$52,0,'41'!$D5-$D$52)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56"/>
      <c r="D6" s="57"/>
      <c r="E6" s="58">
        <f>IF('41'!$C6=0,0,'41'!$C6-$C$52)</f>
        <v>0</v>
      </c>
      <c r="F6" s="58">
        <f t="shared" si="1"/>
        <v>0</v>
      </c>
      <c r="G6" s="58">
        <f>IF('41'!$D6&lt;$D$52,0,'41'!$D6-$D$52)</f>
        <v>0</v>
      </c>
      <c r="I6" s="23">
        <v>9</v>
      </c>
      <c r="J6" s="23" t="s">
        <v>11</v>
      </c>
    </row>
    <row r="7" spans="1:10" ht="15" x14ac:dyDescent="0.25">
      <c r="A7" s="4">
        <f t="shared" ref="A7:A31" si="2">A6+1</f>
        <v>43163</v>
      </c>
      <c r="B7" s="20" t="s">
        <v>64</v>
      </c>
      <c r="C7" s="59"/>
      <c r="D7" s="60"/>
      <c r="E7" s="52">
        <f>IF('41'!$C7=0,0,'41'!$C7-$C$52)</f>
        <v>0</v>
      </c>
      <c r="F7" s="52">
        <f t="shared" si="1"/>
        <v>0</v>
      </c>
      <c r="G7" s="52">
        <f>IF('41'!$D7&lt;$D$52,0,'41'!$D7-$D$52)</f>
        <v>0</v>
      </c>
      <c r="I7" s="48">
        <f>I4/I5</f>
        <v>33.333333333333336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56"/>
      <c r="D8" s="57"/>
      <c r="E8" s="58">
        <f>IF('41'!$C8=0,0,'41'!$C8-$C$52)</f>
        <v>0</v>
      </c>
      <c r="F8" s="58">
        <f t="shared" si="1"/>
        <v>0</v>
      </c>
      <c r="G8" s="58">
        <f>IF('41'!$D8&lt;$D$52,0,'41'!$D8-$D$52)</f>
        <v>0</v>
      </c>
      <c r="I8" s="48">
        <f>I7/I6</f>
        <v>3.7037037037037042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59"/>
      <c r="D9" s="60"/>
      <c r="E9" s="52">
        <f>IF('41'!$C9=0,0,'41'!$C9-$C$52)</f>
        <v>0</v>
      </c>
      <c r="F9" s="52">
        <f t="shared" si="1"/>
        <v>0</v>
      </c>
      <c r="G9" s="52">
        <f>IF('41'!$D9&lt;$D$52,0,'41'!$D9-$D$52)</f>
        <v>0</v>
      </c>
      <c r="I9" s="23">
        <f>I5*I6</f>
        <v>270</v>
      </c>
      <c r="J9" s="23" t="s">
        <v>13</v>
      </c>
    </row>
    <row r="10" spans="1:10" ht="15" x14ac:dyDescent="0.25">
      <c r="A10" s="3">
        <f t="shared" si="2"/>
        <v>43166</v>
      </c>
      <c r="B10" s="20" t="s">
        <v>67</v>
      </c>
      <c r="C10" s="56"/>
      <c r="D10" s="57"/>
      <c r="E10" s="58">
        <f>IF('41'!$C10=0,0,'41'!$C10-$C$52)</f>
        <v>0</v>
      </c>
      <c r="F10" s="58">
        <f t="shared" si="1"/>
        <v>0</v>
      </c>
      <c r="G10" s="58">
        <f>IF('41'!$D10&lt;$D$52,0,'41'!$D10-$D$52)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59"/>
      <c r="D11" s="60"/>
      <c r="E11" s="52">
        <f>IF('41'!$C11=0,0,'41'!$C11-$C$52)</f>
        <v>0</v>
      </c>
      <c r="F11" s="52">
        <f t="shared" si="1"/>
        <v>0</v>
      </c>
      <c r="G11" s="52">
        <f>IF('41'!$D11&lt;$D$52,0,'41'!$D11-$D$52)</f>
        <v>0</v>
      </c>
      <c r="I11" s="23" t="s">
        <v>100</v>
      </c>
    </row>
    <row r="12" spans="1:10" ht="15" x14ac:dyDescent="0.25">
      <c r="A12" s="46">
        <f t="shared" si="2"/>
        <v>43168</v>
      </c>
      <c r="B12" s="47" t="s">
        <v>62</v>
      </c>
      <c r="C12" s="53"/>
      <c r="D12" s="54"/>
      <c r="E12" s="55">
        <f>IF('41'!$C12=0,0,'41'!$C12-$C$52)</f>
        <v>0</v>
      </c>
      <c r="F12" s="55">
        <f t="shared" si="1"/>
        <v>0</v>
      </c>
      <c r="G12" s="55">
        <f>IF('41'!$D12&lt;$D$52,0,'41'!$D12-$D$52)</f>
        <v>0</v>
      </c>
      <c r="I12" s="58">
        <v>0.33333333333333331</v>
      </c>
      <c r="J12" s="58">
        <v>0.75</v>
      </c>
    </row>
    <row r="13" spans="1:10" ht="15" x14ac:dyDescent="0.25">
      <c r="A13" s="4">
        <f t="shared" si="2"/>
        <v>43169</v>
      </c>
      <c r="B13" s="20" t="s">
        <v>63</v>
      </c>
      <c r="C13" s="59"/>
      <c r="D13" s="60"/>
      <c r="E13" s="52">
        <f>IF('41'!$C13=0,0,'41'!$C13-$C$52)</f>
        <v>0</v>
      </c>
      <c r="F13" s="52">
        <f t="shared" si="1"/>
        <v>0</v>
      </c>
      <c r="G13" s="52">
        <f>IF('41'!$D13&lt;$D$52,0,'41'!$D13-$D$52)</f>
        <v>0</v>
      </c>
      <c r="J13" s="58">
        <f>J12-I12</f>
        <v>0.41666666666666669</v>
      </c>
    </row>
    <row r="14" spans="1:10" ht="15" x14ac:dyDescent="0.25">
      <c r="A14" s="3">
        <f t="shared" si="2"/>
        <v>43170</v>
      </c>
      <c r="B14" s="20" t="s">
        <v>64</v>
      </c>
      <c r="C14" s="56"/>
      <c r="D14" s="57"/>
      <c r="E14" s="58">
        <f>IF('41'!$C14=0,0,'41'!$C14-$C$52)</f>
        <v>0</v>
      </c>
      <c r="F14" s="58">
        <f t="shared" si="1"/>
        <v>0</v>
      </c>
      <c r="G14" s="58">
        <f>IF('41'!$D14&lt;$D$52,0,'41'!$D14-$D$52)</f>
        <v>0</v>
      </c>
      <c r="J14" s="58">
        <v>0.70833333333333337</v>
      </c>
    </row>
    <row r="15" spans="1:10" ht="15" x14ac:dyDescent="0.25">
      <c r="A15" s="4">
        <f t="shared" si="2"/>
        <v>43171</v>
      </c>
      <c r="B15" s="20" t="s">
        <v>65</v>
      </c>
      <c r="C15" s="59"/>
      <c r="D15" s="60"/>
      <c r="E15" s="52">
        <f>IF('41'!$C15=0,0,'41'!$C15-$C$52)</f>
        <v>0</v>
      </c>
      <c r="F15" s="52">
        <f t="shared" si="1"/>
        <v>0</v>
      </c>
      <c r="G15" s="52">
        <f>IF('41'!$D15&lt;$D$52,0,'41'!$D15-$D$52)</f>
        <v>0</v>
      </c>
      <c r="J15" s="101">
        <f>J14+J13</f>
        <v>1.125</v>
      </c>
    </row>
    <row r="16" spans="1:10" ht="15" x14ac:dyDescent="0.25">
      <c r="A16" s="3">
        <f t="shared" si="2"/>
        <v>43172</v>
      </c>
      <c r="B16" s="20" t="s">
        <v>66</v>
      </c>
      <c r="C16" s="56"/>
      <c r="D16" s="57"/>
      <c r="E16" s="58">
        <f>IF('41'!$C16=0,0,'41'!$C16-$C$52)</f>
        <v>0</v>
      </c>
      <c r="F16" s="58">
        <f t="shared" si="1"/>
        <v>0</v>
      </c>
      <c r="G16" s="58">
        <f>IF('41'!$D16&lt;$D$52,0,'41'!$D16-$D$52)</f>
        <v>0</v>
      </c>
      <c r="I16" s="23" t="s">
        <v>100</v>
      </c>
    </row>
    <row r="17" spans="1:10" ht="15" x14ac:dyDescent="0.25">
      <c r="A17" s="4">
        <f t="shared" si="2"/>
        <v>43173</v>
      </c>
      <c r="B17" s="20" t="s">
        <v>67</v>
      </c>
      <c r="C17" s="59"/>
      <c r="D17" s="60"/>
      <c r="E17" s="52">
        <f>IF('41'!$C17=0,0,'41'!$C17-$C$52)</f>
        <v>0</v>
      </c>
      <c r="F17" s="52">
        <f t="shared" si="1"/>
        <v>0</v>
      </c>
      <c r="G17" s="52">
        <f>IF('41'!$D17&lt;$D$52,0,'41'!$D17-$D$52)</f>
        <v>0</v>
      </c>
      <c r="I17" s="58">
        <v>0.33333333333333331</v>
      </c>
      <c r="J17" s="58">
        <v>0.70833333333333337</v>
      </c>
    </row>
    <row r="18" spans="1:10" ht="15" x14ac:dyDescent="0.25">
      <c r="A18" s="3">
        <f t="shared" si="2"/>
        <v>43174</v>
      </c>
      <c r="B18" s="20" t="s">
        <v>61</v>
      </c>
      <c r="C18" s="56"/>
      <c r="D18" s="57"/>
      <c r="E18" s="58">
        <f>IF('41'!$C18=0,0,'41'!$C18-$C$52)</f>
        <v>0</v>
      </c>
      <c r="F18" s="58">
        <f t="shared" si="1"/>
        <v>0</v>
      </c>
      <c r="G18" s="58">
        <f>IF('41'!$D18&lt;$D$52,0,'41'!$D18-$D$52)</f>
        <v>0</v>
      </c>
      <c r="J18" s="58">
        <f>J17-I17</f>
        <v>0.37500000000000006</v>
      </c>
    </row>
    <row r="19" spans="1:10" ht="15" x14ac:dyDescent="0.25">
      <c r="A19" s="46">
        <f t="shared" si="2"/>
        <v>43175</v>
      </c>
      <c r="B19" s="47" t="s">
        <v>62</v>
      </c>
      <c r="C19" s="53"/>
      <c r="D19" s="54"/>
      <c r="E19" s="55">
        <f>IF('41'!$C19=0,0,'41'!$C19-$C$52)</f>
        <v>0</v>
      </c>
      <c r="F19" s="55">
        <f t="shared" si="1"/>
        <v>0</v>
      </c>
      <c r="G19" s="55">
        <f>IF('41'!$D19&lt;$D$52,0,'41'!$D19-$D$52)</f>
        <v>0</v>
      </c>
      <c r="J19" s="58">
        <v>0.70833333333333337</v>
      </c>
    </row>
    <row r="20" spans="1:10" ht="15" x14ac:dyDescent="0.25">
      <c r="A20" s="3">
        <f t="shared" si="2"/>
        <v>43176</v>
      </c>
      <c r="B20" s="20" t="s">
        <v>63</v>
      </c>
      <c r="C20" s="56"/>
      <c r="D20" s="57"/>
      <c r="E20" s="58">
        <f>IF('41'!$C20=0,0,'41'!$C20-$C$52)</f>
        <v>0</v>
      </c>
      <c r="F20" s="58">
        <f t="shared" si="1"/>
        <v>0</v>
      </c>
      <c r="G20" s="58">
        <f>IF('41'!$D20&lt;$D$52,0,'41'!$D20-$D$52)</f>
        <v>0</v>
      </c>
      <c r="J20" s="101">
        <f>J19+J18</f>
        <v>1.0833333333333335</v>
      </c>
    </row>
    <row r="21" spans="1:10" ht="15" x14ac:dyDescent="0.2">
      <c r="A21" s="4">
        <f t="shared" si="2"/>
        <v>43177</v>
      </c>
      <c r="B21" s="20" t="s">
        <v>64</v>
      </c>
      <c r="C21" s="58">
        <v>0.33333333333333331</v>
      </c>
      <c r="D21" s="58">
        <v>0.75</v>
      </c>
      <c r="E21" s="52">
        <f>IF('41'!$C21=0,0,'41'!$C21-$C$52)</f>
        <v>0</v>
      </c>
      <c r="F21" s="52">
        <f t="shared" si="1"/>
        <v>0</v>
      </c>
      <c r="G21" s="52">
        <f>IF('41'!$D21&lt;$D$52,0,'41'!$D21-$D$52)</f>
        <v>4.166666666666663E-2</v>
      </c>
    </row>
    <row r="22" spans="1:10" ht="15" x14ac:dyDescent="0.2">
      <c r="A22" s="3">
        <f t="shared" si="2"/>
        <v>43178</v>
      </c>
      <c r="B22" s="20" t="s">
        <v>65</v>
      </c>
      <c r="C22" s="58">
        <v>0.34375</v>
      </c>
      <c r="D22" s="58">
        <v>0.75</v>
      </c>
      <c r="E22" s="58">
        <f>IF('41'!$C22=0,0,'41'!$C22-$C$52)</f>
        <v>1.0416666666666685E-2</v>
      </c>
      <c r="F22" s="58">
        <f t="shared" si="1"/>
        <v>0</v>
      </c>
      <c r="G22" s="58">
        <f>IF('41'!$D22&lt;$D$52,0,'41'!$D22-$D$52)</f>
        <v>4.166666666666663E-2</v>
      </c>
    </row>
    <row r="23" spans="1:10" ht="15" x14ac:dyDescent="0.2">
      <c r="A23" s="4">
        <f t="shared" si="2"/>
        <v>43179</v>
      </c>
      <c r="B23" s="20" t="s">
        <v>66</v>
      </c>
      <c r="C23" s="58">
        <v>0.34375</v>
      </c>
      <c r="D23" s="58">
        <v>0.8125</v>
      </c>
      <c r="E23" s="52">
        <f>IF('41'!$C23=0,0,'41'!$C23-$C$52)</f>
        <v>1.0416666666666685E-2</v>
      </c>
      <c r="F23" s="52">
        <f t="shared" si="1"/>
        <v>0</v>
      </c>
      <c r="G23" s="52">
        <f>IF('41'!$D23&lt;$D$52,0,'41'!$D23-$D$52)</f>
        <v>0.10416666666666663</v>
      </c>
    </row>
    <row r="24" spans="1:10" ht="15" x14ac:dyDescent="0.2">
      <c r="A24" s="3">
        <f t="shared" si="2"/>
        <v>43180</v>
      </c>
      <c r="B24" s="20" t="s">
        <v>67</v>
      </c>
      <c r="C24" s="58">
        <v>0.34722222222222227</v>
      </c>
      <c r="D24" s="58">
        <v>0.75</v>
      </c>
      <c r="E24" s="58">
        <f>IF('41'!$C24=0,0,'41'!$C24-$C$52)</f>
        <v>1.3888888888888951E-2</v>
      </c>
      <c r="F24" s="58">
        <f t="shared" si="1"/>
        <v>0</v>
      </c>
      <c r="G24" s="58">
        <f>IF('41'!$D24&lt;$D$52,0,'41'!$D24-$D$52)</f>
        <v>4.166666666666663E-2</v>
      </c>
    </row>
    <row r="25" spans="1:10" ht="15" x14ac:dyDescent="0.2">
      <c r="A25" s="4">
        <f t="shared" si="2"/>
        <v>43181</v>
      </c>
      <c r="B25" s="20" t="s">
        <v>61</v>
      </c>
      <c r="C25" s="58">
        <v>0.33333333333333331</v>
      </c>
      <c r="D25" s="58">
        <v>0.70833333333333337</v>
      </c>
      <c r="E25" s="52">
        <f>IF('41'!$C25=0,0,'41'!$C25-$C$52)</f>
        <v>0</v>
      </c>
      <c r="F25" s="52">
        <f t="shared" si="1"/>
        <v>0</v>
      </c>
      <c r="G25" s="52">
        <f>IF('41'!$D25&lt;$D$52,0,'41'!$D25-$D$52)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1.0416666666666667</v>
      </c>
      <c r="E26" s="55">
        <f>IF('41'!$C26=0,0,'41'!$C26-$C$52)</f>
        <v>0</v>
      </c>
      <c r="F26" s="55">
        <f t="shared" si="1"/>
        <v>0</v>
      </c>
      <c r="G26" s="55">
        <f>IF('41'!$D26&lt;$D$52,0,'41'!$D26-$D$52)</f>
        <v>0.33333333333333337</v>
      </c>
    </row>
    <row r="27" spans="1:10" ht="15" x14ac:dyDescent="0.25">
      <c r="A27" s="4">
        <f t="shared" si="2"/>
        <v>43183</v>
      </c>
      <c r="B27" s="20" t="s">
        <v>63</v>
      </c>
      <c r="C27" s="59"/>
      <c r="D27" s="60"/>
      <c r="E27" s="52">
        <f>IF('41'!$C27=0,0,'41'!$C27-$C$52)</f>
        <v>0</v>
      </c>
      <c r="F27" s="52">
        <f t="shared" si="1"/>
        <v>0</v>
      </c>
      <c r="G27" s="52">
        <f>IF('41'!$D27&lt;$D$52,0,'41'!$D27-$D$52)</f>
        <v>0</v>
      </c>
    </row>
    <row r="28" spans="1:10" ht="15" x14ac:dyDescent="0.25">
      <c r="A28" s="3">
        <f t="shared" si="2"/>
        <v>43184</v>
      </c>
      <c r="B28" s="20" t="s">
        <v>64</v>
      </c>
      <c r="C28" s="56"/>
      <c r="D28" s="57"/>
      <c r="E28" s="58">
        <f>IF('41'!$C28=0,0,'41'!$C28-$C$52)</f>
        <v>0</v>
      </c>
      <c r="F28" s="58">
        <f t="shared" si="1"/>
        <v>0</v>
      </c>
      <c r="G28" s="58">
        <f>IF('41'!$D28&lt;$D$52,0,'41'!$D28-$D$52)</f>
        <v>0</v>
      </c>
    </row>
    <row r="29" spans="1:10" ht="15" x14ac:dyDescent="0.25">
      <c r="A29" s="4">
        <f t="shared" si="2"/>
        <v>43185</v>
      </c>
      <c r="B29" s="20" t="s">
        <v>65</v>
      </c>
      <c r="C29" s="59"/>
      <c r="D29" s="60"/>
      <c r="E29" s="52">
        <f>IF('41'!$C29=0,0,'41'!$C29-$C$52)</f>
        <v>0</v>
      </c>
      <c r="F29" s="52">
        <f t="shared" si="1"/>
        <v>0</v>
      </c>
      <c r="G29" s="52">
        <f>IF('41'!$D29&lt;$D$52,0,'41'!$D29-$D$52)</f>
        <v>0</v>
      </c>
    </row>
    <row r="30" spans="1:10" ht="15" x14ac:dyDescent="0.25">
      <c r="A30" s="3">
        <f t="shared" si="2"/>
        <v>43186</v>
      </c>
      <c r="B30" s="20" t="s">
        <v>66</v>
      </c>
      <c r="C30" s="56">
        <v>0.33333333333333331</v>
      </c>
      <c r="D30" s="57">
        <v>0.80208333333333337</v>
      </c>
      <c r="E30" s="58">
        <f>IF('41'!$C30=0,0,'41'!$C30-$C$52)</f>
        <v>0</v>
      </c>
      <c r="F30" s="58">
        <f t="shared" si="1"/>
        <v>0</v>
      </c>
      <c r="G30" s="58">
        <f>IF('41'!$D30&lt;$D$52,0,'41'!$D30-$D$52)</f>
        <v>9.375E-2</v>
      </c>
    </row>
    <row r="31" spans="1:10" ht="15" x14ac:dyDescent="0.25">
      <c r="A31" s="4">
        <f t="shared" si="2"/>
        <v>43187</v>
      </c>
      <c r="B31" s="20" t="s">
        <v>67</v>
      </c>
      <c r="C31" s="59">
        <v>0.34375</v>
      </c>
      <c r="D31" s="60">
        <v>0.70833333333333337</v>
      </c>
      <c r="E31" s="52">
        <f>IF('41'!$C31=0,0,'41'!$C31-$C$52)</f>
        <v>1.0416666666666685E-2</v>
      </c>
      <c r="F31" s="52">
        <f t="shared" si="1"/>
        <v>0</v>
      </c>
      <c r="G31" s="52">
        <f>IF('41'!$D31&lt;$D$52,0,'41'!$D31-$D$52)</f>
        <v>0</v>
      </c>
    </row>
    <row r="32" spans="1:10" ht="15" x14ac:dyDescent="0.25">
      <c r="A32" s="3">
        <f>A31+1</f>
        <v>43188</v>
      </c>
      <c r="B32" s="20" t="s">
        <v>61</v>
      </c>
      <c r="C32" s="56"/>
      <c r="D32" s="57"/>
      <c r="E32" s="58">
        <f>IF('41'!$C32=0,0,'41'!$C32-$C$52)</f>
        <v>0</v>
      </c>
      <c r="F32" s="58">
        <f t="shared" si="1"/>
        <v>0</v>
      </c>
      <c r="G32" s="58">
        <f>IF('41'!$D32&lt;$D$52,0,'41'!$D32-$D$52)</f>
        <v>0</v>
      </c>
    </row>
    <row r="33" spans="1:7" ht="15" x14ac:dyDescent="0.25">
      <c r="A33" s="46">
        <f t="shared" ref="A33" si="3">A32+1</f>
        <v>43189</v>
      </c>
      <c r="B33" s="47" t="s">
        <v>62</v>
      </c>
      <c r="C33" s="53"/>
      <c r="D33" s="54"/>
      <c r="E33" s="55">
        <f>IF('41'!$C33=0,0,'41'!$C33-$C$52)</f>
        <v>0</v>
      </c>
      <c r="F33" s="55">
        <f t="shared" si="1"/>
        <v>0</v>
      </c>
      <c r="G33" s="55">
        <f>IF('41'!$D33&lt;$D$52,0,'41'!$D33-$D$52)</f>
        <v>0</v>
      </c>
    </row>
    <row r="34" spans="1:7" ht="15" x14ac:dyDescent="0.2">
      <c r="A34" s="3">
        <f>A33+1</f>
        <v>43190</v>
      </c>
      <c r="B34" s="20" t="s">
        <v>63</v>
      </c>
      <c r="C34" s="5"/>
      <c r="D34" s="6"/>
      <c r="E34" s="58">
        <f>IF('41'!$C34=0,0,'41'!$C34-$C$52)</f>
        <v>0</v>
      </c>
      <c r="F34" s="58">
        <f t="shared" ref="F34" si="4">IF(D34=0,0,IF(D34&lt;$D$52,$D$52-D34,0))</f>
        <v>0</v>
      </c>
      <c r="G34" s="58">
        <f>IF('41'!$D34&lt;$D$52,0,'41'!$D34-$D$52)</f>
        <v>0</v>
      </c>
    </row>
    <row r="35" spans="1:7" ht="15" x14ac:dyDescent="0.25">
      <c r="A35" s="7"/>
      <c r="B35" s="1">
        <f>'41'!$C$35-'41'!$D$35+COUNTA(C4:C35)</f>
        <v>9</v>
      </c>
      <c r="C35" s="18">
        <f>SUBTOTAL(103,'41'!$C$4:$C$33)</f>
        <v>8</v>
      </c>
      <c r="D35" s="18">
        <f>SUBTOTAL(103,'41'!$D$4:$D$33)</f>
        <v>8</v>
      </c>
      <c r="E35" s="8">
        <f>SUM(E4:E34)</f>
        <v>4.5138888888889006E-2</v>
      </c>
      <c r="F35" s="8">
        <f>SUM(F4:F34)</f>
        <v>0</v>
      </c>
      <c r="G35" s="8">
        <f>SUM(G4:G34)</f>
        <v>0.65624999999999989</v>
      </c>
    </row>
    <row r="36" spans="1:7" ht="8.25" hidden="1" customHeight="1" x14ac:dyDescent="0.2"/>
    <row r="37" spans="1:7" ht="15.75" hidden="1" x14ac:dyDescent="0.2">
      <c r="E37" s="28">
        <f>'41'!$E$35*1.5</f>
        <v>6.7708333333333509E-2</v>
      </c>
      <c r="F37" s="28">
        <f>'41'!$F$35*1</f>
        <v>0</v>
      </c>
      <c r="G37" s="28">
        <f>'41'!$G$35*1.5</f>
        <v>0.98437499999999978</v>
      </c>
    </row>
    <row r="38" spans="1:7" ht="22.5" hidden="1" customHeight="1" x14ac:dyDescent="0.2">
      <c r="E38" s="29">
        <f>E37*24</f>
        <v>1.6250000000000042</v>
      </c>
      <c r="F38" s="29">
        <f t="shared" ref="F38:G38" si="5">F37*24</f>
        <v>0</v>
      </c>
      <c r="G38" s="29">
        <f t="shared" si="5"/>
        <v>23.624999999999993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348</v>
      </c>
      <c r="C40" s="32">
        <f>'41'!$C$35*I7</f>
        <v>266.66666666666669</v>
      </c>
      <c r="D40" s="32">
        <f>جدول!G44</f>
        <v>0</v>
      </c>
      <c r="E40" s="33">
        <f>E38*$I$8</f>
        <v>6.018518518518535</v>
      </c>
      <c r="F40" s="33">
        <f t="shared" ref="F40:G40" si="6">F38*$I$8</f>
        <v>0</v>
      </c>
      <c r="G40" s="33">
        <f t="shared" si="6"/>
        <v>87.499999999999986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4" activePane="bottomRight" state="frozen"/>
      <selection activeCell="J15" sqref="J15"/>
      <selection pane="topRight" activeCell="J15" sqref="J15"/>
      <selection pane="bottomLeft" activeCell="J15" sqref="J15"/>
      <selection pane="bottomRight" activeCell="D26" sqref="D26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جدول!B45</f>
        <v>0</v>
      </c>
    </row>
    <row r="2" spans="1:10" ht="20.25" x14ac:dyDescent="0.3">
      <c r="A2" s="133" t="s">
        <v>20</v>
      </c>
      <c r="B2" s="133"/>
      <c r="C2" s="39" t="str">
        <f>جدول!C45</f>
        <v>مريم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50"/>
      <c r="E4" s="51">
        <f>IF('42'!$C4=0,0,'42'!$C4-$C$52)</f>
        <v>0</v>
      </c>
      <c r="F4" s="51">
        <f>IF(D4=0,0,IF(D4&lt;$D$52,$D$52-D4,0))</f>
        <v>0</v>
      </c>
      <c r="G4" s="51">
        <f>IF('42'!$D4&lt;$D$52,0,'42'!$D4-$D$52)</f>
        <v>0</v>
      </c>
      <c r="I4" s="40">
        <f>جدول!D45</f>
        <v>1000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IF('42'!$C5=0,0,'42'!$C5-$C$52)</f>
        <v>0</v>
      </c>
      <c r="F5" s="55">
        <f t="shared" ref="F5:F33" si="1">IF(D5=0,0,IF(D5&lt;$D$52,$D$52-D5,0))</f>
        <v>0</v>
      </c>
      <c r="G5" s="55">
        <f>IF('42'!$D5&lt;$D$52,0,'42'!$D5-$D$52)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56"/>
      <c r="D6" s="57"/>
      <c r="E6" s="58">
        <f>IF('42'!$C6=0,0,'42'!$C6-$C$52)</f>
        <v>0</v>
      </c>
      <c r="F6" s="58">
        <f t="shared" si="1"/>
        <v>0</v>
      </c>
      <c r="G6" s="58">
        <f>IF('42'!$D6&lt;$D$52,0,'42'!$D6-$D$52)</f>
        <v>0</v>
      </c>
      <c r="I6" s="23">
        <v>9</v>
      </c>
      <c r="J6" s="23" t="s">
        <v>11</v>
      </c>
    </row>
    <row r="7" spans="1:10" ht="15" x14ac:dyDescent="0.25">
      <c r="A7" s="4">
        <f t="shared" ref="A7:A31" si="2">A6+1</f>
        <v>43163</v>
      </c>
      <c r="B7" s="20" t="s">
        <v>64</v>
      </c>
      <c r="C7" s="59"/>
      <c r="D7" s="60"/>
      <c r="E7" s="52">
        <f>IF('42'!$C7=0,0,'42'!$C7-$C$52)</f>
        <v>0</v>
      </c>
      <c r="F7" s="52">
        <f t="shared" si="1"/>
        <v>0</v>
      </c>
      <c r="G7" s="52">
        <f>IF('42'!$D7&lt;$D$52,0,'42'!$D7-$D$52)</f>
        <v>0</v>
      </c>
      <c r="I7" s="48">
        <f>I4/I5</f>
        <v>33.333333333333336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56"/>
      <c r="D8" s="57"/>
      <c r="E8" s="58">
        <f>IF('42'!$C8=0,0,'42'!$C8-$C$52)</f>
        <v>0</v>
      </c>
      <c r="F8" s="58">
        <f t="shared" si="1"/>
        <v>0</v>
      </c>
      <c r="G8" s="58">
        <f>IF('42'!$D8&lt;$D$52,0,'42'!$D8-$D$52)</f>
        <v>0</v>
      </c>
      <c r="I8" s="48">
        <f>I7/I6</f>
        <v>3.7037037037037042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59"/>
      <c r="D9" s="60"/>
      <c r="E9" s="52">
        <f>IF('42'!$C9=0,0,'42'!$C9-$C$52)</f>
        <v>0</v>
      </c>
      <c r="F9" s="52">
        <f t="shared" si="1"/>
        <v>0</v>
      </c>
      <c r="G9" s="52">
        <f>IF('42'!$D9&lt;$D$52,0,'42'!$D9-$D$52)</f>
        <v>0</v>
      </c>
      <c r="I9" s="23">
        <f>I5*I6</f>
        <v>270</v>
      </c>
      <c r="J9" s="23" t="s">
        <v>13</v>
      </c>
    </row>
    <row r="10" spans="1:10" ht="15" x14ac:dyDescent="0.25">
      <c r="A10" s="3">
        <f t="shared" si="2"/>
        <v>43166</v>
      </c>
      <c r="B10" s="20" t="s">
        <v>67</v>
      </c>
      <c r="C10" s="56"/>
      <c r="D10" s="57"/>
      <c r="E10" s="58">
        <f>IF('42'!$C10=0,0,'42'!$C10-$C$52)</f>
        <v>0</v>
      </c>
      <c r="F10" s="58">
        <f t="shared" si="1"/>
        <v>0</v>
      </c>
      <c r="G10" s="58">
        <f>IF('42'!$D10&lt;$D$52,0,'42'!$D10-$D$52)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59"/>
      <c r="D11" s="60"/>
      <c r="E11" s="52">
        <f>IF('42'!$C11=0,0,'42'!$C11-$C$52)</f>
        <v>0</v>
      </c>
      <c r="F11" s="52">
        <f t="shared" si="1"/>
        <v>0</v>
      </c>
      <c r="G11" s="52">
        <f>IF('42'!$D11&lt;$D$52,0,'42'!$D11-$D$52)</f>
        <v>0</v>
      </c>
      <c r="I11" s="23" t="s">
        <v>100</v>
      </c>
    </row>
    <row r="12" spans="1:10" ht="15" x14ac:dyDescent="0.25">
      <c r="A12" s="46">
        <f t="shared" si="2"/>
        <v>43168</v>
      </c>
      <c r="B12" s="47" t="s">
        <v>62</v>
      </c>
      <c r="C12" s="53"/>
      <c r="D12" s="54"/>
      <c r="E12" s="55">
        <f>IF('42'!$C12=0,0,'42'!$C12-$C$52)</f>
        <v>0</v>
      </c>
      <c r="F12" s="55">
        <f t="shared" si="1"/>
        <v>0</v>
      </c>
      <c r="G12" s="55">
        <f>IF('42'!$D12&lt;$D$52,0,'42'!$D12-$D$52)</f>
        <v>0</v>
      </c>
      <c r="I12" s="58">
        <v>0.33333333333333331</v>
      </c>
      <c r="J12" s="58">
        <v>0.70833333333333337</v>
      </c>
    </row>
    <row r="13" spans="1:10" ht="15" x14ac:dyDescent="0.25">
      <c r="A13" s="4">
        <f t="shared" si="2"/>
        <v>43169</v>
      </c>
      <c r="B13" s="20" t="s">
        <v>63</v>
      </c>
      <c r="C13" s="59"/>
      <c r="D13" s="60"/>
      <c r="E13" s="52">
        <f>IF('42'!$C13=0,0,'42'!$C13-$C$52)</f>
        <v>0</v>
      </c>
      <c r="F13" s="52">
        <f t="shared" si="1"/>
        <v>0</v>
      </c>
      <c r="G13" s="52">
        <f>IF('42'!$D13&lt;$D$52,0,'42'!$D13-$D$52)</f>
        <v>0</v>
      </c>
      <c r="J13" s="58">
        <f>J12-I12</f>
        <v>0.37500000000000006</v>
      </c>
    </row>
    <row r="14" spans="1:10" ht="15" x14ac:dyDescent="0.25">
      <c r="A14" s="3">
        <f t="shared" si="2"/>
        <v>43170</v>
      </c>
      <c r="B14" s="20" t="s">
        <v>64</v>
      </c>
      <c r="C14" s="56"/>
      <c r="D14" s="57"/>
      <c r="E14" s="58">
        <f>IF('42'!$C14=0,0,'42'!$C14-$C$52)</f>
        <v>0</v>
      </c>
      <c r="F14" s="58">
        <f t="shared" si="1"/>
        <v>0</v>
      </c>
      <c r="G14" s="58">
        <f>IF('42'!$D14&lt;$D$52,0,'42'!$D14-$D$52)</f>
        <v>0</v>
      </c>
      <c r="J14" s="58">
        <v>0.70833333333333337</v>
      </c>
    </row>
    <row r="15" spans="1:10" ht="15" x14ac:dyDescent="0.25">
      <c r="A15" s="4">
        <f t="shared" si="2"/>
        <v>43171</v>
      </c>
      <c r="B15" s="20" t="s">
        <v>65</v>
      </c>
      <c r="C15" s="59"/>
      <c r="D15" s="60"/>
      <c r="E15" s="52">
        <f>IF('42'!$C15=0,0,'42'!$C15-$C$52)</f>
        <v>0</v>
      </c>
      <c r="F15" s="52">
        <f t="shared" si="1"/>
        <v>0</v>
      </c>
      <c r="G15" s="52">
        <f>IF('42'!$D15&lt;$D$52,0,'42'!$D15-$D$52)</f>
        <v>0</v>
      </c>
      <c r="J15" s="101">
        <f>J14+J13</f>
        <v>1.0833333333333335</v>
      </c>
    </row>
    <row r="16" spans="1:10" ht="15" x14ac:dyDescent="0.25">
      <c r="A16" s="3">
        <f t="shared" si="2"/>
        <v>43172</v>
      </c>
      <c r="B16" s="20" t="s">
        <v>66</v>
      </c>
      <c r="C16" s="56"/>
      <c r="D16" s="57"/>
      <c r="E16" s="58">
        <f>IF('42'!$C16=0,0,'42'!$C16-$C$52)</f>
        <v>0</v>
      </c>
      <c r="F16" s="58">
        <f t="shared" si="1"/>
        <v>0</v>
      </c>
      <c r="G16" s="58">
        <f>IF('42'!$D16&lt;$D$52,0,'42'!$D16-$D$52)</f>
        <v>0</v>
      </c>
      <c r="I16" s="23" t="s">
        <v>100</v>
      </c>
    </row>
    <row r="17" spans="1:10" ht="15" x14ac:dyDescent="0.25">
      <c r="A17" s="4">
        <f t="shared" si="2"/>
        <v>43173</v>
      </c>
      <c r="B17" s="20" t="s">
        <v>67</v>
      </c>
      <c r="C17" s="59"/>
      <c r="D17" s="60"/>
      <c r="E17" s="52">
        <f>IF('42'!$C17=0,0,'42'!$C17-$C$52)</f>
        <v>0</v>
      </c>
      <c r="F17" s="52">
        <f t="shared" si="1"/>
        <v>0</v>
      </c>
      <c r="G17" s="52">
        <f>IF('42'!$D17&lt;$D$52,0,'42'!$D17-$D$52)</f>
        <v>0</v>
      </c>
      <c r="I17" s="58">
        <v>0.33333333333333331</v>
      </c>
      <c r="J17" s="58">
        <v>0.70833333333333337</v>
      </c>
    </row>
    <row r="18" spans="1:10" ht="15" x14ac:dyDescent="0.25">
      <c r="A18" s="3">
        <f t="shared" si="2"/>
        <v>43174</v>
      </c>
      <c r="B18" s="20" t="s">
        <v>61</v>
      </c>
      <c r="C18" s="56">
        <v>0.39583333333333331</v>
      </c>
      <c r="D18" s="57">
        <v>0.68055555555555547</v>
      </c>
      <c r="E18" s="58">
        <f>IF('42'!$C18=0,0,'42'!$C18-$C$52)</f>
        <v>6.25E-2</v>
      </c>
      <c r="F18" s="58">
        <f t="shared" si="1"/>
        <v>2.7777777777777901E-2</v>
      </c>
      <c r="G18" s="58">
        <f>IF('42'!$D18&lt;$D$52,0,'42'!$D18-$D$52)</f>
        <v>0</v>
      </c>
      <c r="J18" s="58">
        <f>J17-I17</f>
        <v>0.37500000000000006</v>
      </c>
    </row>
    <row r="19" spans="1:10" ht="15" x14ac:dyDescent="0.25">
      <c r="A19" s="46">
        <f t="shared" si="2"/>
        <v>43175</v>
      </c>
      <c r="B19" s="47" t="s">
        <v>62</v>
      </c>
      <c r="C19" s="53"/>
      <c r="D19" s="54"/>
      <c r="E19" s="55">
        <f>IF('42'!$C19=0,0,'42'!$C19-$C$52)</f>
        <v>0</v>
      </c>
      <c r="F19" s="55">
        <f t="shared" si="1"/>
        <v>0</v>
      </c>
      <c r="G19" s="55">
        <f>IF('42'!$D19&lt;$D$52,0,'42'!$D19-$D$52)</f>
        <v>0</v>
      </c>
      <c r="J19" s="58">
        <v>0.70833333333333337</v>
      </c>
    </row>
    <row r="20" spans="1:10" ht="15" x14ac:dyDescent="0.25">
      <c r="A20" s="3">
        <f t="shared" si="2"/>
        <v>43176</v>
      </c>
      <c r="B20" s="20" t="s">
        <v>63</v>
      </c>
      <c r="C20" s="56">
        <v>0.34722222222222227</v>
      </c>
      <c r="D20" s="57">
        <v>0.70833333333333337</v>
      </c>
      <c r="E20" s="58">
        <f>IF('42'!$C20=0,0,'42'!$C20-$C$52)</f>
        <v>1.3888888888888951E-2</v>
      </c>
      <c r="F20" s="58">
        <f t="shared" si="1"/>
        <v>0</v>
      </c>
      <c r="G20" s="58">
        <f>IF('42'!$D20&lt;$D$52,0,'42'!$D20-$D$52)</f>
        <v>0</v>
      </c>
      <c r="J20" s="101">
        <f>J19+J18</f>
        <v>1.0833333333333335</v>
      </c>
    </row>
    <row r="21" spans="1:10" ht="15" x14ac:dyDescent="0.25">
      <c r="A21" s="4">
        <f t="shared" si="2"/>
        <v>43177</v>
      </c>
      <c r="B21" s="20" t="s">
        <v>64</v>
      </c>
      <c r="C21" s="59"/>
      <c r="D21" s="60"/>
      <c r="E21" s="52">
        <f>IF('42'!$C21=0,0,'42'!$C21-$C$52)</f>
        <v>0</v>
      </c>
      <c r="F21" s="52">
        <f t="shared" si="1"/>
        <v>0</v>
      </c>
      <c r="G21" s="52">
        <f>IF('42'!$D21&lt;$D$52,0,'42'!$D21-$D$52)</f>
        <v>0</v>
      </c>
    </row>
    <row r="22" spans="1:10" ht="15" x14ac:dyDescent="0.25">
      <c r="A22" s="3">
        <f t="shared" si="2"/>
        <v>43178</v>
      </c>
      <c r="B22" s="20" t="s">
        <v>65</v>
      </c>
      <c r="C22" s="56">
        <v>0.34722222222222227</v>
      </c>
      <c r="D22" s="57">
        <v>0.70833333333333337</v>
      </c>
      <c r="E22" s="58">
        <f>IF('42'!$C22=0,0,'42'!$C22-$C$52)</f>
        <v>1.3888888888888951E-2</v>
      </c>
      <c r="F22" s="58">
        <f t="shared" si="1"/>
        <v>0</v>
      </c>
      <c r="G22" s="58">
        <f>IF('42'!$D22&lt;$D$52,0,'42'!$D22-$D$52)</f>
        <v>0</v>
      </c>
    </row>
    <row r="23" spans="1:10" ht="15" x14ac:dyDescent="0.25">
      <c r="A23" s="4">
        <f t="shared" si="2"/>
        <v>43179</v>
      </c>
      <c r="B23" s="20" t="s">
        <v>66</v>
      </c>
      <c r="C23" s="59">
        <v>0.33333333333333331</v>
      </c>
      <c r="D23" s="60">
        <v>0.54166666666666663</v>
      </c>
      <c r="E23" s="52">
        <f>IF('42'!$C23=0,0,'42'!$C23-$C$52)</f>
        <v>0</v>
      </c>
      <c r="F23" s="52">
        <f t="shared" si="1"/>
        <v>0.16666666666666674</v>
      </c>
      <c r="G23" s="52">
        <f>IF('42'!$D23&lt;$D$52,0,'42'!$D23-$D$52)</f>
        <v>0</v>
      </c>
    </row>
    <row r="24" spans="1:10" ht="15" x14ac:dyDescent="0.25">
      <c r="A24" s="3">
        <f t="shared" si="2"/>
        <v>43180</v>
      </c>
      <c r="B24" s="20" t="s">
        <v>67</v>
      </c>
      <c r="C24" s="59">
        <v>0.33333333333333331</v>
      </c>
      <c r="D24" s="60">
        <v>0.54166666666666663</v>
      </c>
      <c r="E24" s="58">
        <f>IF('42'!$C24=0,0,'42'!$C24-$C$52)</f>
        <v>0</v>
      </c>
      <c r="F24" s="58">
        <f t="shared" si="1"/>
        <v>0.16666666666666674</v>
      </c>
      <c r="G24" s="58">
        <f>IF('42'!$D24&lt;$D$52,0,'42'!$D24-$D$52)</f>
        <v>0</v>
      </c>
    </row>
    <row r="25" spans="1:10" ht="15" x14ac:dyDescent="0.25">
      <c r="A25" s="4">
        <f t="shared" si="2"/>
        <v>43181</v>
      </c>
      <c r="B25" s="20" t="s">
        <v>61</v>
      </c>
      <c r="C25" s="59">
        <v>0.33333333333333331</v>
      </c>
      <c r="D25" s="60">
        <v>0.70833333333333337</v>
      </c>
      <c r="E25" s="52">
        <f>IF('42'!$C25=0,0,'42'!$C25-$C$52)</f>
        <v>0</v>
      </c>
      <c r="F25" s="52">
        <f t="shared" si="1"/>
        <v>0</v>
      </c>
      <c r="G25" s="52">
        <f>IF('42'!$D25&lt;$D$52,0,'42'!$D25-$D$52)</f>
        <v>0</v>
      </c>
    </row>
    <row r="26" spans="1:10" ht="15" x14ac:dyDescent="0.25">
      <c r="A26" s="46">
        <f t="shared" si="2"/>
        <v>43182</v>
      </c>
      <c r="B26" s="47" t="s">
        <v>62</v>
      </c>
      <c r="C26" s="53"/>
      <c r="D26" s="54"/>
      <c r="E26" s="55">
        <f>IF('42'!$C26=0,0,'42'!$C26-$C$52)</f>
        <v>0</v>
      </c>
      <c r="F26" s="55">
        <f t="shared" si="1"/>
        <v>0</v>
      </c>
      <c r="G26" s="55">
        <f>IF('42'!$D26&lt;$D$52,0,'42'!$D26-$D$52)</f>
        <v>0</v>
      </c>
    </row>
    <row r="27" spans="1:10" ht="15" x14ac:dyDescent="0.25">
      <c r="A27" s="4">
        <f t="shared" si="2"/>
        <v>43183</v>
      </c>
      <c r="B27" s="20" t="s">
        <v>63</v>
      </c>
      <c r="C27" s="59"/>
      <c r="D27" s="60"/>
      <c r="E27" s="52">
        <f>IF('42'!$C27=0,0,'42'!$C27-$C$52)</f>
        <v>0</v>
      </c>
      <c r="F27" s="52">
        <f t="shared" si="1"/>
        <v>0</v>
      </c>
      <c r="G27" s="52">
        <f>IF('42'!$D27&lt;$D$52,0,'42'!$D27-$D$52)</f>
        <v>0</v>
      </c>
    </row>
    <row r="28" spans="1:10" ht="15" x14ac:dyDescent="0.25">
      <c r="A28" s="3">
        <f t="shared" si="2"/>
        <v>43184</v>
      </c>
      <c r="B28" s="20" t="s">
        <v>64</v>
      </c>
      <c r="C28" s="56"/>
      <c r="D28" s="57"/>
      <c r="E28" s="58">
        <f>IF('42'!$C28=0,0,'42'!$C28-$C$52)</f>
        <v>0</v>
      </c>
      <c r="F28" s="58">
        <f t="shared" si="1"/>
        <v>0</v>
      </c>
      <c r="G28" s="58">
        <f>IF('42'!$D28&lt;$D$52,0,'42'!$D28-$D$52)</f>
        <v>0</v>
      </c>
    </row>
    <row r="29" spans="1:10" ht="15" x14ac:dyDescent="0.25">
      <c r="A29" s="4">
        <f t="shared" si="2"/>
        <v>43185</v>
      </c>
      <c r="B29" s="20" t="s">
        <v>65</v>
      </c>
      <c r="C29" s="59"/>
      <c r="D29" s="60"/>
      <c r="E29" s="52">
        <f>IF('42'!$C29=0,0,'42'!$C29-$C$52)</f>
        <v>0</v>
      </c>
      <c r="F29" s="52">
        <f t="shared" si="1"/>
        <v>0</v>
      </c>
      <c r="G29" s="52">
        <f>IF('42'!$D29&lt;$D$52,0,'42'!$D29-$D$52)</f>
        <v>0</v>
      </c>
    </row>
    <row r="30" spans="1:10" ht="15" x14ac:dyDescent="0.25">
      <c r="A30" s="3">
        <f t="shared" si="2"/>
        <v>43186</v>
      </c>
      <c r="B30" s="20" t="s">
        <v>66</v>
      </c>
      <c r="C30" s="56"/>
      <c r="D30" s="57"/>
      <c r="E30" s="58">
        <f>IF('42'!$C30=0,0,'42'!$C30-$C$52)</f>
        <v>0</v>
      </c>
      <c r="F30" s="58">
        <f t="shared" si="1"/>
        <v>0</v>
      </c>
      <c r="G30" s="58">
        <f>IF('42'!$D30&lt;$D$52,0,'42'!$D30-$D$52)</f>
        <v>0</v>
      </c>
    </row>
    <row r="31" spans="1:10" ht="15" x14ac:dyDescent="0.25">
      <c r="A31" s="4">
        <f t="shared" si="2"/>
        <v>43187</v>
      </c>
      <c r="B31" s="20" t="s">
        <v>67</v>
      </c>
      <c r="C31" s="59"/>
      <c r="D31" s="60"/>
      <c r="E31" s="52">
        <f>IF('42'!$C31=0,0,'42'!$C31-$C$52)</f>
        <v>0</v>
      </c>
      <c r="F31" s="52">
        <f t="shared" si="1"/>
        <v>0</v>
      </c>
      <c r="G31" s="52">
        <f>IF('42'!$D31&lt;$D$52,0,'42'!$D31-$D$52)</f>
        <v>0</v>
      </c>
    </row>
    <row r="32" spans="1:10" ht="15" x14ac:dyDescent="0.25">
      <c r="A32" s="3">
        <f>A31+1</f>
        <v>43188</v>
      </c>
      <c r="B32" s="20" t="s">
        <v>61</v>
      </c>
      <c r="C32" s="56"/>
      <c r="D32" s="57"/>
      <c r="E32" s="58">
        <f>IF('42'!$C32=0,0,'42'!$C32-$C$52)</f>
        <v>0</v>
      </c>
      <c r="F32" s="58">
        <f t="shared" si="1"/>
        <v>0</v>
      </c>
      <c r="G32" s="58">
        <f>IF('42'!$D32&lt;$D$52,0,'42'!$D32-$D$52)</f>
        <v>0</v>
      </c>
    </row>
    <row r="33" spans="1:7" ht="15" x14ac:dyDescent="0.25">
      <c r="A33" s="46">
        <f t="shared" ref="A33" si="3">A32+1</f>
        <v>43189</v>
      </c>
      <c r="B33" s="47" t="s">
        <v>62</v>
      </c>
      <c r="C33" s="53"/>
      <c r="D33" s="54"/>
      <c r="E33" s="55">
        <f>IF('42'!$C33=0,0,'42'!$C33-$C$52)</f>
        <v>0</v>
      </c>
      <c r="F33" s="55">
        <f t="shared" si="1"/>
        <v>0</v>
      </c>
      <c r="G33" s="55">
        <f>IF('42'!$D33&lt;$D$52,0,'42'!$D33-$D$52)</f>
        <v>0</v>
      </c>
    </row>
    <row r="34" spans="1:7" ht="15" x14ac:dyDescent="0.2">
      <c r="A34" s="3">
        <f>A33+1</f>
        <v>43190</v>
      </c>
      <c r="B34" s="20" t="s">
        <v>63</v>
      </c>
      <c r="C34" s="5"/>
      <c r="D34" s="6"/>
      <c r="E34" s="58">
        <f>IF('42'!$C34=0,0,'42'!$C34-$C$52)</f>
        <v>0</v>
      </c>
      <c r="F34" s="58">
        <f t="shared" ref="F34" si="4">IF(D34=0,0,IF(D34&lt;$D$52,$D$52-D34,0))</f>
        <v>0</v>
      </c>
      <c r="G34" s="58">
        <f>IF('42'!$D34&lt;$D$52,0,'42'!$D34-$D$52)</f>
        <v>0</v>
      </c>
    </row>
    <row r="35" spans="1:7" ht="15" x14ac:dyDescent="0.25">
      <c r="A35" s="7"/>
      <c r="B35" s="1">
        <f>'42'!$C$35-'42'!$D$35+COUNTA(C4:C35)</f>
        <v>7</v>
      </c>
      <c r="C35" s="18">
        <f>SUBTOTAL(103,'42'!$C$4:$C$33)</f>
        <v>6</v>
      </c>
      <c r="D35" s="18">
        <f>SUBTOTAL(103,'42'!$D$4:$D$33)</f>
        <v>6</v>
      </c>
      <c r="E35" s="8">
        <f>SUM(E4:E34)</f>
        <v>9.0277777777777901E-2</v>
      </c>
      <c r="F35" s="8">
        <f>SUM(F4:F34)</f>
        <v>0.36111111111111138</v>
      </c>
      <c r="G35" s="8">
        <f>SUM(G4:G34)</f>
        <v>0</v>
      </c>
    </row>
    <row r="36" spans="1:7" ht="8.25" hidden="1" customHeight="1" x14ac:dyDescent="0.2"/>
    <row r="37" spans="1:7" ht="15.75" hidden="1" x14ac:dyDescent="0.2">
      <c r="E37" s="28">
        <f>'42'!$E$35*1.5</f>
        <v>0.13541666666666685</v>
      </c>
      <c r="F37" s="28">
        <f>'42'!$F$35*1</f>
        <v>0.36111111111111138</v>
      </c>
      <c r="G37" s="28">
        <f>'42'!$G$35*1.5</f>
        <v>0</v>
      </c>
    </row>
    <row r="38" spans="1:7" ht="22.5" hidden="1" customHeight="1" x14ac:dyDescent="0.2">
      <c r="E38" s="29">
        <f>E37*24</f>
        <v>3.2500000000000044</v>
      </c>
      <c r="F38" s="29">
        <f t="shared" ref="F38:G38" si="5">F37*24</f>
        <v>8.6666666666666732</v>
      </c>
      <c r="G38" s="29">
        <f t="shared" si="5"/>
        <v>0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156</v>
      </c>
      <c r="C40" s="32">
        <f>'42'!$C$35*I7</f>
        <v>200</v>
      </c>
      <c r="D40" s="32">
        <f>جدول!G45</f>
        <v>0</v>
      </c>
      <c r="E40" s="33">
        <f>E38*$I$8</f>
        <v>12.037037037037056</v>
      </c>
      <c r="F40" s="33">
        <f t="shared" ref="F40:G40" si="6">F38*$I$8</f>
        <v>32.098765432098794</v>
      </c>
      <c r="G40" s="33">
        <f t="shared" si="6"/>
        <v>0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16" activePane="bottomRight" state="frozen"/>
      <selection activeCell="J15" sqref="J15"/>
      <selection pane="topRight" activeCell="J15" sqref="J15"/>
      <selection pane="bottomLeft" activeCell="J15" sqref="J15"/>
      <selection pane="bottomRight" activeCell="C25" sqref="C25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جدول!B46</f>
        <v>0</v>
      </c>
    </row>
    <row r="2" spans="1:10" ht="20.25" x14ac:dyDescent="0.3">
      <c r="A2" s="133" t="s">
        <v>20</v>
      </c>
      <c r="B2" s="133"/>
      <c r="C2" s="39" t="str">
        <f>جدول!C46</f>
        <v>ريهام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50"/>
      <c r="E4" s="51">
        <f>IF('43'!$C4=0,0,'43'!$C4-$C$52)</f>
        <v>0</v>
      </c>
      <c r="F4" s="51">
        <f>IF(D4=0,0,IF(D4&lt;$D$52,$D$52-D4,0))</f>
        <v>0</v>
      </c>
      <c r="G4" s="51">
        <f>IF('43'!$D4&lt;$D$52,0,'43'!$D4-$D$52)</f>
        <v>0</v>
      </c>
      <c r="I4" s="40">
        <f>جدول!D46</f>
        <v>1000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IF('43'!$C5=0,0,'43'!$C5-$C$52)</f>
        <v>0</v>
      </c>
      <c r="F5" s="55">
        <f t="shared" ref="F5:F33" si="1">IF(D5=0,0,IF(D5&lt;$D$52,$D$52-D5,0))</f>
        <v>0</v>
      </c>
      <c r="G5" s="55">
        <f>IF('43'!$D5&lt;$D$52,0,'43'!$D5-$D$52)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56"/>
      <c r="D6" s="57"/>
      <c r="E6" s="58">
        <f>IF('43'!$C6=0,0,'43'!$C6-$C$52)</f>
        <v>0</v>
      </c>
      <c r="F6" s="58">
        <f t="shared" si="1"/>
        <v>0</v>
      </c>
      <c r="G6" s="58">
        <f>IF('43'!$D6&lt;$D$52,0,'43'!$D6-$D$52)</f>
        <v>0</v>
      </c>
      <c r="I6" s="23">
        <v>9</v>
      </c>
      <c r="J6" s="23" t="s">
        <v>11</v>
      </c>
    </row>
    <row r="7" spans="1:10" ht="15" x14ac:dyDescent="0.25">
      <c r="A7" s="4">
        <f t="shared" ref="A7:A31" si="2">A6+1</f>
        <v>43163</v>
      </c>
      <c r="B7" s="20" t="s">
        <v>64</v>
      </c>
      <c r="C7" s="59"/>
      <c r="D7" s="60"/>
      <c r="E7" s="52">
        <f>IF('43'!$C7=0,0,'43'!$C7-$C$52)</f>
        <v>0</v>
      </c>
      <c r="F7" s="52">
        <f t="shared" si="1"/>
        <v>0</v>
      </c>
      <c r="G7" s="52">
        <f>IF('43'!$D7&lt;$D$52,0,'43'!$D7-$D$52)</f>
        <v>0</v>
      </c>
      <c r="I7" s="48">
        <f>I4/I5</f>
        <v>33.333333333333336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56"/>
      <c r="D8" s="57"/>
      <c r="E8" s="58">
        <f>IF('43'!$C8=0,0,'43'!$C8-$C$52)</f>
        <v>0</v>
      </c>
      <c r="F8" s="58">
        <f t="shared" si="1"/>
        <v>0</v>
      </c>
      <c r="G8" s="58">
        <f>IF('43'!$D8&lt;$D$52,0,'43'!$D8-$D$52)</f>
        <v>0</v>
      </c>
      <c r="I8" s="48">
        <f>I7/I6</f>
        <v>3.7037037037037042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59"/>
      <c r="D9" s="60"/>
      <c r="E9" s="52">
        <f>IF('43'!$C9=0,0,'43'!$C9-$C$52)</f>
        <v>0</v>
      </c>
      <c r="F9" s="52">
        <f t="shared" si="1"/>
        <v>0</v>
      </c>
      <c r="G9" s="52">
        <f>IF('43'!$D9&lt;$D$52,0,'43'!$D9-$D$52)</f>
        <v>0</v>
      </c>
      <c r="I9" s="23">
        <f>I5*I6</f>
        <v>270</v>
      </c>
      <c r="J9" s="23" t="s">
        <v>13</v>
      </c>
    </row>
    <row r="10" spans="1:10" ht="15" x14ac:dyDescent="0.25">
      <c r="A10" s="3">
        <f t="shared" si="2"/>
        <v>43166</v>
      </c>
      <c r="B10" s="20" t="s">
        <v>67</v>
      </c>
      <c r="C10" s="56"/>
      <c r="D10" s="57"/>
      <c r="E10" s="58">
        <f>IF('43'!$C10=0,0,'43'!$C10-$C$52)</f>
        <v>0</v>
      </c>
      <c r="F10" s="58">
        <f t="shared" si="1"/>
        <v>0</v>
      </c>
      <c r="G10" s="58">
        <f>IF('43'!$D10&lt;$D$52,0,'43'!$D10-$D$52)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59"/>
      <c r="D11" s="60"/>
      <c r="E11" s="52">
        <f>IF('43'!$C11=0,0,'43'!$C11-$C$52)</f>
        <v>0</v>
      </c>
      <c r="F11" s="52">
        <f t="shared" si="1"/>
        <v>0</v>
      </c>
      <c r="G11" s="52">
        <f>IF('43'!$D11&lt;$D$52,0,'43'!$D11-$D$52)</f>
        <v>0</v>
      </c>
      <c r="I11" s="23" t="s">
        <v>100</v>
      </c>
    </row>
    <row r="12" spans="1:10" ht="15" x14ac:dyDescent="0.25">
      <c r="A12" s="46">
        <f t="shared" si="2"/>
        <v>43168</v>
      </c>
      <c r="B12" s="47" t="s">
        <v>62</v>
      </c>
      <c r="C12" s="53"/>
      <c r="D12" s="54"/>
      <c r="E12" s="55">
        <f>IF('43'!$C12=0,0,'43'!$C12-$C$52)</f>
        <v>0</v>
      </c>
      <c r="F12" s="55">
        <f t="shared" si="1"/>
        <v>0</v>
      </c>
      <c r="G12" s="55">
        <f>IF('43'!$D12&lt;$D$52,0,'43'!$D12-$D$52)</f>
        <v>0</v>
      </c>
      <c r="I12" s="58">
        <v>0.33333333333333331</v>
      </c>
      <c r="J12" s="58">
        <v>0.70833333333333337</v>
      </c>
    </row>
    <row r="13" spans="1:10" ht="15" x14ac:dyDescent="0.25">
      <c r="A13" s="4">
        <f t="shared" si="2"/>
        <v>43169</v>
      </c>
      <c r="B13" s="20" t="s">
        <v>63</v>
      </c>
      <c r="C13" s="59"/>
      <c r="D13" s="60"/>
      <c r="E13" s="52">
        <f>IF('43'!$C13=0,0,'43'!$C13-$C$52)</f>
        <v>0</v>
      </c>
      <c r="F13" s="52">
        <f t="shared" si="1"/>
        <v>0</v>
      </c>
      <c r="G13" s="52">
        <f>IF('43'!$D13&lt;$D$52,0,'43'!$D13-$D$52)</f>
        <v>0</v>
      </c>
      <c r="J13" s="58">
        <f>J12-I12</f>
        <v>0.37500000000000006</v>
      </c>
    </row>
    <row r="14" spans="1:10" ht="15" x14ac:dyDescent="0.25">
      <c r="A14" s="3">
        <f t="shared" si="2"/>
        <v>43170</v>
      </c>
      <c r="B14" s="20" t="s">
        <v>64</v>
      </c>
      <c r="C14" s="56"/>
      <c r="D14" s="57"/>
      <c r="E14" s="58">
        <f>IF('43'!$C14=0,0,'43'!$C14-$C$52)</f>
        <v>0</v>
      </c>
      <c r="F14" s="58">
        <f t="shared" si="1"/>
        <v>0</v>
      </c>
      <c r="G14" s="58">
        <f>IF('43'!$D14&lt;$D$52,0,'43'!$D14-$D$52)</f>
        <v>0</v>
      </c>
      <c r="J14" s="58">
        <v>0.70833333333333337</v>
      </c>
    </row>
    <row r="15" spans="1:10" ht="15" x14ac:dyDescent="0.25">
      <c r="A15" s="4">
        <f t="shared" si="2"/>
        <v>43171</v>
      </c>
      <c r="B15" s="20" t="s">
        <v>65</v>
      </c>
      <c r="C15" s="59"/>
      <c r="D15" s="60"/>
      <c r="E15" s="52">
        <f>IF('43'!$C15=0,0,'43'!$C15-$C$52)</f>
        <v>0</v>
      </c>
      <c r="F15" s="52">
        <f t="shared" si="1"/>
        <v>0</v>
      </c>
      <c r="G15" s="52">
        <f>IF('43'!$D15&lt;$D$52,0,'43'!$D15-$D$52)</f>
        <v>0</v>
      </c>
      <c r="J15" s="101">
        <f>J14+J13</f>
        <v>1.0833333333333335</v>
      </c>
    </row>
    <row r="16" spans="1:10" ht="15" x14ac:dyDescent="0.25">
      <c r="A16" s="3">
        <f t="shared" si="2"/>
        <v>43172</v>
      </c>
      <c r="B16" s="20" t="s">
        <v>66</v>
      </c>
      <c r="C16" s="56"/>
      <c r="D16" s="57"/>
      <c r="E16" s="58">
        <f>IF('43'!$C16=0,0,'43'!$C16-$C$52)</f>
        <v>0</v>
      </c>
      <c r="F16" s="58">
        <f t="shared" si="1"/>
        <v>0</v>
      </c>
      <c r="G16" s="58">
        <f>IF('43'!$D16&lt;$D$52,0,'43'!$D16-$D$52)</f>
        <v>0</v>
      </c>
      <c r="I16" s="23" t="s">
        <v>100</v>
      </c>
    </row>
    <row r="17" spans="1:10" ht="15" x14ac:dyDescent="0.25">
      <c r="A17" s="4">
        <f t="shared" si="2"/>
        <v>43173</v>
      </c>
      <c r="B17" s="20" t="s">
        <v>67</v>
      </c>
      <c r="C17" s="59"/>
      <c r="D17" s="60"/>
      <c r="E17" s="52">
        <f>IF('43'!$C17=0,0,'43'!$C17-$C$52)</f>
        <v>0</v>
      </c>
      <c r="F17" s="52">
        <f t="shared" si="1"/>
        <v>0</v>
      </c>
      <c r="G17" s="52">
        <f>IF('43'!$D17&lt;$D$52,0,'43'!$D17-$D$52)</f>
        <v>0</v>
      </c>
      <c r="I17" s="58">
        <v>0.33333333333333331</v>
      </c>
      <c r="J17" s="58">
        <v>0.70833333333333337</v>
      </c>
    </row>
    <row r="18" spans="1:10" ht="15" x14ac:dyDescent="0.25">
      <c r="A18" s="3">
        <f t="shared" si="2"/>
        <v>43174</v>
      </c>
      <c r="B18" s="20" t="s">
        <v>61</v>
      </c>
      <c r="C18" s="56"/>
      <c r="D18" s="57"/>
      <c r="E18" s="58">
        <f>IF('43'!$C18=0,0,'43'!$C18-$C$52)</f>
        <v>0</v>
      </c>
      <c r="F18" s="58">
        <f t="shared" si="1"/>
        <v>0</v>
      </c>
      <c r="G18" s="58">
        <f>IF('43'!$D18&lt;$D$52,0,'43'!$D18-$D$52)</f>
        <v>0</v>
      </c>
      <c r="J18" s="58">
        <f>J17-I17</f>
        <v>0.37500000000000006</v>
      </c>
    </row>
    <row r="19" spans="1:10" ht="15" x14ac:dyDescent="0.25">
      <c r="A19" s="46">
        <f t="shared" si="2"/>
        <v>43175</v>
      </c>
      <c r="B19" s="47" t="s">
        <v>62</v>
      </c>
      <c r="C19" s="53"/>
      <c r="D19" s="54"/>
      <c r="E19" s="55">
        <f>IF('43'!$C19=0,0,'43'!$C19-$C$52)</f>
        <v>0</v>
      </c>
      <c r="F19" s="55">
        <f t="shared" si="1"/>
        <v>0</v>
      </c>
      <c r="G19" s="55">
        <f>IF('43'!$D19&lt;$D$52,0,'43'!$D19-$D$52)</f>
        <v>0</v>
      </c>
      <c r="J19" s="58">
        <v>0.70833333333333337</v>
      </c>
    </row>
    <row r="20" spans="1:10" ht="15" x14ac:dyDescent="0.25">
      <c r="A20" s="3">
        <f t="shared" si="2"/>
        <v>43176</v>
      </c>
      <c r="B20" s="20" t="s">
        <v>63</v>
      </c>
      <c r="C20" s="56"/>
      <c r="D20" s="57"/>
      <c r="E20" s="58">
        <f>IF('43'!$C20=0,0,'43'!$C20-$C$52)</f>
        <v>0</v>
      </c>
      <c r="F20" s="58">
        <f t="shared" si="1"/>
        <v>0</v>
      </c>
      <c r="G20" s="58">
        <f>IF('43'!$D20&lt;$D$52,0,'43'!$D20-$D$52)</f>
        <v>0</v>
      </c>
      <c r="J20" s="101">
        <f>J19+J18</f>
        <v>1.0833333333333335</v>
      </c>
    </row>
    <row r="21" spans="1:10" ht="15" x14ac:dyDescent="0.25">
      <c r="A21" s="4">
        <f t="shared" si="2"/>
        <v>43177</v>
      </c>
      <c r="B21" s="20" t="s">
        <v>64</v>
      </c>
      <c r="C21" s="59">
        <v>0.33333333333333331</v>
      </c>
      <c r="D21" s="60">
        <v>0.54166666666666663</v>
      </c>
      <c r="E21" s="52">
        <f>IF('43'!$C21=0,0,'43'!$C21-$C$52)</f>
        <v>0</v>
      </c>
      <c r="F21" s="52">
        <f t="shared" si="1"/>
        <v>0.16666666666666674</v>
      </c>
      <c r="G21" s="52">
        <f>IF('43'!$D21&lt;$D$52,0,'43'!$D21-$D$52)</f>
        <v>0</v>
      </c>
    </row>
    <row r="22" spans="1:10" ht="15" x14ac:dyDescent="0.25">
      <c r="A22" s="3">
        <f t="shared" si="2"/>
        <v>43178</v>
      </c>
      <c r="B22" s="20" t="s">
        <v>65</v>
      </c>
      <c r="C22" s="59">
        <v>0.33333333333333331</v>
      </c>
      <c r="D22" s="60">
        <v>0.54166666666666663</v>
      </c>
      <c r="E22" s="58">
        <f>IF('43'!$C22=0,0,'43'!$C22-$C$52)</f>
        <v>0</v>
      </c>
      <c r="F22" s="58">
        <f t="shared" si="1"/>
        <v>0.16666666666666674</v>
      </c>
      <c r="G22" s="58">
        <f>IF('43'!$D22&lt;$D$52,0,'43'!$D22-$D$52)</f>
        <v>0</v>
      </c>
    </row>
    <row r="23" spans="1:10" ht="15" x14ac:dyDescent="0.25">
      <c r="A23" s="4">
        <f t="shared" si="2"/>
        <v>43179</v>
      </c>
      <c r="B23" s="20" t="s">
        <v>66</v>
      </c>
      <c r="C23" s="59">
        <v>0.33333333333333331</v>
      </c>
      <c r="D23" s="60">
        <v>0.54166666666666663</v>
      </c>
      <c r="E23" s="52">
        <f>IF('43'!$C23=0,0,'43'!$C23-$C$52)</f>
        <v>0</v>
      </c>
      <c r="F23" s="52">
        <f t="shared" si="1"/>
        <v>0.16666666666666674</v>
      </c>
      <c r="G23" s="52">
        <f>IF('43'!$D23&lt;$D$52,0,'43'!$D23-$D$52)</f>
        <v>0</v>
      </c>
    </row>
    <row r="24" spans="1:10" ht="15" x14ac:dyDescent="0.25">
      <c r="A24" s="3">
        <f t="shared" si="2"/>
        <v>43180</v>
      </c>
      <c r="B24" s="20" t="s">
        <v>67</v>
      </c>
      <c r="C24" s="59">
        <v>0.33333333333333331</v>
      </c>
      <c r="D24" s="60">
        <v>0.54166666666666663</v>
      </c>
      <c r="E24" s="58">
        <f>IF('43'!$C24=0,0,'43'!$C24-$C$52)</f>
        <v>0</v>
      </c>
      <c r="F24" s="58">
        <f t="shared" si="1"/>
        <v>0.16666666666666674</v>
      </c>
      <c r="G24" s="58">
        <f>IF('43'!$D24&lt;$D$52,0,'43'!$D24-$D$52)</f>
        <v>0</v>
      </c>
    </row>
    <row r="25" spans="1:10" ht="15" x14ac:dyDescent="0.25">
      <c r="A25" s="4">
        <f t="shared" si="2"/>
        <v>43181</v>
      </c>
      <c r="B25" s="20" t="s">
        <v>61</v>
      </c>
      <c r="C25" s="59">
        <v>0.33333333333333331</v>
      </c>
      <c r="D25" s="60">
        <v>0.54166666666666663</v>
      </c>
      <c r="E25" s="52">
        <f>IF('43'!$C25=0,0,'43'!$C25-$C$52)</f>
        <v>0</v>
      </c>
      <c r="F25" s="52">
        <f t="shared" si="1"/>
        <v>0.16666666666666674</v>
      </c>
      <c r="G25" s="52">
        <f>IF('43'!$D25&lt;$D$52,0,'43'!$D25-$D$52)</f>
        <v>0</v>
      </c>
    </row>
    <row r="26" spans="1:10" ht="15" x14ac:dyDescent="0.25">
      <c r="A26" s="46">
        <f t="shared" si="2"/>
        <v>43182</v>
      </c>
      <c r="B26" s="47" t="s">
        <v>62</v>
      </c>
      <c r="C26" s="53"/>
      <c r="D26" s="54"/>
      <c r="E26" s="55">
        <f>IF('43'!$C26=0,0,'43'!$C26-$C$52)</f>
        <v>0</v>
      </c>
      <c r="F26" s="55">
        <f t="shared" si="1"/>
        <v>0</v>
      </c>
      <c r="G26" s="55">
        <f>IF('43'!$D26&lt;$D$52,0,'43'!$D26-$D$52)</f>
        <v>0</v>
      </c>
    </row>
    <row r="27" spans="1:10" ht="15" x14ac:dyDescent="0.25">
      <c r="A27" s="4">
        <f t="shared" si="2"/>
        <v>43183</v>
      </c>
      <c r="B27" s="20" t="s">
        <v>63</v>
      </c>
      <c r="C27" s="59"/>
      <c r="D27" s="60"/>
      <c r="E27" s="52">
        <f>IF('43'!$C27=0,0,'43'!$C27-$C$52)</f>
        <v>0</v>
      </c>
      <c r="F27" s="52">
        <f t="shared" si="1"/>
        <v>0</v>
      </c>
      <c r="G27" s="52">
        <f>IF('43'!$D27&lt;$D$52,0,'43'!$D27-$D$52)</f>
        <v>0</v>
      </c>
    </row>
    <row r="28" spans="1:10" ht="15" x14ac:dyDescent="0.25">
      <c r="A28" s="3">
        <f t="shared" si="2"/>
        <v>43184</v>
      </c>
      <c r="B28" s="20" t="s">
        <v>64</v>
      </c>
      <c r="C28" s="56"/>
      <c r="D28" s="57"/>
      <c r="E28" s="58">
        <f>IF('43'!$C28=0,0,'43'!$C28-$C$52)</f>
        <v>0</v>
      </c>
      <c r="F28" s="58">
        <f t="shared" si="1"/>
        <v>0</v>
      </c>
      <c r="G28" s="58">
        <f>IF('43'!$D28&lt;$D$52,0,'43'!$D28-$D$52)</f>
        <v>0</v>
      </c>
    </row>
    <row r="29" spans="1:10" ht="15" x14ac:dyDescent="0.25">
      <c r="A29" s="4">
        <f t="shared" si="2"/>
        <v>43185</v>
      </c>
      <c r="B29" s="20" t="s">
        <v>65</v>
      </c>
      <c r="C29" s="59"/>
      <c r="D29" s="60"/>
      <c r="E29" s="52">
        <f>IF('43'!$C29=0,0,'43'!$C29-$C$52)</f>
        <v>0</v>
      </c>
      <c r="F29" s="52">
        <f t="shared" si="1"/>
        <v>0</v>
      </c>
      <c r="G29" s="52">
        <f>IF('43'!$D29&lt;$D$52,0,'43'!$D29-$D$52)</f>
        <v>0</v>
      </c>
    </row>
    <row r="30" spans="1:10" ht="15" x14ac:dyDescent="0.25">
      <c r="A30" s="3">
        <f t="shared" si="2"/>
        <v>43186</v>
      </c>
      <c r="B30" s="20" t="s">
        <v>66</v>
      </c>
      <c r="C30" s="56"/>
      <c r="D30" s="57"/>
      <c r="E30" s="58">
        <f>IF('43'!$C30=0,0,'43'!$C30-$C$52)</f>
        <v>0</v>
      </c>
      <c r="F30" s="58">
        <f t="shared" si="1"/>
        <v>0</v>
      </c>
      <c r="G30" s="58">
        <f>IF('43'!$D30&lt;$D$52,0,'43'!$D30-$D$52)</f>
        <v>0</v>
      </c>
    </row>
    <row r="31" spans="1:10" ht="15" x14ac:dyDescent="0.25">
      <c r="A31" s="4">
        <f t="shared" si="2"/>
        <v>43187</v>
      </c>
      <c r="B31" s="20" t="s">
        <v>67</v>
      </c>
      <c r="C31" s="59"/>
      <c r="D31" s="60"/>
      <c r="E31" s="52">
        <f>IF('43'!$C31=0,0,'43'!$C31-$C$52)</f>
        <v>0</v>
      </c>
      <c r="F31" s="52">
        <f t="shared" si="1"/>
        <v>0</v>
      </c>
      <c r="G31" s="52">
        <f>IF('43'!$D31&lt;$D$52,0,'43'!$D31-$D$52)</f>
        <v>0</v>
      </c>
    </row>
    <row r="32" spans="1:10" ht="15" x14ac:dyDescent="0.25">
      <c r="A32" s="3">
        <f>A31+1</f>
        <v>43188</v>
      </c>
      <c r="B32" s="20" t="s">
        <v>61</v>
      </c>
      <c r="C32" s="56"/>
      <c r="D32" s="57"/>
      <c r="E32" s="58">
        <f>IF('43'!$C32=0,0,'43'!$C32-$C$52)</f>
        <v>0</v>
      </c>
      <c r="F32" s="58">
        <f t="shared" si="1"/>
        <v>0</v>
      </c>
      <c r="G32" s="58">
        <f>IF('43'!$D32&lt;$D$52,0,'43'!$D32-$D$52)</f>
        <v>0</v>
      </c>
    </row>
    <row r="33" spans="1:7" ht="15" x14ac:dyDescent="0.25">
      <c r="A33" s="46">
        <f t="shared" ref="A33" si="3">A32+1</f>
        <v>43189</v>
      </c>
      <c r="B33" s="47" t="s">
        <v>62</v>
      </c>
      <c r="C33" s="53"/>
      <c r="D33" s="54"/>
      <c r="E33" s="55">
        <f>IF('43'!$C33=0,0,'43'!$C33-$C$52)</f>
        <v>0</v>
      </c>
      <c r="F33" s="55">
        <f t="shared" si="1"/>
        <v>0</v>
      </c>
      <c r="G33" s="55">
        <f>IF('43'!$D33&lt;$D$52,0,'43'!$D33-$D$52)</f>
        <v>0</v>
      </c>
    </row>
    <row r="34" spans="1:7" ht="15" x14ac:dyDescent="0.2">
      <c r="A34" s="3">
        <f>A33+1</f>
        <v>43190</v>
      </c>
      <c r="B34" s="20" t="s">
        <v>63</v>
      </c>
      <c r="C34" s="5"/>
      <c r="D34" s="6"/>
      <c r="E34" s="58">
        <f>IF('43'!$C34=0,0,'43'!$C34-$C$52)</f>
        <v>0</v>
      </c>
      <c r="F34" s="58">
        <f t="shared" ref="F34" si="4">IF(D34=0,0,IF(D34&lt;$D$52,$D$52-D34,0))</f>
        <v>0</v>
      </c>
      <c r="G34" s="58">
        <f>IF('43'!$D34&lt;$D$52,0,'43'!$D34-$D$52)</f>
        <v>0</v>
      </c>
    </row>
    <row r="35" spans="1:7" ht="15" x14ac:dyDescent="0.25">
      <c r="A35" s="7"/>
      <c r="B35" s="1">
        <f>'43'!$C$35-'43'!$D$35+COUNTA(C4:C35)</f>
        <v>6</v>
      </c>
      <c r="C35" s="18">
        <f>SUBTOTAL(103,'43'!$C$4:$C$33)</f>
        <v>5</v>
      </c>
      <c r="D35" s="18">
        <f>SUBTOTAL(103,'43'!$D$4:$D$33)</f>
        <v>5</v>
      </c>
      <c r="E35" s="8">
        <f>SUM(E4:E34)</f>
        <v>0</v>
      </c>
      <c r="F35" s="8">
        <f>SUM(F4:F34)</f>
        <v>0.8333333333333337</v>
      </c>
      <c r="G35" s="8">
        <f>SUM(G4:G34)</f>
        <v>0</v>
      </c>
    </row>
    <row r="36" spans="1:7" ht="8.25" hidden="1" customHeight="1" x14ac:dyDescent="0.2"/>
    <row r="37" spans="1:7" ht="15.75" hidden="1" x14ac:dyDescent="0.2">
      <c r="E37" s="28">
        <f>'43'!$E$35*1.5</f>
        <v>0</v>
      </c>
      <c r="F37" s="28">
        <f>'43'!$F$35*1</f>
        <v>0.8333333333333337</v>
      </c>
      <c r="G37" s="28">
        <f>'43'!$G$35*1.5</f>
        <v>0</v>
      </c>
    </row>
    <row r="38" spans="1:7" ht="22.5" hidden="1" customHeight="1" x14ac:dyDescent="0.2">
      <c r="E38" s="29">
        <f>E37*24</f>
        <v>0</v>
      </c>
      <c r="F38" s="29">
        <f t="shared" ref="F38:G38" si="5">F37*24</f>
        <v>20.000000000000007</v>
      </c>
      <c r="G38" s="29">
        <f t="shared" si="5"/>
        <v>0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93</v>
      </c>
      <c r="C40" s="32">
        <f>'43'!$C$35*I7</f>
        <v>166.66666666666669</v>
      </c>
      <c r="D40" s="32">
        <f>جدول!G46</f>
        <v>0</v>
      </c>
      <c r="E40" s="33">
        <f>E38*$I$8</f>
        <v>0</v>
      </c>
      <c r="F40" s="33">
        <f t="shared" ref="F40:G40" si="6">F38*$I$8</f>
        <v>74.074074074074105</v>
      </c>
      <c r="G40" s="33">
        <f t="shared" si="6"/>
        <v>0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16" activePane="bottomRight" state="frozen"/>
      <selection activeCell="J15" sqref="J15"/>
      <selection pane="topRight" activeCell="J15" sqref="J15"/>
      <selection pane="bottomLeft" activeCell="J15" sqref="J15"/>
      <selection pane="bottomRight" activeCell="D28" sqref="D28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جدول!B47</f>
        <v>0</v>
      </c>
    </row>
    <row r="2" spans="1:10" ht="20.25" x14ac:dyDescent="0.3">
      <c r="A2" s="133" t="s">
        <v>20</v>
      </c>
      <c r="B2" s="133"/>
      <c r="C2" s="39" t="str">
        <f>جدول!C47</f>
        <v>هدى ام سلمى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50"/>
      <c r="E4" s="51">
        <f>IF('44'!$C4=0,0,'44'!$C4-$C$52)</f>
        <v>0</v>
      </c>
      <c r="F4" s="51">
        <f>IF(D4=0,0,IF(D4&lt;$D$52,$D$52-D4,0))</f>
        <v>0</v>
      </c>
      <c r="G4" s="51">
        <f>IF('44'!$D4&lt;$D$52,0,'44'!$D4-$D$52)</f>
        <v>0</v>
      </c>
      <c r="I4" s="40">
        <f>جدول!D47</f>
        <v>1000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IF('44'!$C5=0,0,'44'!$C5-$C$52)</f>
        <v>0</v>
      </c>
      <c r="F5" s="55">
        <f t="shared" ref="F5:F33" si="1">IF(D5=0,0,IF(D5&lt;$D$52,$D$52-D5,0))</f>
        <v>0</v>
      </c>
      <c r="G5" s="55">
        <f>IF('44'!$D5&lt;$D$52,0,'44'!$D5-$D$52)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56"/>
      <c r="D6" s="57"/>
      <c r="E6" s="58">
        <f>IF('44'!$C6=0,0,'44'!$C6-$C$52)</f>
        <v>0</v>
      </c>
      <c r="F6" s="58">
        <f t="shared" si="1"/>
        <v>0</v>
      </c>
      <c r="G6" s="58">
        <f>IF('44'!$D6&lt;$D$52,0,'44'!$D6-$D$52)</f>
        <v>0</v>
      </c>
      <c r="I6" s="23">
        <v>9</v>
      </c>
      <c r="J6" s="23" t="s">
        <v>11</v>
      </c>
    </row>
    <row r="7" spans="1:10" ht="15" x14ac:dyDescent="0.25">
      <c r="A7" s="4">
        <f t="shared" ref="A7:A31" si="2">A6+1</f>
        <v>43163</v>
      </c>
      <c r="B7" s="20" t="s">
        <v>64</v>
      </c>
      <c r="C7" s="59"/>
      <c r="D7" s="60"/>
      <c r="E7" s="52">
        <f>IF('44'!$C7=0,0,'44'!$C7-$C$52)</f>
        <v>0</v>
      </c>
      <c r="F7" s="52">
        <f t="shared" si="1"/>
        <v>0</v>
      </c>
      <c r="G7" s="52">
        <f>IF('44'!$D7&lt;$D$52,0,'44'!$D7-$D$52)</f>
        <v>0</v>
      </c>
      <c r="I7" s="48">
        <f>I4/I5</f>
        <v>33.333333333333336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56"/>
      <c r="D8" s="57"/>
      <c r="E8" s="58">
        <f>IF('44'!$C8=0,0,'44'!$C8-$C$52)</f>
        <v>0</v>
      </c>
      <c r="F8" s="58">
        <f t="shared" si="1"/>
        <v>0</v>
      </c>
      <c r="G8" s="58">
        <f>IF('44'!$D8&lt;$D$52,0,'44'!$D8-$D$52)</f>
        <v>0</v>
      </c>
      <c r="I8" s="48">
        <f>I7/I6</f>
        <v>3.7037037037037042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59"/>
      <c r="D9" s="60"/>
      <c r="E9" s="52">
        <f>IF('44'!$C9=0,0,'44'!$C9-$C$52)</f>
        <v>0</v>
      </c>
      <c r="F9" s="52">
        <f t="shared" si="1"/>
        <v>0</v>
      </c>
      <c r="G9" s="52">
        <f>IF('44'!$D9&lt;$D$52,0,'44'!$D9-$D$52)</f>
        <v>0</v>
      </c>
      <c r="I9" s="23">
        <f>I5*I6</f>
        <v>270</v>
      </c>
      <c r="J9" s="23" t="s">
        <v>13</v>
      </c>
    </row>
    <row r="10" spans="1:10" ht="15" x14ac:dyDescent="0.25">
      <c r="A10" s="3">
        <f t="shared" si="2"/>
        <v>43166</v>
      </c>
      <c r="B10" s="20" t="s">
        <v>67</v>
      </c>
      <c r="C10" s="56"/>
      <c r="D10" s="57"/>
      <c r="E10" s="58">
        <f>IF('44'!$C10=0,0,'44'!$C10-$C$52)</f>
        <v>0</v>
      </c>
      <c r="F10" s="58">
        <f t="shared" si="1"/>
        <v>0</v>
      </c>
      <c r="G10" s="58">
        <f>IF('44'!$D10&lt;$D$52,0,'44'!$D10-$D$52)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59"/>
      <c r="D11" s="60"/>
      <c r="E11" s="52">
        <f>IF('44'!$C11=0,0,'44'!$C11-$C$52)</f>
        <v>0</v>
      </c>
      <c r="F11" s="52">
        <f t="shared" si="1"/>
        <v>0</v>
      </c>
      <c r="G11" s="52">
        <f>IF('44'!$D11&lt;$D$52,0,'44'!$D11-$D$52)</f>
        <v>0</v>
      </c>
      <c r="I11" s="23" t="s">
        <v>100</v>
      </c>
    </row>
    <row r="12" spans="1:10" ht="15" x14ac:dyDescent="0.25">
      <c r="A12" s="46">
        <f t="shared" si="2"/>
        <v>43168</v>
      </c>
      <c r="B12" s="47" t="s">
        <v>62</v>
      </c>
      <c r="C12" s="53"/>
      <c r="D12" s="54"/>
      <c r="E12" s="55">
        <f>IF('44'!$C12=0,0,'44'!$C12-$C$52)</f>
        <v>0</v>
      </c>
      <c r="F12" s="55">
        <f t="shared" si="1"/>
        <v>0</v>
      </c>
      <c r="G12" s="55">
        <f>IF('44'!$D12&lt;$D$52,0,'44'!$D12-$D$52)</f>
        <v>0</v>
      </c>
      <c r="I12" s="58">
        <v>0.33333333333333331</v>
      </c>
      <c r="J12" s="58">
        <v>0.70833333333333337</v>
      </c>
    </row>
    <row r="13" spans="1:10" ht="15" x14ac:dyDescent="0.25">
      <c r="A13" s="4">
        <f t="shared" si="2"/>
        <v>43169</v>
      </c>
      <c r="B13" s="20" t="s">
        <v>63</v>
      </c>
      <c r="C13" s="59"/>
      <c r="D13" s="60"/>
      <c r="E13" s="52">
        <f>IF('44'!$C13=0,0,'44'!$C13-$C$52)</f>
        <v>0</v>
      </c>
      <c r="F13" s="52">
        <f t="shared" si="1"/>
        <v>0</v>
      </c>
      <c r="G13" s="52">
        <f>IF('44'!$D13&lt;$D$52,0,'44'!$D13-$D$52)</f>
        <v>0</v>
      </c>
      <c r="J13" s="58">
        <f>J12-I12</f>
        <v>0.37500000000000006</v>
      </c>
    </row>
    <row r="14" spans="1:10" ht="15" x14ac:dyDescent="0.25">
      <c r="A14" s="3">
        <f t="shared" si="2"/>
        <v>43170</v>
      </c>
      <c r="B14" s="20" t="s">
        <v>64</v>
      </c>
      <c r="C14" s="56"/>
      <c r="D14" s="57"/>
      <c r="E14" s="58">
        <f>IF('44'!$C14=0,0,'44'!$C14-$C$52)</f>
        <v>0</v>
      </c>
      <c r="F14" s="58">
        <f t="shared" si="1"/>
        <v>0</v>
      </c>
      <c r="G14" s="58">
        <f>IF('44'!$D14&lt;$D$52,0,'44'!$D14-$D$52)</f>
        <v>0</v>
      </c>
      <c r="J14" s="58">
        <v>0.70833333333333337</v>
      </c>
    </row>
    <row r="15" spans="1:10" ht="15" x14ac:dyDescent="0.25">
      <c r="A15" s="4">
        <f t="shared" si="2"/>
        <v>43171</v>
      </c>
      <c r="B15" s="20" t="s">
        <v>65</v>
      </c>
      <c r="C15" s="59"/>
      <c r="D15" s="60"/>
      <c r="E15" s="52">
        <f>IF('44'!$C15=0,0,'44'!$C15-$C$52)</f>
        <v>0</v>
      </c>
      <c r="F15" s="52">
        <f t="shared" si="1"/>
        <v>0</v>
      </c>
      <c r="G15" s="52">
        <f>IF('44'!$D15&lt;$D$52,0,'44'!$D15-$D$52)</f>
        <v>0</v>
      </c>
      <c r="J15" s="101">
        <f>J14+J13</f>
        <v>1.0833333333333335</v>
      </c>
    </row>
    <row r="16" spans="1:10" ht="15" x14ac:dyDescent="0.25">
      <c r="A16" s="3">
        <f t="shared" si="2"/>
        <v>43172</v>
      </c>
      <c r="B16" s="20" t="s">
        <v>66</v>
      </c>
      <c r="C16" s="56"/>
      <c r="D16" s="57"/>
      <c r="E16" s="58">
        <f>IF('44'!$C16=0,0,'44'!$C16-$C$52)</f>
        <v>0</v>
      </c>
      <c r="F16" s="58">
        <f t="shared" si="1"/>
        <v>0</v>
      </c>
      <c r="G16" s="58">
        <f>IF('44'!$D16&lt;$D$52,0,'44'!$D16-$D$52)</f>
        <v>0</v>
      </c>
      <c r="I16" s="23" t="s">
        <v>100</v>
      </c>
    </row>
    <row r="17" spans="1:10" ht="15" x14ac:dyDescent="0.25">
      <c r="A17" s="4">
        <f t="shared" si="2"/>
        <v>43173</v>
      </c>
      <c r="B17" s="20" t="s">
        <v>67</v>
      </c>
      <c r="C17" s="59"/>
      <c r="D17" s="60"/>
      <c r="E17" s="52">
        <f>IF('44'!$C17=0,0,'44'!$C17-$C$52)</f>
        <v>0</v>
      </c>
      <c r="F17" s="52">
        <f t="shared" si="1"/>
        <v>0</v>
      </c>
      <c r="G17" s="52">
        <f>IF('44'!$D17&lt;$D$52,0,'44'!$D17-$D$52)</f>
        <v>0</v>
      </c>
      <c r="I17" s="58">
        <v>0.33333333333333331</v>
      </c>
      <c r="J17" s="58">
        <v>0.70833333333333337</v>
      </c>
    </row>
    <row r="18" spans="1:10" ht="15" x14ac:dyDescent="0.25">
      <c r="A18" s="3">
        <f t="shared" si="2"/>
        <v>43174</v>
      </c>
      <c r="B18" s="20" t="s">
        <v>61</v>
      </c>
      <c r="C18" s="56"/>
      <c r="D18" s="57"/>
      <c r="E18" s="58">
        <f>IF('44'!$C18=0,0,'44'!$C18-$C$52)</f>
        <v>0</v>
      </c>
      <c r="F18" s="58">
        <f t="shared" si="1"/>
        <v>0</v>
      </c>
      <c r="G18" s="58">
        <f>IF('44'!$D18&lt;$D$52,0,'44'!$D18-$D$52)</f>
        <v>0</v>
      </c>
      <c r="J18" s="58">
        <f>J17-I17</f>
        <v>0.37500000000000006</v>
      </c>
    </row>
    <row r="19" spans="1:10" ht="15" x14ac:dyDescent="0.25">
      <c r="A19" s="46">
        <f t="shared" si="2"/>
        <v>43175</v>
      </c>
      <c r="B19" s="47" t="s">
        <v>62</v>
      </c>
      <c r="C19" s="53"/>
      <c r="D19" s="54"/>
      <c r="E19" s="55">
        <f>IF('44'!$C19=0,0,'44'!$C19-$C$52)</f>
        <v>0</v>
      </c>
      <c r="F19" s="55">
        <f t="shared" si="1"/>
        <v>0</v>
      </c>
      <c r="G19" s="55">
        <f>IF('44'!$D19&lt;$D$52,0,'44'!$D19-$D$52)</f>
        <v>0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0.70833333333333337</v>
      </c>
      <c r="E20" s="58">
        <f>IF('44'!$C20=0,0,'44'!$C20-$C$52)</f>
        <v>0</v>
      </c>
      <c r="F20" s="58">
        <f t="shared" si="1"/>
        <v>0</v>
      </c>
      <c r="G20" s="58">
        <f>IF('44'!$D20&lt;$D$52,0,'44'!$D20-$D$52)</f>
        <v>0</v>
      </c>
      <c r="J20" s="101">
        <f>J19+J18</f>
        <v>1.0833333333333335</v>
      </c>
    </row>
    <row r="21" spans="1:10" ht="15" x14ac:dyDescent="0.2">
      <c r="A21" s="4">
        <f t="shared" si="2"/>
        <v>43177</v>
      </c>
      <c r="B21" s="20" t="s">
        <v>64</v>
      </c>
      <c r="C21" s="58">
        <v>0.33333333333333331</v>
      </c>
      <c r="D21" s="58">
        <v>0.72916666666666663</v>
      </c>
      <c r="E21" s="52">
        <f>IF('44'!$C21=0,0,'44'!$C21-$C$52)</f>
        <v>0</v>
      </c>
      <c r="F21" s="52">
        <f t="shared" si="1"/>
        <v>0</v>
      </c>
      <c r="G21" s="52">
        <f>IF('44'!$D21&lt;$D$52,0,'44'!$D21-$D$52)</f>
        <v>2.0833333333333259E-2</v>
      </c>
    </row>
    <row r="22" spans="1:10" ht="15" x14ac:dyDescent="0.2">
      <c r="A22" s="3">
        <f t="shared" si="2"/>
        <v>43178</v>
      </c>
      <c r="B22" s="20" t="s">
        <v>65</v>
      </c>
      <c r="C22" s="58">
        <v>0.33333333333333331</v>
      </c>
      <c r="D22" s="58">
        <v>0.75</v>
      </c>
      <c r="E22" s="58">
        <f>IF('44'!$C22=0,0,'44'!$C22-$C$52)</f>
        <v>0</v>
      </c>
      <c r="F22" s="58">
        <f t="shared" si="1"/>
        <v>0</v>
      </c>
      <c r="G22" s="58">
        <f>IF('44'!$D22&lt;$D$52,0,'44'!$D22-$D$52)</f>
        <v>4.166666666666663E-2</v>
      </c>
    </row>
    <row r="23" spans="1:10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0.75</v>
      </c>
      <c r="E23" s="52">
        <f>IF('44'!$C23=0,0,'44'!$C23-$C$52)</f>
        <v>0</v>
      </c>
      <c r="F23" s="52">
        <f t="shared" si="1"/>
        <v>0</v>
      </c>
      <c r="G23" s="52">
        <f>IF('44'!$D23&lt;$D$52,0,'44'!$D23-$D$52)</f>
        <v>4.166666666666663E-2</v>
      </c>
    </row>
    <row r="24" spans="1:10" ht="15" x14ac:dyDescent="0.2">
      <c r="A24" s="3">
        <f t="shared" si="2"/>
        <v>43180</v>
      </c>
      <c r="B24" s="20" t="s">
        <v>67</v>
      </c>
      <c r="C24" s="58">
        <v>0.33333333333333331</v>
      </c>
      <c r="D24" s="58">
        <v>0.75</v>
      </c>
      <c r="E24" s="58">
        <f>IF('44'!$C24=0,0,'44'!$C24-$C$52)</f>
        <v>0</v>
      </c>
      <c r="F24" s="58">
        <f t="shared" si="1"/>
        <v>0</v>
      </c>
      <c r="G24" s="58">
        <f>IF('44'!$D24&lt;$D$52,0,'44'!$D24-$D$52)</f>
        <v>4.166666666666663E-2</v>
      </c>
    </row>
    <row r="25" spans="1:10" ht="15" x14ac:dyDescent="0.2">
      <c r="A25" s="4">
        <f t="shared" si="2"/>
        <v>43181</v>
      </c>
      <c r="B25" s="20" t="s">
        <v>61</v>
      </c>
      <c r="C25" s="58">
        <v>0.33333333333333331</v>
      </c>
      <c r="D25" s="58">
        <v>0.70833333333333337</v>
      </c>
      <c r="E25" s="52">
        <f>IF('44'!$C25=0,0,'44'!$C25-$C$52)</f>
        <v>0</v>
      </c>
      <c r="F25" s="52">
        <f t="shared" si="1"/>
        <v>0</v>
      </c>
      <c r="G25" s="52">
        <f>IF('44'!$D25&lt;$D$52,0,'44'!$D25-$D$52)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8"/>
      <c r="D26" s="58"/>
      <c r="E26" s="55">
        <f>IF('44'!$C26=0,0,'44'!$C26-$C$52)</f>
        <v>0</v>
      </c>
      <c r="F26" s="55">
        <f t="shared" si="1"/>
        <v>0</v>
      </c>
      <c r="G26" s="55">
        <f>IF('44'!$D26&lt;$D$52,0,'44'!$D26-$D$52)</f>
        <v>0</v>
      </c>
    </row>
    <row r="27" spans="1:10" ht="15" x14ac:dyDescent="0.2">
      <c r="A27" s="4">
        <f t="shared" si="2"/>
        <v>43183</v>
      </c>
      <c r="B27" s="20" t="s">
        <v>63</v>
      </c>
      <c r="C27" s="58">
        <v>0.33333333333333331</v>
      </c>
      <c r="D27" s="58">
        <v>0.75</v>
      </c>
      <c r="E27" s="52">
        <f>IF('44'!$C27=0,0,'44'!$C27-$C$52)</f>
        <v>0</v>
      </c>
      <c r="F27" s="52">
        <f t="shared" si="1"/>
        <v>0</v>
      </c>
      <c r="G27" s="52">
        <f>IF('44'!$D27&lt;$D$52,0,'44'!$D27-$D$52)</f>
        <v>4.166666666666663E-2</v>
      </c>
    </row>
    <row r="28" spans="1:10" ht="15" x14ac:dyDescent="0.2">
      <c r="A28" s="3">
        <f t="shared" si="2"/>
        <v>43184</v>
      </c>
      <c r="B28" s="20" t="s">
        <v>64</v>
      </c>
      <c r="C28" s="58">
        <v>0.33333333333333331</v>
      </c>
      <c r="D28" s="58">
        <v>0.70833333333333337</v>
      </c>
      <c r="E28" s="58">
        <f>IF('44'!$C28=0,0,'44'!$C28-$C$52)</f>
        <v>0</v>
      </c>
      <c r="F28" s="58">
        <f t="shared" si="1"/>
        <v>0</v>
      </c>
      <c r="G28" s="58">
        <f>IF('44'!$D28&lt;$D$52,0,'44'!$D28-$D$52)</f>
        <v>0</v>
      </c>
    </row>
    <row r="29" spans="1:10" ht="15" x14ac:dyDescent="0.25">
      <c r="A29" s="4">
        <f t="shared" si="2"/>
        <v>43185</v>
      </c>
      <c r="B29" s="20" t="s">
        <v>65</v>
      </c>
      <c r="C29" s="59"/>
      <c r="D29" s="60"/>
      <c r="E29" s="52">
        <f>IF('44'!$C29=0,0,'44'!$C29-$C$52)</f>
        <v>0</v>
      </c>
      <c r="F29" s="52">
        <f t="shared" si="1"/>
        <v>0</v>
      </c>
      <c r="G29" s="52">
        <f>IF('44'!$D29&lt;$D$52,0,'44'!$D29-$D$52)</f>
        <v>0</v>
      </c>
    </row>
    <row r="30" spans="1:10" ht="15" x14ac:dyDescent="0.25">
      <c r="A30" s="3">
        <f t="shared" si="2"/>
        <v>43186</v>
      </c>
      <c r="B30" s="20" t="s">
        <v>66</v>
      </c>
      <c r="C30" s="56"/>
      <c r="D30" s="57"/>
      <c r="E30" s="58">
        <f>IF('44'!$C30=0,0,'44'!$C30-$C$52)</f>
        <v>0</v>
      </c>
      <c r="F30" s="58">
        <f t="shared" si="1"/>
        <v>0</v>
      </c>
      <c r="G30" s="58">
        <f>IF('44'!$D30&lt;$D$52,0,'44'!$D30-$D$52)</f>
        <v>0</v>
      </c>
    </row>
    <row r="31" spans="1:10" ht="15" x14ac:dyDescent="0.25">
      <c r="A31" s="4">
        <f t="shared" si="2"/>
        <v>43187</v>
      </c>
      <c r="B31" s="20" t="s">
        <v>67</v>
      </c>
      <c r="C31" s="59"/>
      <c r="D31" s="60"/>
      <c r="E31" s="52">
        <f>IF('44'!$C31=0,0,'44'!$C31-$C$52)</f>
        <v>0</v>
      </c>
      <c r="F31" s="52">
        <f t="shared" si="1"/>
        <v>0</v>
      </c>
      <c r="G31" s="52">
        <f>IF('44'!$D31&lt;$D$52,0,'44'!$D31-$D$52)</f>
        <v>0</v>
      </c>
    </row>
    <row r="32" spans="1:10" ht="15" x14ac:dyDescent="0.25">
      <c r="A32" s="3">
        <f>A31+1</f>
        <v>43188</v>
      </c>
      <c r="B32" s="20" t="s">
        <v>61</v>
      </c>
      <c r="C32" s="56"/>
      <c r="D32" s="57"/>
      <c r="E32" s="58">
        <f>IF('44'!$C32=0,0,'44'!$C32-$C$52)</f>
        <v>0</v>
      </c>
      <c r="F32" s="58">
        <f t="shared" si="1"/>
        <v>0</v>
      </c>
      <c r="G32" s="58">
        <f>IF('44'!$D32&lt;$D$52,0,'44'!$D32-$D$52)</f>
        <v>0</v>
      </c>
    </row>
    <row r="33" spans="1:7" ht="15" x14ac:dyDescent="0.25">
      <c r="A33" s="46">
        <f t="shared" ref="A33" si="3">A32+1</f>
        <v>43189</v>
      </c>
      <c r="B33" s="47" t="s">
        <v>62</v>
      </c>
      <c r="C33" s="53"/>
      <c r="D33" s="54"/>
      <c r="E33" s="55">
        <f>IF('44'!$C33=0,0,'44'!$C33-$C$52)</f>
        <v>0</v>
      </c>
      <c r="F33" s="55">
        <f t="shared" si="1"/>
        <v>0</v>
      </c>
      <c r="G33" s="55">
        <f>IF('44'!$D33&lt;$D$52,0,'44'!$D33-$D$52)</f>
        <v>0</v>
      </c>
    </row>
    <row r="34" spans="1:7" ht="15" x14ac:dyDescent="0.2">
      <c r="A34" s="3">
        <f>A33+1</f>
        <v>43190</v>
      </c>
      <c r="B34" s="20" t="s">
        <v>63</v>
      </c>
      <c r="C34" s="5"/>
      <c r="D34" s="6"/>
      <c r="E34" s="58">
        <f>IF('44'!$C34=0,0,'44'!$C34-$C$52)</f>
        <v>0</v>
      </c>
      <c r="F34" s="58">
        <f t="shared" ref="F34" si="4">IF(D34=0,0,IF(D34&lt;$D$52,$D$52-D34,0))</f>
        <v>0</v>
      </c>
      <c r="G34" s="58">
        <f>IF('44'!$D34&lt;$D$52,0,'44'!$D34-$D$52)</f>
        <v>0</v>
      </c>
    </row>
    <row r="35" spans="1:7" ht="15" x14ac:dyDescent="0.25">
      <c r="A35" s="7"/>
      <c r="B35" s="1">
        <f>'44'!$C$35-'44'!$D$35+COUNTA(C4:C35)</f>
        <v>9</v>
      </c>
      <c r="C35" s="18">
        <f>SUBTOTAL(103,'44'!$C$4:$C$33)</f>
        <v>8</v>
      </c>
      <c r="D35" s="18">
        <f>SUBTOTAL(103,'44'!$D$4:$D$33)</f>
        <v>8</v>
      </c>
      <c r="E35" s="8">
        <f>SUM(E4:E34)</f>
        <v>0</v>
      </c>
      <c r="F35" s="8">
        <f>SUM(F4:F34)</f>
        <v>0</v>
      </c>
      <c r="G35" s="8">
        <f>SUM(G4:G34)</f>
        <v>0.18749999999999978</v>
      </c>
    </row>
    <row r="36" spans="1:7" ht="8.25" hidden="1" customHeight="1" x14ac:dyDescent="0.2"/>
    <row r="37" spans="1:7" ht="15.75" hidden="1" x14ac:dyDescent="0.2">
      <c r="E37" s="28">
        <f>'44'!$E$35*1.5</f>
        <v>0</v>
      </c>
      <c r="F37" s="28">
        <f>'44'!$F$35*1</f>
        <v>0</v>
      </c>
      <c r="G37" s="28">
        <f>'44'!$G$35*1.5</f>
        <v>0.28124999999999967</v>
      </c>
    </row>
    <row r="38" spans="1:7" ht="22.5" hidden="1" customHeight="1" x14ac:dyDescent="0.2">
      <c r="E38" s="29">
        <f>E37*24</f>
        <v>0</v>
      </c>
      <c r="F38" s="29">
        <f t="shared" ref="F38:G38" si="5">F37*24</f>
        <v>0</v>
      </c>
      <c r="G38" s="29">
        <f t="shared" si="5"/>
        <v>6.749999999999992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292</v>
      </c>
      <c r="C40" s="32">
        <f>'44'!$C$35*I7</f>
        <v>266.66666666666669</v>
      </c>
      <c r="D40" s="32">
        <f>جدول!G47</f>
        <v>0</v>
      </c>
      <c r="E40" s="33">
        <f>E38*$I$8</f>
        <v>0</v>
      </c>
      <c r="F40" s="33">
        <f t="shared" ref="F40:G40" si="6">F38*$I$8</f>
        <v>0</v>
      </c>
      <c r="G40" s="33">
        <f t="shared" si="6"/>
        <v>24.999999999999975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rightToLeft="1" workbookViewId="0">
      <pane xSplit="1" ySplit="3" topLeftCell="B31" activePane="bottomRight" state="frozen"/>
      <selection activeCell="J15" sqref="J15"/>
      <selection pane="topRight" activeCell="J15" sqref="J15"/>
      <selection pane="bottomLeft" activeCell="J15" sqref="J15"/>
      <selection pane="bottomRight" sqref="A1:B1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3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جدول!B48</f>
        <v>86</v>
      </c>
    </row>
    <row r="2" spans="1:13" ht="20.25" x14ac:dyDescent="0.3">
      <c r="A2" s="133" t="s">
        <v>20</v>
      </c>
      <c r="B2" s="133"/>
      <c r="C2" s="39" t="str">
        <f>جدول!C48</f>
        <v>شيماء محمد - ساعات</v>
      </c>
      <c r="D2" s="43"/>
      <c r="E2" s="24"/>
      <c r="F2" s="24"/>
      <c r="G2" s="24"/>
    </row>
    <row r="3" spans="1:13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3" ht="15" x14ac:dyDescent="0.25">
      <c r="A4" s="3">
        <v>43160</v>
      </c>
      <c r="B4" s="20" t="s">
        <v>61</v>
      </c>
      <c r="C4" s="49"/>
      <c r="D4" s="50"/>
      <c r="E4" s="51">
        <f>IF('45'!$C4=0,0,'45'!$C4-$C$52)</f>
        <v>0</v>
      </c>
      <c r="F4" s="51">
        <f>IF(D4=0,0,IF(D4&lt;$D$52,$D$52-D4,0))</f>
        <v>0</v>
      </c>
      <c r="G4" s="51">
        <f>IF('45'!$D4&lt;$D$52,0,'45'!$D4-$D$52)</f>
        <v>0</v>
      </c>
      <c r="I4" s="40">
        <f>جدول!D48</f>
        <v>1000</v>
      </c>
      <c r="J4" s="23" t="s">
        <v>3</v>
      </c>
    </row>
    <row r="5" spans="1:13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IF('45'!$C5=0,0,'45'!$C5-$C$52)</f>
        <v>0</v>
      </c>
      <c r="F5" s="55">
        <f t="shared" ref="F5:F33" si="1">IF(D5=0,0,IF(D5&lt;$D$52,$D$52-D5,0))</f>
        <v>0</v>
      </c>
      <c r="G5" s="55">
        <f>IF('45'!$D5&lt;$D$52,0,'45'!$D5-$D$52)</f>
        <v>0</v>
      </c>
      <c r="I5" s="23">
        <v>30</v>
      </c>
      <c r="J5" s="23" t="s">
        <v>10</v>
      </c>
    </row>
    <row r="6" spans="1:13" ht="15" x14ac:dyDescent="0.25">
      <c r="A6" s="3">
        <f>A5+1</f>
        <v>43162</v>
      </c>
      <c r="B6" s="20" t="s">
        <v>63</v>
      </c>
      <c r="C6" s="56"/>
      <c r="D6" s="57"/>
      <c r="E6" s="58">
        <f>IF('45'!$C6=0,0,'45'!$C6-$C$52)</f>
        <v>0</v>
      </c>
      <c r="F6" s="58">
        <f t="shared" si="1"/>
        <v>0</v>
      </c>
      <c r="G6" s="58">
        <f>IF('45'!$D6&lt;$D$52,0,'45'!$D6-$D$52)</f>
        <v>0</v>
      </c>
      <c r="I6" s="23">
        <v>9</v>
      </c>
      <c r="J6" s="23" t="s">
        <v>11</v>
      </c>
    </row>
    <row r="7" spans="1:13" ht="15" x14ac:dyDescent="0.25">
      <c r="A7" s="4">
        <f t="shared" ref="A7:A31" si="2">A6+1</f>
        <v>43163</v>
      </c>
      <c r="B7" s="20" t="s">
        <v>64</v>
      </c>
      <c r="C7" s="59"/>
      <c r="D7" s="60"/>
      <c r="E7" s="52">
        <f>IF('45'!$C7=0,0,'45'!$C7-$C$52)</f>
        <v>0</v>
      </c>
      <c r="F7" s="52">
        <f t="shared" si="1"/>
        <v>0</v>
      </c>
      <c r="G7" s="52">
        <f>IF('45'!$D7&lt;$D$52,0,'45'!$D7-$D$52)</f>
        <v>0</v>
      </c>
      <c r="I7" s="48">
        <f>I4/I5</f>
        <v>33.333333333333336</v>
      </c>
      <c r="J7" s="23" t="s">
        <v>12</v>
      </c>
    </row>
    <row r="8" spans="1:13" ht="15" x14ac:dyDescent="0.25">
      <c r="A8" s="3">
        <f t="shared" si="2"/>
        <v>43164</v>
      </c>
      <c r="B8" s="20" t="s">
        <v>65</v>
      </c>
      <c r="C8" s="56"/>
      <c r="D8" s="57"/>
      <c r="E8" s="58">
        <f>IF('45'!$C8=0,0,'45'!$C8-$C$52)</f>
        <v>0</v>
      </c>
      <c r="F8" s="58">
        <f t="shared" si="1"/>
        <v>0</v>
      </c>
      <c r="G8" s="58">
        <f>IF('45'!$D8&lt;$D$52,0,'45'!$D8-$D$52)</f>
        <v>0</v>
      </c>
      <c r="I8" s="48">
        <f>I7/I6</f>
        <v>3.7037037037037042</v>
      </c>
      <c r="J8" s="23" t="s">
        <v>4</v>
      </c>
    </row>
    <row r="9" spans="1:13" ht="15" x14ac:dyDescent="0.25">
      <c r="A9" s="4">
        <f t="shared" si="2"/>
        <v>43165</v>
      </c>
      <c r="B9" s="20" t="s">
        <v>66</v>
      </c>
      <c r="C9" s="59"/>
      <c r="D9" s="60"/>
      <c r="E9" s="52">
        <f>IF('45'!$C9=0,0,'45'!$C9-$C$52)</f>
        <v>0</v>
      </c>
      <c r="F9" s="52">
        <f t="shared" si="1"/>
        <v>0</v>
      </c>
      <c r="G9" s="52">
        <f>IF('45'!$D9&lt;$D$52,0,'45'!$D9-$D$52)</f>
        <v>0</v>
      </c>
      <c r="I9" s="23">
        <f>I5*I6</f>
        <v>270</v>
      </c>
      <c r="J9" s="23" t="s">
        <v>13</v>
      </c>
    </row>
    <row r="10" spans="1:13" ht="15" x14ac:dyDescent="0.25">
      <c r="A10" s="3">
        <f t="shared" si="2"/>
        <v>43166</v>
      </c>
      <c r="B10" s="20" t="s">
        <v>67</v>
      </c>
      <c r="C10" s="56"/>
      <c r="D10" s="57"/>
      <c r="E10" s="58">
        <f>IF('45'!$C10=0,0,'45'!$C10-$C$52)</f>
        <v>0</v>
      </c>
      <c r="F10" s="58">
        <f t="shared" si="1"/>
        <v>0</v>
      </c>
      <c r="G10" s="58">
        <f>IF('45'!$D10&lt;$D$52,0,'45'!$D10-$D$52)</f>
        <v>0</v>
      </c>
    </row>
    <row r="11" spans="1:13" ht="15" x14ac:dyDescent="0.25">
      <c r="A11" s="4">
        <f t="shared" si="2"/>
        <v>43167</v>
      </c>
      <c r="B11" s="20" t="s">
        <v>61</v>
      </c>
      <c r="C11" s="59"/>
      <c r="D11" s="60"/>
      <c r="E11" s="52">
        <f>IF('45'!$C11=0,0,'45'!$C11-$C$52)</f>
        <v>0</v>
      </c>
      <c r="F11" s="52">
        <f t="shared" si="1"/>
        <v>0</v>
      </c>
      <c r="G11" s="52">
        <f>IF('45'!$D11&lt;$D$52,0,'45'!$D11-$D$52)</f>
        <v>0</v>
      </c>
      <c r="I11" s="23" t="s">
        <v>100</v>
      </c>
    </row>
    <row r="12" spans="1:13" ht="15" x14ac:dyDescent="0.25">
      <c r="A12" s="46">
        <f t="shared" si="2"/>
        <v>43168</v>
      </c>
      <c r="B12" s="47" t="s">
        <v>62</v>
      </c>
      <c r="C12" s="53"/>
      <c r="D12" s="54"/>
      <c r="E12" s="55">
        <f>IF('45'!$C12=0,0,'45'!$C12-$C$52)</f>
        <v>0</v>
      </c>
      <c r="F12" s="55">
        <f t="shared" si="1"/>
        <v>0</v>
      </c>
      <c r="G12" s="55">
        <f>IF('45'!$D12&lt;$D$52,0,'45'!$D12-$D$52)</f>
        <v>0</v>
      </c>
      <c r="I12" s="58">
        <v>0.33333333333333331</v>
      </c>
      <c r="J12" s="58">
        <v>0.70833333333333337</v>
      </c>
    </row>
    <row r="13" spans="1:13" ht="15" x14ac:dyDescent="0.2">
      <c r="A13" s="4">
        <f t="shared" si="2"/>
        <v>43169</v>
      </c>
      <c r="B13" s="20" t="s">
        <v>63</v>
      </c>
      <c r="C13" s="58">
        <v>0.33333333333333331</v>
      </c>
      <c r="D13" s="58">
        <v>0.70833333333333337</v>
      </c>
      <c r="E13" s="52">
        <f>IF('45'!$C13=0,0,'45'!$C13-$C$52)</f>
        <v>0</v>
      </c>
      <c r="F13" s="52">
        <f t="shared" si="1"/>
        <v>0</v>
      </c>
      <c r="G13" s="52">
        <f>IF('45'!$D13&lt;$D$52,0,'45'!$D13-$D$52)</f>
        <v>0</v>
      </c>
      <c r="J13" s="58">
        <f>J12-I12</f>
        <v>0.37500000000000006</v>
      </c>
    </row>
    <row r="14" spans="1:13" ht="15" x14ac:dyDescent="0.2">
      <c r="A14" s="3">
        <f t="shared" si="2"/>
        <v>43170</v>
      </c>
      <c r="B14" s="20" t="s">
        <v>64</v>
      </c>
      <c r="C14" s="58">
        <v>0.54166666666666663</v>
      </c>
      <c r="D14" s="58">
        <v>0.70833333333333337</v>
      </c>
      <c r="E14" s="58">
        <f>IF('45'!$C14=0,0,'45'!$C14-$C$52)</f>
        <v>0.20833333333333331</v>
      </c>
      <c r="F14" s="58">
        <f t="shared" si="1"/>
        <v>0</v>
      </c>
      <c r="G14" s="58">
        <f>IF('45'!$D14&lt;$D$52,0,'45'!$D14-$D$52)</f>
        <v>0</v>
      </c>
      <c r="J14" s="58">
        <v>0.70833333333333337</v>
      </c>
      <c r="L14" s="127">
        <v>43172</v>
      </c>
      <c r="M14" s="124">
        <v>0.1125</v>
      </c>
    </row>
    <row r="15" spans="1:13" ht="15" x14ac:dyDescent="0.2">
      <c r="A15" s="4">
        <f t="shared" si="2"/>
        <v>43171</v>
      </c>
      <c r="B15" s="20" t="s">
        <v>65</v>
      </c>
      <c r="C15" s="58">
        <v>0.54166666666666663</v>
      </c>
      <c r="D15" s="58">
        <v>0.70833333333333337</v>
      </c>
      <c r="E15" s="52">
        <f>IF('45'!$C15=0,0,'45'!$C15-$C$52)</f>
        <v>0.20833333333333331</v>
      </c>
      <c r="F15" s="52">
        <f t="shared" si="1"/>
        <v>0</v>
      </c>
      <c r="G15" s="52">
        <f>IF('45'!$D15&lt;$D$52,0,'45'!$D15-$D$52)</f>
        <v>0</v>
      </c>
      <c r="J15" s="101">
        <f>J14+J13</f>
        <v>1.0833333333333335</v>
      </c>
      <c r="L15" s="127">
        <v>43172</v>
      </c>
      <c r="M15" s="124">
        <v>0.20902777777777778</v>
      </c>
    </row>
    <row r="16" spans="1:13" ht="15" x14ac:dyDescent="0.2">
      <c r="A16" s="3">
        <f t="shared" si="2"/>
        <v>43172</v>
      </c>
      <c r="B16" s="20" t="s">
        <v>66</v>
      </c>
      <c r="C16" s="58">
        <v>0.41666666666666669</v>
      </c>
      <c r="D16" s="58">
        <v>0.70833333333333337</v>
      </c>
      <c r="E16" s="58">
        <f>IF('45'!$C16=0,0,'45'!$C16-$C$52)</f>
        <v>8.333333333333337E-2</v>
      </c>
      <c r="F16" s="58">
        <f t="shared" si="1"/>
        <v>0</v>
      </c>
      <c r="G16" s="58">
        <f>IF('45'!$D16&lt;$D$52,0,'45'!$D16-$D$52)</f>
        <v>0</v>
      </c>
      <c r="I16" s="23" t="s">
        <v>100</v>
      </c>
      <c r="L16" s="127">
        <v>43173</v>
      </c>
      <c r="M16" s="124">
        <v>8.1250000000000003E-2</v>
      </c>
    </row>
    <row r="17" spans="1:13" ht="15" x14ac:dyDescent="0.2">
      <c r="A17" s="4">
        <f t="shared" si="2"/>
        <v>43173</v>
      </c>
      <c r="B17" s="20" t="s">
        <v>67</v>
      </c>
      <c r="C17" s="58">
        <v>0.58333333333333337</v>
      </c>
      <c r="D17" s="58">
        <v>0.70833333333333337</v>
      </c>
      <c r="E17" s="52">
        <f>IF('45'!$C17=0,0,'45'!$C17-$C$52)</f>
        <v>0.25000000000000006</v>
      </c>
      <c r="F17" s="52">
        <f t="shared" si="1"/>
        <v>0</v>
      </c>
      <c r="G17" s="52">
        <f>IF('45'!$D17&lt;$D$52,0,'45'!$D17-$D$52)</f>
        <v>0</v>
      </c>
      <c r="I17" s="58">
        <v>0.33333333333333331</v>
      </c>
      <c r="J17" s="58">
        <v>0.52083333333333337</v>
      </c>
      <c r="L17" s="127">
        <v>43173</v>
      </c>
      <c r="M17" s="124">
        <v>0.20972222222222223</v>
      </c>
    </row>
    <row r="18" spans="1:13" ht="15" x14ac:dyDescent="0.2">
      <c r="A18" s="3">
        <f t="shared" si="2"/>
        <v>43174</v>
      </c>
      <c r="B18" s="20" t="s">
        <v>61</v>
      </c>
      <c r="C18" s="58">
        <v>0.52083333333333337</v>
      </c>
      <c r="D18" s="58">
        <v>0.64583333333333337</v>
      </c>
      <c r="E18" s="58">
        <f>IF('45'!$C18=0,0,'45'!$C18-$C$52)</f>
        <v>0.18750000000000006</v>
      </c>
      <c r="F18" s="58">
        <f t="shared" si="1"/>
        <v>6.25E-2</v>
      </c>
      <c r="G18" s="58">
        <f>IF('45'!$D18&lt;$D$52,0,'45'!$D18-$D$52)</f>
        <v>0</v>
      </c>
      <c r="J18" s="58">
        <f>J17-I17</f>
        <v>0.18750000000000006</v>
      </c>
      <c r="L18" s="127">
        <v>43174</v>
      </c>
      <c r="M18" s="124">
        <v>0.51666666666666672</v>
      </c>
    </row>
    <row r="19" spans="1:13" ht="15" x14ac:dyDescent="0.2">
      <c r="A19" s="46">
        <f t="shared" si="2"/>
        <v>43175</v>
      </c>
      <c r="B19" s="47" t="s">
        <v>62</v>
      </c>
      <c r="C19" s="55">
        <v>0.35069444444444442</v>
      </c>
      <c r="D19" s="55">
        <v>0.51666666666666672</v>
      </c>
      <c r="E19" s="55">
        <f>IF('45'!$C19=0,0,'45'!$C19-$C$52)</f>
        <v>1.7361111111111105E-2</v>
      </c>
      <c r="F19" s="55">
        <f t="shared" si="1"/>
        <v>0.19166666666666665</v>
      </c>
      <c r="G19" s="55">
        <f>IF('45'!$D19&lt;$D$52,0,'45'!$D19-$D$52)</f>
        <v>0</v>
      </c>
      <c r="J19" s="58">
        <v>0.70833333333333337</v>
      </c>
      <c r="L19" s="127">
        <v>43174</v>
      </c>
      <c r="M19" s="124">
        <v>0.14722222222222223</v>
      </c>
    </row>
    <row r="20" spans="1:13" ht="15" x14ac:dyDescent="0.25">
      <c r="A20" s="3">
        <f t="shared" si="2"/>
        <v>43176</v>
      </c>
      <c r="B20" s="20" t="s">
        <v>63</v>
      </c>
      <c r="C20" s="59">
        <v>0.41666666666666669</v>
      </c>
      <c r="D20" s="60">
        <v>0.70833333333333337</v>
      </c>
      <c r="E20" s="58">
        <f>IF('45'!$C20=0,0,'45'!$C20-$C$52)</f>
        <v>8.333333333333337E-2</v>
      </c>
      <c r="F20" s="58">
        <f t="shared" si="1"/>
        <v>0</v>
      </c>
      <c r="G20" s="58">
        <f>IF('45'!$D20&lt;$D$52,0,'45'!$D20-$D$52)</f>
        <v>0</v>
      </c>
      <c r="J20" s="101">
        <f>J19+J18</f>
        <v>0.89583333333333348</v>
      </c>
      <c r="L20" s="127">
        <v>43175</v>
      </c>
      <c r="M20" s="124">
        <v>0.35069444444444442</v>
      </c>
    </row>
    <row r="21" spans="1:13" ht="15" x14ac:dyDescent="0.25">
      <c r="A21" s="4">
        <f t="shared" si="2"/>
        <v>43177</v>
      </c>
      <c r="B21" s="20" t="s">
        <v>64</v>
      </c>
      <c r="C21" s="59">
        <v>0.52083333333333337</v>
      </c>
      <c r="D21" s="60">
        <v>0.75</v>
      </c>
      <c r="E21" s="52">
        <f>IF('45'!$C21=0,0,'45'!$C21-$C$52)</f>
        <v>0.18750000000000006</v>
      </c>
      <c r="F21" s="52">
        <f t="shared" si="1"/>
        <v>0</v>
      </c>
      <c r="G21" s="52">
        <f>IF('45'!$D21&lt;$D$52,0,'45'!$D21-$D$52)</f>
        <v>4.166666666666663E-2</v>
      </c>
      <c r="L21" s="127">
        <v>43175</v>
      </c>
      <c r="M21" s="124">
        <v>0.51666666666666672</v>
      </c>
    </row>
    <row r="22" spans="1:13" ht="15" x14ac:dyDescent="0.25">
      <c r="A22" s="3">
        <f t="shared" si="2"/>
        <v>43178</v>
      </c>
      <c r="B22" s="20" t="s">
        <v>65</v>
      </c>
      <c r="C22" s="59">
        <v>0.55555555555555558</v>
      </c>
      <c r="D22" s="60">
        <v>0.75</v>
      </c>
      <c r="E22" s="58">
        <f>IF('45'!$C22=0,0,'45'!$C22-$C$52)</f>
        <v>0.22222222222222227</v>
      </c>
      <c r="F22" s="58">
        <f t="shared" si="1"/>
        <v>0</v>
      </c>
      <c r="G22" s="58">
        <f>IF('45'!$D22&lt;$D$52,0,'45'!$D22-$D$52)</f>
        <v>4.166666666666663E-2</v>
      </c>
      <c r="L22" s="127">
        <v>43176</v>
      </c>
      <c r="M22" s="124">
        <v>0.41875000000000001</v>
      </c>
    </row>
    <row r="23" spans="1:13" ht="15" x14ac:dyDescent="0.25">
      <c r="A23" s="4">
        <f t="shared" si="2"/>
        <v>43179</v>
      </c>
      <c r="B23" s="20" t="s">
        <v>66</v>
      </c>
      <c r="C23" s="59">
        <v>0.34930555555555554</v>
      </c>
      <c r="D23" s="60">
        <v>0.8125</v>
      </c>
      <c r="E23" s="52">
        <f>IF('45'!$C23=0,0,'45'!$C23-$C$52)</f>
        <v>1.5972222222222221E-2</v>
      </c>
      <c r="F23" s="52">
        <f t="shared" si="1"/>
        <v>0</v>
      </c>
      <c r="G23" s="52">
        <f>IF('45'!$D23&lt;$D$52,0,'45'!$D23-$D$52)</f>
        <v>0.10416666666666663</v>
      </c>
      <c r="L23" s="127">
        <v>43176</v>
      </c>
      <c r="M23" s="124">
        <v>0.21041666666666667</v>
      </c>
    </row>
    <row r="24" spans="1:13" ht="15" x14ac:dyDescent="0.25">
      <c r="A24" s="3">
        <f t="shared" si="2"/>
        <v>43180</v>
      </c>
      <c r="B24" s="20" t="s">
        <v>67</v>
      </c>
      <c r="C24" s="59">
        <v>0.54166666666666663</v>
      </c>
      <c r="D24" s="60">
        <v>0.75</v>
      </c>
      <c r="E24" s="58">
        <f>IF('45'!$C24=0,0,'45'!$C24-$C$52)</f>
        <v>0.20833333333333331</v>
      </c>
      <c r="F24" s="58">
        <f t="shared" si="1"/>
        <v>0</v>
      </c>
      <c r="G24" s="58">
        <f>IF('45'!$D24&lt;$D$52,0,'45'!$D24-$D$52)</f>
        <v>4.166666666666663E-2</v>
      </c>
      <c r="L24" s="127">
        <v>43177</v>
      </c>
      <c r="M24" s="124">
        <v>0.52013888888888882</v>
      </c>
    </row>
    <row r="25" spans="1:13" ht="15" x14ac:dyDescent="0.25">
      <c r="A25" s="4">
        <f t="shared" si="2"/>
        <v>43181</v>
      </c>
      <c r="B25" s="20" t="s">
        <v>61</v>
      </c>
      <c r="C25" s="59">
        <v>0.34375</v>
      </c>
      <c r="D25" s="60">
        <v>0.70833333333333337</v>
      </c>
      <c r="E25" s="52">
        <f>IF('45'!$C25=0,0,'45'!$C25-$C$52)</f>
        <v>1.0416666666666685E-2</v>
      </c>
      <c r="F25" s="52">
        <f t="shared" si="1"/>
        <v>0</v>
      </c>
      <c r="G25" s="52">
        <f>IF('45'!$D25&lt;$D$52,0,'45'!$D25-$D$52)</f>
        <v>0</v>
      </c>
      <c r="L25" s="127">
        <v>43177</v>
      </c>
      <c r="M25" s="124">
        <v>0.20972222222222223</v>
      </c>
    </row>
    <row r="26" spans="1:13" ht="15" x14ac:dyDescent="0.25">
      <c r="A26" s="46">
        <f t="shared" si="2"/>
        <v>43182</v>
      </c>
      <c r="B26" s="47" t="s">
        <v>62</v>
      </c>
      <c r="C26" s="59"/>
      <c r="D26" s="60"/>
      <c r="E26" s="55">
        <f>IF('45'!$C26=0,0,'45'!$C26-$C$52)</f>
        <v>0</v>
      </c>
      <c r="F26" s="55">
        <f t="shared" si="1"/>
        <v>0</v>
      </c>
      <c r="G26" s="55">
        <f>IF('45'!$D26&lt;$D$52,0,'45'!$D26-$D$52)</f>
        <v>0</v>
      </c>
      <c r="L26" s="127">
        <v>43177</v>
      </c>
      <c r="M26" s="124">
        <v>0.21041666666666667</v>
      </c>
    </row>
    <row r="27" spans="1:13" ht="15" x14ac:dyDescent="0.25">
      <c r="A27" s="4">
        <f t="shared" si="2"/>
        <v>43183</v>
      </c>
      <c r="B27" s="20" t="s">
        <v>63</v>
      </c>
      <c r="C27" s="59"/>
      <c r="D27" s="60"/>
      <c r="E27" s="52">
        <f>IF('45'!$C27=0,0,'45'!$C27-$C$52)</f>
        <v>0</v>
      </c>
      <c r="F27" s="52">
        <f t="shared" si="1"/>
        <v>0</v>
      </c>
      <c r="G27" s="52">
        <f>IF('45'!$D27&lt;$D$52,0,'45'!$D27-$D$52)</f>
        <v>0</v>
      </c>
      <c r="L27" s="127">
        <v>43177</v>
      </c>
      <c r="M27" s="124">
        <v>0.25277777777777777</v>
      </c>
    </row>
    <row r="28" spans="1:13" ht="15" x14ac:dyDescent="0.25">
      <c r="A28" s="3">
        <f t="shared" si="2"/>
        <v>43184</v>
      </c>
      <c r="B28" s="20" t="s">
        <v>64</v>
      </c>
      <c r="C28" s="59">
        <v>0.54166666666666663</v>
      </c>
      <c r="D28" s="60">
        <v>0.75</v>
      </c>
      <c r="E28" s="58">
        <f>IF('45'!$C28=0,0,'45'!$C28-$C$52)</f>
        <v>0.20833333333333331</v>
      </c>
      <c r="F28" s="58">
        <f t="shared" si="1"/>
        <v>0</v>
      </c>
      <c r="G28" s="58">
        <f>IF('45'!$D28&lt;$D$52,0,'45'!$D28-$D$52)</f>
        <v>4.166666666666663E-2</v>
      </c>
      <c r="L28" s="127">
        <v>43178</v>
      </c>
      <c r="M28" s="124">
        <v>5.6250000000000001E-2</v>
      </c>
    </row>
    <row r="29" spans="1:13" ht="15" x14ac:dyDescent="0.25">
      <c r="A29" s="4">
        <f t="shared" si="2"/>
        <v>43185</v>
      </c>
      <c r="B29" s="20" t="s">
        <v>65</v>
      </c>
      <c r="C29" s="59"/>
      <c r="D29" s="60"/>
      <c r="E29" s="52">
        <f>IF('45'!$C29=0,0,'45'!$C29-$C$52)</f>
        <v>0</v>
      </c>
      <c r="F29" s="52">
        <f t="shared" si="1"/>
        <v>0</v>
      </c>
      <c r="G29" s="52">
        <f>IF('45'!$D29&lt;$D$52,0,'45'!$D29-$D$52)</f>
        <v>0</v>
      </c>
      <c r="L29" s="127">
        <v>43178</v>
      </c>
      <c r="M29" s="124">
        <v>0.26111111111111113</v>
      </c>
    </row>
    <row r="30" spans="1:13" ht="15" x14ac:dyDescent="0.25">
      <c r="A30" s="3">
        <f t="shared" si="2"/>
        <v>43186</v>
      </c>
      <c r="B30" s="20" t="s">
        <v>66</v>
      </c>
      <c r="C30" s="59">
        <v>0.39652777777777781</v>
      </c>
      <c r="D30" s="60">
        <v>0.58333333333333337</v>
      </c>
      <c r="E30" s="58">
        <f>IF('45'!$C30=0,0,'45'!$C30-$C$52)</f>
        <v>6.3194444444444497E-2</v>
      </c>
      <c r="F30" s="58">
        <f t="shared" si="1"/>
        <v>0.125</v>
      </c>
      <c r="G30" s="58">
        <f>IF('45'!$D30&lt;$D$52,0,'45'!$D30-$D$52)</f>
        <v>0</v>
      </c>
      <c r="L30" s="127">
        <v>43179</v>
      </c>
      <c r="M30" s="124">
        <v>0.34930555555555554</v>
      </c>
    </row>
    <row r="31" spans="1:13" ht="15" x14ac:dyDescent="0.25">
      <c r="A31" s="4">
        <f t="shared" si="2"/>
        <v>43187</v>
      </c>
      <c r="B31" s="20" t="s">
        <v>67</v>
      </c>
      <c r="C31" s="59">
        <v>0.49722222222222223</v>
      </c>
      <c r="D31" s="60">
        <v>0.70833333333333337</v>
      </c>
      <c r="E31" s="52">
        <f>IF('45'!$C31=0,0,'45'!$C31-$C$52)</f>
        <v>0.16388888888888892</v>
      </c>
      <c r="F31" s="52">
        <f t="shared" si="1"/>
        <v>0</v>
      </c>
      <c r="G31" s="52">
        <f>IF('45'!$D31&lt;$D$52,0,'45'!$D31-$D$52)</f>
        <v>0</v>
      </c>
      <c r="L31" s="127">
        <v>43179</v>
      </c>
      <c r="M31" s="124">
        <v>0.31319444444444444</v>
      </c>
    </row>
    <row r="32" spans="1:13" ht="15" x14ac:dyDescent="0.25">
      <c r="A32" s="3">
        <f>A31+1</f>
        <v>43188</v>
      </c>
      <c r="B32" s="20" t="s">
        <v>61</v>
      </c>
      <c r="C32" s="56"/>
      <c r="D32" s="57"/>
      <c r="E32" s="58">
        <f>IF('45'!$C32=0,0,'45'!$C32-$C$52)</f>
        <v>0</v>
      </c>
      <c r="F32" s="58">
        <f t="shared" si="1"/>
        <v>0</v>
      </c>
      <c r="G32" s="58">
        <f>IF('45'!$D32&lt;$D$52,0,'45'!$D32-$D$52)</f>
        <v>0</v>
      </c>
      <c r="L32" s="127">
        <v>43180</v>
      </c>
      <c r="M32" s="124">
        <v>4.1666666666666664E-2</v>
      </c>
    </row>
    <row r="33" spans="1:13" ht="15" x14ac:dyDescent="0.25">
      <c r="A33" s="46">
        <f t="shared" ref="A33" si="3">A32+1</f>
        <v>43189</v>
      </c>
      <c r="B33" s="47" t="s">
        <v>62</v>
      </c>
      <c r="C33" s="53"/>
      <c r="D33" s="54"/>
      <c r="E33" s="55">
        <f>IF('45'!$C33=0,0,'45'!$C33-$C$52)</f>
        <v>0</v>
      </c>
      <c r="F33" s="55">
        <f t="shared" si="1"/>
        <v>0</v>
      </c>
      <c r="G33" s="55">
        <f>IF('45'!$D33&lt;$D$52,0,'45'!$D33-$D$52)</f>
        <v>0</v>
      </c>
      <c r="L33" s="127">
        <v>43180</v>
      </c>
      <c r="M33" s="124">
        <v>0.25069444444444444</v>
      </c>
    </row>
    <row r="34" spans="1:13" ht="15" x14ac:dyDescent="0.2">
      <c r="A34" s="3">
        <f>A33+1</f>
        <v>43190</v>
      </c>
      <c r="B34" s="20" t="s">
        <v>63</v>
      </c>
      <c r="C34" s="5"/>
      <c r="D34" s="6"/>
      <c r="E34" s="58">
        <f>IF('45'!$C34=0,0,'45'!$C34-$C$52)</f>
        <v>0</v>
      </c>
      <c r="F34" s="58">
        <f t="shared" ref="F34" si="4">IF(D34=0,0,IF(D34&lt;$D$52,$D$52-D34,0))</f>
        <v>0</v>
      </c>
      <c r="G34" s="58">
        <f>IF('45'!$D34&lt;$D$52,0,'45'!$D34-$D$52)</f>
        <v>0</v>
      </c>
      <c r="L34" s="127">
        <v>43181</v>
      </c>
      <c r="M34" s="124">
        <v>0.34513888888888888</v>
      </c>
    </row>
    <row r="35" spans="1:13" ht="15" x14ac:dyDescent="0.25">
      <c r="A35" s="7"/>
      <c r="B35" s="1">
        <f>'45'!$C$35-'45'!$D$35+COUNTA(C4:C35)</f>
        <v>17</v>
      </c>
      <c r="C35" s="18">
        <f>SUBTOTAL(103,'45'!$C$4:$C$33)</f>
        <v>16</v>
      </c>
      <c r="D35" s="18">
        <f>SUBTOTAL(103,'45'!$D$4:$D$33)</f>
        <v>16</v>
      </c>
      <c r="E35" s="8">
        <f>SUM(E4:E34)</f>
        <v>2.1180555555555558</v>
      </c>
      <c r="F35" s="8">
        <f>SUM(F4:F34)</f>
        <v>0.37916666666666665</v>
      </c>
      <c r="G35" s="8">
        <f>SUM(G4:G34)</f>
        <v>0.27083333333333315</v>
      </c>
      <c r="L35" s="127">
        <v>43181</v>
      </c>
      <c r="M35" s="124">
        <v>0.20833333333333334</v>
      </c>
    </row>
    <row r="36" spans="1:13" ht="8.25" customHeight="1" x14ac:dyDescent="0.2">
      <c r="L36" s="127">
        <v>43182</v>
      </c>
      <c r="M36" s="124">
        <v>0.48958333333333331</v>
      </c>
    </row>
    <row r="37" spans="1:13" ht="15.75" x14ac:dyDescent="0.2">
      <c r="E37" s="28">
        <f>'45'!$E$35*1</f>
        <v>2.1180555555555558</v>
      </c>
      <c r="F37" s="28">
        <f>'45'!$F$35*1</f>
        <v>0.37916666666666665</v>
      </c>
      <c r="G37" s="28">
        <f>'45'!$G$35*1</f>
        <v>0.27083333333333315</v>
      </c>
      <c r="L37" s="127">
        <v>43182</v>
      </c>
      <c r="M37" s="124">
        <v>0.14305555555555557</v>
      </c>
    </row>
    <row r="38" spans="1:13" ht="22.5" customHeight="1" x14ac:dyDescent="0.2">
      <c r="E38" s="29">
        <f>E37*24</f>
        <v>50.833333333333343</v>
      </c>
      <c r="F38" s="29">
        <f t="shared" ref="F38:G38" si="5">F37*24</f>
        <v>9.1</v>
      </c>
      <c r="G38" s="29">
        <f t="shared" si="5"/>
        <v>6.4999999999999956</v>
      </c>
      <c r="L38" s="127">
        <v>43184</v>
      </c>
      <c r="M38" s="124">
        <v>0.40625</v>
      </c>
    </row>
    <row r="39" spans="1:13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  <c r="L39" s="127">
        <v>43184</v>
      </c>
      <c r="M39" s="124">
        <v>0.25208333333333333</v>
      </c>
    </row>
    <row r="40" spans="1:13" s="27" customFormat="1" ht="21" customHeight="1" x14ac:dyDescent="0.2">
      <c r="B40" s="38">
        <f>ROUND(C40-E40-F40+G40-D40,0)</f>
        <v>175</v>
      </c>
      <c r="C40" s="32">
        <f>'45'!$C$35*I7</f>
        <v>533.33333333333337</v>
      </c>
      <c r="D40" s="32">
        <f>جدول!G48</f>
        <v>160</v>
      </c>
      <c r="E40" s="33">
        <f>E38*$I$8</f>
        <v>188.27160493827165</v>
      </c>
      <c r="F40" s="33">
        <f t="shared" ref="F40:G40" si="6">F38*$I$8</f>
        <v>33.703703703703709</v>
      </c>
      <c r="G40" s="33">
        <f t="shared" si="6"/>
        <v>24.074074074074062</v>
      </c>
      <c r="L40" s="127">
        <v>43186</v>
      </c>
      <c r="M40" s="124">
        <v>0.39652777777777781</v>
      </c>
    </row>
    <row r="41" spans="1:13" s="27" customFormat="1" ht="21" customHeight="1" x14ac:dyDescent="0.2">
      <c r="B41" s="30"/>
      <c r="C41" s="31"/>
      <c r="D41" s="32"/>
      <c r="E41" s="33"/>
      <c r="F41" s="33"/>
      <c r="G41" s="33"/>
      <c r="L41" s="127">
        <v>43186</v>
      </c>
      <c r="M41" s="124">
        <v>8.4722222222222213E-2</v>
      </c>
    </row>
    <row r="42" spans="1:13" s="27" customFormat="1" ht="21" customHeight="1" x14ac:dyDescent="0.2">
      <c r="B42" s="30"/>
      <c r="C42" s="31"/>
      <c r="D42" s="32"/>
      <c r="E42" s="33"/>
      <c r="F42" s="33"/>
      <c r="G42" s="33"/>
      <c r="L42" s="127">
        <v>43186</v>
      </c>
      <c r="M42" s="124">
        <v>0.24513888888888888</v>
      </c>
    </row>
    <row r="43" spans="1:13" s="27" customFormat="1" ht="21" customHeight="1" x14ac:dyDescent="0.2">
      <c r="B43" s="30"/>
      <c r="C43" s="31"/>
      <c r="D43" s="32"/>
      <c r="E43" s="33"/>
      <c r="F43" s="33"/>
      <c r="G43" s="33"/>
      <c r="L43" s="127">
        <v>43187</v>
      </c>
      <c r="M43" s="124">
        <v>0.49722222222222223</v>
      </c>
    </row>
    <row r="44" spans="1:13" s="27" customFormat="1" ht="21" customHeight="1" x14ac:dyDescent="0.2">
      <c r="B44" s="30"/>
      <c r="C44" s="31"/>
      <c r="D44" s="32"/>
      <c r="E44" s="33"/>
      <c r="F44" s="33"/>
      <c r="G44" s="33"/>
      <c r="L44" s="127">
        <v>43187</v>
      </c>
      <c r="M44" s="124">
        <v>0.21111111111111111</v>
      </c>
    </row>
    <row r="45" spans="1:13" s="27" customFormat="1" ht="21" customHeight="1" x14ac:dyDescent="0.2">
      <c r="B45" s="30"/>
      <c r="C45" s="31"/>
      <c r="D45" s="32"/>
      <c r="E45" s="33"/>
      <c r="F45" s="33"/>
      <c r="G45" s="33"/>
    </row>
    <row r="46" spans="1:13" s="27" customFormat="1" ht="21" customHeight="1" x14ac:dyDescent="0.2">
      <c r="B46" s="30"/>
      <c r="C46" s="31"/>
      <c r="D46" s="32"/>
      <c r="E46" s="33"/>
      <c r="F46" s="33"/>
      <c r="G46" s="33"/>
    </row>
    <row r="47" spans="1:13" s="27" customFormat="1" ht="21" customHeight="1" x14ac:dyDescent="0.2">
      <c r="B47" s="30"/>
      <c r="C47" s="31"/>
      <c r="D47" s="32"/>
      <c r="E47" s="33"/>
      <c r="F47" s="33"/>
      <c r="G47" s="33"/>
    </row>
    <row r="48" spans="1:13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31" activePane="bottomRight" state="frozen"/>
      <selection activeCell="J15" sqref="J15"/>
      <selection pane="topRight" activeCell="J15" sqref="J15"/>
      <selection pane="bottomLeft" activeCell="J15" sqref="J15"/>
      <selection pane="bottomRight" activeCell="E37" sqref="E37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جدول!B49</f>
        <v>0</v>
      </c>
    </row>
    <row r="2" spans="1:10" ht="20.25" x14ac:dyDescent="0.3">
      <c r="A2" s="133" t="s">
        <v>20</v>
      </c>
      <c r="B2" s="133"/>
      <c r="C2" s="39" t="str">
        <f>جدول!C49</f>
        <v xml:space="preserve"> محمود - ساعات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50"/>
      <c r="E4" s="51">
        <f>IF('46'!$C4=0,0,'46'!$C4-$C$52)</f>
        <v>0</v>
      </c>
      <c r="F4" s="51">
        <f>IF(D4=0,0,IF(D4&lt;$D$52,$D$52-D4,0))</f>
        <v>0</v>
      </c>
      <c r="G4" s="51">
        <f>IF('46'!$D4&lt;$D$52,0,'46'!$D4-$D$52)</f>
        <v>0</v>
      </c>
      <c r="I4" s="40">
        <f>جدول!D49</f>
        <v>1000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IF('46'!$C5=0,0,'46'!$C5-$C$52)</f>
        <v>0</v>
      </c>
      <c r="F5" s="55">
        <f t="shared" ref="F5:F33" si="1">IF(D5=0,0,IF(D5&lt;$D$52,$D$52-D5,0))</f>
        <v>0</v>
      </c>
      <c r="G5" s="55">
        <f>IF('46'!$D5&lt;$D$52,0,'46'!$D5-$D$52)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56"/>
      <c r="D6" s="57"/>
      <c r="E6" s="58">
        <f>IF('46'!$C6=0,0,'46'!$C6-$C$52)</f>
        <v>0</v>
      </c>
      <c r="F6" s="58">
        <f t="shared" si="1"/>
        <v>0</v>
      </c>
      <c r="G6" s="58">
        <f>IF('46'!$D6&lt;$D$52,0,'46'!$D6-$D$52)</f>
        <v>0</v>
      </c>
      <c r="I6" s="23">
        <v>9</v>
      </c>
      <c r="J6" s="23" t="s">
        <v>11</v>
      </c>
    </row>
    <row r="7" spans="1:10" ht="15" x14ac:dyDescent="0.25">
      <c r="A7" s="4">
        <f t="shared" ref="A7:A31" si="2">A6+1</f>
        <v>43163</v>
      </c>
      <c r="B7" s="20" t="s">
        <v>64</v>
      </c>
      <c r="C7" s="59"/>
      <c r="D7" s="60"/>
      <c r="E7" s="52">
        <f>IF('46'!$C7=0,0,'46'!$C7-$C$52)</f>
        <v>0</v>
      </c>
      <c r="F7" s="52">
        <f t="shared" si="1"/>
        <v>0</v>
      </c>
      <c r="G7" s="52">
        <f>IF('46'!$D7&lt;$D$52,0,'46'!$D7-$D$52)</f>
        <v>0</v>
      </c>
      <c r="I7" s="48">
        <f>I4/I5</f>
        <v>33.333333333333336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56"/>
      <c r="D8" s="57"/>
      <c r="E8" s="58">
        <f>IF('46'!$C8=0,0,'46'!$C8-$C$52)</f>
        <v>0</v>
      </c>
      <c r="F8" s="58">
        <f t="shared" si="1"/>
        <v>0</v>
      </c>
      <c r="G8" s="58">
        <f>IF('46'!$D8&lt;$D$52,0,'46'!$D8-$D$52)</f>
        <v>0</v>
      </c>
      <c r="I8" s="48">
        <f>I7/I6</f>
        <v>3.7037037037037042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59"/>
      <c r="D9" s="60"/>
      <c r="E9" s="52">
        <f>IF('46'!$C9=0,0,'46'!$C9-$C$52)</f>
        <v>0</v>
      </c>
      <c r="F9" s="52">
        <f t="shared" si="1"/>
        <v>0</v>
      </c>
      <c r="G9" s="52">
        <f>IF('46'!$D9&lt;$D$52,0,'46'!$D9-$D$52)</f>
        <v>0</v>
      </c>
      <c r="I9" s="23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58">
        <v>0.58333333333333337</v>
      </c>
      <c r="D10" s="58">
        <v>0.70833333333333337</v>
      </c>
      <c r="E10" s="58">
        <f>IF('46'!$C10=0,0,'46'!$C10-$C$52)</f>
        <v>0.25000000000000006</v>
      </c>
      <c r="F10" s="58">
        <f t="shared" si="1"/>
        <v>0</v>
      </c>
      <c r="G10" s="58">
        <f>IF('46'!$D10&lt;$D$52,0,'46'!$D10-$D$52)</f>
        <v>0</v>
      </c>
    </row>
    <row r="11" spans="1:10" ht="15" x14ac:dyDescent="0.2">
      <c r="A11" s="4">
        <f t="shared" si="2"/>
        <v>43167</v>
      </c>
      <c r="B11" s="20" t="s">
        <v>61</v>
      </c>
      <c r="C11" s="58">
        <v>0.33333333333333331</v>
      </c>
      <c r="D11" s="58">
        <v>0.70833333333333337</v>
      </c>
      <c r="E11" s="52">
        <f>IF('46'!$C11=0,0,'46'!$C11-$C$52)</f>
        <v>0</v>
      </c>
      <c r="F11" s="52">
        <f t="shared" si="1"/>
        <v>0</v>
      </c>
      <c r="G11" s="52">
        <f>IF('46'!$D11&lt;$D$52,0,'46'!$D11-$D$52)</f>
        <v>0</v>
      </c>
      <c r="I11" s="23" t="s">
        <v>100</v>
      </c>
    </row>
    <row r="12" spans="1:10" ht="15" x14ac:dyDescent="0.2">
      <c r="A12" s="46">
        <f t="shared" si="2"/>
        <v>43168</v>
      </c>
      <c r="B12" s="47" t="s">
        <v>62</v>
      </c>
      <c r="C12" s="55"/>
      <c r="D12" s="55"/>
      <c r="E12" s="55">
        <f>IF('46'!$C12=0,0,'46'!$C12-$C$52)</f>
        <v>0</v>
      </c>
      <c r="F12" s="55">
        <f t="shared" si="1"/>
        <v>0</v>
      </c>
      <c r="G12" s="55">
        <f>IF('46'!$D12&lt;$D$52,0,'46'!$D12-$D$52)</f>
        <v>0</v>
      </c>
      <c r="I12" s="58">
        <v>0.33333333333333331</v>
      </c>
      <c r="J12" s="58">
        <v>0.70833333333333337</v>
      </c>
    </row>
    <row r="13" spans="1:10" ht="15" x14ac:dyDescent="0.2">
      <c r="A13" s="4">
        <f t="shared" si="2"/>
        <v>43169</v>
      </c>
      <c r="B13" s="20" t="s">
        <v>63</v>
      </c>
      <c r="C13" s="58">
        <v>0.33333333333333331</v>
      </c>
      <c r="D13" s="58">
        <v>0.70833333333333337</v>
      </c>
      <c r="E13" s="52">
        <f>IF('46'!$C13=0,0,'46'!$C13-$C$52)</f>
        <v>0</v>
      </c>
      <c r="F13" s="52">
        <f t="shared" si="1"/>
        <v>0</v>
      </c>
      <c r="G13" s="52">
        <f>IF('46'!$D13&lt;$D$52,0,'46'!$D13-$D$52)</f>
        <v>0</v>
      </c>
      <c r="J13" s="58">
        <f>J12-I12</f>
        <v>0.37500000000000006</v>
      </c>
    </row>
    <row r="14" spans="1:10" ht="15" x14ac:dyDescent="0.2">
      <c r="A14" s="3">
        <f t="shared" si="2"/>
        <v>43170</v>
      </c>
      <c r="B14" s="20" t="s">
        <v>64</v>
      </c>
      <c r="C14" s="58">
        <v>0.58333333333333337</v>
      </c>
      <c r="D14" s="58">
        <v>0.70833333333333337</v>
      </c>
      <c r="E14" s="58">
        <f>IF('46'!$C14=0,0,'46'!$C14-$C$52)</f>
        <v>0.25000000000000006</v>
      </c>
      <c r="F14" s="58">
        <f t="shared" si="1"/>
        <v>0</v>
      </c>
      <c r="G14" s="58">
        <f>IF('46'!$D14&lt;$D$52,0,'46'!$D14-$D$52)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0.58333333333333337</v>
      </c>
      <c r="D15" s="58">
        <v>0.70833333333333337</v>
      </c>
      <c r="E15" s="52">
        <f>IF('46'!$C15=0,0,'46'!$C15-$C$52)</f>
        <v>0.25000000000000006</v>
      </c>
      <c r="F15" s="52">
        <f t="shared" si="1"/>
        <v>0</v>
      </c>
      <c r="G15" s="52">
        <f>IF('46'!$D15&lt;$D$52,0,'46'!$D15-$D$52)</f>
        <v>0</v>
      </c>
      <c r="J15" s="101">
        <f>J14+J13</f>
        <v>1.0833333333333335</v>
      </c>
    </row>
    <row r="16" spans="1:10" ht="15" x14ac:dyDescent="0.2">
      <c r="A16" s="3">
        <f t="shared" si="2"/>
        <v>43172</v>
      </c>
      <c r="B16" s="20" t="s">
        <v>66</v>
      </c>
      <c r="C16" s="58">
        <v>0.5625</v>
      </c>
      <c r="D16" s="58">
        <v>0.70833333333333337</v>
      </c>
      <c r="E16" s="58">
        <f>IF('46'!$C16=0,0,'46'!$C16-$C$52)</f>
        <v>0.22916666666666669</v>
      </c>
      <c r="F16" s="58">
        <f t="shared" si="1"/>
        <v>0</v>
      </c>
      <c r="G16" s="58">
        <f>IF('46'!$D16&lt;$D$52,0,'46'!$D16-$D$52)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0.58333333333333337</v>
      </c>
      <c r="D17" s="58">
        <v>0.70833333333333337</v>
      </c>
      <c r="E17" s="52">
        <f>IF('46'!$C17=0,0,'46'!$C17-$C$52)</f>
        <v>0.25000000000000006</v>
      </c>
      <c r="F17" s="52">
        <f t="shared" si="1"/>
        <v>0</v>
      </c>
      <c r="G17" s="52">
        <f>IF('46'!$D17&lt;$D$52,0,'46'!$D17-$D$52)</f>
        <v>0</v>
      </c>
      <c r="I17" s="58">
        <v>0.33333333333333331</v>
      </c>
      <c r="J17" s="58">
        <v>0.70833333333333337</v>
      </c>
    </row>
    <row r="18" spans="1:10" ht="15" x14ac:dyDescent="0.2">
      <c r="A18" s="3">
        <f t="shared" si="2"/>
        <v>43174</v>
      </c>
      <c r="B18" s="20" t="s">
        <v>61</v>
      </c>
      <c r="C18" s="58">
        <v>0.55208333333333337</v>
      </c>
      <c r="D18" s="58">
        <v>0.70833333333333337</v>
      </c>
      <c r="E18" s="58">
        <f>IF('46'!$C18=0,0,'46'!$C18-$C$52)</f>
        <v>0.21875000000000006</v>
      </c>
      <c r="F18" s="58">
        <f t="shared" si="1"/>
        <v>0</v>
      </c>
      <c r="G18" s="58">
        <f>IF('46'!$D18&lt;$D$52,0,'46'!$D18-$D$52)</f>
        <v>0</v>
      </c>
      <c r="J18" s="58">
        <f>J17-I17</f>
        <v>0.37500000000000006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0.70833333333333337</v>
      </c>
      <c r="E19" s="55">
        <f>IF('46'!$C19=0,0,'46'!$C19-$C$52)</f>
        <v>0</v>
      </c>
      <c r="F19" s="55">
        <f t="shared" si="1"/>
        <v>0</v>
      </c>
      <c r="G19" s="55">
        <f>IF('46'!$D19&lt;$D$52,0,'46'!$D19-$D$52)</f>
        <v>0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0.70833333333333337</v>
      </c>
      <c r="E20" s="58">
        <f>IF('46'!$C20=0,0,'46'!$C20-$C$52)</f>
        <v>0</v>
      </c>
      <c r="F20" s="58">
        <f t="shared" si="1"/>
        <v>0</v>
      </c>
      <c r="G20" s="58">
        <f>IF('46'!$D20&lt;$D$52,0,'46'!$D20-$D$52)</f>
        <v>0</v>
      </c>
      <c r="J20" s="101">
        <f>J19+J18</f>
        <v>1.0833333333333335</v>
      </c>
    </row>
    <row r="21" spans="1:10" ht="15" x14ac:dyDescent="0.2">
      <c r="A21" s="4">
        <f t="shared" si="2"/>
        <v>43177</v>
      </c>
      <c r="B21" s="20" t="s">
        <v>64</v>
      </c>
      <c r="C21" s="58">
        <v>0.58333333333333337</v>
      </c>
      <c r="D21" s="58">
        <v>0.79166666666666663</v>
      </c>
      <c r="E21" s="52">
        <f>IF('46'!$C21=0,0,'46'!$C21-$C$52)</f>
        <v>0.25000000000000006</v>
      </c>
      <c r="F21" s="52">
        <f t="shared" si="1"/>
        <v>0</v>
      </c>
      <c r="G21" s="52">
        <f>IF('46'!$D21&lt;$D$52,0,'46'!$D21-$D$52)</f>
        <v>8.3333333333333259E-2</v>
      </c>
    </row>
    <row r="22" spans="1:10" ht="15" x14ac:dyDescent="0.2">
      <c r="A22" s="3">
        <f t="shared" si="2"/>
        <v>43178</v>
      </c>
      <c r="B22" s="20" t="s">
        <v>65</v>
      </c>
      <c r="C22" s="58">
        <v>0.60416666666666663</v>
      </c>
      <c r="D22" s="58">
        <v>0.8125</v>
      </c>
      <c r="E22" s="58">
        <f>IF('46'!$C22=0,0,'46'!$C22-$C$52)</f>
        <v>0.27083333333333331</v>
      </c>
      <c r="F22" s="58">
        <f t="shared" si="1"/>
        <v>0</v>
      </c>
      <c r="G22" s="58">
        <f>IF('46'!$D22&lt;$D$52,0,'46'!$D22-$D$52)</f>
        <v>0.10416666666666663</v>
      </c>
    </row>
    <row r="23" spans="1:10" ht="15" x14ac:dyDescent="0.2">
      <c r="A23" s="4">
        <f t="shared" si="2"/>
        <v>43179</v>
      </c>
      <c r="B23" s="20" t="s">
        <v>66</v>
      </c>
      <c r="C23" s="58">
        <v>0.54166666666666663</v>
      </c>
      <c r="D23" s="58">
        <v>0.70833333333333337</v>
      </c>
      <c r="E23" s="52">
        <f>IF('46'!$C23=0,0,'46'!$C23-$C$52)</f>
        <v>0.20833333333333331</v>
      </c>
      <c r="F23" s="52">
        <f t="shared" si="1"/>
        <v>0</v>
      </c>
      <c r="G23" s="52">
        <f>IF('46'!$D23&lt;$D$52,0,'46'!$D23-$D$52)</f>
        <v>0</v>
      </c>
    </row>
    <row r="24" spans="1:10" ht="15" x14ac:dyDescent="0.2">
      <c r="A24" s="3">
        <f t="shared" si="2"/>
        <v>43180</v>
      </c>
      <c r="B24" s="20" t="s">
        <v>67</v>
      </c>
      <c r="C24" s="58">
        <v>0.35416666666666669</v>
      </c>
      <c r="D24" s="58">
        <v>0.70833333333333337</v>
      </c>
      <c r="E24" s="58">
        <f>IF('46'!$C24=0,0,'46'!$C24-$C$52)</f>
        <v>2.083333333333337E-2</v>
      </c>
      <c r="F24" s="58">
        <f t="shared" si="1"/>
        <v>0</v>
      </c>
      <c r="G24" s="58">
        <f>IF('46'!$D24&lt;$D$52,0,'46'!$D24-$D$52)</f>
        <v>0</v>
      </c>
    </row>
    <row r="25" spans="1:10" ht="15" x14ac:dyDescent="0.2">
      <c r="A25" s="4">
        <f t="shared" si="2"/>
        <v>43181</v>
      </c>
      <c r="B25" s="20" t="s">
        <v>61</v>
      </c>
      <c r="C25" s="58">
        <v>0.33333333333333331</v>
      </c>
      <c r="D25" s="58">
        <v>0.70833333333333337</v>
      </c>
      <c r="E25" s="52">
        <f>IF('46'!$C25=0,0,'46'!$C25-$C$52)</f>
        <v>0</v>
      </c>
      <c r="F25" s="52">
        <f t="shared" si="1"/>
        <v>0</v>
      </c>
      <c r="G25" s="52">
        <f>IF('46'!$D25&lt;$D$52,0,'46'!$D25-$D$52)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0.70833333333333337</v>
      </c>
      <c r="E26" s="55">
        <f>IF('46'!$C26=0,0,'46'!$C26-$C$52)</f>
        <v>0</v>
      </c>
      <c r="F26" s="55">
        <f t="shared" si="1"/>
        <v>0</v>
      </c>
      <c r="G26" s="55">
        <f>IF('46'!$D26&lt;$D$52,0,'46'!$D26-$D$52)</f>
        <v>0</v>
      </c>
    </row>
    <row r="27" spans="1:10" ht="15" x14ac:dyDescent="0.2">
      <c r="A27" s="4">
        <f t="shared" si="2"/>
        <v>43183</v>
      </c>
      <c r="B27" s="20" t="s">
        <v>63</v>
      </c>
      <c r="C27" s="58">
        <v>0.33333333333333331</v>
      </c>
      <c r="D27" s="58">
        <v>0.70833333333333337</v>
      </c>
      <c r="E27" s="52">
        <f>IF('46'!$C27=0,0,'46'!$C27-$C$52)</f>
        <v>0</v>
      </c>
      <c r="F27" s="52">
        <f t="shared" si="1"/>
        <v>0</v>
      </c>
      <c r="G27" s="52">
        <f>IF('46'!$D27&lt;$D$52,0,'46'!$D27-$D$52)</f>
        <v>0</v>
      </c>
    </row>
    <row r="28" spans="1:10" ht="15" x14ac:dyDescent="0.2">
      <c r="A28" s="3">
        <f t="shared" si="2"/>
        <v>43184</v>
      </c>
      <c r="B28" s="20" t="s">
        <v>64</v>
      </c>
      <c r="C28" s="58"/>
      <c r="D28" s="58"/>
      <c r="E28" s="58">
        <f>IF('46'!$C28=0,0,'46'!$C28-$C$52)</f>
        <v>0</v>
      </c>
      <c r="F28" s="58">
        <f t="shared" si="1"/>
        <v>0</v>
      </c>
      <c r="G28" s="58">
        <f>IF('46'!$D28&lt;$D$52,0,'46'!$D28-$D$52)</f>
        <v>0</v>
      </c>
    </row>
    <row r="29" spans="1:10" ht="15" x14ac:dyDescent="0.2">
      <c r="A29" s="4">
        <f t="shared" si="2"/>
        <v>43185</v>
      </c>
      <c r="B29" s="20" t="s">
        <v>65</v>
      </c>
      <c r="C29" s="58">
        <v>0.33333333333333331</v>
      </c>
      <c r="D29" s="58">
        <v>0.72916666666666663</v>
      </c>
      <c r="E29" s="52">
        <f>IF('46'!$C29=0,0,'46'!$C29-$C$52)</f>
        <v>0</v>
      </c>
      <c r="F29" s="52">
        <f t="shared" si="1"/>
        <v>0</v>
      </c>
      <c r="G29" s="52">
        <f>IF('46'!$D29&lt;$D$52,0,'46'!$D29-$D$52)</f>
        <v>2.0833333333333259E-2</v>
      </c>
    </row>
    <row r="30" spans="1:10" ht="15" x14ac:dyDescent="0.2">
      <c r="A30" s="3">
        <f t="shared" si="2"/>
        <v>43186</v>
      </c>
      <c r="B30" s="20" t="s">
        <v>66</v>
      </c>
      <c r="C30" s="58">
        <v>0.33333333333333331</v>
      </c>
      <c r="D30" s="58">
        <v>0.8125</v>
      </c>
      <c r="E30" s="58">
        <f>IF('46'!$C30=0,0,'46'!$C30-$C$52)</f>
        <v>0</v>
      </c>
      <c r="F30" s="58">
        <f t="shared" si="1"/>
        <v>0</v>
      </c>
      <c r="G30" s="58">
        <f>IF('46'!$D30&lt;$D$52,0,'46'!$D30-$D$52)</f>
        <v>0.10416666666666663</v>
      </c>
    </row>
    <row r="31" spans="1:10" ht="15" x14ac:dyDescent="0.2">
      <c r="A31" s="4">
        <f t="shared" si="2"/>
        <v>43187</v>
      </c>
      <c r="B31" s="20" t="s">
        <v>67</v>
      </c>
      <c r="C31" s="58">
        <v>0.33333333333333331</v>
      </c>
      <c r="D31" s="58">
        <v>0.75</v>
      </c>
      <c r="E31" s="52">
        <f>IF('46'!$C31=0,0,'46'!$C31-$C$52)</f>
        <v>0</v>
      </c>
      <c r="F31" s="52">
        <f t="shared" si="1"/>
        <v>0</v>
      </c>
      <c r="G31" s="52">
        <f>IF('46'!$D31&lt;$D$52,0,'46'!$D31-$D$52)</f>
        <v>4.166666666666663E-2</v>
      </c>
    </row>
    <row r="32" spans="1:10" ht="15" x14ac:dyDescent="0.2">
      <c r="A32" s="3">
        <f>A31+1</f>
        <v>43188</v>
      </c>
      <c r="B32" s="20" t="s">
        <v>61</v>
      </c>
      <c r="C32" s="58">
        <v>0.47916666666666669</v>
      </c>
      <c r="D32" s="58">
        <v>0.70833333333333337</v>
      </c>
      <c r="E32" s="58">
        <f>IF('46'!$C32=0,0,'46'!$C32-$C$52)</f>
        <v>0.14583333333333337</v>
      </c>
      <c r="F32" s="58">
        <f t="shared" si="1"/>
        <v>0</v>
      </c>
      <c r="G32" s="58">
        <f>IF('46'!$D32&lt;$D$52,0,'46'!$D32-$D$52)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5">
        <v>0.33333333333333331</v>
      </c>
      <c r="D33" s="55">
        <v>0.70833333333333337</v>
      </c>
      <c r="E33" s="55">
        <f>IF('46'!$C33=0,0,'46'!$C33-$C$52)</f>
        <v>0</v>
      </c>
      <c r="F33" s="55">
        <f t="shared" si="1"/>
        <v>0</v>
      </c>
      <c r="G33" s="55">
        <f>IF('46'!$D33&lt;$D$52,0,'46'!$D33-$D$52)</f>
        <v>0</v>
      </c>
    </row>
    <row r="34" spans="1:7" ht="15" x14ac:dyDescent="0.2">
      <c r="A34" s="3">
        <f>A33+1</f>
        <v>43190</v>
      </c>
      <c r="B34" s="20" t="s">
        <v>63</v>
      </c>
      <c r="C34" s="58">
        <v>0.33333333333333331</v>
      </c>
      <c r="D34" s="58">
        <v>0.70833333333333337</v>
      </c>
      <c r="E34" s="58">
        <f>IF('46'!$C34=0,0,'46'!$C34-$C$52)</f>
        <v>0</v>
      </c>
      <c r="F34" s="58">
        <f t="shared" ref="F34" si="4">IF(D34=0,0,IF(D34&lt;$D$52,$D$52-D34,0))</f>
        <v>0</v>
      </c>
      <c r="G34" s="58">
        <f>IF('46'!$D34&lt;$D$52,0,'46'!$D34-$D$52)</f>
        <v>0</v>
      </c>
    </row>
    <row r="35" spans="1:7" ht="15" x14ac:dyDescent="0.25">
      <c r="A35" s="7"/>
      <c r="B35" s="1">
        <f>'46'!$C$35-'46'!$D$35+COUNTA(C4:C35)</f>
        <v>24</v>
      </c>
      <c r="C35" s="18">
        <f>SUBTOTAL(103,'46'!$C$4:$C$33)</f>
        <v>22</v>
      </c>
      <c r="D35" s="18">
        <f>SUBTOTAL(103,'46'!$D$4:$D$33)</f>
        <v>22</v>
      </c>
      <c r="E35" s="8">
        <f>SUM(E4:E34)</f>
        <v>2.3437500000000004</v>
      </c>
      <c r="F35" s="8">
        <f>SUM(F4:F34)</f>
        <v>0</v>
      </c>
      <c r="G35" s="8">
        <f>SUM(G4:G34)</f>
        <v>0.35416666666666641</v>
      </c>
    </row>
    <row r="36" spans="1:7" ht="8.25" customHeight="1" x14ac:dyDescent="0.2"/>
    <row r="37" spans="1:7" ht="15.75" x14ac:dyDescent="0.2">
      <c r="E37" s="28">
        <f>'46'!$E$35*1</f>
        <v>2.3437500000000004</v>
      </c>
      <c r="F37" s="28">
        <f>'46'!$F$35*1</f>
        <v>0</v>
      </c>
      <c r="G37" s="28">
        <f>'46'!$G$35*1</f>
        <v>0.35416666666666641</v>
      </c>
    </row>
    <row r="38" spans="1:7" ht="22.5" customHeight="1" x14ac:dyDescent="0.2">
      <c r="E38" s="29">
        <f>E37*24</f>
        <v>56.250000000000014</v>
      </c>
      <c r="F38" s="29">
        <f t="shared" ref="F38" si="5">F37*24</f>
        <v>0</v>
      </c>
      <c r="G38" s="29">
        <f>G37*24</f>
        <v>8.4999999999999929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ROUND(C40-E40-F40+G40-D40,0)</f>
        <v>456</v>
      </c>
      <c r="C40" s="32">
        <f>'46'!$C$35*I7</f>
        <v>733.33333333333337</v>
      </c>
      <c r="D40" s="32">
        <f>جدول!G49</f>
        <v>100</v>
      </c>
      <c r="E40" s="33">
        <f>E38*$I$8</f>
        <v>208.3333333333334</v>
      </c>
      <c r="F40" s="33">
        <f t="shared" ref="F40:G40" si="6">F38*$I$8</f>
        <v>0</v>
      </c>
      <c r="G40" s="33">
        <f t="shared" si="6"/>
        <v>31.48148148148146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4" activePane="bottomRight" state="frozen"/>
      <selection activeCell="J15" sqref="J15"/>
      <selection pane="topRight" activeCell="J15" sqref="J15"/>
      <selection pane="bottomLeft" activeCell="J15" sqref="J15"/>
      <selection pane="bottomRight" activeCell="J15" sqref="J15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جدول!B5</f>
        <v>2</v>
      </c>
    </row>
    <row r="2" spans="1:10" ht="20.25" x14ac:dyDescent="0.3">
      <c r="A2" s="133" t="s">
        <v>20</v>
      </c>
      <c r="B2" s="133"/>
      <c r="C2" s="39" t="str">
        <f>جدول!C5</f>
        <v xml:space="preserve"> زياد  </v>
      </c>
      <c r="D2" s="22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60"/>
      <c r="E4" s="51">
        <f>IF('2'!$C4=0,0,'2'!$C4-$C$52)</f>
        <v>0</v>
      </c>
      <c r="F4" s="51">
        <f>IF(D4=0,0,IF(D4&lt;$D$52,$D$52-D4,0))</f>
        <v>0</v>
      </c>
      <c r="G4" s="51">
        <f>IF('2'!$D4&lt;$D$52,0,'2'!$D4-$D$52)</f>
        <v>0</v>
      </c>
      <c r="I4" s="40">
        <f>جدول!D5</f>
        <v>1000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IF('2'!$C5=0,0,'2'!$C5-$C$52)</f>
        <v>0</v>
      </c>
      <c r="F5" s="55">
        <f t="shared" ref="F5:F33" si="1">IF(D5=0,0,IF(D5&lt;$D$52,$D$52-D5,0))</f>
        <v>0</v>
      </c>
      <c r="G5" s="55">
        <f>IF('2'!$D5&lt;$D$52,0,'2'!$D5-$D$52)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56"/>
      <c r="D6" s="60"/>
      <c r="E6" s="58">
        <f>IF('2'!$C6=0,0,'2'!$C6-$C$52)</f>
        <v>0</v>
      </c>
      <c r="F6" s="58">
        <f t="shared" si="1"/>
        <v>0</v>
      </c>
      <c r="G6" s="58">
        <f>IF('2'!$D6&lt;$D$52,0,'2'!$D6-$D$52)</f>
        <v>0</v>
      </c>
      <c r="I6" s="23">
        <v>9</v>
      </c>
      <c r="J6" s="23" t="s">
        <v>11</v>
      </c>
    </row>
    <row r="7" spans="1:10" ht="15" x14ac:dyDescent="0.25">
      <c r="A7" s="4">
        <f t="shared" ref="A7:A31" si="2">A6+1</f>
        <v>43163</v>
      </c>
      <c r="B7" s="20" t="s">
        <v>64</v>
      </c>
      <c r="C7" s="56"/>
      <c r="D7" s="60"/>
      <c r="E7" s="52">
        <f>IF('2'!$C7=0,0,'2'!$C7-$C$52)</f>
        <v>0</v>
      </c>
      <c r="F7" s="52">
        <f t="shared" si="1"/>
        <v>0</v>
      </c>
      <c r="G7" s="52">
        <f>IF('2'!$D7&lt;$D$52,0,'2'!$D7-$D$52)</f>
        <v>0</v>
      </c>
      <c r="I7" s="48">
        <f>I4/I5</f>
        <v>33.333333333333336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56"/>
      <c r="D8" s="57"/>
      <c r="E8" s="58">
        <f>IF('2'!$C8=0,0,'2'!$C8-$C$52)</f>
        <v>0</v>
      </c>
      <c r="F8" s="58">
        <f t="shared" si="1"/>
        <v>0</v>
      </c>
      <c r="G8" s="58">
        <f>IF('2'!$D8&lt;$D$52,0,'2'!$D8-$D$52)</f>
        <v>0</v>
      </c>
      <c r="I8" s="48">
        <f>I7/I6</f>
        <v>3.7037037037037042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59"/>
      <c r="D9" s="60"/>
      <c r="E9" s="52">
        <f>IF('2'!$C9=0,0,'2'!$C9-$C$52)</f>
        <v>0</v>
      </c>
      <c r="F9" s="52">
        <f t="shared" si="1"/>
        <v>0</v>
      </c>
      <c r="G9" s="52">
        <f>IF('2'!$D9&lt;$D$52,0,'2'!$D9-$D$52)</f>
        <v>0</v>
      </c>
      <c r="I9" s="23">
        <f>I5*I6</f>
        <v>270</v>
      </c>
      <c r="J9" s="23" t="s">
        <v>13</v>
      </c>
    </row>
    <row r="10" spans="1:10" ht="15" x14ac:dyDescent="0.25">
      <c r="A10" s="3">
        <f t="shared" si="2"/>
        <v>43166</v>
      </c>
      <c r="B10" s="20" t="s">
        <v>67</v>
      </c>
      <c r="C10" s="56"/>
      <c r="D10" s="57"/>
      <c r="E10" s="58">
        <f>IF('2'!$C10=0,0,'2'!$C10-$C$52)</f>
        <v>0</v>
      </c>
      <c r="F10" s="58">
        <f t="shared" si="1"/>
        <v>0</v>
      </c>
      <c r="G10" s="58">
        <f>IF('2'!$D10&lt;$D$52,0,'2'!$D10-$D$52)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59"/>
      <c r="D11" s="60"/>
      <c r="E11" s="52">
        <f>IF('2'!$C11=0,0,'2'!$C11-$C$52)</f>
        <v>0</v>
      </c>
      <c r="F11" s="52">
        <f t="shared" si="1"/>
        <v>0</v>
      </c>
      <c r="G11" s="52">
        <f>IF('2'!$D11&lt;$D$52,0,'2'!$D11-$D$52)</f>
        <v>0</v>
      </c>
      <c r="I11" s="23" t="s">
        <v>100</v>
      </c>
    </row>
    <row r="12" spans="1:10" ht="15" x14ac:dyDescent="0.25">
      <c r="A12" s="46">
        <f t="shared" si="2"/>
        <v>43168</v>
      </c>
      <c r="B12" s="47" t="s">
        <v>62</v>
      </c>
      <c r="C12" s="53"/>
      <c r="D12" s="54"/>
      <c r="E12" s="55">
        <f>IF('2'!$C12=0,0,'2'!$C12-$C$52)</f>
        <v>0</v>
      </c>
      <c r="F12" s="55">
        <f t="shared" si="1"/>
        <v>0</v>
      </c>
      <c r="G12" s="55">
        <f>IF('2'!$D12&lt;$D$52,0,'2'!$D12-$D$52)</f>
        <v>0</v>
      </c>
      <c r="I12" s="58">
        <v>0.33333333333333331</v>
      </c>
      <c r="J12" s="58">
        <v>0.70833333333333337</v>
      </c>
    </row>
    <row r="13" spans="1:10" ht="15" x14ac:dyDescent="0.25">
      <c r="A13" s="4">
        <f t="shared" si="2"/>
        <v>43169</v>
      </c>
      <c r="B13" s="20" t="s">
        <v>63</v>
      </c>
      <c r="C13" s="59"/>
      <c r="D13" s="60"/>
      <c r="E13" s="52">
        <f>IF('2'!$C13=0,0,'2'!$C13-$C$52)</f>
        <v>0</v>
      </c>
      <c r="F13" s="52">
        <f t="shared" si="1"/>
        <v>0</v>
      </c>
      <c r="G13" s="52">
        <f>IF('2'!$D13&lt;$D$52,0,'2'!$D13-$D$52)</f>
        <v>0</v>
      </c>
      <c r="J13" s="58">
        <f>J12-I12</f>
        <v>0.37500000000000006</v>
      </c>
    </row>
    <row r="14" spans="1:10" ht="15" x14ac:dyDescent="0.25">
      <c r="A14" s="3">
        <f t="shared" si="2"/>
        <v>43170</v>
      </c>
      <c r="B14" s="20" t="s">
        <v>64</v>
      </c>
      <c r="C14" s="56"/>
      <c r="D14" s="57"/>
      <c r="E14" s="58">
        <f>IF('2'!$C14=0,0,'2'!$C14-$C$52)</f>
        <v>0</v>
      </c>
      <c r="F14" s="58">
        <f t="shared" si="1"/>
        <v>0</v>
      </c>
      <c r="G14" s="58">
        <f>IF('2'!$D14&lt;$D$52,0,'2'!$D14-$D$52)</f>
        <v>0</v>
      </c>
      <c r="J14" s="58">
        <v>0.70833333333333337</v>
      </c>
    </row>
    <row r="15" spans="1:10" ht="15" x14ac:dyDescent="0.25">
      <c r="A15" s="4">
        <f t="shared" si="2"/>
        <v>43171</v>
      </c>
      <c r="B15" s="20" t="s">
        <v>65</v>
      </c>
      <c r="C15" s="59"/>
      <c r="D15" s="60"/>
      <c r="E15" s="52">
        <f>IF('2'!$C15=0,0,'2'!$C15-$C$52)</f>
        <v>0</v>
      </c>
      <c r="F15" s="52">
        <f t="shared" si="1"/>
        <v>0</v>
      </c>
      <c r="G15" s="52">
        <f>IF('2'!$D15&lt;$D$52,0,'2'!$D15-$D$52)</f>
        <v>0</v>
      </c>
      <c r="J15" s="101">
        <f>J14+J13</f>
        <v>1.0833333333333335</v>
      </c>
    </row>
    <row r="16" spans="1:10" ht="15" x14ac:dyDescent="0.25">
      <c r="A16" s="3">
        <f t="shared" si="2"/>
        <v>43172</v>
      </c>
      <c r="B16" s="20" t="s">
        <v>66</v>
      </c>
      <c r="C16" s="56"/>
      <c r="D16" s="57"/>
      <c r="E16" s="58">
        <f>IF('2'!$C16=0,0,'2'!$C16-$C$52)</f>
        <v>0</v>
      </c>
      <c r="F16" s="58">
        <f t="shared" si="1"/>
        <v>0</v>
      </c>
      <c r="G16" s="58">
        <f>IF('2'!$D16&lt;$D$52,0,'2'!$D16-$D$52)</f>
        <v>0</v>
      </c>
      <c r="I16" s="23" t="s">
        <v>100</v>
      </c>
    </row>
    <row r="17" spans="1:10" ht="15" x14ac:dyDescent="0.25">
      <c r="A17" s="4">
        <f t="shared" si="2"/>
        <v>43173</v>
      </c>
      <c r="B17" s="20" t="s">
        <v>67</v>
      </c>
      <c r="C17" s="59"/>
      <c r="D17" s="60"/>
      <c r="E17" s="52">
        <f>IF('2'!$C17=0,0,'2'!$C17-$C$52)</f>
        <v>0</v>
      </c>
      <c r="F17" s="52">
        <f t="shared" si="1"/>
        <v>0</v>
      </c>
      <c r="G17" s="52">
        <f>IF('2'!$D17&lt;$D$52,0,'2'!$D17-$D$52)</f>
        <v>0</v>
      </c>
      <c r="I17" s="58">
        <v>0.33333333333333331</v>
      </c>
      <c r="J17" s="58">
        <v>0.70833333333333337</v>
      </c>
    </row>
    <row r="18" spans="1:10" ht="15" x14ac:dyDescent="0.25">
      <c r="A18" s="3">
        <f t="shared" si="2"/>
        <v>43174</v>
      </c>
      <c r="B18" s="20" t="s">
        <v>61</v>
      </c>
      <c r="C18" s="56"/>
      <c r="D18" s="57"/>
      <c r="E18" s="58">
        <f>IF('2'!$C18=0,0,'2'!$C18-$C$52)</f>
        <v>0</v>
      </c>
      <c r="F18" s="58">
        <f t="shared" si="1"/>
        <v>0</v>
      </c>
      <c r="G18" s="58">
        <f>IF('2'!$D18&lt;$D$52,0,'2'!$D18-$D$52)</f>
        <v>0</v>
      </c>
      <c r="J18" s="58">
        <f>J17-I17</f>
        <v>0.37500000000000006</v>
      </c>
    </row>
    <row r="19" spans="1:10" ht="15" x14ac:dyDescent="0.25">
      <c r="A19" s="46">
        <f t="shared" si="2"/>
        <v>43175</v>
      </c>
      <c r="B19" s="47" t="s">
        <v>62</v>
      </c>
      <c r="C19" s="53"/>
      <c r="D19" s="54"/>
      <c r="E19" s="55">
        <f>IF('2'!$C19=0,0,'2'!$C19-$C$52)</f>
        <v>0</v>
      </c>
      <c r="F19" s="55">
        <f t="shared" si="1"/>
        <v>0</v>
      </c>
      <c r="G19" s="55">
        <f>IF('2'!$D19&lt;$D$52,0,'2'!$D19-$D$52)</f>
        <v>0</v>
      </c>
      <c r="J19" s="58">
        <v>0.70833333333333337</v>
      </c>
    </row>
    <row r="20" spans="1:10" ht="15" x14ac:dyDescent="0.25">
      <c r="A20" s="3">
        <f t="shared" si="2"/>
        <v>43176</v>
      </c>
      <c r="B20" s="20" t="s">
        <v>63</v>
      </c>
      <c r="C20" s="56"/>
      <c r="D20" s="57"/>
      <c r="E20" s="58">
        <f>IF('2'!$C20=0,0,'2'!$C20-$C$52)</f>
        <v>0</v>
      </c>
      <c r="F20" s="58">
        <f t="shared" si="1"/>
        <v>0</v>
      </c>
      <c r="G20" s="58">
        <f>IF('2'!$D20&lt;$D$52,0,'2'!$D20-$D$52)</f>
        <v>0</v>
      </c>
      <c r="J20" s="101">
        <f>J19+J18</f>
        <v>1.0833333333333335</v>
      </c>
    </row>
    <row r="21" spans="1:10" ht="15" x14ac:dyDescent="0.25">
      <c r="A21" s="4">
        <f t="shared" si="2"/>
        <v>43177</v>
      </c>
      <c r="B21" s="20" t="s">
        <v>64</v>
      </c>
      <c r="C21" s="59"/>
      <c r="D21" s="60"/>
      <c r="E21" s="52">
        <f>IF('2'!$C21=0,0,'2'!$C21-$C$52)</f>
        <v>0</v>
      </c>
      <c r="F21" s="52">
        <f t="shared" si="1"/>
        <v>0</v>
      </c>
      <c r="G21" s="52">
        <f>IF('2'!$D21&lt;$D$52,0,'2'!$D21-$D$52)</f>
        <v>0</v>
      </c>
    </row>
    <row r="22" spans="1:10" ht="15" x14ac:dyDescent="0.25">
      <c r="A22" s="3">
        <f t="shared" si="2"/>
        <v>43178</v>
      </c>
      <c r="B22" s="20" t="s">
        <v>65</v>
      </c>
      <c r="C22" s="56"/>
      <c r="D22" s="57"/>
      <c r="E22" s="58">
        <f>IF('2'!$C22=0,0,'2'!$C22-$C$52)</f>
        <v>0</v>
      </c>
      <c r="F22" s="58">
        <f t="shared" si="1"/>
        <v>0</v>
      </c>
      <c r="G22" s="58">
        <f>IF('2'!$D22&lt;$D$52,0,'2'!$D22-$D$52)</f>
        <v>0</v>
      </c>
    </row>
    <row r="23" spans="1:10" ht="15" x14ac:dyDescent="0.25">
      <c r="A23" s="4">
        <f t="shared" si="2"/>
        <v>43179</v>
      </c>
      <c r="B23" s="20" t="s">
        <v>66</v>
      </c>
      <c r="C23" s="59"/>
      <c r="D23" s="60"/>
      <c r="E23" s="52">
        <f>IF('2'!$C23=0,0,'2'!$C23-$C$52)</f>
        <v>0</v>
      </c>
      <c r="F23" s="52">
        <f t="shared" si="1"/>
        <v>0</v>
      </c>
      <c r="G23" s="52">
        <f>IF('2'!$D23&lt;$D$52,0,'2'!$D23-$D$52)</f>
        <v>0</v>
      </c>
    </row>
    <row r="24" spans="1:10" ht="15" x14ac:dyDescent="0.25">
      <c r="A24" s="3">
        <f t="shared" si="2"/>
        <v>43180</v>
      </c>
      <c r="B24" s="20" t="s">
        <v>67</v>
      </c>
      <c r="C24" s="56"/>
      <c r="D24" s="57"/>
      <c r="E24" s="58">
        <f>IF('2'!$C24=0,0,'2'!$C24-$C$52)</f>
        <v>0</v>
      </c>
      <c r="F24" s="58">
        <f t="shared" si="1"/>
        <v>0</v>
      </c>
      <c r="G24" s="58">
        <f>IF('2'!$D24&lt;$D$52,0,'2'!$D24-$D$52)</f>
        <v>0</v>
      </c>
    </row>
    <row r="25" spans="1:10" ht="15" x14ac:dyDescent="0.25">
      <c r="A25" s="4">
        <f t="shared" si="2"/>
        <v>43181</v>
      </c>
      <c r="B25" s="20" t="s">
        <v>61</v>
      </c>
      <c r="C25" s="59"/>
      <c r="D25" s="60"/>
      <c r="E25" s="52">
        <f>IF('2'!$C25=0,0,'2'!$C25-$C$52)</f>
        <v>0</v>
      </c>
      <c r="F25" s="52">
        <f t="shared" si="1"/>
        <v>0</v>
      </c>
      <c r="G25" s="52">
        <f>IF('2'!$D25&lt;$D$52,0,'2'!$D25-$D$52)</f>
        <v>0</v>
      </c>
    </row>
    <row r="26" spans="1:10" ht="15" x14ac:dyDescent="0.25">
      <c r="A26" s="46">
        <f t="shared" si="2"/>
        <v>43182</v>
      </c>
      <c r="B26" s="47" t="s">
        <v>62</v>
      </c>
      <c r="C26" s="53"/>
      <c r="D26" s="54"/>
      <c r="E26" s="55">
        <f>IF('2'!$C26=0,0,'2'!$C26-$C$52)</f>
        <v>0</v>
      </c>
      <c r="F26" s="55">
        <f t="shared" si="1"/>
        <v>0</v>
      </c>
      <c r="G26" s="55">
        <f>IF('2'!$D26&lt;$D$52,0,'2'!$D26-$D$52)</f>
        <v>0</v>
      </c>
    </row>
    <row r="27" spans="1:10" ht="15" x14ac:dyDescent="0.25">
      <c r="A27" s="4">
        <f t="shared" si="2"/>
        <v>43183</v>
      </c>
      <c r="B27" s="20" t="s">
        <v>63</v>
      </c>
      <c r="C27" s="59"/>
      <c r="D27" s="60"/>
      <c r="E27" s="52">
        <f>IF('2'!$C27=0,0,'2'!$C27-$C$52)</f>
        <v>0</v>
      </c>
      <c r="F27" s="52">
        <f t="shared" si="1"/>
        <v>0</v>
      </c>
      <c r="G27" s="52">
        <f>IF('2'!$D27&lt;$D$52,0,'2'!$D27-$D$52)</f>
        <v>0</v>
      </c>
    </row>
    <row r="28" spans="1:10" ht="15" x14ac:dyDescent="0.25">
      <c r="A28" s="3">
        <f t="shared" si="2"/>
        <v>43184</v>
      </c>
      <c r="B28" s="20" t="s">
        <v>64</v>
      </c>
      <c r="C28" s="56"/>
      <c r="D28" s="57"/>
      <c r="E28" s="58">
        <f>IF('2'!$C28=0,0,'2'!$C28-$C$52)</f>
        <v>0</v>
      </c>
      <c r="F28" s="58">
        <f t="shared" si="1"/>
        <v>0</v>
      </c>
      <c r="G28" s="58">
        <f>IF('2'!$D28&lt;$D$52,0,'2'!$D28-$D$52)</f>
        <v>0</v>
      </c>
    </row>
    <row r="29" spans="1:10" ht="15" x14ac:dyDescent="0.25">
      <c r="A29" s="4">
        <f t="shared" si="2"/>
        <v>43185</v>
      </c>
      <c r="B29" s="20" t="s">
        <v>65</v>
      </c>
      <c r="C29" s="59"/>
      <c r="D29" s="60"/>
      <c r="E29" s="52">
        <f>IF('2'!$C29=0,0,'2'!$C29-$C$52)</f>
        <v>0</v>
      </c>
      <c r="F29" s="52">
        <f t="shared" si="1"/>
        <v>0</v>
      </c>
      <c r="G29" s="52">
        <f>IF('2'!$D29&lt;$D$52,0,'2'!$D29-$D$52)</f>
        <v>0</v>
      </c>
    </row>
    <row r="30" spans="1:10" ht="15" x14ac:dyDescent="0.25">
      <c r="A30" s="3">
        <f t="shared" si="2"/>
        <v>43186</v>
      </c>
      <c r="B30" s="20" t="s">
        <v>66</v>
      </c>
      <c r="C30" s="56"/>
      <c r="D30" s="57"/>
      <c r="E30" s="58">
        <f>IF('2'!$C30=0,0,'2'!$C30-$C$52)</f>
        <v>0</v>
      </c>
      <c r="F30" s="58">
        <f t="shared" si="1"/>
        <v>0</v>
      </c>
      <c r="G30" s="58">
        <f>IF('2'!$D30&lt;$D$52,0,'2'!$D30-$D$52)</f>
        <v>0</v>
      </c>
    </row>
    <row r="31" spans="1:10" ht="15" x14ac:dyDescent="0.25">
      <c r="A31" s="4">
        <f t="shared" si="2"/>
        <v>43187</v>
      </c>
      <c r="B31" s="20" t="s">
        <v>67</v>
      </c>
      <c r="C31" s="59"/>
      <c r="D31" s="60"/>
      <c r="E31" s="52">
        <f>IF('2'!$C31=0,0,'2'!$C31-$C$52)</f>
        <v>0</v>
      </c>
      <c r="F31" s="52">
        <f t="shared" si="1"/>
        <v>0</v>
      </c>
      <c r="G31" s="52">
        <f>IF('2'!$D31&lt;$D$52,0,'2'!$D31-$D$52)</f>
        <v>0</v>
      </c>
    </row>
    <row r="32" spans="1:10" ht="15" x14ac:dyDescent="0.25">
      <c r="A32" s="3">
        <f>A31+1</f>
        <v>43188</v>
      </c>
      <c r="B32" s="20" t="s">
        <v>61</v>
      </c>
      <c r="C32" s="56"/>
      <c r="D32" s="57"/>
      <c r="E32" s="58">
        <f>IF('2'!$C32=0,0,'2'!$C32-$C$52)</f>
        <v>0</v>
      </c>
      <c r="F32" s="58">
        <f t="shared" si="1"/>
        <v>0</v>
      </c>
      <c r="G32" s="58">
        <f>IF('2'!$D32&lt;$D$52,0,'2'!$D32-$D$52)</f>
        <v>0</v>
      </c>
    </row>
    <row r="33" spans="1:7" ht="15" x14ac:dyDescent="0.25">
      <c r="A33" s="46">
        <f t="shared" ref="A33" si="3">A32+1</f>
        <v>43189</v>
      </c>
      <c r="B33" s="47" t="s">
        <v>62</v>
      </c>
      <c r="C33" s="53"/>
      <c r="D33" s="54"/>
      <c r="E33" s="55">
        <f>IF('2'!$C33=0,0,'2'!$C33-$C$52)</f>
        <v>0</v>
      </c>
      <c r="F33" s="55">
        <f t="shared" si="1"/>
        <v>0</v>
      </c>
      <c r="G33" s="55">
        <f>IF('2'!$D33&lt;$D$52,0,'2'!$D33-$D$52)</f>
        <v>0</v>
      </c>
    </row>
    <row r="34" spans="1:7" ht="15" x14ac:dyDescent="0.2">
      <c r="A34" s="3">
        <f>A33+1</f>
        <v>43190</v>
      </c>
      <c r="B34" s="20" t="s">
        <v>63</v>
      </c>
      <c r="C34" s="5"/>
      <c r="D34" s="6"/>
      <c r="E34" s="58">
        <f>IF('2'!$C34=0,0,'2'!$C34-$C$52)</f>
        <v>0</v>
      </c>
      <c r="F34" s="58">
        <f t="shared" ref="F34" si="4">IF(D34=0,0,IF(D34&lt;$D$52,$D$52-D34,0))</f>
        <v>0</v>
      </c>
      <c r="G34" s="58">
        <f>IF('2'!$D34&lt;$D$52,0,'2'!$D34-$D$52)</f>
        <v>0</v>
      </c>
    </row>
    <row r="35" spans="1:7" ht="15" x14ac:dyDescent="0.25">
      <c r="A35" s="7"/>
      <c r="B35" s="1">
        <f>'2'!$C$35-'2'!$D$35+COUNTA(C4:C35)</f>
        <v>1</v>
      </c>
      <c r="C35" s="18">
        <f>SUBTOTAL(103,'2'!$C$4:$C$33)</f>
        <v>0</v>
      </c>
      <c r="D35" s="18">
        <f>SUBTOTAL(103,'2'!$D$4:$D$33)</f>
        <v>0</v>
      </c>
      <c r="E35" s="8">
        <f>SUM(E4:E34)</f>
        <v>0</v>
      </c>
      <c r="F35" s="8">
        <f>SUM(F4:F34)</f>
        <v>0</v>
      </c>
      <c r="G35" s="8">
        <f>SUM(G4:G34)</f>
        <v>0</v>
      </c>
    </row>
    <row r="36" spans="1:7" ht="8.25" hidden="1" customHeight="1" x14ac:dyDescent="0.2"/>
    <row r="37" spans="1:7" ht="15.75" hidden="1" x14ac:dyDescent="0.2">
      <c r="E37" s="28">
        <f>'2'!$E$35*1.5</f>
        <v>0</v>
      </c>
      <c r="F37" s="28">
        <f>'2'!$F$35*1</f>
        <v>0</v>
      </c>
      <c r="G37" s="28">
        <f>'2'!$G$35*1.5</f>
        <v>0</v>
      </c>
    </row>
    <row r="38" spans="1:7" ht="22.5" hidden="1" customHeight="1" x14ac:dyDescent="0.2">
      <c r="E38" s="29">
        <f>E37*24</f>
        <v>0</v>
      </c>
      <c r="F38" s="29">
        <f t="shared" ref="F38:G38" si="5">F37*24</f>
        <v>0</v>
      </c>
      <c r="G38" s="29">
        <f t="shared" si="5"/>
        <v>0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0</v>
      </c>
      <c r="C40" s="32">
        <f>'2'!$C$35*I7</f>
        <v>0</v>
      </c>
      <c r="D40" s="32">
        <f>جدول!G5</f>
        <v>0</v>
      </c>
      <c r="E40" s="33">
        <f>E38*$I$8</f>
        <v>0</v>
      </c>
      <c r="F40" s="33">
        <f t="shared" ref="F40:G40" si="6">F38*$I$8</f>
        <v>0</v>
      </c>
      <c r="G40" s="33">
        <f t="shared" si="6"/>
        <v>0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4" activePane="bottomRight" state="frozen"/>
      <selection activeCell="J15" sqref="J15"/>
      <selection pane="topRight" activeCell="J15" sqref="J15"/>
      <selection pane="bottomLeft" activeCell="J15" sqref="J15"/>
      <selection pane="bottomRight" sqref="A1:B1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جدول!B50</f>
        <v>0</v>
      </c>
    </row>
    <row r="2" spans="1:10" ht="20.25" x14ac:dyDescent="0.3">
      <c r="A2" s="133" t="s">
        <v>20</v>
      </c>
      <c r="B2" s="133"/>
      <c r="C2" s="39" t="str">
        <f>جدول!C50</f>
        <v>ام ريهام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50"/>
      <c r="E4" s="51">
        <f>IF('47'!$C4=0,0,'47'!$C4-$C$52)</f>
        <v>0</v>
      </c>
      <c r="F4" s="51">
        <f>IF(D4=0,0,IF(D4&lt;$D$52,$D$52-D4,0))</f>
        <v>0</v>
      </c>
      <c r="G4" s="51">
        <f>IF('47'!$D4&lt;$D$52,0,'47'!$D4-$D$52)</f>
        <v>0</v>
      </c>
      <c r="I4" s="40">
        <f>جدول!D50</f>
        <v>1000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IF('47'!$C5=0,0,'47'!$C5-$C$52)</f>
        <v>0</v>
      </c>
      <c r="F5" s="55">
        <f t="shared" ref="F5:F33" si="1">IF(D5=0,0,IF(D5&lt;$D$52,$D$52-D5,0))</f>
        <v>0</v>
      </c>
      <c r="G5" s="55">
        <f>IF('47'!$D5&lt;$D$52,0,'47'!$D5-$D$52)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56"/>
      <c r="D6" s="57"/>
      <c r="E6" s="58">
        <f>IF('47'!$C6=0,0,'47'!$C6-$C$52)</f>
        <v>0</v>
      </c>
      <c r="F6" s="58">
        <f t="shared" si="1"/>
        <v>0</v>
      </c>
      <c r="G6" s="58">
        <f>IF('47'!$D6&lt;$D$52,0,'47'!$D6-$D$52)</f>
        <v>0</v>
      </c>
      <c r="I6" s="23">
        <v>9</v>
      </c>
      <c r="J6" s="23" t="s">
        <v>11</v>
      </c>
    </row>
    <row r="7" spans="1:10" ht="15" x14ac:dyDescent="0.25">
      <c r="A7" s="4">
        <f t="shared" ref="A7:A31" si="2">A6+1</f>
        <v>43163</v>
      </c>
      <c r="B7" s="20" t="s">
        <v>64</v>
      </c>
      <c r="C7" s="59"/>
      <c r="D7" s="60"/>
      <c r="E7" s="52">
        <f>IF('47'!$C7=0,0,'47'!$C7-$C$52)</f>
        <v>0</v>
      </c>
      <c r="F7" s="52">
        <f t="shared" si="1"/>
        <v>0</v>
      </c>
      <c r="G7" s="52">
        <f>IF('47'!$D7&lt;$D$52,0,'47'!$D7-$D$52)</f>
        <v>0</v>
      </c>
      <c r="I7" s="48">
        <f>I4/I5</f>
        <v>33.333333333333336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56"/>
      <c r="D8" s="57"/>
      <c r="E8" s="58">
        <f>IF('47'!$C8=0,0,'47'!$C8-$C$52)</f>
        <v>0</v>
      </c>
      <c r="F8" s="58">
        <f t="shared" si="1"/>
        <v>0</v>
      </c>
      <c r="G8" s="58">
        <f>IF('47'!$D8&lt;$D$52,0,'47'!$D8-$D$52)</f>
        <v>0</v>
      </c>
      <c r="I8" s="48">
        <f>I7/I6</f>
        <v>3.7037037037037042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59"/>
      <c r="D9" s="60"/>
      <c r="E9" s="52">
        <f>IF('47'!$C9=0,0,'47'!$C9-$C$52)</f>
        <v>0</v>
      </c>
      <c r="F9" s="52">
        <f t="shared" si="1"/>
        <v>0</v>
      </c>
      <c r="G9" s="52">
        <f>IF('47'!$D9&lt;$D$52,0,'47'!$D9-$D$52)</f>
        <v>0</v>
      </c>
      <c r="I9" s="23">
        <f>I5*I6</f>
        <v>270</v>
      </c>
      <c r="J9" s="23" t="s">
        <v>13</v>
      </c>
    </row>
    <row r="10" spans="1:10" ht="15" x14ac:dyDescent="0.25">
      <c r="A10" s="3">
        <f t="shared" si="2"/>
        <v>43166</v>
      </c>
      <c r="B10" s="20" t="s">
        <v>67</v>
      </c>
      <c r="C10" s="56"/>
      <c r="D10" s="57"/>
      <c r="E10" s="58">
        <f>IF('47'!$C10=0,0,'47'!$C10-$C$52)</f>
        <v>0</v>
      </c>
      <c r="F10" s="58">
        <f t="shared" si="1"/>
        <v>0</v>
      </c>
      <c r="G10" s="58">
        <f>IF('47'!$D10&lt;$D$52,0,'47'!$D10-$D$52)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59"/>
      <c r="D11" s="60"/>
      <c r="E11" s="52">
        <f>IF('47'!$C11=0,0,'47'!$C11-$C$52)</f>
        <v>0</v>
      </c>
      <c r="F11" s="52">
        <f t="shared" si="1"/>
        <v>0</v>
      </c>
      <c r="G11" s="52">
        <f>IF('47'!$D11&lt;$D$52,0,'47'!$D11-$D$52)</f>
        <v>0</v>
      </c>
      <c r="I11" s="23" t="s">
        <v>100</v>
      </c>
    </row>
    <row r="12" spans="1:10" ht="15" x14ac:dyDescent="0.25">
      <c r="A12" s="46">
        <f t="shared" si="2"/>
        <v>43168</v>
      </c>
      <c r="B12" s="47" t="s">
        <v>62</v>
      </c>
      <c r="C12" s="53"/>
      <c r="D12" s="54"/>
      <c r="E12" s="55">
        <f>IF('47'!$C12=0,0,'47'!$C12-$C$52)</f>
        <v>0</v>
      </c>
      <c r="F12" s="55">
        <f t="shared" si="1"/>
        <v>0</v>
      </c>
      <c r="G12" s="55">
        <f>IF('47'!$D12&lt;$D$52,0,'47'!$D12-$D$52)</f>
        <v>0</v>
      </c>
      <c r="I12" s="58">
        <v>0.33333333333333331</v>
      </c>
      <c r="J12" s="58">
        <v>0.70833333333333337</v>
      </c>
    </row>
    <row r="13" spans="1:10" ht="15" x14ac:dyDescent="0.25">
      <c r="A13" s="4">
        <f t="shared" si="2"/>
        <v>43169</v>
      </c>
      <c r="B13" s="20" t="s">
        <v>63</v>
      </c>
      <c r="C13" s="59"/>
      <c r="D13" s="60"/>
      <c r="E13" s="52">
        <f>IF('47'!$C13=0,0,'47'!$C13-$C$52)</f>
        <v>0</v>
      </c>
      <c r="F13" s="52">
        <f t="shared" si="1"/>
        <v>0</v>
      </c>
      <c r="G13" s="52">
        <f>IF('47'!$D13&lt;$D$52,0,'47'!$D13-$D$52)</f>
        <v>0</v>
      </c>
      <c r="J13" s="58">
        <f>J12-I12</f>
        <v>0.37500000000000006</v>
      </c>
    </row>
    <row r="14" spans="1:10" ht="15" x14ac:dyDescent="0.25">
      <c r="A14" s="3">
        <f t="shared" si="2"/>
        <v>43170</v>
      </c>
      <c r="B14" s="20" t="s">
        <v>64</v>
      </c>
      <c r="C14" s="56"/>
      <c r="D14" s="57"/>
      <c r="E14" s="58">
        <f>IF('47'!$C14=0,0,'47'!$C14-$C$52)</f>
        <v>0</v>
      </c>
      <c r="F14" s="58">
        <f t="shared" si="1"/>
        <v>0</v>
      </c>
      <c r="G14" s="58">
        <f>IF('47'!$D14&lt;$D$52,0,'47'!$D14-$D$52)</f>
        <v>0</v>
      </c>
      <c r="J14" s="58">
        <v>0.70833333333333337</v>
      </c>
    </row>
    <row r="15" spans="1:10" ht="15" x14ac:dyDescent="0.25">
      <c r="A15" s="4">
        <f t="shared" si="2"/>
        <v>43171</v>
      </c>
      <c r="B15" s="20" t="s">
        <v>65</v>
      </c>
      <c r="C15" s="59"/>
      <c r="D15" s="60"/>
      <c r="E15" s="52">
        <f>IF('47'!$C15=0,0,'47'!$C15-$C$52)</f>
        <v>0</v>
      </c>
      <c r="F15" s="52">
        <f t="shared" si="1"/>
        <v>0</v>
      </c>
      <c r="G15" s="52">
        <f>IF('47'!$D15&lt;$D$52,0,'47'!$D15-$D$52)</f>
        <v>0</v>
      </c>
      <c r="J15" s="101">
        <f>J14+J13</f>
        <v>1.0833333333333335</v>
      </c>
    </row>
    <row r="16" spans="1:10" ht="15" x14ac:dyDescent="0.25">
      <c r="A16" s="3">
        <f t="shared" si="2"/>
        <v>43172</v>
      </c>
      <c r="B16" s="20" t="s">
        <v>66</v>
      </c>
      <c r="C16" s="56"/>
      <c r="D16" s="57"/>
      <c r="E16" s="58">
        <f>IF('47'!$C16=0,0,'47'!$C16-$C$52)</f>
        <v>0</v>
      </c>
      <c r="F16" s="58">
        <f t="shared" si="1"/>
        <v>0</v>
      </c>
      <c r="G16" s="58">
        <f>IF('47'!$D16&lt;$D$52,0,'47'!$D16-$D$52)</f>
        <v>0</v>
      </c>
      <c r="I16" s="23" t="s">
        <v>100</v>
      </c>
    </row>
    <row r="17" spans="1:10" ht="15" x14ac:dyDescent="0.25">
      <c r="A17" s="4">
        <f t="shared" si="2"/>
        <v>43173</v>
      </c>
      <c r="B17" s="20" t="s">
        <v>67</v>
      </c>
      <c r="C17" s="59"/>
      <c r="D17" s="60"/>
      <c r="E17" s="52">
        <f>IF('47'!$C17=0,0,'47'!$C17-$C$52)</f>
        <v>0</v>
      </c>
      <c r="F17" s="52">
        <f t="shared" si="1"/>
        <v>0</v>
      </c>
      <c r="G17" s="52">
        <f>IF('47'!$D17&lt;$D$52,0,'47'!$D17-$D$52)</f>
        <v>0</v>
      </c>
      <c r="I17" s="58">
        <v>0.33333333333333331</v>
      </c>
      <c r="J17" s="58">
        <v>0.70833333333333337</v>
      </c>
    </row>
    <row r="18" spans="1:10" ht="15" x14ac:dyDescent="0.25">
      <c r="A18" s="3">
        <f t="shared" si="2"/>
        <v>43174</v>
      </c>
      <c r="B18" s="20" t="s">
        <v>61</v>
      </c>
      <c r="C18" s="56"/>
      <c r="D18" s="57"/>
      <c r="E18" s="58">
        <f>IF('47'!$C18=0,0,'47'!$C18-$C$52)</f>
        <v>0</v>
      </c>
      <c r="F18" s="58">
        <f t="shared" si="1"/>
        <v>0</v>
      </c>
      <c r="G18" s="58">
        <f>IF('47'!$D18&lt;$D$52,0,'47'!$D18-$D$52)</f>
        <v>0</v>
      </c>
      <c r="J18" s="58">
        <f>J17-I17</f>
        <v>0.37500000000000006</v>
      </c>
    </row>
    <row r="19" spans="1:10" ht="15" x14ac:dyDescent="0.25">
      <c r="A19" s="46">
        <f t="shared" si="2"/>
        <v>43175</v>
      </c>
      <c r="B19" s="47" t="s">
        <v>62</v>
      </c>
      <c r="C19" s="53"/>
      <c r="D19" s="54"/>
      <c r="E19" s="55">
        <f>IF('47'!$C19=0,0,'47'!$C19-$C$52)</f>
        <v>0</v>
      </c>
      <c r="F19" s="55">
        <f t="shared" si="1"/>
        <v>0</v>
      </c>
      <c r="G19" s="55">
        <f>IF('47'!$D19&lt;$D$52,0,'47'!$D19-$D$52)</f>
        <v>0</v>
      </c>
      <c r="J19" s="58">
        <v>0.70833333333333337</v>
      </c>
    </row>
    <row r="20" spans="1:10" ht="15" x14ac:dyDescent="0.25">
      <c r="A20" s="3">
        <f t="shared" si="2"/>
        <v>43176</v>
      </c>
      <c r="B20" s="20" t="s">
        <v>63</v>
      </c>
      <c r="C20" s="56">
        <v>0.45833333333333331</v>
      </c>
      <c r="D20" s="57">
        <v>0.70833333333333337</v>
      </c>
      <c r="E20" s="58">
        <f>IF('47'!$C20=0,0,'47'!$C20-$C$52)</f>
        <v>0.125</v>
      </c>
      <c r="F20" s="58">
        <f t="shared" si="1"/>
        <v>0</v>
      </c>
      <c r="G20" s="58">
        <f>IF('47'!$D20&lt;$D$52,0,'47'!$D20-$D$52)</f>
        <v>0</v>
      </c>
      <c r="J20" s="101">
        <f>J19+J18</f>
        <v>1.0833333333333335</v>
      </c>
    </row>
    <row r="21" spans="1:10" ht="15" x14ac:dyDescent="0.25">
      <c r="A21" s="4">
        <f t="shared" si="2"/>
        <v>43177</v>
      </c>
      <c r="B21" s="20" t="s">
        <v>64</v>
      </c>
      <c r="C21" s="59">
        <v>0.33333333333333331</v>
      </c>
      <c r="D21" s="57">
        <v>0.70833333333333337</v>
      </c>
      <c r="E21" s="52">
        <f>IF('47'!$C21=0,0,'47'!$C21-$C$52)</f>
        <v>0</v>
      </c>
      <c r="F21" s="52">
        <f t="shared" si="1"/>
        <v>0</v>
      </c>
      <c r="G21" s="52">
        <f>IF('47'!$D21&lt;$D$52,0,'47'!$D21-$D$52)</f>
        <v>0</v>
      </c>
    </row>
    <row r="22" spans="1:10" ht="15" x14ac:dyDescent="0.25">
      <c r="A22" s="3">
        <f t="shared" si="2"/>
        <v>43178</v>
      </c>
      <c r="B22" s="20" t="s">
        <v>65</v>
      </c>
      <c r="C22" s="59">
        <v>0.33333333333333331</v>
      </c>
      <c r="D22" s="57">
        <v>0.75</v>
      </c>
      <c r="E22" s="58">
        <f>IF('47'!$C22=0,0,'47'!$C22-$C$52)</f>
        <v>0</v>
      </c>
      <c r="F22" s="58">
        <f t="shared" si="1"/>
        <v>0</v>
      </c>
      <c r="G22" s="58">
        <f>IF('47'!$D22&lt;$D$52,0,'47'!$D22-$D$52)</f>
        <v>4.166666666666663E-2</v>
      </c>
    </row>
    <row r="23" spans="1:10" ht="15" x14ac:dyDescent="0.25">
      <c r="A23" s="4">
        <f t="shared" si="2"/>
        <v>43179</v>
      </c>
      <c r="B23" s="20" t="s">
        <v>66</v>
      </c>
      <c r="C23" s="59">
        <v>0.33333333333333331</v>
      </c>
      <c r="D23" s="57">
        <v>0.70833333333333337</v>
      </c>
      <c r="E23" s="52">
        <f>IF('47'!$C23=0,0,'47'!$C23-$C$52)</f>
        <v>0</v>
      </c>
      <c r="F23" s="52">
        <f t="shared" si="1"/>
        <v>0</v>
      </c>
      <c r="G23" s="52">
        <f>IF('47'!$D23&lt;$D$52,0,'47'!$D23-$D$52)</f>
        <v>0</v>
      </c>
    </row>
    <row r="24" spans="1:10" ht="15" x14ac:dyDescent="0.25">
      <c r="A24" s="3">
        <f t="shared" si="2"/>
        <v>43180</v>
      </c>
      <c r="B24" s="20" t="s">
        <v>67</v>
      </c>
      <c r="C24" s="59">
        <v>0.33333333333333331</v>
      </c>
      <c r="D24" s="57">
        <v>0.75</v>
      </c>
      <c r="E24" s="58">
        <f>IF('47'!$C24=0,0,'47'!$C24-$C$52)</f>
        <v>0</v>
      </c>
      <c r="F24" s="58">
        <f t="shared" si="1"/>
        <v>0</v>
      </c>
      <c r="G24" s="58">
        <f>IF('47'!$D24&lt;$D$52,0,'47'!$D24-$D$52)</f>
        <v>4.166666666666663E-2</v>
      </c>
    </row>
    <row r="25" spans="1:10" ht="15" x14ac:dyDescent="0.25">
      <c r="A25" s="4">
        <f t="shared" si="2"/>
        <v>43181</v>
      </c>
      <c r="B25" s="20" t="s">
        <v>61</v>
      </c>
      <c r="C25" s="59">
        <v>0.33333333333333331</v>
      </c>
      <c r="D25" s="57">
        <v>0.70833333333333337</v>
      </c>
      <c r="E25" s="52">
        <f>IF('47'!$C25=0,0,'47'!$C25-$C$52)</f>
        <v>0</v>
      </c>
      <c r="F25" s="52">
        <f t="shared" si="1"/>
        <v>0</v>
      </c>
      <c r="G25" s="52">
        <f>IF('47'!$D25&lt;$D$52,0,'47'!$D25-$D$52)</f>
        <v>0</v>
      </c>
    </row>
    <row r="26" spans="1:10" ht="15" x14ac:dyDescent="0.25">
      <c r="A26" s="46">
        <f t="shared" si="2"/>
        <v>43182</v>
      </c>
      <c r="B26" s="47" t="s">
        <v>62</v>
      </c>
      <c r="C26" s="59"/>
      <c r="D26" s="57"/>
      <c r="E26" s="55">
        <f>IF('47'!$C26=0,0,'47'!$C26-$C$52)</f>
        <v>0</v>
      </c>
      <c r="F26" s="55">
        <f t="shared" si="1"/>
        <v>0</v>
      </c>
      <c r="G26" s="55">
        <f>IF('47'!$D26&lt;$D$52,0,'47'!$D26-$D$52)</f>
        <v>0</v>
      </c>
    </row>
    <row r="27" spans="1:10" ht="15" x14ac:dyDescent="0.25">
      <c r="A27" s="4">
        <f t="shared" si="2"/>
        <v>43183</v>
      </c>
      <c r="B27" s="20" t="s">
        <v>63</v>
      </c>
      <c r="C27" s="59">
        <v>0.33333333333333331</v>
      </c>
      <c r="D27" s="57">
        <v>0.70833333333333337</v>
      </c>
      <c r="E27" s="52">
        <f>IF('47'!$C27=0,0,'47'!$C27-$C$52)</f>
        <v>0</v>
      </c>
      <c r="F27" s="52">
        <f t="shared" si="1"/>
        <v>0</v>
      </c>
      <c r="G27" s="52">
        <f>IF('47'!$D27&lt;$D$52,0,'47'!$D27-$D$52)</f>
        <v>0</v>
      </c>
    </row>
    <row r="28" spans="1:10" ht="15" x14ac:dyDescent="0.25">
      <c r="A28" s="3">
        <f t="shared" si="2"/>
        <v>43184</v>
      </c>
      <c r="B28" s="20" t="s">
        <v>64</v>
      </c>
      <c r="C28" s="59">
        <v>0.33333333333333331</v>
      </c>
      <c r="D28" s="57">
        <v>0.70833333333333337</v>
      </c>
      <c r="E28" s="58">
        <f>IF('47'!$C28=0,0,'47'!$C28-$C$52)</f>
        <v>0</v>
      </c>
      <c r="F28" s="58">
        <f t="shared" si="1"/>
        <v>0</v>
      </c>
      <c r="G28" s="58">
        <f>IF('47'!$D28&lt;$D$52,0,'47'!$D28-$D$52)</f>
        <v>0</v>
      </c>
    </row>
    <row r="29" spans="1:10" ht="15" x14ac:dyDescent="0.25">
      <c r="A29" s="4">
        <f t="shared" si="2"/>
        <v>43185</v>
      </c>
      <c r="B29" s="20" t="s">
        <v>65</v>
      </c>
      <c r="C29" s="59">
        <v>0.33333333333333331</v>
      </c>
      <c r="D29" s="57">
        <v>0.70833333333333337</v>
      </c>
      <c r="E29" s="52">
        <f>IF('47'!$C29=0,0,'47'!$C29-$C$52)</f>
        <v>0</v>
      </c>
      <c r="F29" s="52">
        <f t="shared" si="1"/>
        <v>0</v>
      </c>
      <c r="G29" s="52">
        <f>IF('47'!$D29&lt;$D$52,0,'47'!$D29-$D$52)</f>
        <v>0</v>
      </c>
    </row>
    <row r="30" spans="1:10" ht="15" x14ac:dyDescent="0.25">
      <c r="A30" s="3">
        <f t="shared" si="2"/>
        <v>43186</v>
      </c>
      <c r="B30" s="20" t="s">
        <v>66</v>
      </c>
      <c r="C30" s="59">
        <v>0.33333333333333331</v>
      </c>
      <c r="D30" s="57">
        <v>0.75</v>
      </c>
      <c r="E30" s="58">
        <f>IF('47'!$C30=0,0,'47'!$C30-$C$52)</f>
        <v>0</v>
      </c>
      <c r="F30" s="58">
        <f t="shared" si="1"/>
        <v>0</v>
      </c>
      <c r="G30" s="58">
        <f>IF('47'!$D30&lt;$D$52,0,'47'!$D30-$D$52)</f>
        <v>4.166666666666663E-2</v>
      </c>
    </row>
    <row r="31" spans="1:10" ht="15" x14ac:dyDescent="0.25">
      <c r="A31" s="4">
        <f t="shared" si="2"/>
        <v>43187</v>
      </c>
      <c r="B31" s="20" t="s">
        <v>67</v>
      </c>
      <c r="C31" s="59">
        <v>0.33333333333333331</v>
      </c>
      <c r="D31" s="57">
        <v>0.70833333333333337</v>
      </c>
      <c r="E31" s="52">
        <f>IF('47'!$C31=0,0,'47'!$C31-$C$52)</f>
        <v>0</v>
      </c>
      <c r="F31" s="52">
        <f t="shared" si="1"/>
        <v>0</v>
      </c>
      <c r="G31" s="52">
        <f>IF('47'!$D31&lt;$D$52,0,'47'!$D31-$D$52)</f>
        <v>0</v>
      </c>
    </row>
    <row r="32" spans="1:10" ht="15" x14ac:dyDescent="0.25">
      <c r="A32" s="3">
        <f>A31+1</f>
        <v>43188</v>
      </c>
      <c r="B32" s="20" t="s">
        <v>61</v>
      </c>
      <c r="C32" s="59">
        <v>0.33333333333333331</v>
      </c>
      <c r="D32" s="57">
        <v>0.70833333333333337</v>
      </c>
      <c r="E32" s="58">
        <f>IF('47'!$C32=0,0,'47'!$C32-$C$52)</f>
        <v>0</v>
      </c>
      <c r="F32" s="58">
        <f t="shared" si="1"/>
        <v>0</v>
      </c>
      <c r="G32" s="58">
        <f>IF('47'!$D32&lt;$D$52,0,'47'!$D32-$D$52)</f>
        <v>0</v>
      </c>
    </row>
    <row r="33" spans="1:7" ht="15" x14ac:dyDescent="0.25">
      <c r="A33" s="46">
        <f t="shared" ref="A33" si="3">A32+1</f>
        <v>43189</v>
      </c>
      <c r="B33" s="47" t="s">
        <v>62</v>
      </c>
      <c r="C33" s="59">
        <v>0.33333333333333331</v>
      </c>
      <c r="D33" s="57">
        <v>0.54166666666666663</v>
      </c>
      <c r="E33" s="55">
        <f>IF('47'!$C33=0,0,'47'!$C33-$C$52)</f>
        <v>0</v>
      </c>
      <c r="F33" s="55">
        <f t="shared" si="1"/>
        <v>0.16666666666666674</v>
      </c>
      <c r="G33" s="55">
        <f>IF('47'!$D33&lt;$D$52,0,'47'!$D33-$D$52)</f>
        <v>0</v>
      </c>
    </row>
    <row r="34" spans="1:7" ht="15" x14ac:dyDescent="0.25">
      <c r="A34" s="3">
        <f>A33+1</f>
        <v>43190</v>
      </c>
      <c r="B34" s="20" t="s">
        <v>63</v>
      </c>
      <c r="C34" s="59"/>
      <c r="D34" s="57"/>
      <c r="E34" s="58">
        <f>IF('47'!$C34=0,0,'47'!$C34-$C$52)</f>
        <v>0</v>
      </c>
      <c r="F34" s="58">
        <f t="shared" ref="F34" si="4">IF(D34=0,0,IF(D34&lt;$D$52,$D$52-D34,0))</f>
        <v>0</v>
      </c>
      <c r="G34" s="58">
        <f>IF('47'!$D34&lt;$D$52,0,'47'!$D34-$D$52)</f>
        <v>0</v>
      </c>
    </row>
    <row r="35" spans="1:7" ht="15" x14ac:dyDescent="0.25">
      <c r="A35" s="7"/>
      <c r="B35" s="1">
        <f>'47'!$C$35-'47'!$D$35+COUNTA(C4:C35)</f>
        <v>14</v>
      </c>
      <c r="C35" s="18">
        <f>SUBTOTAL(103,'47'!$C$4:$C$33)</f>
        <v>13</v>
      </c>
      <c r="D35" s="18">
        <f>SUBTOTAL(103,'47'!$D$4:$D$33)</f>
        <v>13</v>
      </c>
      <c r="E35" s="8">
        <f>SUM(E4:E34)</f>
        <v>0.125</v>
      </c>
      <c r="F35" s="8">
        <f>SUM(F4:F34)</f>
        <v>0.16666666666666674</v>
      </c>
      <c r="G35" s="8">
        <f>SUM(G4:G34)</f>
        <v>0.12499999999999989</v>
      </c>
    </row>
    <row r="36" spans="1:7" ht="8.25" hidden="1" customHeight="1" x14ac:dyDescent="0.2"/>
    <row r="37" spans="1:7" ht="15.75" hidden="1" x14ac:dyDescent="0.2">
      <c r="E37" s="28">
        <f>'47'!$E$35*1.5</f>
        <v>0.1875</v>
      </c>
      <c r="F37" s="28">
        <f>'47'!$F$35*1</f>
        <v>0.16666666666666674</v>
      </c>
      <c r="G37" s="28">
        <f>'47'!$G$35*1.5</f>
        <v>0.18749999999999983</v>
      </c>
    </row>
    <row r="38" spans="1:7" ht="22.5" hidden="1" customHeight="1" x14ac:dyDescent="0.2">
      <c r="E38" s="29">
        <f>E37*24</f>
        <v>4.5</v>
      </c>
      <c r="F38" s="29">
        <f t="shared" ref="F38:G38" si="5">F37*24</f>
        <v>4.0000000000000018</v>
      </c>
      <c r="G38" s="29">
        <f t="shared" si="5"/>
        <v>4.4999999999999964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419</v>
      </c>
      <c r="C40" s="32">
        <f>'47'!$C$35*I7</f>
        <v>433.33333333333337</v>
      </c>
      <c r="D40" s="32">
        <f>جدول!G50</f>
        <v>0</v>
      </c>
      <c r="E40" s="33">
        <f>E38*$I$8</f>
        <v>16.666666666666668</v>
      </c>
      <c r="F40" s="33">
        <f t="shared" ref="F40:G40" si="6">F38*$I$8</f>
        <v>14.814814814814824</v>
      </c>
      <c r="G40" s="33">
        <f t="shared" si="6"/>
        <v>16.666666666666657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4" activePane="bottomRight" state="frozen"/>
      <selection activeCell="J15" sqref="J15"/>
      <selection pane="topRight" activeCell="J15" sqref="J15"/>
      <selection pane="bottomLeft" activeCell="J15" sqref="J15"/>
      <selection pane="bottomRight" sqref="A1:B1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جدول!B51</f>
        <v>67</v>
      </c>
    </row>
    <row r="2" spans="1:10" ht="20.25" x14ac:dyDescent="0.3">
      <c r="A2" s="133" t="s">
        <v>20</v>
      </c>
      <c r="B2" s="133"/>
      <c r="C2" s="39" t="str">
        <f>جدول!C51</f>
        <v xml:space="preserve"> احمد عيوش 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">
      <c r="A4" s="3">
        <v>43160</v>
      </c>
      <c r="B4" s="20" t="s">
        <v>61</v>
      </c>
      <c r="C4" s="58">
        <v>0.47916666666666669</v>
      </c>
      <c r="D4" s="58">
        <v>0.70833333333333337</v>
      </c>
      <c r="E4" s="51">
        <f>IF('48'!$C4=0,0,'48'!$C4-$C$52)</f>
        <v>0.14583333333333337</v>
      </c>
      <c r="F4" s="51">
        <f>IF(D4=0,0,IF(D4&lt;$D$52,$D$52-D4,0))</f>
        <v>0</v>
      </c>
      <c r="G4" s="51">
        <f>IF('48'!$D4&lt;$D$52,0,'48'!$D4-$D$52)</f>
        <v>0</v>
      </c>
      <c r="I4" s="40">
        <f>جدول!D51</f>
        <v>1000</v>
      </c>
      <c r="J4" s="23" t="s">
        <v>3</v>
      </c>
    </row>
    <row r="5" spans="1:10" ht="15" x14ac:dyDescent="0.2">
      <c r="A5" s="46">
        <f t="shared" ref="A5" si="0">A4+1</f>
        <v>43161</v>
      </c>
      <c r="B5" s="47" t="s">
        <v>62</v>
      </c>
      <c r="C5" s="55">
        <v>0.33333333333333331</v>
      </c>
      <c r="D5" s="55">
        <v>0.70833333333333337</v>
      </c>
      <c r="E5" s="55">
        <f>IF('48'!$C5=0,0,'48'!$C5-$C$52)</f>
        <v>0</v>
      </c>
      <c r="F5" s="55">
        <f t="shared" ref="F5:F33" si="1">IF(D5=0,0,IF(D5&lt;$D$52,$D$52-D5,0))</f>
        <v>0</v>
      </c>
      <c r="G5" s="55">
        <f>IF('48'!$D5&lt;$D$52,0,'48'!$D5-$D$52)</f>
        <v>0</v>
      </c>
      <c r="I5" s="23">
        <v>30</v>
      </c>
      <c r="J5" s="23" t="s">
        <v>10</v>
      </c>
    </row>
    <row r="6" spans="1:10" ht="15" x14ac:dyDescent="0.2">
      <c r="A6" s="3">
        <f>A5+1</f>
        <v>43162</v>
      </c>
      <c r="B6" s="20" t="s">
        <v>63</v>
      </c>
      <c r="C6" s="58">
        <v>0.35416666666666669</v>
      </c>
      <c r="D6" s="58">
        <v>0.9375</v>
      </c>
      <c r="E6" s="58">
        <f>IF('48'!$C6=0,0,'48'!$C6-$C$52)</f>
        <v>2.083333333333337E-2</v>
      </c>
      <c r="F6" s="58">
        <f t="shared" si="1"/>
        <v>0</v>
      </c>
      <c r="G6" s="58">
        <f>IF('48'!$D6&lt;$D$52,0,'48'!$D6-$D$52)</f>
        <v>0.22916666666666663</v>
      </c>
      <c r="I6" s="23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58">
        <v>0.35416666666666669</v>
      </c>
      <c r="D7" s="58">
        <v>0.73958333333333337</v>
      </c>
      <c r="E7" s="52">
        <f>IF('48'!$C7=0,0,'48'!$C7-$C$52)</f>
        <v>2.083333333333337E-2</v>
      </c>
      <c r="F7" s="52">
        <f t="shared" si="1"/>
        <v>0</v>
      </c>
      <c r="G7" s="52">
        <f>IF('48'!$D7&lt;$D$52,0,'48'!$D7-$D$52)</f>
        <v>3.125E-2</v>
      </c>
      <c r="I7" s="48">
        <f>I4/I5</f>
        <v>33.333333333333336</v>
      </c>
      <c r="J7" s="23" t="s">
        <v>12</v>
      </c>
    </row>
    <row r="8" spans="1:10" ht="15" x14ac:dyDescent="0.2">
      <c r="A8" s="3">
        <f t="shared" si="2"/>
        <v>43164</v>
      </c>
      <c r="B8" s="20" t="s">
        <v>65</v>
      </c>
      <c r="C8" s="58">
        <v>0.35416666666666669</v>
      </c>
      <c r="D8" s="58">
        <v>0.40277777777777773</v>
      </c>
      <c r="E8" s="58">
        <f>IF('48'!$C8=0,0,'48'!$C8-$C$52)</f>
        <v>2.083333333333337E-2</v>
      </c>
      <c r="F8" s="58">
        <f t="shared" si="1"/>
        <v>0.30555555555555564</v>
      </c>
      <c r="G8" s="58">
        <f>IF('48'!$D8&lt;$D$52,0,'48'!$D8-$D$52)</f>
        <v>0</v>
      </c>
      <c r="I8" s="48">
        <f>I7/I6</f>
        <v>3.7037037037037042</v>
      </c>
      <c r="J8" s="23" t="s">
        <v>4</v>
      </c>
    </row>
    <row r="9" spans="1:10" ht="15" x14ac:dyDescent="0.2">
      <c r="A9" s="4">
        <f t="shared" si="2"/>
        <v>43165</v>
      </c>
      <c r="B9" s="20" t="s">
        <v>66</v>
      </c>
      <c r="C9" s="58">
        <v>0.36458333333333331</v>
      </c>
      <c r="D9" s="58">
        <v>0.70833333333333337</v>
      </c>
      <c r="E9" s="52">
        <f>IF('48'!$C9=0,0,'48'!$C9-$C$52)</f>
        <v>3.125E-2</v>
      </c>
      <c r="F9" s="52">
        <f t="shared" si="1"/>
        <v>0</v>
      </c>
      <c r="G9" s="52">
        <f>IF('48'!$D9&lt;$D$52,0,'48'!$D9-$D$52)</f>
        <v>0</v>
      </c>
      <c r="I9" s="23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58">
        <v>0.33333333333333331</v>
      </c>
      <c r="D10" s="58">
        <v>0.70833333333333337</v>
      </c>
      <c r="E10" s="58">
        <f>IF('48'!$C10=0,0,'48'!$C10-$C$52)</f>
        <v>0</v>
      </c>
      <c r="F10" s="58">
        <f t="shared" si="1"/>
        <v>0</v>
      </c>
      <c r="G10" s="58">
        <f>IF('48'!$D10&lt;$D$52,0,'48'!$D10-$D$52)</f>
        <v>0</v>
      </c>
    </row>
    <row r="11" spans="1:10" ht="15" x14ac:dyDescent="0.2">
      <c r="A11" s="4">
        <f t="shared" si="2"/>
        <v>43167</v>
      </c>
      <c r="B11" s="20" t="s">
        <v>61</v>
      </c>
      <c r="C11" s="58">
        <v>0.3611111111111111</v>
      </c>
      <c r="D11" s="58">
        <v>0.70833333333333337</v>
      </c>
      <c r="E11" s="52">
        <f>IF('48'!$C11=0,0,'48'!$C11-$C$52)</f>
        <v>2.777777777777779E-2</v>
      </c>
      <c r="F11" s="52">
        <f t="shared" si="1"/>
        <v>0</v>
      </c>
      <c r="G11" s="52">
        <f>IF('48'!$D11&lt;$D$52,0,'48'!$D11-$D$52)</f>
        <v>0</v>
      </c>
      <c r="I11" s="23" t="s">
        <v>100</v>
      </c>
    </row>
    <row r="12" spans="1:10" ht="15" x14ac:dyDescent="0.2">
      <c r="A12" s="46">
        <f t="shared" si="2"/>
        <v>43168</v>
      </c>
      <c r="B12" s="47" t="s">
        <v>62</v>
      </c>
      <c r="C12" s="55">
        <v>0.33333333333333331</v>
      </c>
      <c r="D12" s="55">
        <v>0.70833333333333337</v>
      </c>
      <c r="E12" s="55">
        <f>IF('48'!$C12=0,0,'48'!$C12-$C$52)</f>
        <v>0</v>
      </c>
      <c r="F12" s="55">
        <f t="shared" si="1"/>
        <v>0</v>
      </c>
      <c r="G12" s="55">
        <f>IF('48'!$D12&lt;$D$52,0,'48'!$D12-$D$52)</f>
        <v>0</v>
      </c>
      <c r="I12" s="58">
        <v>0.33333333333333331</v>
      </c>
      <c r="J12" s="58">
        <v>0.70833333333333337</v>
      </c>
    </row>
    <row r="13" spans="1:10" ht="15" x14ac:dyDescent="0.2">
      <c r="A13" s="4">
        <f t="shared" si="2"/>
        <v>43169</v>
      </c>
      <c r="B13" s="20" t="s">
        <v>63</v>
      </c>
      <c r="C13" s="58">
        <v>0.41666666666666669</v>
      </c>
      <c r="D13" s="58">
        <v>0.70833333333333337</v>
      </c>
      <c r="E13" s="52">
        <f>IF('48'!$C13=0,0,'48'!$C13-$C$52)</f>
        <v>8.333333333333337E-2</v>
      </c>
      <c r="F13" s="52">
        <f t="shared" si="1"/>
        <v>0</v>
      </c>
      <c r="G13" s="52">
        <f>IF('48'!$D13&lt;$D$52,0,'48'!$D13-$D$52)</f>
        <v>0</v>
      </c>
      <c r="J13" s="58">
        <f>J12-I12</f>
        <v>0.37500000000000006</v>
      </c>
    </row>
    <row r="14" spans="1:10" ht="15" x14ac:dyDescent="0.2">
      <c r="A14" s="3">
        <f t="shared" si="2"/>
        <v>43170</v>
      </c>
      <c r="B14" s="20" t="s">
        <v>64</v>
      </c>
      <c r="C14" s="58">
        <v>0.35416666666666669</v>
      </c>
      <c r="D14" s="58">
        <v>0.70833333333333337</v>
      </c>
      <c r="E14" s="58">
        <f>IF('48'!$C14=0,0,'48'!$C14-$C$52)</f>
        <v>2.083333333333337E-2</v>
      </c>
      <c r="F14" s="58">
        <f t="shared" si="1"/>
        <v>0</v>
      </c>
      <c r="G14" s="58">
        <f>IF('48'!$D14&lt;$D$52,0,'48'!$D14-$D$52)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0.34375</v>
      </c>
      <c r="D15" s="58">
        <v>0.70833333333333337</v>
      </c>
      <c r="E15" s="52">
        <f>IF('48'!$C15=0,0,'48'!$C15-$C$52)</f>
        <v>1.0416666666666685E-2</v>
      </c>
      <c r="F15" s="52">
        <f t="shared" si="1"/>
        <v>0</v>
      </c>
      <c r="G15" s="52">
        <f>IF('48'!$D15&lt;$D$52,0,'48'!$D15-$D$52)</f>
        <v>0</v>
      </c>
      <c r="J15" s="101">
        <f>J14+J13</f>
        <v>1.0833333333333335</v>
      </c>
    </row>
    <row r="16" spans="1:10" ht="15" x14ac:dyDescent="0.2">
      <c r="A16" s="3">
        <f t="shared" si="2"/>
        <v>43172</v>
      </c>
      <c r="B16" s="20" t="s">
        <v>66</v>
      </c>
      <c r="C16" s="58">
        <v>0.35416666666666669</v>
      </c>
      <c r="D16" s="58">
        <v>0.54166666666666663</v>
      </c>
      <c r="E16" s="58">
        <f>IF('48'!$C16=0,0,'48'!$C16-$C$52)</f>
        <v>2.083333333333337E-2</v>
      </c>
      <c r="F16" s="58">
        <f t="shared" si="1"/>
        <v>0.16666666666666674</v>
      </c>
      <c r="G16" s="58">
        <f>IF('48'!$D16&lt;$D$52,0,'48'!$D16-$D$52)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114"/>
      <c r="D17" s="114"/>
      <c r="E17" s="52">
        <f>IF('48'!$C17=0,0,'48'!$C17-$C$52)</f>
        <v>0</v>
      </c>
      <c r="F17" s="52">
        <f t="shared" si="1"/>
        <v>0</v>
      </c>
      <c r="G17" s="52">
        <f>IF('48'!$D17&lt;$D$52,0,'48'!$D17-$D$52)</f>
        <v>0</v>
      </c>
      <c r="I17" s="58">
        <v>0.33333333333333331</v>
      </c>
      <c r="J17" s="58">
        <v>0.70833333333333337</v>
      </c>
    </row>
    <row r="18" spans="1:10" ht="15" x14ac:dyDescent="0.2">
      <c r="A18" s="3">
        <f t="shared" si="2"/>
        <v>43174</v>
      </c>
      <c r="B18" s="20" t="s">
        <v>61</v>
      </c>
      <c r="C18" s="58">
        <v>0.39583333333333331</v>
      </c>
      <c r="D18" s="58">
        <v>0.8125</v>
      </c>
      <c r="E18" s="58">
        <f>IF('48'!$C18=0,0,'48'!$C18-$C$52)</f>
        <v>6.25E-2</v>
      </c>
      <c r="F18" s="58">
        <f t="shared" si="1"/>
        <v>0</v>
      </c>
      <c r="G18" s="58">
        <f>IF('48'!$D18&lt;$D$52,0,'48'!$D18-$D$52)</f>
        <v>0.10416666666666663</v>
      </c>
      <c r="J18" s="58">
        <f>J17-I17</f>
        <v>0.37500000000000006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0.70833333333333337</v>
      </c>
      <c r="E19" s="55">
        <f>IF('48'!$C19=0,0,'48'!$C19-$C$52)</f>
        <v>0</v>
      </c>
      <c r="F19" s="55">
        <f t="shared" si="1"/>
        <v>0</v>
      </c>
      <c r="G19" s="55">
        <f>IF('48'!$D19&lt;$D$52,0,'48'!$D19-$D$52)</f>
        <v>0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0.79166666666666663</v>
      </c>
      <c r="E20" s="58">
        <f>IF('48'!$C20=0,0,'48'!$C20-$C$52)</f>
        <v>0</v>
      </c>
      <c r="F20" s="58">
        <f t="shared" si="1"/>
        <v>0</v>
      </c>
      <c r="G20" s="58">
        <f>IF('48'!$D20&lt;$D$52,0,'48'!$D20-$D$52)</f>
        <v>8.3333333333333259E-2</v>
      </c>
      <c r="J20" s="101">
        <f>J19+J18</f>
        <v>1.0833333333333335</v>
      </c>
    </row>
    <row r="21" spans="1:10" ht="15" x14ac:dyDescent="0.2">
      <c r="A21" s="4">
        <f t="shared" si="2"/>
        <v>43177</v>
      </c>
      <c r="B21" s="20" t="s">
        <v>64</v>
      </c>
      <c r="C21" s="58">
        <v>0.33333333333333331</v>
      </c>
      <c r="D21" s="58">
        <v>0.79166666666666663</v>
      </c>
      <c r="E21" s="52">
        <f>IF('48'!$C21=0,0,'48'!$C21-$C$52)</f>
        <v>0</v>
      </c>
      <c r="F21" s="52">
        <f t="shared" si="1"/>
        <v>0</v>
      </c>
      <c r="G21" s="52">
        <f>IF('48'!$D21&lt;$D$52,0,'48'!$D21-$D$52)</f>
        <v>8.3333333333333259E-2</v>
      </c>
    </row>
    <row r="22" spans="1:10" ht="15" x14ac:dyDescent="0.2">
      <c r="A22" s="3">
        <f t="shared" si="2"/>
        <v>43178</v>
      </c>
      <c r="B22" s="20" t="s">
        <v>65</v>
      </c>
      <c r="C22" s="58">
        <v>0.33333333333333331</v>
      </c>
      <c r="D22" s="58">
        <v>0.77083333333333337</v>
      </c>
      <c r="E22" s="58">
        <f>IF('48'!$C22=0,0,'48'!$C22-$C$52)</f>
        <v>0</v>
      </c>
      <c r="F22" s="58">
        <f t="shared" si="1"/>
        <v>0</v>
      </c>
      <c r="G22" s="58">
        <f>IF('48'!$D22&lt;$D$52,0,'48'!$D22-$D$52)</f>
        <v>6.25E-2</v>
      </c>
    </row>
    <row r="23" spans="1:10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0.75</v>
      </c>
      <c r="E23" s="52">
        <f>IF('48'!$C23=0,0,'48'!$C23-$C$52)</f>
        <v>0</v>
      </c>
      <c r="F23" s="52">
        <f t="shared" si="1"/>
        <v>0</v>
      </c>
      <c r="G23" s="52">
        <f>IF('48'!$D23&lt;$D$52,0,'48'!$D23-$D$52)</f>
        <v>4.166666666666663E-2</v>
      </c>
    </row>
    <row r="24" spans="1:10" ht="15" x14ac:dyDescent="0.2">
      <c r="A24" s="3">
        <f t="shared" si="2"/>
        <v>43180</v>
      </c>
      <c r="B24" s="20" t="s">
        <v>67</v>
      </c>
      <c r="C24" s="58">
        <v>0.33333333333333331</v>
      </c>
      <c r="D24" s="58">
        <v>0.70833333333333337</v>
      </c>
      <c r="E24" s="58">
        <f>IF('48'!$C24=0,0,'48'!$C24-$C$52)</f>
        <v>0</v>
      </c>
      <c r="F24" s="58">
        <f t="shared" si="1"/>
        <v>0</v>
      </c>
      <c r="G24" s="58">
        <f>IF('48'!$D24&lt;$D$52,0,'48'!$D24-$D$52)</f>
        <v>0</v>
      </c>
    </row>
    <row r="25" spans="1:10" ht="15" x14ac:dyDescent="0.2">
      <c r="A25" s="4">
        <f t="shared" si="2"/>
        <v>43181</v>
      </c>
      <c r="B25" s="20" t="s">
        <v>61</v>
      </c>
      <c r="C25" s="58">
        <v>0.33333333333333331</v>
      </c>
      <c r="D25" s="58">
        <v>0.70833333333333337</v>
      </c>
      <c r="E25" s="52">
        <f>IF('48'!$C25=0,0,'48'!$C25-$C$52)</f>
        <v>0</v>
      </c>
      <c r="F25" s="52">
        <f t="shared" si="1"/>
        <v>0</v>
      </c>
      <c r="G25" s="52">
        <f>IF('48'!$D25&lt;$D$52,0,'48'!$D25-$D$52)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0.70833333333333337</v>
      </c>
      <c r="E26" s="55">
        <f>IF('48'!$C26=0,0,'48'!$C26-$C$52)</f>
        <v>0</v>
      </c>
      <c r="F26" s="55">
        <f t="shared" si="1"/>
        <v>0</v>
      </c>
      <c r="G26" s="55">
        <f>IF('48'!$D26&lt;$D$52,0,'48'!$D26-$D$52)</f>
        <v>0</v>
      </c>
    </row>
    <row r="27" spans="1:10" ht="15" x14ac:dyDescent="0.2">
      <c r="A27" s="4">
        <f t="shared" si="2"/>
        <v>43183</v>
      </c>
      <c r="B27" s="20" t="s">
        <v>63</v>
      </c>
      <c r="C27" s="58">
        <v>0.33333333333333331</v>
      </c>
      <c r="D27" s="58">
        <v>0.75</v>
      </c>
      <c r="E27" s="52">
        <f>IF('48'!$C27=0,0,'48'!$C27-$C$52)</f>
        <v>0</v>
      </c>
      <c r="F27" s="52">
        <f t="shared" si="1"/>
        <v>0</v>
      </c>
      <c r="G27" s="52">
        <f>IF('48'!$D27&lt;$D$52,0,'48'!$D27-$D$52)</f>
        <v>4.166666666666663E-2</v>
      </c>
    </row>
    <row r="28" spans="1:10" ht="15" x14ac:dyDescent="0.2">
      <c r="A28" s="3">
        <f t="shared" si="2"/>
        <v>43184</v>
      </c>
      <c r="B28" s="20" t="s">
        <v>64</v>
      </c>
      <c r="C28" s="58">
        <v>0.33333333333333331</v>
      </c>
      <c r="D28" s="58">
        <v>0.70833333333333337</v>
      </c>
      <c r="E28" s="58">
        <f>IF('48'!$C28=0,0,'48'!$C28-$C$52)</f>
        <v>0</v>
      </c>
      <c r="F28" s="58">
        <f t="shared" si="1"/>
        <v>0</v>
      </c>
      <c r="G28" s="58">
        <f>IF('48'!$D28&lt;$D$52,0,'48'!$D28-$D$52)</f>
        <v>0</v>
      </c>
    </row>
    <row r="29" spans="1:10" ht="15" x14ac:dyDescent="0.2">
      <c r="A29" s="4">
        <f t="shared" si="2"/>
        <v>43185</v>
      </c>
      <c r="B29" s="20" t="s">
        <v>65</v>
      </c>
      <c r="C29" s="58">
        <v>0.33333333333333331</v>
      </c>
      <c r="D29" s="58">
        <v>0.70833333333333337</v>
      </c>
      <c r="E29" s="52">
        <f>IF('48'!$C29=0,0,'48'!$C29-$C$52)</f>
        <v>0</v>
      </c>
      <c r="F29" s="52">
        <f t="shared" si="1"/>
        <v>0</v>
      </c>
      <c r="G29" s="52">
        <f>IF('48'!$D29&lt;$D$52,0,'48'!$D29-$D$52)</f>
        <v>0</v>
      </c>
    </row>
    <row r="30" spans="1:10" ht="15" x14ac:dyDescent="0.2">
      <c r="A30" s="3">
        <f t="shared" si="2"/>
        <v>43186</v>
      </c>
      <c r="B30" s="20" t="s">
        <v>66</v>
      </c>
      <c r="C30" s="58">
        <v>0.33333333333333331</v>
      </c>
      <c r="D30" s="58">
        <v>0.72916666666666663</v>
      </c>
      <c r="E30" s="58">
        <f>IF('48'!$C30=0,0,'48'!$C30-$C$52)</f>
        <v>0</v>
      </c>
      <c r="F30" s="58">
        <f t="shared" si="1"/>
        <v>0</v>
      </c>
      <c r="G30" s="58">
        <f>IF('48'!$D30&lt;$D$52,0,'48'!$D30-$D$52)</f>
        <v>2.0833333333333259E-2</v>
      </c>
    </row>
    <row r="31" spans="1:10" ht="15" x14ac:dyDescent="0.2">
      <c r="A31" s="4">
        <f t="shared" si="2"/>
        <v>43187</v>
      </c>
      <c r="B31" s="20" t="s">
        <v>67</v>
      </c>
      <c r="C31" s="58">
        <v>0.33333333333333331</v>
      </c>
      <c r="D31" s="58">
        <v>0.75</v>
      </c>
      <c r="E31" s="52">
        <f>IF('48'!$C31=0,0,'48'!$C31-$C$52)</f>
        <v>0</v>
      </c>
      <c r="F31" s="52">
        <f t="shared" si="1"/>
        <v>0</v>
      </c>
      <c r="G31" s="52">
        <f>IF('48'!$D31&lt;$D$52,0,'48'!$D31-$D$52)</f>
        <v>4.166666666666663E-2</v>
      </c>
    </row>
    <row r="32" spans="1:10" ht="15" x14ac:dyDescent="0.2">
      <c r="A32" s="3">
        <f>A31+1</f>
        <v>43188</v>
      </c>
      <c r="B32" s="20" t="s">
        <v>61</v>
      </c>
      <c r="C32" s="58">
        <v>0.33333333333333331</v>
      </c>
      <c r="D32" s="58">
        <v>0.70833333333333337</v>
      </c>
      <c r="E32" s="58">
        <f>IF('48'!$C32=0,0,'48'!$C32-$C$52)</f>
        <v>0</v>
      </c>
      <c r="F32" s="58">
        <f t="shared" si="1"/>
        <v>0</v>
      </c>
      <c r="G32" s="58">
        <f>IF('48'!$D32&lt;$D$52,0,'48'!$D32-$D$52)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5">
        <v>0.33333333333333331</v>
      </c>
      <c r="D33" s="55">
        <v>0.70833333333333337</v>
      </c>
      <c r="E33" s="55">
        <f>IF('48'!$C33=0,0,'48'!$C33-$C$52)</f>
        <v>0</v>
      </c>
      <c r="F33" s="55">
        <f t="shared" si="1"/>
        <v>0</v>
      </c>
      <c r="G33" s="55">
        <f>IF('48'!$D33&lt;$D$52,0,'48'!$D33-$D$52)</f>
        <v>0</v>
      </c>
    </row>
    <row r="34" spans="1:7" ht="15" x14ac:dyDescent="0.2">
      <c r="A34" s="3">
        <f>A33+1</f>
        <v>43190</v>
      </c>
      <c r="B34" s="20" t="s">
        <v>63</v>
      </c>
      <c r="C34" s="58">
        <v>0.33333333333333331</v>
      </c>
      <c r="D34" s="58">
        <v>0.71875</v>
      </c>
      <c r="E34" s="58">
        <f>IF('48'!$C34=0,0,'48'!$C34-$C$52)</f>
        <v>0</v>
      </c>
      <c r="F34" s="58">
        <f t="shared" ref="F34" si="4">IF(D34=0,0,IF(D34&lt;$D$52,$D$52-D34,0))</f>
        <v>0</v>
      </c>
      <c r="G34" s="58">
        <f>IF('48'!$D34&lt;$D$52,0,'48'!$D34-$D$52)</f>
        <v>1.041666666666663E-2</v>
      </c>
    </row>
    <row r="35" spans="1:7" ht="15" x14ac:dyDescent="0.25">
      <c r="A35" s="7"/>
      <c r="B35" s="1">
        <f>'48'!$C$35-'48'!$D$35+COUNTA(C4:C35)</f>
        <v>31</v>
      </c>
      <c r="C35" s="18">
        <f>SUBTOTAL(103,'48'!$C$4:$C$33)</f>
        <v>29</v>
      </c>
      <c r="D35" s="18">
        <f>SUBTOTAL(103,'48'!$D$4:$D$33)</f>
        <v>29</v>
      </c>
      <c r="E35" s="8">
        <f>SUM(E4:E34)</f>
        <v>0.46527777777777807</v>
      </c>
      <c r="F35" s="8">
        <f>SUM(F4:F34)</f>
        <v>0.47222222222222238</v>
      </c>
      <c r="G35" s="8">
        <f>SUM(G4:G34)</f>
        <v>0.74999999999999956</v>
      </c>
    </row>
    <row r="36" spans="1:7" ht="8.25" hidden="1" customHeight="1" x14ac:dyDescent="0.2"/>
    <row r="37" spans="1:7" ht="15.75" hidden="1" x14ac:dyDescent="0.2">
      <c r="E37" s="28">
        <f>'48'!$E$35*1.5</f>
        <v>0.69791666666666707</v>
      </c>
      <c r="F37" s="28">
        <f>'48'!$F$35*1</f>
        <v>0.47222222222222238</v>
      </c>
      <c r="G37" s="28">
        <f>'48'!$G$35*1.5</f>
        <v>1.1249999999999993</v>
      </c>
    </row>
    <row r="38" spans="1:7" ht="22.5" hidden="1" customHeight="1" x14ac:dyDescent="0.2">
      <c r="E38" s="29">
        <f>E37*24</f>
        <v>16.750000000000011</v>
      </c>
      <c r="F38" s="29">
        <f t="shared" ref="F38:G38" si="5">F37*24</f>
        <v>11.333333333333337</v>
      </c>
      <c r="G38" s="29">
        <f t="shared" si="5"/>
        <v>26.999999999999986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963</v>
      </c>
      <c r="C40" s="32">
        <f>'48'!$C$35*I7</f>
        <v>966.66666666666674</v>
      </c>
      <c r="D40" s="32">
        <f>جدول!G51</f>
        <v>500</v>
      </c>
      <c r="E40" s="33">
        <f>E38*$I$8</f>
        <v>62.037037037037081</v>
      </c>
      <c r="F40" s="33">
        <f t="shared" ref="F40:G40" si="6">F38*$I$8</f>
        <v>41.975308641975332</v>
      </c>
      <c r="G40" s="33">
        <f t="shared" si="6"/>
        <v>99.999999999999957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28" activePane="bottomRight" state="frozen"/>
      <selection activeCell="J15" sqref="J15"/>
      <selection pane="topRight" activeCell="J15" sqref="J15"/>
      <selection pane="bottomLeft" activeCell="J15" sqref="J15"/>
      <selection pane="bottomRight" activeCell="C31" sqref="C31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جدول!B52</f>
        <v>98</v>
      </c>
    </row>
    <row r="2" spans="1:10" ht="20.25" x14ac:dyDescent="0.3">
      <c r="A2" s="133" t="s">
        <v>20</v>
      </c>
      <c r="B2" s="133"/>
      <c r="C2" s="39" t="str">
        <f>جدول!C52</f>
        <v>امال حنفي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50"/>
      <c r="E4" s="51">
        <f>IF('49'!$C4=0,0,'49'!$C4-$C$52)</f>
        <v>0</v>
      </c>
      <c r="F4" s="51">
        <f>IF(D4=0,0,IF(D4&lt;$D$52,$D$52-D4,0))</f>
        <v>0</v>
      </c>
      <c r="G4" s="51">
        <f>IF('49'!$D4&lt;$D$52,0,'49'!$D4-$D$52)</f>
        <v>0</v>
      </c>
      <c r="I4" s="40">
        <f>جدول!D52</f>
        <v>1000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IF('49'!$C5=0,0,'49'!$C5-$C$52)</f>
        <v>0</v>
      </c>
      <c r="F5" s="55">
        <f t="shared" ref="F5:F33" si="1">IF(D5=0,0,IF(D5&lt;$D$52,$D$52-D5,0))</f>
        <v>0</v>
      </c>
      <c r="G5" s="55">
        <f>IF('49'!$D5&lt;$D$52,0,'49'!$D5-$D$52)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56"/>
      <c r="D6" s="57"/>
      <c r="E6" s="58">
        <f>IF('49'!$C6=0,0,'49'!$C6-$C$52)</f>
        <v>0</v>
      </c>
      <c r="F6" s="58">
        <f t="shared" si="1"/>
        <v>0</v>
      </c>
      <c r="G6" s="58">
        <f>IF('49'!$D6&lt;$D$52,0,'49'!$D6-$D$52)</f>
        <v>0</v>
      </c>
      <c r="I6" s="23">
        <v>9</v>
      </c>
      <c r="J6" s="23" t="s">
        <v>11</v>
      </c>
    </row>
    <row r="7" spans="1:10" ht="15" x14ac:dyDescent="0.25">
      <c r="A7" s="4">
        <f t="shared" ref="A7:A31" si="2">A6+1</f>
        <v>43163</v>
      </c>
      <c r="B7" s="20" t="s">
        <v>64</v>
      </c>
      <c r="C7" s="59"/>
      <c r="D7" s="60"/>
      <c r="E7" s="52">
        <f>IF('49'!$C7=0,0,'49'!$C7-$C$52)</f>
        <v>0</v>
      </c>
      <c r="F7" s="52">
        <f t="shared" si="1"/>
        <v>0</v>
      </c>
      <c r="G7" s="52">
        <f>IF('49'!$D7&lt;$D$52,0,'49'!$D7-$D$52)</f>
        <v>0</v>
      </c>
      <c r="I7" s="48">
        <f>I4/I5</f>
        <v>33.333333333333336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56"/>
      <c r="D8" s="57"/>
      <c r="E8" s="58">
        <f>IF('49'!$C8=0,0,'49'!$C8-$C$52)</f>
        <v>0</v>
      </c>
      <c r="F8" s="58">
        <f t="shared" si="1"/>
        <v>0</v>
      </c>
      <c r="G8" s="58">
        <f>IF('49'!$D8&lt;$D$52,0,'49'!$D8-$D$52)</f>
        <v>0</v>
      </c>
      <c r="I8" s="48">
        <f>I7/I6</f>
        <v>3.7037037037037042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59"/>
      <c r="D9" s="60"/>
      <c r="E9" s="52">
        <f>IF('49'!$C9=0,0,'49'!$C9-$C$52)</f>
        <v>0</v>
      </c>
      <c r="F9" s="52">
        <f t="shared" si="1"/>
        <v>0</v>
      </c>
      <c r="G9" s="52">
        <f>IF('49'!$D9&lt;$D$52,0,'49'!$D9-$D$52)</f>
        <v>0</v>
      </c>
      <c r="I9" s="23">
        <f>I5*I6</f>
        <v>270</v>
      </c>
      <c r="J9" s="23" t="s">
        <v>13</v>
      </c>
    </row>
    <row r="10" spans="1:10" ht="15" x14ac:dyDescent="0.25">
      <c r="A10" s="3">
        <f t="shared" si="2"/>
        <v>43166</v>
      </c>
      <c r="B10" s="20" t="s">
        <v>67</v>
      </c>
      <c r="C10" s="56"/>
      <c r="D10" s="57"/>
      <c r="E10" s="58">
        <f>IF('49'!$C10=0,0,'49'!$C10-$C$52)</f>
        <v>0</v>
      </c>
      <c r="F10" s="58">
        <f t="shared" si="1"/>
        <v>0</v>
      </c>
      <c r="G10" s="58">
        <f>IF('49'!$D10&lt;$D$52,0,'49'!$D10-$D$52)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59"/>
      <c r="D11" s="60"/>
      <c r="E11" s="52">
        <f>IF('49'!$C11=0,0,'49'!$C11-$C$52)</f>
        <v>0</v>
      </c>
      <c r="F11" s="52">
        <f t="shared" si="1"/>
        <v>0</v>
      </c>
      <c r="G11" s="52">
        <f>IF('49'!$D11&lt;$D$52,0,'49'!$D11-$D$52)</f>
        <v>0</v>
      </c>
      <c r="I11" s="23" t="s">
        <v>100</v>
      </c>
    </row>
    <row r="12" spans="1:10" ht="15" x14ac:dyDescent="0.25">
      <c r="A12" s="46">
        <f t="shared" si="2"/>
        <v>43168</v>
      </c>
      <c r="B12" s="47" t="s">
        <v>62</v>
      </c>
      <c r="C12" s="53"/>
      <c r="D12" s="54"/>
      <c r="E12" s="55">
        <f>IF('49'!$C12=0,0,'49'!$C12-$C$52)</f>
        <v>0</v>
      </c>
      <c r="F12" s="55">
        <f t="shared" si="1"/>
        <v>0</v>
      </c>
      <c r="G12" s="55">
        <f>IF('49'!$D12&lt;$D$52,0,'49'!$D12-$D$52)</f>
        <v>0</v>
      </c>
      <c r="I12" s="58">
        <v>0.33333333333333331</v>
      </c>
      <c r="J12" s="58">
        <v>0.70833333333333337</v>
      </c>
    </row>
    <row r="13" spans="1:10" ht="15" x14ac:dyDescent="0.25">
      <c r="A13" s="4">
        <f t="shared" si="2"/>
        <v>43169</v>
      </c>
      <c r="B13" s="20" t="s">
        <v>63</v>
      </c>
      <c r="C13" s="59"/>
      <c r="D13" s="60"/>
      <c r="E13" s="52">
        <f>IF('49'!$C13=0,0,'49'!$C13-$C$52)</f>
        <v>0</v>
      </c>
      <c r="F13" s="52">
        <f t="shared" si="1"/>
        <v>0</v>
      </c>
      <c r="G13" s="52">
        <f>IF('49'!$D13&lt;$D$52,0,'49'!$D13-$D$52)</f>
        <v>0</v>
      </c>
      <c r="J13" s="58">
        <f>J12-I12</f>
        <v>0.37500000000000006</v>
      </c>
    </row>
    <row r="14" spans="1:10" ht="15" x14ac:dyDescent="0.25">
      <c r="A14" s="3">
        <f t="shared" si="2"/>
        <v>43170</v>
      </c>
      <c r="B14" s="20" t="s">
        <v>64</v>
      </c>
      <c r="C14" s="56"/>
      <c r="D14" s="57"/>
      <c r="E14" s="58">
        <f>IF('49'!$C14=0,0,'49'!$C14-$C$52)</f>
        <v>0</v>
      </c>
      <c r="F14" s="58">
        <f t="shared" si="1"/>
        <v>0</v>
      </c>
      <c r="G14" s="58">
        <f>IF('49'!$D14&lt;$D$52,0,'49'!$D14-$D$52)</f>
        <v>0</v>
      </c>
      <c r="J14" s="58">
        <v>0.70833333333333337</v>
      </c>
    </row>
    <row r="15" spans="1:10" ht="15" x14ac:dyDescent="0.25">
      <c r="A15" s="4">
        <f t="shared" si="2"/>
        <v>43171</v>
      </c>
      <c r="B15" s="20" t="s">
        <v>65</v>
      </c>
      <c r="C15" s="59"/>
      <c r="D15" s="60"/>
      <c r="E15" s="52">
        <f>IF('49'!$C15=0,0,'49'!$C15-$C$52)</f>
        <v>0</v>
      </c>
      <c r="F15" s="52">
        <f t="shared" si="1"/>
        <v>0</v>
      </c>
      <c r="G15" s="52">
        <f>IF('49'!$D15&lt;$D$52,0,'49'!$D15-$D$52)</f>
        <v>0</v>
      </c>
      <c r="J15" s="101">
        <f>J14+J13</f>
        <v>1.0833333333333335</v>
      </c>
    </row>
    <row r="16" spans="1:10" ht="15" x14ac:dyDescent="0.25">
      <c r="A16" s="3">
        <f t="shared" si="2"/>
        <v>43172</v>
      </c>
      <c r="B16" s="20" t="s">
        <v>66</v>
      </c>
      <c r="C16" s="56"/>
      <c r="D16" s="57"/>
      <c r="E16" s="58">
        <f>IF('49'!$C16=0,0,'49'!$C16-$C$52)</f>
        <v>0</v>
      </c>
      <c r="F16" s="58">
        <f t="shared" si="1"/>
        <v>0</v>
      </c>
      <c r="G16" s="58">
        <f>IF('49'!$D16&lt;$D$52,0,'49'!$D16-$D$52)</f>
        <v>0</v>
      </c>
      <c r="I16" s="23" t="s">
        <v>100</v>
      </c>
    </row>
    <row r="17" spans="1:10" ht="15" x14ac:dyDescent="0.25">
      <c r="A17" s="4">
        <f t="shared" si="2"/>
        <v>43173</v>
      </c>
      <c r="B17" s="20" t="s">
        <v>67</v>
      </c>
      <c r="C17" s="59"/>
      <c r="D17" s="60"/>
      <c r="E17" s="52">
        <f>IF('49'!$C17=0,0,'49'!$C17-$C$52)</f>
        <v>0</v>
      </c>
      <c r="F17" s="52">
        <f t="shared" si="1"/>
        <v>0</v>
      </c>
      <c r="G17" s="52">
        <f>IF('49'!$D17&lt;$D$52,0,'49'!$D17-$D$52)</f>
        <v>0</v>
      </c>
      <c r="I17" s="58">
        <v>0.33333333333333331</v>
      </c>
      <c r="J17" s="58">
        <v>0.70833333333333337</v>
      </c>
    </row>
    <row r="18" spans="1:10" ht="15" x14ac:dyDescent="0.25">
      <c r="A18" s="3">
        <f t="shared" si="2"/>
        <v>43174</v>
      </c>
      <c r="B18" s="20" t="s">
        <v>61</v>
      </c>
      <c r="C18" s="56"/>
      <c r="D18" s="57"/>
      <c r="E18" s="58">
        <f>IF('49'!$C18=0,0,'49'!$C18-$C$52)</f>
        <v>0</v>
      </c>
      <c r="F18" s="58">
        <f t="shared" si="1"/>
        <v>0</v>
      </c>
      <c r="G18" s="58">
        <f>IF('49'!$D18&lt;$D$52,0,'49'!$D18-$D$52)</f>
        <v>0</v>
      </c>
      <c r="J18" s="58">
        <f>J17-I17</f>
        <v>0.37500000000000006</v>
      </c>
    </row>
    <row r="19" spans="1:10" ht="15" x14ac:dyDescent="0.25">
      <c r="A19" s="46">
        <f t="shared" si="2"/>
        <v>43175</v>
      </c>
      <c r="B19" s="47" t="s">
        <v>62</v>
      </c>
      <c r="C19" s="53"/>
      <c r="D19" s="54"/>
      <c r="E19" s="55">
        <f>IF('49'!$C19=0,0,'49'!$C19-$C$52)</f>
        <v>0</v>
      </c>
      <c r="F19" s="55">
        <f t="shared" si="1"/>
        <v>0</v>
      </c>
      <c r="G19" s="55">
        <f>IF('49'!$D19&lt;$D$52,0,'49'!$D19-$D$52)</f>
        <v>0</v>
      </c>
      <c r="J19" s="58">
        <v>0.70833333333333337</v>
      </c>
    </row>
    <row r="20" spans="1:10" ht="15" x14ac:dyDescent="0.25">
      <c r="A20" s="3">
        <f t="shared" si="2"/>
        <v>43176</v>
      </c>
      <c r="B20" s="20" t="s">
        <v>63</v>
      </c>
      <c r="C20" s="56"/>
      <c r="D20" s="57"/>
      <c r="E20" s="58">
        <f>IF('49'!$C20=0,0,'49'!$C20-$C$52)</f>
        <v>0</v>
      </c>
      <c r="F20" s="58">
        <f t="shared" si="1"/>
        <v>0</v>
      </c>
      <c r="G20" s="58">
        <f>IF('49'!$D20&lt;$D$52,0,'49'!$D20-$D$52)</f>
        <v>0</v>
      </c>
      <c r="J20" s="101">
        <f>J19+J18</f>
        <v>1.0833333333333335</v>
      </c>
    </row>
    <row r="21" spans="1:10" ht="15" x14ac:dyDescent="0.25">
      <c r="A21" s="4">
        <f t="shared" si="2"/>
        <v>43177</v>
      </c>
      <c r="B21" s="20" t="s">
        <v>64</v>
      </c>
      <c r="C21" s="59"/>
      <c r="D21" s="60"/>
      <c r="E21" s="52">
        <f>IF('49'!$C21=0,0,'49'!$C21-$C$52)</f>
        <v>0</v>
      </c>
      <c r="F21" s="52">
        <f t="shared" si="1"/>
        <v>0</v>
      </c>
      <c r="G21" s="52">
        <f>IF('49'!$D21&lt;$D$52,0,'49'!$D21-$D$52)</f>
        <v>0</v>
      </c>
    </row>
    <row r="22" spans="1:10" ht="15" x14ac:dyDescent="0.25">
      <c r="A22" s="3">
        <f t="shared" si="2"/>
        <v>43178</v>
      </c>
      <c r="B22" s="20" t="s">
        <v>65</v>
      </c>
      <c r="C22" s="56"/>
      <c r="D22" s="57"/>
      <c r="E22" s="58">
        <f>IF('49'!$C22=0,0,'49'!$C22-$C$52)</f>
        <v>0</v>
      </c>
      <c r="F22" s="58">
        <f t="shared" si="1"/>
        <v>0</v>
      </c>
      <c r="G22" s="58">
        <f>IF('49'!$D22&lt;$D$52,0,'49'!$D22-$D$52)</f>
        <v>0</v>
      </c>
    </row>
    <row r="23" spans="1:10" ht="15" x14ac:dyDescent="0.25">
      <c r="A23" s="4">
        <f t="shared" si="2"/>
        <v>43179</v>
      </c>
      <c r="B23" s="20" t="s">
        <v>66</v>
      </c>
      <c r="C23" s="59"/>
      <c r="D23" s="60"/>
      <c r="E23" s="52">
        <f>IF('49'!$C23=0,0,'49'!$C23-$C$52)</f>
        <v>0</v>
      </c>
      <c r="F23" s="52">
        <f t="shared" si="1"/>
        <v>0</v>
      </c>
      <c r="G23" s="52">
        <f>IF('49'!$D23&lt;$D$52,0,'49'!$D23-$D$52)</f>
        <v>0</v>
      </c>
    </row>
    <row r="24" spans="1:10" ht="15" x14ac:dyDescent="0.25">
      <c r="A24" s="3">
        <f t="shared" si="2"/>
        <v>43180</v>
      </c>
      <c r="B24" s="20" t="s">
        <v>67</v>
      </c>
      <c r="C24" s="56"/>
      <c r="D24" s="57"/>
      <c r="E24" s="58">
        <f>IF('49'!$C24=0,0,'49'!$C24-$C$52)</f>
        <v>0</v>
      </c>
      <c r="F24" s="58">
        <f t="shared" si="1"/>
        <v>0</v>
      </c>
      <c r="G24" s="58">
        <f>IF('49'!$D24&lt;$D$52,0,'49'!$D24-$D$52)</f>
        <v>0</v>
      </c>
    </row>
    <row r="25" spans="1:10" ht="15" x14ac:dyDescent="0.25">
      <c r="A25" s="4">
        <f t="shared" si="2"/>
        <v>43181</v>
      </c>
      <c r="B25" s="20" t="s">
        <v>61</v>
      </c>
      <c r="C25" s="59"/>
      <c r="D25" s="60"/>
      <c r="E25" s="52">
        <f>IF('49'!$C25=0,0,'49'!$C25-$C$52)</f>
        <v>0</v>
      </c>
      <c r="F25" s="52">
        <f t="shared" si="1"/>
        <v>0</v>
      </c>
      <c r="G25" s="52">
        <f>IF('49'!$D25&lt;$D$52,0,'49'!$D25-$D$52)</f>
        <v>0</v>
      </c>
    </row>
    <row r="26" spans="1:10" ht="15" x14ac:dyDescent="0.25">
      <c r="A26" s="46">
        <f t="shared" si="2"/>
        <v>43182</v>
      </c>
      <c r="B26" s="47" t="s">
        <v>62</v>
      </c>
      <c r="C26" s="53"/>
      <c r="D26" s="54"/>
      <c r="E26" s="55">
        <f>IF('49'!$C26=0,0,'49'!$C26-$C$52)</f>
        <v>0</v>
      </c>
      <c r="F26" s="55">
        <f t="shared" si="1"/>
        <v>0</v>
      </c>
      <c r="G26" s="55">
        <f>IF('49'!$D26&lt;$D$52,0,'49'!$D26-$D$52)</f>
        <v>0</v>
      </c>
    </row>
    <row r="27" spans="1:10" ht="15" x14ac:dyDescent="0.25">
      <c r="A27" s="4">
        <f t="shared" si="2"/>
        <v>43183</v>
      </c>
      <c r="B27" s="20" t="s">
        <v>63</v>
      </c>
      <c r="C27" s="59"/>
      <c r="D27" s="60"/>
      <c r="E27" s="52">
        <f>IF('49'!$C27=0,0,'49'!$C27-$C$52)</f>
        <v>0</v>
      </c>
      <c r="F27" s="52">
        <f t="shared" si="1"/>
        <v>0</v>
      </c>
      <c r="G27" s="52">
        <f>IF('49'!$D27&lt;$D$52,0,'49'!$D27-$D$52)</f>
        <v>0</v>
      </c>
    </row>
    <row r="28" spans="1:10" ht="15" x14ac:dyDescent="0.2">
      <c r="A28" s="3">
        <f t="shared" si="2"/>
        <v>43184</v>
      </c>
      <c r="B28" s="20" t="s">
        <v>64</v>
      </c>
      <c r="C28" s="58">
        <v>0.33333333333333331</v>
      </c>
      <c r="D28" s="58">
        <v>0.70833333333333337</v>
      </c>
      <c r="E28" s="58">
        <f>IF('49'!$C28=0,0,'49'!$C28-$C$52)</f>
        <v>0</v>
      </c>
      <c r="F28" s="58">
        <f t="shared" si="1"/>
        <v>0</v>
      </c>
      <c r="G28" s="58">
        <f>IF('49'!$D28&lt;$D$52,0,'49'!$D28-$D$52)</f>
        <v>0</v>
      </c>
    </row>
    <row r="29" spans="1:10" ht="15" x14ac:dyDescent="0.2">
      <c r="A29" s="4">
        <f t="shared" si="2"/>
        <v>43185</v>
      </c>
      <c r="B29" s="20" t="s">
        <v>65</v>
      </c>
      <c r="C29" s="58">
        <v>0.33333333333333331</v>
      </c>
      <c r="D29" s="58">
        <v>0.70833333333333337</v>
      </c>
      <c r="E29" s="52">
        <f>IF('49'!$C29=0,0,'49'!$C29-$C$52)</f>
        <v>0</v>
      </c>
      <c r="F29" s="52">
        <f t="shared" si="1"/>
        <v>0</v>
      </c>
      <c r="G29" s="52">
        <f>IF('49'!$D29&lt;$D$52,0,'49'!$D29-$D$52)</f>
        <v>0</v>
      </c>
    </row>
    <row r="30" spans="1:10" ht="15" x14ac:dyDescent="0.2">
      <c r="A30" s="3">
        <f t="shared" si="2"/>
        <v>43186</v>
      </c>
      <c r="B30" s="20" t="s">
        <v>66</v>
      </c>
      <c r="C30" s="58">
        <v>0.33333333333333331</v>
      </c>
      <c r="D30" s="58">
        <v>0.70833333333333337</v>
      </c>
      <c r="E30" s="58">
        <f>IF('49'!$C30=0,0,'49'!$C30-$C$52)</f>
        <v>0</v>
      </c>
      <c r="F30" s="58">
        <f t="shared" si="1"/>
        <v>0</v>
      </c>
      <c r="G30" s="58">
        <f>IF('49'!$D30&lt;$D$52,0,'49'!$D30-$D$52)</f>
        <v>0</v>
      </c>
    </row>
    <row r="31" spans="1:10" ht="15" x14ac:dyDescent="0.2">
      <c r="A31" s="4">
        <f t="shared" si="2"/>
        <v>43187</v>
      </c>
      <c r="B31" s="20" t="s">
        <v>67</v>
      </c>
      <c r="C31" s="58">
        <v>0.45833333333333331</v>
      </c>
      <c r="D31" s="58">
        <v>0.70833333333333337</v>
      </c>
      <c r="E31" s="52">
        <f>IF('49'!$C31=0,0,'49'!$C31-$C$52)</f>
        <v>0.125</v>
      </c>
      <c r="F31" s="52">
        <f t="shared" si="1"/>
        <v>0</v>
      </c>
      <c r="G31" s="52">
        <f>IF('49'!$D31&lt;$D$52,0,'49'!$D31-$D$52)</f>
        <v>0</v>
      </c>
    </row>
    <row r="32" spans="1:10" ht="15" x14ac:dyDescent="0.2">
      <c r="A32" s="3">
        <f>A31+1</f>
        <v>43188</v>
      </c>
      <c r="B32" s="20" t="s">
        <v>61</v>
      </c>
      <c r="C32" s="58">
        <v>0.33333333333333331</v>
      </c>
      <c r="D32" s="58">
        <v>0.70833333333333337</v>
      </c>
      <c r="E32" s="58">
        <f>IF('49'!$C32=0,0,'49'!$C32-$C$52)</f>
        <v>0</v>
      </c>
      <c r="F32" s="58">
        <f t="shared" si="1"/>
        <v>0</v>
      </c>
      <c r="G32" s="58">
        <f>IF('49'!$D32&lt;$D$52,0,'49'!$D32-$D$52)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8">
        <v>0.33333333333333331</v>
      </c>
      <c r="D33" s="58">
        <v>0.70833333333333337</v>
      </c>
      <c r="E33" s="55">
        <f>IF('49'!$C33=0,0,'49'!$C33-$C$52)</f>
        <v>0</v>
      </c>
      <c r="F33" s="55">
        <f t="shared" si="1"/>
        <v>0</v>
      </c>
      <c r="G33" s="55">
        <f>IF('49'!$D33&lt;$D$52,0,'49'!$D33-$D$52)</f>
        <v>0</v>
      </c>
    </row>
    <row r="34" spans="1:7" ht="15" x14ac:dyDescent="0.2">
      <c r="A34" s="3">
        <f>A33+1</f>
        <v>43190</v>
      </c>
      <c r="B34" s="20" t="s">
        <v>63</v>
      </c>
      <c r="C34" s="58"/>
      <c r="D34" s="58"/>
      <c r="E34" s="58">
        <f>IF('49'!$C34=0,0,'49'!$C34-$C$52)</f>
        <v>0</v>
      </c>
      <c r="F34" s="58">
        <f t="shared" ref="F34" si="4">IF(D34=0,0,IF(D34&lt;$D$52,$D$52-D34,0))</f>
        <v>0</v>
      </c>
      <c r="G34" s="58">
        <f>IF('49'!$D34&lt;$D$52,0,'49'!$D34-$D$52)</f>
        <v>0</v>
      </c>
    </row>
    <row r="35" spans="1:7" ht="15" x14ac:dyDescent="0.25">
      <c r="A35" s="7"/>
      <c r="B35" s="1">
        <f>'49'!$C$35-'49'!$D$35+COUNTA(C4:C35)</f>
        <v>7</v>
      </c>
      <c r="C35" s="18">
        <f>SUBTOTAL(103,'49'!$C$4:$C$33)</f>
        <v>6</v>
      </c>
      <c r="D35" s="18">
        <f>SUBTOTAL(103,'49'!$D$4:$D$33)</f>
        <v>6</v>
      </c>
      <c r="E35" s="8">
        <f>SUM(E4:E34)</f>
        <v>0.125</v>
      </c>
      <c r="F35" s="8">
        <f>SUM(F4:F34)</f>
        <v>0</v>
      </c>
      <c r="G35" s="8">
        <f>SUM(G4:G34)</f>
        <v>0</v>
      </c>
    </row>
    <row r="36" spans="1:7" ht="8.25" hidden="1" customHeight="1" x14ac:dyDescent="0.2"/>
    <row r="37" spans="1:7" ht="15.75" hidden="1" x14ac:dyDescent="0.2">
      <c r="E37" s="28">
        <f>'49'!$E$35*1.5</f>
        <v>0.1875</v>
      </c>
      <c r="F37" s="28">
        <f>'49'!$F$35*1</f>
        <v>0</v>
      </c>
      <c r="G37" s="28">
        <f>'49'!$G$35*1.5</f>
        <v>0</v>
      </c>
    </row>
    <row r="38" spans="1:7" ht="22.5" hidden="1" customHeight="1" x14ac:dyDescent="0.2">
      <c r="E38" s="29">
        <f>E37*24</f>
        <v>4.5</v>
      </c>
      <c r="F38" s="29">
        <f t="shared" ref="F38:G38" si="5">F37*24</f>
        <v>0</v>
      </c>
      <c r="G38" s="29">
        <f t="shared" si="5"/>
        <v>0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183</v>
      </c>
      <c r="C40" s="32">
        <f>'49'!$C$35*I7</f>
        <v>200</v>
      </c>
      <c r="D40" s="32">
        <f>جدول!G52</f>
        <v>0</v>
      </c>
      <c r="E40" s="33">
        <f>E38*$I$8</f>
        <v>16.666666666666668</v>
      </c>
      <c r="F40" s="33">
        <f t="shared" ref="F40:G40" si="6">F38*$I$8</f>
        <v>0</v>
      </c>
      <c r="G40" s="33">
        <f t="shared" si="6"/>
        <v>0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22" activePane="bottomRight" state="frozen"/>
      <selection activeCell="J15" sqref="J15"/>
      <selection pane="topRight" activeCell="J15" sqref="J15"/>
      <selection pane="bottomLeft" activeCell="J15" sqref="J15"/>
      <selection pane="bottomRight" sqref="A1:B1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جدول!B53</f>
        <v>0</v>
      </c>
    </row>
    <row r="2" spans="1:10" ht="20.25" x14ac:dyDescent="0.3">
      <c r="A2" s="133" t="s">
        <v>20</v>
      </c>
      <c r="B2" s="133"/>
      <c r="C2" s="39" t="str">
        <f>جدول!C53</f>
        <v>ايمن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50"/>
      <c r="E4" s="51">
        <f>IF('50'!$C4=0,0,'50'!$C4-$C$52)</f>
        <v>0</v>
      </c>
      <c r="F4" s="51">
        <f>IF(D4=0,0,IF(D4&lt;$D$52,$D$52-D4,0))</f>
        <v>0</v>
      </c>
      <c r="G4" s="51">
        <f>IF('50'!$D4&lt;$D$52,0,'50'!$D4-$D$52)</f>
        <v>0</v>
      </c>
      <c r="I4" s="40">
        <f>جدول!D53</f>
        <v>1000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IF('50'!$C5=0,0,'50'!$C5-$C$52)</f>
        <v>0</v>
      </c>
      <c r="F5" s="55">
        <f t="shared" ref="F5:F33" si="1">IF(D5=0,0,IF(D5&lt;$D$52,$D$52-D5,0))</f>
        <v>0</v>
      </c>
      <c r="G5" s="55">
        <f>IF('50'!$D5&lt;$D$52,0,'50'!$D5-$D$52)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56"/>
      <c r="D6" s="57"/>
      <c r="E6" s="58">
        <f>IF('50'!$C6=0,0,'50'!$C6-$C$52)</f>
        <v>0</v>
      </c>
      <c r="F6" s="58">
        <f t="shared" si="1"/>
        <v>0</v>
      </c>
      <c r="G6" s="58">
        <f>IF('50'!$D6&lt;$D$52,0,'50'!$D6-$D$52)</f>
        <v>0</v>
      </c>
      <c r="I6" s="23">
        <v>9</v>
      </c>
      <c r="J6" s="23" t="s">
        <v>11</v>
      </c>
    </row>
    <row r="7" spans="1:10" ht="15" x14ac:dyDescent="0.25">
      <c r="A7" s="4">
        <f t="shared" ref="A7:A31" si="2">A6+1</f>
        <v>43163</v>
      </c>
      <c r="B7" s="20" t="s">
        <v>64</v>
      </c>
      <c r="C7" s="59"/>
      <c r="D7" s="60"/>
      <c r="E7" s="52">
        <f>IF('50'!$C7=0,0,'50'!$C7-$C$52)</f>
        <v>0</v>
      </c>
      <c r="F7" s="52">
        <f t="shared" si="1"/>
        <v>0</v>
      </c>
      <c r="G7" s="52">
        <f>IF('50'!$D7&lt;$D$52,0,'50'!$D7-$D$52)</f>
        <v>0</v>
      </c>
      <c r="I7" s="48">
        <f>I4/I5</f>
        <v>33.333333333333336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56"/>
      <c r="D8" s="57"/>
      <c r="E8" s="58">
        <f>IF('50'!$C8=0,0,'50'!$C8-$C$52)</f>
        <v>0</v>
      </c>
      <c r="F8" s="58">
        <f t="shared" si="1"/>
        <v>0</v>
      </c>
      <c r="G8" s="58">
        <f>IF('50'!$D8&lt;$D$52,0,'50'!$D8-$D$52)</f>
        <v>0</v>
      </c>
      <c r="I8" s="48">
        <f>I7/I6</f>
        <v>3.7037037037037042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59"/>
      <c r="D9" s="60"/>
      <c r="E9" s="52">
        <f>IF('50'!$C9=0,0,'50'!$C9-$C$52)</f>
        <v>0</v>
      </c>
      <c r="F9" s="52">
        <f t="shared" si="1"/>
        <v>0</v>
      </c>
      <c r="G9" s="52">
        <f>IF('50'!$D9&lt;$D$52,0,'50'!$D9-$D$52)</f>
        <v>0</v>
      </c>
      <c r="I9" s="23">
        <f>I5*I6</f>
        <v>270</v>
      </c>
      <c r="J9" s="23" t="s">
        <v>13</v>
      </c>
    </row>
    <row r="10" spans="1:10" ht="15" x14ac:dyDescent="0.25">
      <c r="A10" s="3">
        <f t="shared" si="2"/>
        <v>43166</v>
      </c>
      <c r="B10" s="20" t="s">
        <v>67</v>
      </c>
      <c r="C10" s="56"/>
      <c r="D10" s="57"/>
      <c r="E10" s="58">
        <f>IF('50'!$C10=0,0,'50'!$C10-$C$52)</f>
        <v>0</v>
      </c>
      <c r="F10" s="58">
        <f t="shared" si="1"/>
        <v>0</v>
      </c>
      <c r="G10" s="58">
        <f>IF('50'!$D10&lt;$D$52,0,'50'!$D10-$D$52)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59"/>
      <c r="D11" s="60"/>
      <c r="E11" s="52">
        <f>IF('50'!$C11=0,0,'50'!$C11-$C$52)</f>
        <v>0</v>
      </c>
      <c r="F11" s="52">
        <f t="shared" si="1"/>
        <v>0</v>
      </c>
      <c r="G11" s="52">
        <f>IF('50'!$D11&lt;$D$52,0,'50'!$D11-$D$52)</f>
        <v>0</v>
      </c>
      <c r="I11" s="23" t="s">
        <v>100</v>
      </c>
    </row>
    <row r="12" spans="1:10" ht="15" x14ac:dyDescent="0.25">
      <c r="A12" s="46">
        <f t="shared" si="2"/>
        <v>43168</v>
      </c>
      <c r="B12" s="47" t="s">
        <v>62</v>
      </c>
      <c r="C12" s="53"/>
      <c r="D12" s="54"/>
      <c r="E12" s="55">
        <f>IF('50'!$C12=0,0,'50'!$C12-$C$52)</f>
        <v>0</v>
      </c>
      <c r="F12" s="55">
        <f t="shared" si="1"/>
        <v>0</v>
      </c>
      <c r="G12" s="55">
        <f>IF('50'!$D12&lt;$D$52,0,'50'!$D12-$D$52)</f>
        <v>0</v>
      </c>
      <c r="I12" s="58">
        <v>0.33333333333333331</v>
      </c>
      <c r="J12" s="58">
        <v>0.70833333333333337</v>
      </c>
    </row>
    <row r="13" spans="1:10" ht="15" x14ac:dyDescent="0.25">
      <c r="A13" s="4">
        <f t="shared" si="2"/>
        <v>43169</v>
      </c>
      <c r="B13" s="20" t="s">
        <v>63</v>
      </c>
      <c r="C13" s="59"/>
      <c r="D13" s="60"/>
      <c r="E13" s="52">
        <f>IF('50'!$C13=0,0,'50'!$C13-$C$52)</f>
        <v>0</v>
      </c>
      <c r="F13" s="52">
        <f t="shared" si="1"/>
        <v>0</v>
      </c>
      <c r="G13" s="52">
        <f>IF('50'!$D13&lt;$D$52,0,'50'!$D13-$D$52)</f>
        <v>0</v>
      </c>
      <c r="J13" s="58">
        <f>J12-I12</f>
        <v>0.37500000000000006</v>
      </c>
    </row>
    <row r="14" spans="1:10" ht="15" x14ac:dyDescent="0.25">
      <c r="A14" s="3">
        <f t="shared" si="2"/>
        <v>43170</v>
      </c>
      <c r="B14" s="20" t="s">
        <v>64</v>
      </c>
      <c r="C14" s="56"/>
      <c r="D14" s="57"/>
      <c r="E14" s="58">
        <f>IF('50'!$C14=0,0,'50'!$C14-$C$52)</f>
        <v>0</v>
      </c>
      <c r="F14" s="58">
        <f t="shared" si="1"/>
        <v>0</v>
      </c>
      <c r="G14" s="58">
        <f>IF('50'!$D14&lt;$D$52,0,'50'!$D14-$D$52)</f>
        <v>0</v>
      </c>
      <c r="J14" s="58">
        <v>0.70833333333333337</v>
      </c>
    </row>
    <row r="15" spans="1:10" ht="15" x14ac:dyDescent="0.25">
      <c r="A15" s="4">
        <f t="shared" si="2"/>
        <v>43171</v>
      </c>
      <c r="B15" s="20" t="s">
        <v>65</v>
      </c>
      <c r="C15" s="59"/>
      <c r="D15" s="60"/>
      <c r="E15" s="52">
        <f>IF('50'!$C15=0,0,'50'!$C15-$C$52)</f>
        <v>0</v>
      </c>
      <c r="F15" s="52">
        <f t="shared" si="1"/>
        <v>0</v>
      </c>
      <c r="G15" s="52">
        <f>IF('50'!$D15&lt;$D$52,0,'50'!$D15-$D$52)</f>
        <v>0</v>
      </c>
      <c r="J15" s="101">
        <f>J14+J13</f>
        <v>1.0833333333333335</v>
      </c>
    </row>
    <row r="16" spans="1:10" ht="15" x14ac:dyDescent="0.25">
      <c r="A16" s="3">
        <f t="shared" si="2"/>
        <v>43172</v>
      </c>
      <c r="B16" s="20" t="s">
        <v>66</v>
      </c>
      <c r="C16" s="56"/>
      <c r="D16" s="57"/>
      <c r="E16" s="58">
        <f>IF('50'!$C16=0,0,'50'!$C16-$C$52)</f>
        <v>0</v>
      </c>
      <c r="F16" s="58">
        <f t="shared" si="1"/>
        <v>0</v>
      </c>
      <c r="G16" s="58">
        <f>IF('50'!$D16&lt;$D$52,0,'50'!$D16-$D$52)</f>
        <v>0</v>
      </c>
      <c r="I16" s="23" t="s">
        <v>100</v>
      </c>
    </row>
    <row r="17" spans="1:10" ht="15" x14ac:dyDescent="0.25">
      <c r="A17" s="4">
        <f t="shared" si="2"/>
        <v>43173</v>
      </c>
      <c r="B17" s="20" t="s">
        <v>67</v>
      </c>
      <c r="C17" s="59"/>
      <c r="D17" s="60"/>
      <c r="E17" s="52">
        <f>IF('50'!$C17=0,0,'50'!$C17-$C$52)</f>
        <v>0</v>
      </c>
      <c r="F17" s="52">
        <f t="shared" si="1"/>
        <v>0</v>
      </c>
      <c r="G17" s="52">
        <f>IF('50'!$D17&lt;$D$52,0,'50'!$D17-$D$52)</f>
        <v>0</v>
      </c>
      <c r="I17" s="58">
        <v>0.41666666666666669</v>
      </c>
      <c r="J17" s="58">
        <v>0.66666666666666663</v>
      </c>
    </row>
    <row r="18" spans="1:10" ht="15" x14ac:dyDescent="0.25">
      <c r="A18" s="3">
        <f t="shared" si="2"/>
        <v>43174</v>
      </c>
      <c r="B18" s="20" t="s">
        <v>61</v>
      </c>
      <c r="C18" s="56"/>
      <c r="D18" s="57"/>
      <c r="E18" s="58">
        <f>IF('50'!$C18=0,0,'50'!$C18-$C$52)</f>
        <v>0</v>
      </c>
      <c r="F18" s="58">
        <f t="shared" si="1"/>
        <v>0</v>
      </c>
      <c r="G18" s="58">
        <f>IF('50'!$D18&lt;$D$52,0,'50'!$D18-$D$52)</f>
        <v>0</v>
      </c>
      <c r="J18" s="58">
        <f>J17-I17</f>
        <v>0.24999999999999994</v>
      </c>
    </row>
    <row r="19" spans="1:10" ht="15" x14ac:dyDescent="0.25">
      <c r="A19" s="46">
        <f t="shared" si="2"/>
        <v>43175</v>
      </c>
      <c r="B19" s="47" t="s">
        <v>62</v>
      </c>
      <c r="C19" s="53"/>
      <c r="D19" s="54"/>
      <c r="E19" s="55">
        <f>IF('50'!$C19=0,0,'50'!$C19-$C$52)</f>
        <v>0</v>
      </c>
      <c r="F19" s="55">
        <f t="shared" si="1"/>
        <v>0</v>
      </c>
      <c r="G19" s="55">
        <f>IF('50'!$D19&lt;$D$52,0,'50'!$D19-$D$52)</f>
        <v>0</v>
      </c>
      <c r="J19" s="58">
        <v>0.70833333333333337</v>
      </c>
    </row>
    <row r="20" spans="1:10" ht="15" x14ac:dyDescent="0.25">
      <c r="A20" s="3">
        <f t="shared" si="2"/>
        <v>43176</v>
      </c>
      <c r="B20" s="20" t="s">
        <v>63</v>
      </c>
      <c r="C20" s="56"/>
      <c r="D20" s="57"/>
      <c r="E20" s="58">
        <f>IF('50'!$C20=0,0,'50'!$C20-$C$52)</f>
        <v>0</v>
      </c>
      <c r="F20" s="58">
        <f t="shared" si="1"/>
        <v>0</v>
      </c>
      <c r="G20" s="58">
        <f>IF('50'!$D20&lt;$D$52,0,'50'!$D20-$D$52)</f>
        <v>0</v>
      </c>
      <c r="J20" s="101">
        <f>J19+J18</f>
        <v>0.95833333333333326</v>
      </c>
    </row>
    <row r="21" spans="1:10" ht="15" x14ac:dyDescent="0.25">
      <c r="A21" s="4">
        <f t="shared" si="2"/>
        <v>43177</v>
      </c>
      <c r="B21" s="20" t="s">
        <v>64</v>
      </c>
      <c r="C21" s="59"/>
      <c r="D21" s="60"/>
      <c r="E21" s="52">
        <f>IF('50'!$C21=0,0,'50'!$C21-$C$52)</f>
        <v>0</v>
      </c>
      <c r="F21" s="52">
        <f t="shared" si="1"/>
        <v>0</v>
      </c>
      <c r="G21" s="52">
        <f>IF('50'!$D21&lt;$D$52,0,'50'!$D21-$D$52)</f>
        <v>0</v>
      </c>
    </row>
    <row r="22" spans="1:10" ht="15" x14ac:dyDescent="0.25">
      <c r="A22" s="3">
        <f t="shared" si="2"/>
        <v>43178</v>
      </c>
      <c r="B22" s="20" t="s">
        <v>65</v>
      </c>
      <c r="C22" s="56"/>
      <c r="D22" s="57"/>
      <c r="E22" s="58">
        <f>IF('50'!$C22=0,0,'50'!$C22-$C$52)</f>
        <v>0</v>
      </c>
      <c r="F22" s="58">
        <f t="shared" si="1"/>
        <v>0</v>
      </c>
      <c r="G22" s="58">
        <f>IF('50'!$D22&lt;$D$52,0,'50'!$D22-$D$52)</f>
        <v>0</v>
      </c>
    </row>
    <row r="23" spans="1:10" ht="15" x14ac:dyDescent="0.25">
      <c r="A23" s="4">
        <f t="shared" si="2"/>
        <v>43179</v>
      </c>
      <c r="B23" s="20" t="s">
        <v>66</v>
      </c>
      <c r="C23" s="59"/>
      <c r="D23" s="60"/>
      <c r="E23" s="52">
        <f>IF('50'!$C23=0,0,'50'!$C23-$C$52)</f>
        <v>0</v>
      </c>
      <c r="F23" s="52">
        <f t="shared" si="1"/>
        <v>0</v>
      </c>
      <c r="G23" s="52">
        <f>IF('50'!$D23&lt;$D$52,0,'50'!$D23-$D$52)</f>
        <v>0</v>
      </c>
    </row>
    <row r="24" spans="1:10" ht="15" x14ac:dyDescent="0.25">
      <c r="A24" s="3">
        <f t="shared" si="2"/>
        <v>43180</v>
      </c>
      <c r="B24" s="20" t="s">
        <v>67</v>
      </c>
      <c r="C24" s="56"/>
      <c r="D24" s="57"/>
      <c r="E24" s="58">
        <f>IF('50'!$C24=0,0,'50'!$C24-$C$52)</f>
        <v>0</v>
      </c>
      <c r="F24" s="58">
        <f t="shared" si="1"/>
        <v>0</v>
      </c>
      <c r="G24" s="58">
        <f>IF('50'!$D24&lt;$D$52,0,'50'!$D24-$D$52)</f>
        <v>0</v>
      </c>
    </row>
    <row r="25" spans="1:10" ht="15" x14ac:dyDescent="0.25">
      <c r="A25" s="4">
        <f t="shared" si="2"/>
        <v>43181</v>
      </c>
      <c r="B25" s="20" t="s">
        <v>61</v>
      </c>
      <c r="C25" s="59">
        <v>0.41666666666666669</v>
      </c>
      <c r="D25" s="60">
        <v>0.69444444444444453</v>
      </c>
      <c r="E25" s="52">
        <f>IF('50'!$C25=0,0,'50'!$C25-$C$52)</f>
        <v>8.333333333333337E-2</v>
      </c>
      <c r="F25" s="52">
        <f t="shared" si="1"/>
        <v>1.388888888888884E-2</v>
      </c>
      <c r="G25" s="52">
        <f>IF('50'!$D25&lt;$D$52,0,'50'!$D25-$D$52)</f>
        <v>0</v>
      </c>
    </row>
    <row r="26" spans="1:10" ht="15" x14ac:dyDescent="0.25">
      <c r="A26" s="46">
        <f t="shared" si="2"/>
        <v>43182</v>
      </c>
      <c r="B26" s="47" t="s">
        <v>62</v>
      </c>
      <c r="C26" s="53">
        <v>0.33333333333333331</v>
      </c>
      <c r="D26" s="54">
        <v>1.0416666666666667</v>
      </c>
      <c r="E26" s="55">
        <f>IF('50'!$C26=0,0,'50'!$C26-$C$52)</f>
        <v>0</v>
      </c>
      <c r="F26" s="55">
        <f t="shared" si="1"/>
        <v>0</v>
      </c>
      <c r="G26" s="55">
        <f>IF('50'!$D26&lt;$D$52,0,'50'!$D26-$D$52)</f>
        <v>0.33333333333333337</v>
      </c>
    </row>
    <row r="27" spans="1:10" ht="15" x14ac:dyDescent="0.25">
      <c r="A27" s="4">
        <f t="shared" si="2"/>
        <v>43183</v>
      </c>
      <c r="B27" s="20" t="s">
        <v>63</v>
      </c>
      <c r="C27" s="59">
        <v>0.33333333333333331</v>
      </c>
      <c r="D27" s="60">
        <v>0.6875</v>
      </c>
      <c r="E27" s="52">
        <f>IF('50'!$C27=0,0,'50'!$C27-$C$52)</f>
        <v>0</v>
      </c>
      <c r="F27" s="52">
        <f t="shared" si="1"/>
        <v>2.083333333333337E-2</v>
      </c>
      <c r="G27" s="52">
        <f>IF('50'!$D27&lt;$D$52,0,'50'!$D27-$D$52)</f>
        <v>0</v>
      </c>
    </row>
    <row r="28" spans="1:10" ht="15" x14ac:dyDescent="0.25">
      <c r="A28" s="3">
        <f t="shared" si="2"/>
        <v>43184</v>
      </c>
      <c r="B28" s="20" t="s">
        <v>64</v>
      </c>
      <c r="C28" s="56">
        <v>0.33333333333333331</v>
      </c>
      <c r="D28" s="57">
        <v>0.70833333333333337</v>
      </c>
      <c r="E28" s="58">
        <f>IF('50'!$C28=0,0,'50'!$C28-$C$52)</f>
        <v>0</v>
      </c>
      <c r="F28" s="58">
        <f t="shared" si="1"/>
        <v>0</v>
      </c>
      <c r="G28" s="58">
        <f>IF('50'!$D28&lt;$D$52,0,'50'!$D28-$D$52)</f>
        <v>0</v>
      </c>
    </row>
    <row r="29" spans="1:10" ht="15" x14ac:dyDescent="0.25">
      <c r="A29" s="4">
        <f t="shared" si="2"/>
        <v>43185</v>
      </c>
      <c r="B29" s="20" t="s">
        <v>65</v>
      </c>
      <c r="C29" s="56">
        <v>0.33333333333333331</v>
      </c>
      <c r="D29" s="57">
        <v>0.70833333333333337</v>
      </c>
      <c r="E29" s="52">
        <f>IF('50'!$C29=0,0,'50'!$C29-$C$52)</f>
        <v>0</v>
      </c>
      <c r="F29" s="52">
        <f t="shared" si="1"/>
        <v>0</v>
      </c>
      <c r="G29" s="52">
        <f>IF('50'!$D29&lt;$D$52,0,'50'!$D29-$D$52)</f>
        <v>0</v>
      </c>
    </row>
    <row r="30" spans="1:10" ht="15" x14ac:dyDescent="0.25">
      <c r="A30" s="3">
        <f t="shared" si="2"/>
        <v>43186</v>
      </c>
      <c r="B30" s="20" t="s">
        <v>66</v>
      </c>
      <c r="C30" s="56">
        <v>0.35416666666666669</v>
      </c>
      <c r="D30" s="57">
        <v>0.1875</v>
      </c>
      <c r="E30" s="58">
        <f>IF('50'!$C30=0,0,'50'!$C30-$C$52)</f>
        <v>2.083333333333337E-2</v>
      </c>
      <c r="F30" s="58">
        <f t="shared" si="1"/>
        <v>0.52083333333333337</v>
      </c>
      <c r="G30" s="58">
        <f>IF('50'!$D30&lt;$D$52,0,'50'!$D30-$D$52)</f>
        <v>0</v>
      </c>
    </row>
    <row r="31" spans="1:10" ht="15" x14ac:dyDescent="0.25">
      <c r="A31" s="4">
        <f t="shared" si="2"/>
        <v>43187</v>
      </c>
      <c r="B31" s="20" t="s">
        <v>67</v>
      </c>
      <c r="C31" s="59">
        <v>0.33333333333333331</v>
      </c>
      <c r="D31" s="60">
        <v>1.5416666666666667</v>
      </c>
      <c r="E31" s="52">
        <f>IF('50'!$C31=0,0,'50'!$C31-$C$52)</f>
        <v>0</v>
      </c>
      <c r="F31" s="52">
        <f t="shared" si="1"/>
        <v>0</v>
      </c>
      <c r="G31" s="52">
        <f>IF('50'!$D31&lt;$D$52,0,'50'!$D31-$D$52)</f>
        <v>0.83333333333333337</v>
      </c>
    </row>
    <row r="32" spans="1:10" ht="15" x14ac:dyDescent="0.25">
      <c r="A32" s="3">
        <f>A31+1</f>
        <v>43188</v>
      </c>
      <c r="B32" s="20" t="s">
        <v>61</v>
      </c>
      <c r="C32" s="56">
        <v>0.375</v>
      </c>
      <c r="D32" s="57">
        <v>0.66666666666666663</v>
      </c>
      <c r="E32" s="58">
        <f>IF('50'!$C32=0,0,'50'!$C32-$C$52)</f>
        <v>4.1666666666666685E-2</v>
      </c>
      <c r="F32" s="58">
        <f t="shared" si="1"/>
        <v>4.1666666666666741E-2</v>
      </c>
      <c r="G32" s="58">
        <f>IF('50'!$D32&lt;$D$52,0,'50'!$D32-$D$52)</f>
        <v>0</v>
      </c>
    </row>
    <row r="33" spans="1:7" ht="15" x14ac:dyDescent="0.25">
      <c r="A33" s="46">
        <f t="shared" ref="A33" si="3">A32+1</f>
        <v>43189</v>
      </c>
      <c r="B33" s="47" t="s">
        <v>62</v>
      </c>
      <c r="C33" s="53">
        <v>0.35416666666666669</v>
      </c>
      <c r="D33" s="54">
        <v>0.6875</v>
      </c>
      <c r="E33" s="55">
        <f>IF('50'!$C33=0,0,'50'!$C33-$C$52)</f>
        <v>2.083333333333337E-2</v>
      </c>
      <c r="F33" s="55">
        <f t="shared" si="1"/>
        <v>2.083333333333337E-2</v>
      </c>
      <c r="G33" s="55">
        <f>IF('50'!$D33&lt;$D$52,0,'50'!$D33-$D$52)</f>
        <v>0</v>
      </c>
    </row>
    <row r="34" spans="1:7" ht="15" x14ac:dyDescent="0.2">
      <c r="A34" s="3">
        <f>A33+1</f>
        <v>43190</v>
      </c>
      <c r="B34" s="20" t="s">
        <v>63</v>
      </c>
      <c r="C34" s="5"/>
      <c r="D34" s="6"/>
      <c r="E34" s="58">
        <f>IF('50'!$C34=0,0,'50'!$C34-$C$52)</f>
        <v>0</v>
      </c>
      <c r="F34" s="58">
        <f t="shared" ref="F34" si="4">IF(D34=0,0,IF(D34&lt;$D$52,$D$52-D34,0))</f>
        <v>0</v>
      </c>
      <c r="G34" s="58">
        <f>IF('50'!$D34&lt;$D$52,0,'50'!$D34-$D$52)</f>
        <v>0</v>
      </c>
    </row>
    <row r="35" spans="1:7" ht="15" x14ac:dyDescent="0.25">
      <c r="A35" s="7"/>
      <c r="B35" s="1">
        <f>'50'!$C$35-'50'!$D$35+COUNTA(C4:C35)</f>
        <v>10</v>
      </c>
      <c r="C35" s="18">
        <f>SUBTOTAL(103,'50'!$C$4:$C$33)</f>
        <v>9</v>
      </c>
      <c r="D35" s="18">
        <f>SUBTOTAL(103,'50'!$D$4:$D$33)</f>
        <v>9</v>
      </c>
      <c r="E35" s="8">
        <f>SUM(E4:E34)</f>
        <v>0.1666666666666668</v>
      </c>
      <c r="F35" s="8">
        <f>SUM(F4:F34)</f>
        <v>0.61805555555555569</v>
      </c>
      <c r="G35" s="8">
        <f>SUM(G4:G34)</f>
        <v>1.1666666666666667</v>
      </c>
    </row>
    <row r="36" spans="1:7" ht="8.25" hidden="1" customHeight="1" x14ac:dyDescent="0.2"/>
    <row r="37" spans="1:7" ht="15.75" hidden="1" x14ac:dyDescent="0.2">
      <c r="E37" s="28">
        <f>'50'!$E$35*1.5</f>
        <v>0.25000000000000022</v>
      </c>
      <c r="F37" s="28">
        <f>'50'!$F$35*1</f>
        <v>0.61805555555555569</v>
      </c>
      <c r="G37" s="28">
        <f>'50'!$G$35*1.5</f>
        <v>1.75</v>
      </c>
    </row>
    <row r="38" spans="1:7" ht="22.5" hidden="1" customHeight="1" x14ac:dyDescent="0.2">
      <c r="E38" s="29">
        <f>E37*24</f>
        <v>6.0000000000000053</v>
      </c>
      <c r="F38" s="29">
        <f t="shared" ref="F38:G38" si="5">F37*24</f>
        <v>14.833333333333336</v>
      </c>
      <c r="G38" s="29">
        <f t="shared" si="5"/>
        <v>42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378</v>
      </c>
      <c r="C40" s="32">
        <f>'50'!$C$35*I7</f>
        <v>300</v>
      </c>
      <c r="D40" s="32">
        <f>جدول!G53</f>
        <v>100</v>
      </c>
      <c r="E40" s="33">
        <f>E38*$I$8</f>
        <v>22.222222222222246</v>
      </c>
      <c r="F40" s="33">
        <f t="shared" ref="F40:G40" si="6">F38*$I$8</f>
        <v>54.938271604938286</v>
      </c>
      <c r="G40" s="33">
        <f t="shared" si="6"/>
        <v>155.55555555555557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22" activePane="bottomRight" state="frozen"/>
      <selection activeCell="J15" sqref="J15"/>
      <selection pane="topRight" activeCell="J15" sqref="J15"/>
      <selection pane="bottomLeft" activeCell="J15" sqref="J15"/>
      <selection pane="bottomRight" activeCell="D29" sqref="D29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جدول!B54</f>
        <v>0</v>
      </c>
    </row>
    <row r="2" spans="1:10" ht="20.25" x14ac:dyDescent="0.3">
      <c r="A2" s="133" t="s">
        <v>20</v>
      </c>
      <c r="B2" s="133"/>
      <c r="C2" s="39" t="str">
        <f>جدول!C54</f>
        <v>ام حكمت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50"/>
      <c r="E4" s="51">
        <f>IF('51'!$C4=0,0,'51'!$C4-$C$52)</f>
        <v>0</v>
      </c>
      <c r="F4" s="51">
        <f>IF(D4=0,0,IF(D4&lt;$D$52,$D$52-D4,0))</f>
        <v>0</v>
      </c>
      <c r="G4" s="51">
        <f>IF('51'!$D4&lt;$D$52,0,'51'!$D4-$D$52)</f>
        <v>0</v>
      </c>
      <c r="I4" s="40">
        <f>جدول!D54</f>
        <v>1000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IF('51'!$C5=0,0,'51'!$C5-$C$52)</f>
        <v>0</v>
      </c>
      <c r="F5" s="55">
        <f t="shared" ref="F5:F33" si="1">IF(D5=0,0,IF(D5&lt;$D$52,$D$52-D5,0))</f>
        <v>0</v>
      </c>
      <c r="G5" s="55">
        <f>IF('51'!$D5&lt;$D$52,0,'51'!$D5-$D$52)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56"/>
      <c r="D6" s="57"/>
      <c r="E6" s="58">
        <f>IF('51'!$C6=0,0,'51'!$C6-$C$52)</f>
        <v>0</v>
      </c>
      <c r="F6" s="58">
        <f t="shared" si="1"/>
        <v>0</v>
      </c>
      <c r="G6" s="58">
        <f>IF('51'!$D6&lt;$D$52,0,'51'!$D6-$D$52)</f>
        <v>0</v>
      </c>
      <c r="I6" s="23">
        <v>9</v>
      </c>
      <c r="J6" s="23" t="s">
        <v>11</v>
      </c>
    </row>
    <row r="7" spans="1:10" ht="15" x14ac:dyDescent="0.25">
      <c r="A7" s="4">
        <f t="shared" ref="A7:A31" si="2">A6+1</f>
        <v>43163</v>
      </c>
      <c r="B7" s="20" t="s">
        <v>64</v>
      </c>
      <c r="C7" s="59"/>
      <c r="D7" s="60"/>
      <c r="E7" s="52">
        <f>IF('51'!$C7=0,0,'51'!$C7-$C$52)</f>
        <v>0</v>
      </c>
      <c r="F7" s="52">
        <f t="shared" si="1"/>
        <v>0</v>
      </c>
      <c r="G7" s="52">
        <f>IF('51'!$D7&lt;$D$52,0,'51'!$D7-$D$52)</f>
        <v>0</v>
      </c>
      <c r="I7" s="48">
        <f>I4/I5</f>
        <v>33.333333333333336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56"/>
      <c r="D8" s="57"/>
      <c r="E8" s="58">
        <f>IF('51'!$C8=0,0,'51'!$C8-$C$52)</f>
        <v>0</v>
      </c>
      <c r="F8" s="58">
        <f t="shared" si="1"/>
        <v>0</v>
      </c>
      <c r="G8" s="58">
        <f>IF('51'!$D8&lt;$D$52,0,'51'!$D8-$D$52)</f>
        <v>0</v>
      </c>
      <c r="I8" s="48">
        <f>I7/I6</f>
        <v>3.7037037037037042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59"/>
      <c r="D9" s="60"/>
      <c r="E9" s="52">
        <f>IF('51'!$C9=0,0,'51'!$C9-$C$52)</f>
        <v>0</v>
      </c>
      <c r="F9" s="52">
        <f t="shared" si="1"/>
        <v>0</v>
      </c>
      <c r="G9" s="52">
        <f>IF('51'!$D9&lt;$D$52,0,'51'!$D9-$D$52)</f>
        <v>0</v>
      </c>
      <c r="I9" s="23">
        <f>I5*I6</f>
        <v>270</v>
      </c>
      <c r="J9" s="23" t="s">
        <v>13</v>
      </c>
    </row>
    <row r="10" spans="1:10" ht="15" x14ac:dyDescent="0.25">
      <c r="A10" s="3">
        <f t="shared" si="2"/>
        <v>43166</v>
      </c>
      <c r="B10" s="20" t="s">
        <v>67</v>
      </c>
      <c r="C10" s="56"/>
      <c r="D10" s="57"/>
      <c r="E10" s="58">
        <f>IF('51'!$C10=0,0,'51'!$C10-$C$52)</f>
        <v>0</v>
      </c>
      <c r="F10" s="58">
        <f t="shared" si="1"/>
        <v>0</v>
      </c>
      <c r="G10" s="58">
        <f>IF('51'!$D10&lt;$D$52,0,'51'!$D10-$D$52)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59"/>
      <c r="D11" s="60"/>
      <c r="E11" s="52">
        <f>IF('51'!$C11=0,0,'51'!$C11-$C$52)</f>
        <v>0</v>
      </c>
      <c r="F11" s="52">
        <f t="shared" si="1"/>
        <v>0</v>
      </c>
      <c r="G11" s="52">
        <f>IF('51'!$D11&lt;$D$52,0,'51'!$D11-$D$52)</f>
        <v>0</v>
      </c>
      <c r="I11" s="23" t="s">
        <v>100</v>
      </c>
    </row>
    <row r="12" spans="1:10" ht="15" x14ac:dyDescent="0.25">
      <c r="A12" s="46">
        <f t="shared" si="2"/>
        <v>43168</v>
      </c>
      <c r="B12" s="47" t="s">
        <v>62</v>
      </c>
      <c r="C12" s="53"/>
      <c r="D12" s="54"/>
      <c r="E12" s="55">
        <f>IF('51'!$C12=0,0,'51'!$C12-$C$52)</f>
        <v>0</v>
      </c>
      <c r="F12" s="55">
        <f t="shared" si="1"/>
        <v>0</v>
      </c>
      <c r="G12" s="55">
        <f>IF('51'!$D12&lt;$D$52,0,'51'!$D12-$D$52)</f>
        <v>0</v>
      </c>
      <c r="I12" s="58">
        <v>0.33333333333333331</v>
      </c>
      <c r="J12" s="58">
        <v>0.70833333333333337</v>
      </c>
    </row>
    <row r="13" spans="1:10" ht="15" x14ac:dyDescent="0.25">
      <c r="A13" s="4">
        <f t="shared" si="2"/>
        <v>43169</v>
      </c>
      <c r="B13" s="20" t="s">
        <v>63</v>
      </c>
      <c r="C13" s="59"/>
      <c r="D13" s="60"/>
      <c r="E13" s="52">
        <f>IF('51'!$C13=0,0,'51'!$C13-$C$52)</f>
        <v>0</v>
      </c>
      <c r="F13" s="52">
        <f t="shared" si="1"/>
        <v>0</v>
      </c>
      <c r="G13" s="52">
        <f>IF('51'!$D13&lt;$D$52,0,'51'!$D13-$D$52)</f>
        <v>0</v>
      </c>
      <c r="J13" s="58">
        <f>J12-I12</f>
        <v>0.37500000000000006</v>
      </c>
    </row>
    <row r="14" spans="1:10" ht="15" x14ac:dyDescent="0.25">
      <c r="A14" s="3">
        <f t="shared" si="2"/>
        <v>43170</v>
      </c>
      <c r="B14" s="20" t="s">
        <v>64</v>
      </c>
      <c r="C14" s="56"/>
      <c r="D14" s="57"/>
      <c r="E14" s="58">
        <f>IF('51'!$C14=0,0,'51'!$C14-$C$52)</f>
        <v>0</v>
      </c>
      <c r="F14" s="58">
        <f t="shared" si="1"/>
        <v>0</v>
      </c>
      <c r="G14" s="58">
        <f>IF('51'!$D14&lt;$D$52,0,'51'!$D14-$D$52)</f>
        <v>0</v>
      </c>
      <c r="J14" s="58">
        <v>0.70833333333333337</v>
      </c>
    </row>
    <row r="15" spans="1:10" ht="15" x14ac:dyDescent="0.25">
      <c r="A15" s="4">
        <f t="shared" si="2"/>
        <v>43171</v>
      </c>
      <c r="B15" s="20" t="s">
        <v>65</v>
      </c>
      <c r="C15" s="59"/>
      <c r="D15" s="60"/>
      <c r="E15" s="52">
        <f>IF('51'!$C15=0,0,'51'!$C15-$C$52)</f>
        <v>0</v>
      </c>
      <c r="F15" s="52">
        <f t="shared" si="1"/>
        <v>0</v>
      </c>
      <c r="G15" s="52">
        <f>IF('51'!$D15&lt;$D$52,0,'51'!$D15-$D$52)</f>
        <v>0</v>
      </c>
      <c r="J15" s="101">
        <f>J14+J13</f>
        <v>1.0833333333333335</v>
      </c>
    </row>
    <row r="16" spans="1:10" ht="15" x14ac:dyDescent="0.25">
      <c r="A16" s="3">
        <f t="shared" si="2"/>
        <v>43172</v>
      </c>
      <c r="B16" s="20" t="s">
        <v>66</v>
      </c>
      <c r="C16" s="56"/>
      <c r="D16" s="57"/>
      <c r="E16" s="58">
        <f>IF('51'!$C16=0,0,'51'!$C16-$C$52)</f>
        <v>0</v>
      </c>
      <c r="F16" s="58">
        <f t="shared" si="1"/>
        <v>0</v>
      </c>
      <c r="G16" s="58">
        <f>IF('51'!$D16&lt;$D$52,0,'51'!$D16-$D$52)</f>
        <v>0</v>
      </c>
      <c r="I16" s="23" t="s">
        <v>100</v>
      </c>
    </row>
    <row r="17" spans="1:10" ht="15" x14ac:dyDescent="0.25">
      <c r="A17" s="4">
        <f t="shared" si="2"/>
        <v>43173</v>
      </c>
      <c r="B17" s="20" t="s">
        <v>67</v>
      </c>
      <c r="C17" s="59"/>
      <c r="D17" s="60"/>
      <c r="E17" s="52">
        <f>IF('51'!$C17=0,0,'51'!$C17-$C$52)</f>
        <v>0</v>
      </c>
      <c r="F17" s="52">
        <f t="shared" si="1"/>
        <v>0</v>
      </c>
      <c r="G17" s="52">
        <f>IF('51'!$D17&lt;$D$52,0,'51'!$D17-$D$52)</f>
        <v>0</v>
      </c>
      <c r="I17" s="58">
        <v>0.33333333333333331</v>
      </c>
      <c r="J17" s="58">
        <v>0.70833333333333337</v>
      </c>
    </row>
    <row r="18" spans="1:10" ht="15" x14ac:dyDescent="0.25">
      <c r="A18" s="3">
        <f t="shared" si="2"/>
        <v>43174</v>
      </c>
      <c r="B18" s="20" t="s">
        <v>61</v>
      </c>
      <c r="C18" s="56"/>
      <c r="D18" s="57"/>
      <c r="E18" s="58">
        <f>IF('51'!$C18=0,0,'51'!$C18-$C$52)</f>
        <v>0</v>
      </c>
      <c r="F18" s="58">
        <f t="shared" si="1"/>
        <v>0</v>
      </c>
      <c r="G18" s="58">
        <f>IF('51'!$D18&lt;$D$52,0,'51'!$D18-$D$52)</f>
        <v>0</v>
      </c>
      <c r="J18" s="58">
        <f>J17-I17</f>
        <v>0.37500000000000006</v>
      </c>
    </row>
    <row r="19" spans="1:10" ht="15" x14ac:dyDescent="0.25">
      <c r="A19" s="46">
        <f t="shared" si="2"/>
        <v>43175</v>
      </c>
      <c r="B19" s="47" t="s">
        <v>62</v>
      </c>
      <c r="C19" s="53"/>
      <c r="D19" s="54"/>
      <c r="E19" s="55">
        <f>IF('51'!$C19=0,0,'51'!$C19-$C$52)</f>
        <v>0</v>
      </c>
      <c r="F19" s="55">
        <f t="shared" si="1"/>
        <v>0</v>
      </c>
      <c r="G19" s="55">
        <f>IF('51'!$D19&lt;$D$52,0,'51'!$D19-$D$52)</f>
        <v>0</v>
      </c>
      <c r="J19" s="58">
        <v>0.70833333333333337</v>
      </c>
    </row>
    <row r="20" spans="1:10" ht="15" x14ac:dyDescent="0.25">
      <c r="A20" s="3">
        <f t="shared" si="2"/>
        <v>43176</v>
      </c>
      <c r="B20" s="20" t="s">
        <v>63</v>
      </c>
      <c r="C20" s="56"/>
      <c r="D20" s="57"/>
      <c r="E20" s="58">
        <f>IF('51'!$C20=0,0,'51'!$C20-$C$52)</f>
        <v>0</v>
      </c>
      <c r="F20" s="58">
        <f t="shared" si="1"/>
        <v>0</v>
      </c>
      <c r="G20" s="58">
        <f>IF('51'!$D20&lt;$D$52,0,'51'!$D20-$D$52)</f>
        <v>0</v>
      </c>
      <c r="J20" s="101">
        <f>J19+J18</f>
        <v>1.0833333333333335</v>
      </c>
    </row>
    <row r="21" spans="1:10" ht="15" x14ac:dyDescent="0.25">
      <c r="A21" s="4">
        <f t="shared" si="2"/>
        <v>43177</v>
      </c>
      <c r="B21" s="20" t="s">
        <v>64</v>
      </c>
      <c r="C21" s="59"/>
      <c r="D21" s="60"/>
      <c r="E21" s="52">
        <f>IF('51'!$C21=0,0,'51'!$C21-$C$52)</f>
        <v>0</v>
      </c>
      <c r="F21" s="52">
        <f t="shared" si="1"/>
        <v>0</v>
      </c>
      <c r="G21" s="52">
        <f>IF('51'!$D21&lt;$D$52,0,'51'!$D21-$D$52)</f>
        <v>0</v>
      </c>
    </row>
    <row r="22" spans="1:10" ht="15" x14ac:dyDescent="0.25">
      <c r="A22" s="3">
        <f t="shared" si="2"/>
        <v>43178</v>
      </c>
      <c r="B22" s="20" t="s">
        <v>65</v>
      </c>
      <c r="C22" s="56"/>
      <c r="D22" s="57"/>
      <c r="E22" s="58">
        <f>IF('51'!$C22=0,0,'51'!$C22-$C$52)</f>
        <v>0</v>
      </c>
      <c r="F22" s="58">
        <f t="shared" si="1"/>
        <v>0</v>
      </c>
      <c r="G22" s="58">
        <f>IF('51'!$D22&lt;$D$52,0,'51'!$D22-$D$52)</f>
        <v>0</v>
      </c>
    </row>
    <row r="23" spans="1:10" ht="15" x14ac:dyDescent="0.25">
      <c r="A23" s="4">
        <f t="shared" si="2"/>
        <v>43179</v>
      </c>
      <c r="B23" s="20" t="s">
        <v>66</v>
      </c>
      <c r="C23" s="59"/>
      <c r="D23" s="60"/>
      <c r="E23" s="52">
        <f>IF('51'!$C23=0,0,'51'!$C23-$C$52)</f>
        <v>0</v>
      </c>
      <c r="F23" s="52">
        <f t="shared" si="1"/>
        <v>0</v>
      </c>
      <c r="G23" s="52">
        <f>IF('51'!$D23&lt;$D$52,0,'51'!$D23-$D$52)</f>
        <v>0</v>
      </c>
    </row>
    <row r="24" spans="1:10" ht="15" x14ac:dyDescent="0.25">
      <c r="A24" s="3">
        <f t="shared" si="2"/>
        <v>43180</v>
      </c>
      <c r="B24" s="20" t="s">
        <v>67</v>
      </c>
      <c r="C24" s="56"/>
      <c r="D24" s="57"/>
      <c r="E24" s="58">
        <f>IF('51'!$C24=0,0,'51'!$C24-$C$52)</f>
        <v>0</v>
      </c>
      <c r="F24" s="58">
        <f t="shared" si="1"/>
        <v>0</v>
      </c>
      <c r="G24" s="58">
        <f>IF('51'!$D24&lt;$D$52,0,'51'!$D24-$D$52)</f>
        <v>0</v>
      </c>
    </row>
    <row r="25" spans="1:10" ht="15" x14ac:dyDescent="0.25">
      <c r="A25" s="4">
        <f t="shared" si="2"/>
        <v>43181</v>
      </c>
      <c r="B25" s="20" t="s">
        <v>61</v>
      </c>
      <c r="C25" s="59"/>
      <c r="D25" s="60"/>
      <c r="E25" s="52">
        <f>IF('51'!$C25=0,0,'51'!$C25-$C$52)</f>
        <v>0</v>
      </c>
      <c r="F25" s="52">
        <f t="shared" si="1"/>
        <v>0</v>
      </c>
      <c r="G25" s="52">
        <f>IF('51'!$D25&lt;$D$52,0,'51'!$D25-$D$52)</f>
        <v>0</v>
      </c>
    </row>
    <row r="26" spans="1:10" ht="15" x14ac:dyDescent="0.25">
      <c r="A26" s="46">
        <f t="shared" si="2"/>
        <v>43182</v>
      </c>
      <c r="B26" s="47" t="s">
        <v>62</v>
      </c>
      <c r="C26" s="53"/>
      <c r="D26" s="54"/>
      <c r="E26" s="55">
        <f>IF('51'!$C26=0,0,'51'!$C26-$C$52)</f>
        <v>0</v>
      </c>
      <c r="F26" s="55">
        <f t="shared" si="1"/>
        <v>0</v>
      </c>
      <c r="G26" s="55">
        <f>IF('51'!$D26&lt;$D$52,0,'51'!$D26-$D$52)</f>
        <v>0</v>
      </c>
    </row>
    <row r="27" spans="1:10" ht="15" x14ac:dyDescent="0.25">
      <c r="A27" s="4">
        <f t="shared" si="2"/>
        <v>43183</v>
      </c>
      <c r="B27" s="20" t="s">
        <v>63</v>
      </c>
      <c r="C27" s="59"/>
      <c r="D27" s="60"/>
      <c r="E27" s="52">
        <f>IF('51'!$C27=0,0,'51'!$C27-$C$52)</f>
        <v>0</v>
      </c>
      <c r="F27" s="52">
        <f t="shared" si="1"/>
        <v>0</v>
      </c>
      <c r="G27" s="52">
        <f>IF('51'!$D27&lt;$D$52,0,'51'!$D27-$D$52)</f>
        <v>0</v>
      </c>
    </row>
    <row r="28" spans="1:10" ht="15" x14ac:dyDescent="0.25">
      <c r="A28" s="3">
        <f t="shared" si="2"/>
        <v>43184</v>
      </c>
      <c r="B28" s="20" t="s">
        <v>64</v>
      </c>
      <c r="C28" s="56">
        <v>0.33333333333333331</v>
      </c>
      <c r="D28" s="57">
        <v>0.75</v>
      </c>
      <c r="E28" s="58">
        <f>IF('51'!$C28=0,0,'51'!$C28-$C$52)</f>
        <v>0</v>
      </c>
      <c r="F28" s="58">
        <f t="shared" si="1"/>
        <v>0</v>
      </c>
      <c r="G28" s="58">
        <f>IF('51'!$D28&lt;$D$52,0,'51'!$D28-$D$52)</f>
        <v>4.166666666666663E-2</v>
      </c>
    </row>
    <row r="29" spans="1:10" ht="15" x14ac:dyDescent="0.25">
      <c r="A29" s="4">
        <f t="shared" si="2"/>
        <v>43185</v>
      </c>
      <c r="B29" s="20" t="s">
        <v>65</v>
      </c>
      <c r="C29" s="59">
        <v>0.33333333333333331</v>
      </c>
      <c r="D29" s="57">
        <v>0.75</v>
      </c>
      <c r="E29" s="52">
        <f>IF('51'!$C29=0,0,'51'!$C29-$C$52)</f>
        <v>0</v>
      </c>
      <c r="F29" s="52">
        <f t="shared" si="1"/>
        <v>0</v>
      </c>
      <c r="G29" s="52">
        <f>IF('51'!$D29&lt;$D$52,0,'51'!$D29-$D$52)</f>
        <v>4.166666666666663E-2</v>
      </c>
    </row>
    <row r="30" spans="1:10" ht="15" x14ac:dyDescent="0.25">
      <c r="A30" s="3">
        <f t="shared" si="2"/>
        <v>43186</v>
      </c>
      <c r="B30" s="20" t="s">
        <v>66</v>
      </c>
      <c r="C30" s="56"/>
      <c r="D30" s="57"/>
      <c r="E30" s="58">
        <f>IF('51'!$C30=0,0,'51'!$C30-$C$52)</f>
        <v>0</v>
      </c>
      <c r="F30" s="58">
        <f t="shared" si="1"/>
        <v>0</v>
      </c>
      <c r="G30" s="58">
        <f>IF('51'!$D30&lt;$D$52,0,'51'!$D30-$D$52)</f>
        <v>0</v>
      </c>
    </row>
    <row r="31" spans="1:10" ht="15" x14ac:dyDescent="0.25">
      <c r="A31" s="4">
        <f t="shared" si="2"/>
        <v>43187</v>
      </c>
      <c r="B31" s="20" t="s">
        <v>67</v>
      </c>
      <c r="C31" s="59"/>
      <c r="D31" s="60"/>
      <c r="E31" s="52">
        <f>IF('51'!$C31=0,0,'51'!$C31-$C$52)</f>
        <v>0</v>
      </c>
      <c r="F31" s="52">
        <f t="shared" si="1"/>
        <v>0</v>
      </c>
      <c r="G31" s="52">
        <f>IF('51'!$D31&lt;$D$52,0,'51'!$D31-$D$52)</f>
        <v>0</v>
      </c>
    </row>
    <row r="32" spans="1:10" ht="15" x14ac:dyDescent="0.25">
      <c r="A32" s="3">
        <f>A31+1</f>
        <v>43188</v>
      </c>
      <c r="B32" s="20" t="s">
        <v>61</v>
      </c>
      <c r="C32" s="56"/>
      <c r="D32" s="57"/>
      <c r="E32" s="58">
        <f>IF('51'!$C32=0,0,'51'!$C32-$C$52)</f>
        <v>0</v>
      </c>
      <c r="F32" s="58">
        <f t="shared" si="1"/>
        <v>0</v>
      </c>
      <c r="G32" s="58">
        <f>IF('51'!$D32&lt;$D$52,0,'51'!$D32-$D$52)</f>
        <v>0</v>
      </c>
    </row>
    <row r="33" spans="1:7" ht="15" x14ac:dyDescent="0.25">
      <c r="A33" s="46">
        <f t="shared" ref="A33" si="3">A32+1</f>
        <v>43189</v>
      </c>
      <c r="B33" s="47" t="s">
        <v>62</v>
      </c>
      <c r="C33" s="53"/>
      <c r="D33" s="54"/>
      <c r="E33" s="55">
        <f>IF('51'!$C33=0,0,'51'!$C33-$C$52)</f>
        <v>0</v>
      </c>
      <c r="F33" s="55">
        <f t="shared" si="1"/>
        <v>0</v>
      </c>
      <c r="G33" s="55">
        <f>IF('51'!$D33&lt;$D$52,0,'51'!$D33-$D$52)</f>
        <v>0</v>
      </c>
    </row>
    <row r="34" spans="1:7" ht="15" x14ac:dyDescent="0.2">
      <c r="A34" s="3">
        <f>A33+1</f>
        <v>43190</v>
      </c>
      <c r="B34" s="20" t="s">
        <v>63</v>
      </c>
      <c r="C34" s="5"/>
      <c r="D34" s="6"/>
      <c r="E34" s="58">
        <f>IF('51'!$C34=0,0,'51'!$C34-$C$52)</f>
        <v>0</v>
      </c>
      <c r="F34" s="58">
        <f t="shared" ref="F34" si="4">IF(D34=0,0,IF(D34&lt;$D$52,$D$52-D34,0))</f>
        <v>0</v>
      </c>
      <c r="G34" s="58">
        <f>IF('51'!$D34&lt;$D$52,0,'51'!$D34-$D$52)</f>
        <v>0</v>
      </c>
    </row>
    <row r="35" spans="1:7" ht="15" x14ac:dyDescent="0.25">
      <c r="A35" s="7"/>
      <c r="B35" s="1">
        <f>'51'!$C$35-'51'!$D$35+COUNTA(C4:C35)</f>
        <v>3</v>
      </c>
      <c r="C35" s="18">
        <f>SUBTOTAL(103,'51'!$C$4:$C$33)</f>
        <v>2</v>
      </c>
      <c r="D35" s="18">
        <f>SUBTOTAL(103,'51'!$D$4:$D$33)</f>
        <v>2</v>
      </c>
      <c r="E35" s="8">
        <f>SUM(E4:E34)</f>
        <v>0</v>
      </c>
      <c r="F35" s="8">
        <f>SUM(F4:F34)</f>
        <v>0</v>
      </c>
      <c r="G35" s="8">
        <f>SUM(G4:G34)</f>
        <v>8.3333333333333259E-2</v>
      </c>
    </row>
    <row r="36" spans="1:7" ht="8.25" hidden="1" customHeight="1" x14ac:dyDescent="0.2"/>
    <row r="37" spans="1:7" ht="15.75" hidden="1" x14ac:dyDescent="0.2">
      <c r="E37" s="28">
        <f>'51'!$E$35*1.5</f>
        <v>0</v>
      </c>
      <c r="F37" s="28">
        <f>'51'!$F$35*1</f>
        <v>0</v>
      </c>
      <c r="G37" s="28">
        <f>'51'!$G$35*1.5</f>
        <v>0.12499999999999989</v>
      </c>
    </row>
    <row r="38" spans="1:7" ht="22.5" hidden="1" customHeight="1" x14ac:dyDescent="0.2">
      <c r="E38" s="29">
        <f>E37*24</f>
        <v>0</v>
      </c>
      <c r="F38" s="29">
        <f t="shared" ref="F38:G38" si="5">F37*24</f>
        <v>0</v>
      </c>
      <c r="G38" s="29">
        <f t="shared" si="5"/>
        <v>2.9999999999999973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78</v>
      </c>
      <c r="C40" s="32">
        <f>'51'!$C$35*I7</f>
        <v>66.666666666666671</v>
      </c>
      <c r="D40" s="32">
        <f>جدول!G54</f>
        <v>0</v>
      </c>
      <c r="E40" s="33">
        <f>E38*$I$8</f>
        <v>0</v>
      </c>
      <c r="F40" s="33">
        <f t="shared" ref="F40:G40" si="6">F38*$I$8</f>
        <v>0</v>
      </c>
      <c r="G40" s="33">
        <f t="shared" si="6"/>
        <v>11.111111111111102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22" activePane="bottomRight" state="frozen"/>
      <selection activeCell="J15" sqref="J15"/>
      <selection pane="topRight" activeCell="J15" sqref="J15"/>
      <selection pane="bottomLeft" activeCell="J15" sqref="J15"/>
      <selection pane="bottomRight" activeCell="D33" sqref="D33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جدول!B55</f>
        <v>101</v>
      </c>
    </row>
    <row r="2" spans="1:10" ht="20.25" x14ac:dyDescent="0.3">
      <c r="A2" s="133" t="s">
        <v>20</v>
      </c>
      <c r="B2" s="133"/>
      <c r="C2" s="39" t="str">
        <f>جدول!C55</f>
        <v>صابرين حامد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50"/>
      <c r="E4" s="51">
        <f>IF('52'!$C4=0,0,'52'!$C4-$C$52)</f>
        <v>0</v>
      </c>
      <c r="F4" s="51">
        <f>IF(D4=0,0,IF(D4&lt;$D$52,$D$52-D4,0))</f>
        <v>0</v>
      </c>
      <c r="G4" s="51">
        <f>IF('52'!$D4&lt;$D$52,0,'52'!$D4-$D$52)</f>
        <v>0</v>
      </c>
      <c r="I4" s="40">
        <f>جدول!D55</f>
        <v>1000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IF('52'!$C5=0,0,'52'!$C5-$C$52)</f>
        <v>0</v>
      </c>
      <c r="F5" s="55">
        <f t="shared" ref="F5:F33" si="1">IF(D5=0,0,IF(D5&lt;$D$52,$D$52-D5,0))</f>
        <v>0</v>
      </c>
      <c r="G5" s="55">
        <f>IF('52'!$D5&lt;$D$52,0,'52'!$D5-$D$52)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56"/>
      <c r="D6" s="57"/>
      <c r="E6" s="58">
        <f>IF('52'!$C6=0,0,'52'!$C6-$C$52)</f>
        <v>0</v>
      </c>
      <c r="F6" s="58">
        <f t="shared" si="1"/>
        <v>0</v>
      </c>
      <c r="G6" s="58">
        <f>IF('52'!$D6&lt;$D$52,0,'52'!$D6-$D$52)</f>
        <v>0</v>
      </c>
      <c r="I6" s="23">
        <v>9</v>
      </c>
      <c r="J6" s="23" t="s">
        <v>11</v>
      </c>
    </row>
    <row r="7" spans="1:10" ht="15" x14ac:dyDescent="0.25">
      <c r="A7" s="4">
        <f t="shared" ref="A7:A31" si="2">A6+1</f>
        <v>43163</v>
      </c>
      <c r="B7" s="20" t="s">
        <v>64</v>
      </c>
      <c r="C7" s="59"/>
      <c r="D7" s="60"/>
      <c r="E7" s="52">
        <f>IF('52'!$C7=0,0,'52'!$C7-$C$52)</f>
        <v>0</v>
      </c>
      <c r="F7" s="52">
        <f t="shared" si="1"/>
        <v>0</v>
      </c>
      <c r="G7" s="52">
        <f>IF('52'!$D7&lt;$D$52,0,'52'!$D7-$D$52)</f>
        <v>0</v>
      </c>
      <c r="I7" s="48">
        <f>I4/I5</f>
        <v>33.333333333333336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56"/>
      <c r="D8" s="57"/>
      <c r="E8" s="58">
        <f>IF('52'!$C8=0,0,'52'!$C8-$C$52)</f>
        <v>0</v>
      </c>
      <c r="F8" s="58">
        <f t="shared" si="1"/>
        <v>0</v>
      </c>
      <c r="G8" s="58">
        <f>IF('52'!$D8&lt;$D$52,0,'52'!$D8-$D$52)</f>
        <v>0</v>
      </c>
      <c r="I8" s="48">
        <f>I7/I6</f>
        <v>3.7037037037037042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59"/>
      <c r="D9" s="60"/>
      <c r="E9" s="52">
        <f>IF('52'!$C9=0,0,'52'!$C9-$C$52)</f>
        <v>0</v>
      </c>
      <c r="F9" s="52">
        <f t="shared" si="1"/>
        <v>0</v>
      </c>
      <c r="G9" s="52">
        <f>IF('52'!$D9&lt;$D$52,0,'52'!$D9-$D$52)</f>
        <v>0</v>
      </c>
      <c r="I9" s="23">
        <f>I5*I6</f>
        <v>270</v>
      </c>
      <c r="J9" s="23" t="s">
        <v>13</v>
      </c>
    </row>
    <row r="10" spans="1:10" ht="15" x14ac:dyDescent="0.25">
      <c r="A10" s="3">
        <f t="shared" si="2"/>
        <v>43166</v>
      </c>
      <c r="B10" s="20" t="s">
        <v>67</v>
      </c>
      <c r="C10" s="56"/>
      <c r="D10" s="57"/>
      <c r="E10" s="58">
        <f>IF('52'!$C10=0,0,'52'!$C10-$C$52)</f>
        <v>0</v>
      </c>
      <c r="F10" s="58">
        <f t="shared" si="1"/>
        <v>0</v>
      </c>
      <c r="G10" s="58">
        <f>IF('52'!$D10&lt;$D$52,0,'52'!$D10-$D$52)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59"/>
      <c r="D11" s="60"/>
      <c r="E11" s="52">
        <f>IF('52'!$C11=0,0,'52'!$C11-$C$52)</f>
        <v>0</v>
      </c>
      <c r="F11" s="52">
        <f t="shared" si="1"/>
        <v>0</v>
      </c>
      <c r="G11" s="52">
        <f>IF('52'!$D11&lt;$D$52,0,'52'!$D11-$D$52)</f>
        <v>0</v>
      </c>
      <c r="I11" s="23" t="s">
        <v>100</v>
      </c>
    </row>
    <row r="12" spans="1:10" ht="15" x14ac:dyDescent="0.25">
      <c r="A12" s="46">
        <f t="shared" si="2"/>
        <v>43168</v>
      </c>
      <c r="B12" s="47" t="s">
        <v>62</v>
      </c>
      <c r="C12" s="53"/>
      <c r="D12" s="54"/>
      <c r="E12" s="55">
        <f>IF('52'!$C12=0,0,'52'!$C12-$C$52)</f>
        <v>0</v>
      </c>
      <c r="F12" s="55">
        <f t="shared" si="1"/>
        <v>0</v>
      </c>
      <c r="G12" s="55">
        <f>IF('52'!$D12&lt;$D$52,0,'52'!$D12-$D$52)</f>
        <v>0</v>
      </c>
      <c r="I12" s="58">
        <v>0.33333333333333331</v>
      </c>
      <c r="J12" s="58">
        <v>0.70833333333333337</v>
      </c>
    </row>
    <row r="13" spans="1:10" ht="15" x14ac:dyDescent="0.25">
      <c r="A13" s="4">
        <f t="shared" si="2"/>
        <v>43169</v>
      </c>
      <c r="B13" s="20" t="s">
        <v>63</v>
      </c>
      <c r="C13" s="59"/>
      <c r="D13" s="60"/>
      <c r="E13" s="52">
        <f>IF('52'!$C13=0,0,'52'!$C13-$C$52)</f>
        <v>0</v>
      </c>
      <c r="F13" s="52">
        <f t="shared" si="1"/>
        <v>0</v>
      </c>
      <c r="G13" s="52">
        <f>IF('52'!$D13&lt;$D$52,0,'52'!$D13-$D$52)</f>
        <v>0</v>
      </c>
      <c r="J13" s="58">
        <f>J12-I12</f>
        <v>0.37500000000000006</v>
      </c>
    </row>
    <row r="14" spans="1:10" ht="15" x14ac:dyDescent="0.25">
      <c r="A14" s="3">
        <f t="shared" si="2"/>
        <v>43170</v>
      </c>
      <c r="B14" s="20" t="s">
        <v>64</v>
      </c>
      <c r="C14" s="56"/>
      <c r="D14" s="57"/>
      <c r="E14" s="58">
        <f>IF('52'!$C14=0,0,'52'!$C14-$C$52)</f>
        <v>0</v>
      </c>
      <c r="F14" s="58">
        <f t="shared" si="1"/>
        <v>0</v>
      </c>
      <c r="G14" s="58">
        <f>IF('52'!$D14&lt;$D$52,0,'52'!$D14-$D$52)</f>
        <v>0</v>
      </c>
      <c r="J14" s="58">
        <v>0.70833333333333337</v>
      </c>
    </row>
    <row r="15" spans="1:10" ht="15" x14ac:dyDescent="0.25">
      <c r="A15" s="4">
        <f t="shared" si="2"/>
        <v>43171</v>
      </c>
      <c r="B15" s="20" t="s">
        <v>65</v>
      </c>
      <c r="C15" s="59"/>
      <c r="D15" s="60"/>
      <c r="E15" s="52">
        <f>IF('52'!$C15=0,0,'52'!$C15-$C$52)</f>
        <v>0</v>
      </c>
      <c r="F15" s="52">
        <f t="shared" si="1"/>
        <v>0</v>
      </c>
      <c r="G15" s="52">
        <f>IF('52'!$D15&lt;$D$52,0,'52'!$D15-$D$52)</f>
        <v>0</v>
      </c>
      <c r="J15" s="101">
        <f>J14+J13</f>
        <v>1.0833333333333335</v>
      </c>
    </row>
    <row r="16" spans="1:10" ht="15" x14ac:dyDescent="0.25">
      <c r="A16" s="3">
        <f t="shared" si="2"/>
        <v>43172</v>
      </c>
      <c r="B16" s="20" t="s">
        <v>66</v>
      </c>
      <c r="C16" s="56"/>
      <c r="D16" s="57"/>
      <c r="E16" s="58">
        <f>IF('52'!$C16=0,0,'52'!$C16-$C$52)</f>
        <v>0</v>
      </c>
      <c r="F16" s="58">
        <f t="shared" si="1"/>
        <v>0</v>
      </c>
      <c r="G16" s="58">
        <f>IF('52'!$D16&lt;$D$52,0,'52'!$D16-$D$52)</f>
        <v>0</v>
      </c>
      <c r="I16" s="23" t="s">
        <v>100</v>
      </c>
    </row>
    <row r="17" spans="1:10" ht="15" x14ac:dyDescent="0.25">
      <c r="A17" s="4">
        <f t="shared" si="2"/>
        <v>43173</v>
      </c>
      <c r="B17" s="20" t="s">
        <v>67</v>
      </c>
      <c r="C17" s="59"/>
      <c r="D17" s="60"/>
      <c r="E17" s="52">
        <f>IF('52'!$C17=0,0,'52'!$C17-$C$52)</f>
        <v>0</v>
      </c>
      <c r="F17" s="52">
        <f t="shared" si="1"/>
        <v>0</v>
      </c>
      <c r="G17" s="52">
        <f>IF('52'!$D17&lt;$D$52,0,'52'!$D17-$D$52)</f>
        <v>0</v>
      </c>
      <c r="I17" s="58">
        <v>0.33333333333333331</v>
      </c>
      <c r="J17" s="58">
        <v>0.70833333333333337</v>
      </c>
    </row>
    <row r="18" spans="1:10" ht="15" x14ac:dyDescent="0.25">
      <c r="A18" s="3">
        <f t="shared" si="2"/>
        <v>43174</v>
      </c>
      <c r="B18" s="20" t="s">
        <v>61</v>
      </c>
      <c r="C18" s="56"/>
      <c r="D18" s="57"/>
      <c r="E18" s="58">
        <f>IF('52'!$C18=0,0,'52'!$C18-$C$52)</f>
        <v>0</v>
      </c>
      <c r="F18" s="58">
        <f t="shared" si="1"/>
        <v>0</v>
      </c>
      <c r="G18" s="58">
        <f>IF('52'!$D18&lt;$D$52,0,'52'!$D18-$D$52)</f>
        <v>0</v>
      </c>
      <c r="J18" s="58">
        <f>J17-I17</f>
        <v>0.37500000000000006</v>
      </c>
    </row>
    <row r="19" spans="1:10" ht="15" x14ac:dyDescent="0.25">
      <c r="A19" s="46">
        <f t="shared" si="2"/>
        <v>43175</v>
      </c>
      <c r="B19" s="47" t="s">
        <v>62</v>
      </c>
      <c r="C19" s="53"/>
      <c r="D19" s="54"/>
      <c r="E19" s="55">
        <f>IF('52'!$C19=0,0,'52'!$C19-$C$52)</f>
        <v>0</v>
      </c>
      <c r="F19" s="55">
        <f t="shared" si="1"/>
        <v>0</v>
      </c>
      <c r="G19" s="55">
        <f>IF('52'!$D19&lt;$D$52,0,'52'!$D19-$D$52)</f>
        <v>0</v>
      </c>
      <c r="J19" s="58">
        <v>0.70833333333333337</v>
      </c>
    </row>
    <row r="20" spans="1:10" ht="15" x14ac:dyDescent="0.25">
      <c r="A20" s="3">
        <f t="shared" si="2"/>
        <v>43176</v>
      </c>
      <c r="B20" s="20" t="s">
        <v>63</v>
      </c>
      <c r="C20" s="56"/>
      <c r="D20" s="57"/>
      <c r="E20" s="58">
        <f>IF('52'!$C20=0,0,'52'!$C20-$C$52)</f>
        <v>0</v>
      </c>
      <c r="F20" s="58">
        <f t="shared" si="1"/>
        <v>0</v>
      </c>
      <c r="G20" s="58">
        <f>IF('52'!$D20&lt;$D$52,0,'52'!$D20-$D$52)</f>
        <v>0</v>
      </c>
      <c r="J20" s="101">
        <f>J19+J18</f>
        <v>1.0833333333333335</v>
      </c>
    </row>
    <row r="21" spans="1:10" ht="15" x14ac:dyDescent="0.25">
      <c r="A21" s="4">
        <f t="shared" si="2"/>
        <v>43177</v>
      </c>
      <c r="B21" s="20" t="s">
        <v>64</v>
      </c>
      <c r="C21" s="59"/>
      <c r="D21" s="60"/>
      <c r="E21" s="52">
        <f>IF('52'!$C21=0,0,'52'!$C21-$C$52)</f>
        <v>0</v>
      </c>
      <c r="F21" s="52">
        <f t="shared" si="1"/>
        <v>0</v>
      </c>
      <c r="G21" s="52">
        <f>IF('52'!$D21&lt;$D$52,0,'52'!$D21-$D$52)</f>
        <v>0</v>
      </c>
    </row>
    <row r="22" spans="1:10" ht="15" x14ac:dyDescent="0.25">
      <c r="A22" s="3">
        <f t="shared" si="2"/>
        <v>43178</v>
      </c>
      <c r="B22" s="20" t="s">
        <v>65</v>
      </c>
      <c r="C22" s="56"/>
      <c r="D22" s="57"/>
      <c r="E22" s="58">
        <f>IF('52'!$C22=0,0,'52'!$C22-$C$52)</f>
        <v>0</v>
      </c>
      <c r="F22" s="58">
        <f t="shared" si="1"/>
        <v>0</v>
      </c>
      <c r="G22" s="58">
        <f>IF('52'!$D22&lt;$D$52,0,'52'!$D22-$D$52)</f>
        <v>0</v>
      </c>
    </row>
    <row r="23" spans="1:10" ht="15" x14ac:dyDescent="0.25">
      <c r="A23" s="4">
        <f t="shared" si="2"/>
        <v>43179</v>
      </c>
      <c r="B23" s="20" t="s">
        <v>66</v>
      </c>
      <c r="C23" s="59"/>
      <c r="D23" s="60"/>
      <c r="E23" s="52">
        <f>IF('52'!$C23=0,0,'52'!$C23-$C$52)</f>
        <v>0</v>
      </c>
      <c r="F23" s="52">
        <f t="shared" si="1"/>
        <v>0</v>
      </c>
      <c r="G23" s="52">
        <f>IF('52'!$D23&lt;$D$52,0,'52'!$D23-$D$52)</f>
        <v>0</v>
      </c>
    </row>
    <row r="24" spans="1:10" ht="15" x14ac:dyDescent="0.25">
      <c r="A24" s="3">
        <f t="shared" si="2"/>
        <v>43180</v>
      </c>
      <c r="B24" s="20" t="s">
        <v>67</v>
      </c>
      <c r="C24" s="56"/>
      <c r="D24" s="57"/>
      <c r="E24" s="58">
        <f>IF('52'!$C24=0,0,'52'!$C24-$C$52)</f>
        <v>0</v>
      </c>
      <c r="F24" s="58">
        <f t="shared" si="1"/>
        <v>0</v>
      </c>
      <c r="G24" s="58">
        <f>IF('52'!$D24&lt;$D$52,0,'52'!$D24-$D$52)</f>
        <v>0</v>
      </c>
    </row>
    <row r="25" spans="1:10" ht="15" x14ac:dyDescent="0.25">
      <c r="A25" s="4">
        <f t="shared" si="2"/>
        <v>43181</v>
      </c>
      <c r="B25" s="20" t="s">
        <v>61</v>
      </c>
      <c r="C25" s="59"/>
      <c r="D25" s="60"/>
      <c r="E25" s="52">
        <f>IF('52'!$C25=0,0,'52'!$C25-$C$52)</f>
        <v>0</v>
      </c>
      <c r="F25" s="52">
        <f t="shared" si="1"/>
        <v>0</v>
      </c>
      <c r="G25" s="52">
        <f>IF('52'!$D25&lt;$D$52,0,'52'!$D25-$D$52)</f>
        <v>0</v>
      </c>
    </row>
    <row r="26" spans="1:10" ht="15" x14ac:dyDescent="0.25">
      <c r="A26" s="46">
        <f t="shared" si="2"/>
        <v>43182</v>
      </c>
      <c r="B26" s="47" t="s">
        <v>62</v>
      </c>
      <c r="C26" s="53"/>
      <c r="D26" s="54"/>
      <c r="E26" s="55">
        <f>IF('52'!$C26=0,0,'52'!$C26-$C$52)</f>
        <v>0</v>
      </c>
      <c r="F26" s="55">
        <f t="shared" si="1"/>
        <v>0</v>
      </c>
      <c r="G26" s="55">
        <f>IF('52'!$D26&lt;$D$52,0,'52'!$D26-$D$52)</f>
        <v>0</v>
      </c>
    </row>
    <row r="27" spans="1:10" ht="15" x14ac:dyDescent="0.25">
      <c r="A27" s="4">
        <f t="shared" si="2"/>
        <v>43183</v>
      </c>
      <c r="B27" s="20" t="s">
        <v>63</v>
      </c>
      <c r="C27" s="59"/>
      <c r="D27" s="60"/>
      <c r="E27" s="52">
        <f>IF('52'!$C27=0,0,'52'!$C27-$C$52)</f>
        <v>0</v>
      </c>
      <c r="F27" s="52">
        <f t="shared" si="1"/>
        <v>0</v>
      </c>
      <c r="G27" s="52">
        <f>IF('52'!$D27&lt;$D$52,0,'52'!$D27-$D$52)</f>
        <v>0</v>
      </c>
    </row>
    <row r="28" spans="1:10" ht="15" x14ac:dyDescent="0.25">
      <c r="A28" s="3">
        <f t="shared" si="2"/>
        <v>43184</v>
      </c>
      <c r="B28" s="20" t="s">
        <v>64</v>
      </c>
      <c r="C28" s="56">
        <v>0.33333333333333331</v>
      </c>
      <c r="D28" s="57">
        <v>0.75</v>
      </c>
      <c r="E28" s="58">
        <f>IF('52'!$C28=0,0,'52'!$C28-$C$52)</f>
        <v>0</v>
      </c>
      <c r="F28" s="58">
        <f t="shared" si="1"/>
        <v>0</v>
      </c>
      <c r="G28" s="58">
        <f>IF('52'!$D28&lt;$D$52,0,'52'!$D28-$D$52)</f>
        <v>4.166666666666663E-2</v>
      </c>
    </row>
    <row r="29" spans="1:10" ht="15" x14ac:dyDescent="0.25">
      <c r="A29" s="4">
        <f t="shared" si="2"/>
        <v>43185</v>
      </c>
      <c r="B29" s="20" t="s">
        <v>65</v>
      </c>
      <c r="C29" s="56">
        <v>0.33333333333333331</v>
      </c>
      <c r="D29" s="57">
        <v>0.75</v>
      </c>
      <c r="E29" s="52">
        <f>IF('52'!$C29=0,0,'52'!$C29-$C$52)</f>
        <v>0</v>
      </c>
      <c r="F29" s="52">
        <f t="shared" si="1"/>
        <v>0</v>
      </c>
      <c r="G29" s="52">
        <f>IF('52'!$D29&lt;$D$52,0,'52'!$D29-$D$52)</f>
        <v>4.166666666666663E-2</v>
      </c>
    </row>
    <row r="30" spans="1:10" ht="15" x14ac:dyDescent="0.25">
      <c r="A30" s="3">
        <f t="shared" si="2"/>
        <v>43186</v>
      </c>
      <c r="B30" s="20" t="s">
        <v>66</v>
      </c>
      <c r="C30" s="56">
        <v>0.33333333333333331</v>
      </c>
      <c r="D30" s="57">
        <v>0.75</v>
      </c>
      <c r="E30" s="58">
        <f>IF('52'!$C30=0,0,'52'!$C30-$C$52)</f>
        <v>0</v>
      </c>
      <c r="F30" s="58">
        <f t="shared" si="1"/>
        <v>0</v>
      </c>
      <c r="G30" s="58">
        <f>IF('52'!$D30&lt;$D$52,0,'52'!$D30-$D$52)</f>
        <v>4.166666666666663E-2</v>
      </c>
    </row>
    <row r="31" spans="1:10" ht="15" x14ac:dyDescent="0.25">
      <c r="A31" s="4">
        <f t="shared" si="2"/>
        <v>43187</v>
      </c>
      <c r="B31" s="20" t="s">
        <v>67</v>
      </c>
      <c r="C31" s="56">
        <v>0.33333333333333331</v>
      </c>
      <c r="D31" s="57">
        <v>0.75</v>
      </c>
      <c r="E31" s="52">
        <f>IF('52'!$C31=0,0,'52'!$C31-$C$52)</f>
        <v>0</v>
      </c>
      <c r="F31" s="52">
        <f t="shared" si="1"/>
        <v>0</v>
      </c>
      <c r="G31" s="52">
        <f>IF('52'!$D31&lt;$D$52,0,'52'!$D31-$D$52)</f>
        <v>4.166666666666663E-2</v>
      </c>
    </row>
    <row r="32" spans="1:10" ht="15" x14ac:dyDescent="0.25">
      <c r="A32" s="3">
        <f>A31+1</f>
        <v>43188</v>
      </c>
      <c r="B32" s="20" t="s">
        <v>61</v>
      </c>
      <c r="C32" s="56">
        <v>0.33333333333333331</v>
      </c>
      <c r="D32" s="57">
        <v>0.70833333333333337</v>
      </c>
      <c r="E32" s="58">
        <f>IF('52'!$C32=0,0,'52'!$C32-$C$52)</f>
        <v>0</v>
      </c>
      <c r="F32" s="58">
        <f t="shared" si="1"/>
        <v>0</v>
      </c>
      <c r="G32" s="58">
        <f>IF('52'!$D32&lt;$D$52,0,'52'!$D32-$D$52)</f>
        <v>0</v>
      </c>
    </row>
    <row r="33" spans="1:7" ht="15" x14ac:dyDescent="0.25">
      <c r="A33" s="46">
        <f t="shared" ref="A33" si="3">A32+1</f>
        <v>43189</v>
      </c>
      <c r="B33" s="47" t="s">
        <v>62</v>
      </c>
      <c r="C33" s="56">
        <v>0.33333333333333331</v>
      </c>
      <c r="D33" s="57">
        <v>0.75</v>
      </c>
      <c r="E33" s="55">
        <f>IF('52'!$C33=0,0,'52'!$C33-$C$52)</f>
        <v>0</v>
      </c>
      <c r="F33" s="55">
        <f t="shared" si="1"/>
        <v>0</v>
      </c>
      <c r="G33" s="55">
        <f>IF('52'!$D33&lt;$D$52,0,'52'!$D33-$D$52)</f>
        <v>4.166666666666663E-2</v>
      </c>
    </row>
    <row r="34" spans="1:7" ht="15" x14ac:dyDescent="0.2">
      <c r="A34" s="3">
        <f>A33+1</f>
        <v>43190</v>
      </c>
      <c r="B34" s="20" t="s">
        <v>63</v>
      </c>
      <c r="C34" s="5"/>
      <c r="D34" s="6"/>
      <c r="E34" s="58">
        <f>IF('52'!$C34=0,0,'52'!$C34-$C$52)</f>
        <v>0</v>
      </c>
      <c r="F34" s="58">
        <f t="shared" ref="F34" si="4">IF(D34=0,0,IF(D34&lt;$D$52,$D$52-D34,0))</f>
        <v>0</v>
      </c>
      <c r="G34" s="58">
        <f>IF('52'!$D34&lt;$D$52,0,'52'!$D34-$D$52)</f>
        <v>0</v>
      </c>
    </row>
    <row r="35" spans="1:7" ht="15" x14ac:dyDescent="0.25">
      <c r="A35" s="7"/>
      <c r="B35" s="1">
        <f>'52'!$C$35-'52'!$D$35+COUNTA(C4:C35)</f>
        <v>7</v>
      </c>
      <c r="C35" s="18">
        <f>SUBTOTAL(103,'52'!$C$4:$C$33)</f>
        <v>6</v>
      </c>
      <c r="D35" s="18">
        <f>SUBTOTAL(103,'52'!$D$4:$D$33)</f>
        <v>6</v>
      </c>
      <c r="E35" s="8">
        <f>SUM(E4:E34)</f>
        <v>0</v>
      </c>
      <c r="F35" s="8">
        <f>SUM(F4:F34)</f>
        <v>0</v>
      </c>
      <c r="G35" s="8">
        <f>SUM(G4:G34)</f>
        <v>0.20833333333333315</v>
      </c>
    </row>
    <row r="36" spans="1:7" ht="8.25" hidden="1" customHeight="1" x14ac:dyDescent="0.2"/>
    <row r="37" spans="1:7" ht="15.75" hidden="1" x14ac:dyDescent="0.2">
      <c r="E37" s="28">
        <f>'52'!$E$35*1.5</f>
        <v>0</v>
      </c>
      <c r="F37" s="28">
        <f>'52'!$F$35*1</f>
        <v>0</v>
      </c>
      <c r="G37" s="28">
        <f>'52'!$G$35*1.5</f>
        <v>0.31249999999999972</v>
      </c>
    </row>
    <row r="38" spans="1:7" ht="22.5" hidden="1" customHeight="1" x14ac:dyDescent="0.2">
      <c r="E38" s="29">
        <f>E37*24</f>
        <v>0</v>
      </c>
      <c r="F38" s="29">
        <f t="shared" ref="F38:G38" si="5">F37*24</f>
        <v>0</v>
      </c>
      <c r="G38" s="29">
        <f t="shared" si="5"/>
        <v>7.4999999999999929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228</v>
      </c>
      <c r="C40" s="32">
        <f>'52'!$C$35*I7</f>
        <v>200</v>
      </c>
      <c r="D40" s="32">
        <f>جدول!G55</f>
        <v>40</v>
      </c>
      <c r="E40" s="33">
        <f>E38*$I$8</f>
        <v>0</v>
      </c>
      <c r="F40" s="33">
        <f t="shared" ref="F40:G40" si="6">F38*$I$8</f>
        <v>0</v>
      </c>
      <c r="G40" s="33">
        <f t="shared" si="6"/>
        <v>27.777777777777754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19" activePane="bottomRight" state="frozen"/>
      <selection activeCell="J15" sqref="J15"/>
      <selection pane="topRight" activeCell="J15" sqref="J15"/>
      <selection pane="bottomLeft" activeCell="J15" sqref="J15"/>
      <selection pane="bottomRight" activeCell="D34" sqref="D34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جدول!B56</f>
        <v>103</v>
      </c>
    </row>
    <row r="2" spans="1:10" ht="20.25" x14ac:dyDescent="0.3">
      <c r="A2" s="133" t="s">
        <v>20</v>
      </c>
      <c r="B2" s="133"/>
      <c r="C2" s="39" t="str">
        <f>جدول!C56</f>
        <v>ام صابرين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50"/>
      <c r="E4" s="51">
        <f>IF('53'!$C4=0,0,'53'!$C4-$C$52)</f>
        <v>0</v>
      </c>
      <c r="F4" s="51">
        <f>IF(D4=0,0,IF(D4&lt;$D$52,$D$52-D4,0))</f>
        <v>0</v>
      </c>
      <c r="G4" s="51">
        <f>IF('53'!$D4&lt;$D$52,0,'53'!$D4-$D$52)</f>
        <v>0</v>
      </c>
      <c r="I4" s="40">
        <f>جدول!D56</f>
        <v>1000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IF('53'!$C5=0,0,'53'!$C5-$C$52)</f>
        <v>0</v>
      </c>
      <c r="F5" s="55">
        <f t="shared" ref="F5:F33" si="1">IF(D5=0,0,IF(D5&lt;$D$52,$D$52-D5,0))</f>
        <v>0</v>
      </c>
      <c r="G5" s="55">
        <f>IF('53'!$D5&lt;$D$52,0,'53'!$D5-$D$52)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56"/>
      <c r="D6" s="57"/>
      <c r="E6" s="58">
        <f>IF('53'!$C6=0,0,'53'!$C6-$C$52)</f>
        <v>0</v>
      </c>
      <c r="F6" s="58">
        <f t="shared" si="1"/>
        <v>0</v>
      </c>
      <c r="G6" s="58">
        <f>IF('53'!$D6&lt;$D$52,0,'53'!$D6-$D$52)</f>
        <v>0</v>
      </c>
      <c r="I6" s="23">
        <v>9</v>
      </c>
      <c r="J6" s="23" t="s">
        <v>11</v>
      </c>
    </row>
    <row r="7" spans="1:10" ht="15" x14ac:dyDescent="0.25">
      <c r="A7" s="4">
        <f t="shared" ref="A7:A31" si="2">A6+1</f>
        <v>43163</v>
      </c>
      <c r="B7" s="20" t="s">
        <v>64</v>
      </c>
      <c r="C7" s="59"/>
      <c r="D7" s="60"/>
      <c r="E7" s="52">
        <f>IF('53'!$C7=0,0,'53'!$C7-$C$52)</f>
        <v>0</v>
      </c>
      <c r="F7" s="52">
        <f t="shared" si="1"/>
        <v>0</v>
      </c>
      <c r="G7" s="52">
        <f>IF('53'!$D7&lt;$D$52,0,'53'!$D7-$D$52)</f>
        <v>0</v>
      </c>
      <c r="I7" s="48">
        <f>I4/I5</f>
        <v>33.333333333333336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56"/>
      <c r="D8" s="57"/>
      <c r="E8" s="58">
        <f>IF('53'!$C8=0,0,'53'!$C8-$C$52)</f>
        <v>0</v>
      </c>
      <c r="F8" s="58">
        <f t="shared" si="1"/>
        <v>0</v>
      </c>
      <c r="G8" s="58">
        <f>IF('53'!$D8&lt;$D$52,0,'53'!$D8-$D$52)</f>
        <v>0</v>
      </c>
      <c r="I8" s="48">
        <f>I7/I6</f>
        <v>3.7037037037037042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59"/>
      <c r="D9" s="60"/>
      <c r="E9" s="52">
        <f>IF('53'!$C9=0,0,'53'!$C9-$C$52)</f>
        <v>0</v>
      </c>
      <c r="F9" s="52">
        <f t="shared" si="1"/>
        <v>0</v>
      </c>
      <c r="G9" s="52">
        <f>IF('53'!$D9&lt;$D$52,0,'53'!$D9-$D$52)</f>
        <v>0</v>
      </c>
      <c r="I9" s="23">
        <f>I5*I6</f>
        <v>270</v>
      </c>
      <c r="J9" s="23" t="s">
        <v>13</v>
      </c>
    </row>
    <row r="10" spans="1:10" ht="15" x14ac:dyDescent="0.25">
      <c r="A10" s="3">
        <f t="shared" si="2"/>
        <v>43166</v>
      </c>
      <c r="B10" s="20" t="s">
        <v>67</v>
      </c>
      <c r="C10" s="56"/>
      <c r="D10" s="57"/>
      <c r="E10" s="58">
        <f>IF('53'!$C10=0,0,'53'!$C10-$C$52)</f>
        <v>0</v>
      </c>
      <c r="F10" s="58">
        <f t="shared" si="1"/>
        <v>0</v>
      </c>
      <c r="G10" s="58">
        <f>IF('53'!$D10&lt;$D$52,0,'53'!$D10-$D$52)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59"/>
      <c r="D11" s="60"/>
      <c r="E11" s="52">
        <f>IF('53'!$C11=0,0,'53'!$C11-$C$52)</f>
        <v>0</v>
      </c>
      <c r="F11" s="52">
        <f t="shared" si="1"/>
        <v>0</v>
      </c>
      <c r="G11" s="52">
        <f>IF('53'!$D11&lt;$D$52,0,'53'!$D11-$D$52)</f>
        <v>0</v>
      </c>
      <c r="I11" s="23" t="s">
        <v>100</v>
      </c>
    </row>
    <row r="12" spans="1:10" ht="15" x14ac:dyDescent="0.25">
      <c r="A12" s="46">
        <f t="shared" si="2"/>
        <v>43168</v>
      </c>
      <c r="B12" s="47" t="s">
        <v>62</v>
      </c>
      <c r="C12" s="53"/>
      <c r="D12" s="54"/>
      <c r="E12" s="55">
        <f>IF('53'!$C12=0,0,'53'!$C12-$C$52)</f>
        <v>0</v>
      </c>
      <c r="F12" s="55">
        <f t="shared" si="1"/>
        <v>0</v>
      </c>
      <c r="G12" s="55">
        <f>IF('53'!$D12&lt;$D$52,0,'53'!$D12-$D$52)</f>
        <v>0</v>
      </c>
      <c r="I12" s="58">
        <v>0.33333333333333331</v>
      </c>
      <c r="J12" s="58">
        <v>0.70833333333333337</v>
      </c>
    </row>
    <row r="13" spans="1:10" ht="15" x14ac:dyDescent="0.25">
      <c r="A13" s="4">
        <f t="shared" si="2"/>
        <v>43169</v>
      </c>
      <c r="B13" s="20" t="s">
        <v>63</v>
      </c>
      <c r="C13" s="59"/>
      <c r="D13" s="60"/>
      <c r="E13" s="52">
        <f>IF('53'!$C13=0,0,'53'!$C13-$C$52)</f>
        <v>0</v>
      </c>
      <c r="F13" s="52">
        <f t="shared" si="1"/>
        <v>0</v>
      </c>
      <c r="G13" s="52">
        <f>IF('53'!$D13&lt;$D$52,0,'53'!$D13-$D$52)</f>
        <v>0</v>
      </c>
      <c r="J13" s="58">
        <f>J12-I12</f>
        <v>0.37500000000000006</v>
      </c>
    </row>
    <row r="14" spans="1:10" ht="15" x14ac:dyDescent="0.25">
      <c r="A14" s="3">
        <f t="shared" si="2"/>
        <v>43170</v>
      </c>
      <c r="B14" s="20" t="s">
        <v>64</v>
      </c>
      <c r="C14" s="56"/>
      <c r="D14" s="57"/>
      <c r="E14" s="58">
        <f>IF('53'!$C14=0,0,'53'!$C14-$C$52)</f>
        <v>0</v>
      </c>
      <c r="F14" s="58">
        <f t="shared" si="1"/>
        <v>0</v>
      </c>
      <c r="G14" s="58">
        <f>IF('53'!$D14&lt;$D$52,0,'53'!$D14-$D$52)</f>
        <v>0</v>
      </c>
      <c r="J14" s="58">
        <v>0.70833333333333337</v>
      </c>
    </row>
    <row r="15" spans="1:10" ht="15" x14ac:dyDescent="0.25">
      <c r="A15" s="4">
        <f t="shared" si="2"/>
        <v>43171</v>
      </c>
      <c r="B15" s="20" t="s">
        <v>65</v>
      </c>
      <c r="C15" s="59"/>
      <c r="D15" s="60"/>
      <c r="E15" s="52">
        <f>IF('53'!$C15=0,0,'53'!$C15-$C$52)</f>
        <v>0</v>
      </c>
      <c r="F15" s="52">
        <f t="shared" si="1"/>
        <v>0</v>
      </c>
      <c r="G15" s="52">
        <f>IF('53'!$D15&lt;$D$52,0,'53'!$D15-$D$52)</f>
        <v>0</v>
      </c>
      <c r="J15" s="101">
        <f>J14+J13</f>
        <v>1.0833333333333335</v>
      </c>
    </row>
    <row r="16" spans="1:10" ht="15" x14ac:dyDescent="0.25">
      <c r="A16" s="3">
        <f t="shared" si="2"/>
        <v>43172</v>
      </c>
      <c r="B16" s="20" t="s">
        <v>66</v>
      </c>
      <c r="C16" s="56"/>
      <c r="D16" s="57"/>
      <c r="E16" s="58">
        <f>IF('53'!$C16=0,0,'53'!$C16-$C$52)</f>
        <v>0</v>
      </c>
      <c r="F16" s="58">
        <f t="shared" si="1"/>
        <v>0</v>
      </c>
      <c r="G16" s="58">
        <f>IF('53'!$D16&lt;$D$52,0,'53'!$D16-$D$52)</f>
        <v>0</v>
      </c>
      <c r="I16" s="23" t="s">
        <v>100</v>
      </c>
    </row>
    <row r="17" spans="1:10" ht="15" x14ac:dyDescent="0.25">
      <c r="A17" s="4">
        <f t="shared" si="2"/>
        <v>43173</v>
      </c>
      <c r="B17" s="20" t="s">
        <v>67</v>
      </c>
      <c r="C17" s="59"/>
      <c r="D17" s="60"/>
      <c r="E17" s="52">
        <f>IF('53'!$C17=0,0,'53'!$C17-$C$52)</f>
        <v>0</v>
      </c>
      <c r="F17" s="52">
        <f t="shared" si="1"/>
        <v>0</v>
      </c>
      <c r="G17" s="52">
        <f>IF('53'!$D17&lt;$D$52,0,'53'!$D17-$D$52)</f>
        <v>0</v>
      </c>
      <c r="I17" s="58">
        <v>0.33333333333333331</v>
      </c>
      <c r="J17" s="58">
        <v>0.70833333333333337</v>
      </c>
    </row>
    <row r="18" spans="1:10" ht="15" x14ac:dyDescent="0.25">
      <c r="A18" s="3">
        <f t="shared" si="2"/>
        <v>43174</v>
      </c>
      <c r="B18" s="20" t="s">
        <v>61</v>
      </c>
      <c r="C18" s="56"/>
      <c r="D18" s="57"/>
      <c r="E18" s="58">
        <f>IF('53'!$C18=0,0,'53'!$C18-$C$52)</f>
        <v>0</v>
      </c>
      <c r="F18" s="58">
        <f t="shared" si="1"/>
        <v>0</v>
      </c>
      <c r="G18" s="58">
        <f>IF('53'!$D18&lt;$D$52,0,'53'!$D18-$D$52)</f>
        <v>0</v>
      </c>
      <c r="J18" s="58">
        <f>J17-I17</f>
        <v>0.37500000000000006</v>
      </c>
    </row>
    <row r="19" spans="1:10" ht="15" x14ac:dyDescent="0.25">
      <c r="A19" s="46">
        <f t="shared" si="2"/>
        <v>43175</v>
      </c>
      <c r="B19" s="47" t="s">
        <v>62</v>
      </c>
      <c r="C19" s="53"/>
      <c r="D19" s="54"/>
      <c r="E19" s="55">
        <f>IF('53'!$C19=0,0,'53'!$C19-$C$52)</f>
        <v>0</v>
      </c>
      <c r="F19" s="55">
        <f t="shared" si="1"/>
        <v>0</v>
      </c>
      <c r="G19" s="55">
        <f>IF('53'!$D19&lt;$D$52,0,'53'!$D19-$D$52)</f>
        <v>0</v>
      </c>
      <c r="J19" s="58">
        <v>0.70833333333333337</v>
      </c>
    </row>
    <row r="20" spans="1:10" ht="15" x14ac:dyDescent="0.25">
      <c r="A20" s="3">
        <f t="shared" si="2"/>
        <v>43176</v>
      </c>
      <c r="B20" s="20" t="s">
        <v>63</v>
      </c>
      <c r="C20" s="56"/>
      <c r="D20" s="57"/>
      <c r="E20" s="58">
        <f>IF('53'!$C20=0,0,'53'!$C20-$C$52)</f>
        <v>0</v>
      </c>
      <c r="F20" s="58">
        <f t="shared" si="1"/>
        <v>0</v>
      </c>
      <c r="G20" s="58">
        <f>IF('53'!$D20&lt;$D$52,0,'53'!$D20-$D$52)</f>
        <v>0</v>
      </c>
      <c r="J20" s="101">
        <f>J19+J18</f>
        <v>1.0833333333333335</v>
      </c>
    </row>
    <row r="21" spans="1:10" ht="15" x14ac:dyDescent="0.25">
      <c r="A21" s="4">
        <f t="shared" si="2"/>
        <v>43177</v>
      </c>
      <c r="B21" s="20" t="s">
        <v>64</v>
      </c>
      <c r="C21" s="59"/>
      <c r="D21" s="60"/>
      <c r="E21" s="52">
        <f>IF('53'!$C21=0,0,'53'!$C21-$C$52)</f>
        <v>0</v>
      </c>
      <c r="F21" s="52">
        <f t="shared" si="1"/>
        <v>0</v>
      </c>
      <c r="G21" s="52">
        <f>IF('53'!$D21&lt;$D$52,0,'53'!$D21-$D$52)</f>
        <v>0</v>
      </c>
    </row>
    <row r="22" spans="1:10" ht="15" x14ac:dyDescent="0.25">
      <c r="A22" s="3">
        <f t="shared" si="2"/>
        <v>43178</v>
      </c>
      <c r="B22" s="20" t="s">
        <v>65</v>
      </c>
      <c r="C22" s="56"/>
      <c r="D22" s="57"/>
      <c r="E22" s="58">
        <f>IF('53'!$C22=0,0,'53'!$C22-$C$52)</f>
        <v>0</v>
      </c>
      <c r="F22" s="58">
        <f t="shared" si="1"/>
        <v>0</v>
      </c>
      <c r="G22" s="58">
        <f>IF('53'!$D22&lt;$D$52,0,'53'!$D22-$D$52)</f>
        <v>0</v>
      </c>
    </row>
    <row r="23" spans="1:10" ht="15" x14ac:dyDescent="0.25">
      <c r="A23" s="4">
        <f t="shared" si="2"/>
        <v>43179</v>
      </c>
      <c r="B23" s="20" t="s">
        <v>66</v>
      </c>
      <c r="C23" s="59"/>
      <c r="D23" s="60"/>
      <c r="E23" s="52">
        <f>IF('53'!$C23=0,0,'53'!$C23-$C$52)</f>
        <v>0</v>
      </c>
      <c r="F23" s="52">
        <f t="shared" si="1"/>
        <v>0</v>
      </c>
      <c r="G23" s="52">
        <f>IF('53'!$D23&lt;$D$52,0,'53'!$D23-$D$52)</f>
        <v>0</v>
      </c>
    </row>
    <row r="24" spans="1:10" ht="15" x14ac:dyDescent="0.25">
      <c r="A24" s="3">
        <f t="shared" si="2"/>
        <v>43180</v>
      </c>
      <c r="B24" s="20" t="s">
        <v>67</v>
      </c>
      <c r="C24" s="56"/>
      <c r="D24" s="57"/>
      <c r="E24" s="58">
        <f>IF('53'!$C24=0,0,'53'!$C24-$C$52)</f>
        <v>0</v>
      </c>
      <c r="F24" s="58">
        <f t="shared" si="1"/>
        <v>0</v>
      </c>
      <c r="G24" s="58">
        <f>IF('53'!$D24&lt;$D$52,0,'53'!$D24-$D$52)</f>
        <v>0</v>
      </c>
    </row>
    <row r="25" spans="1:10" ht="15" x14ac:dyDescent="0.25">
      <c r="A25" s="4">
        <f t="shared" si="2"/>
        <v>43181</v>
      </c>
      <c r="B25" s="20" t="s">
        <v>61</v>
      </c>
      <c r="C25" s="59"/>
      <c r="D25" s="60"/>
      <c r="E25" s="52">
        <f>IF('53'!$C25=0,0,'53'!$C25-$C$52)</f>
        <v>0</v>
      </c>
      <c r="F25" s="52">
        <f t="shared" si="1"/>
        <v>0</v>
      </c>
      <c r="G25" s="52">
        <f>IF('53'!$D25&lt;$D$52,0,'53'!$D25-$D$52)</f>
        <v>0</v>
      </c>
    </row>
    <row r="26" spans="1:10" ht="15" x14ac:dyDescent="0.25">
      <c r="A26" s="46">
        <f t="shared" si="2"/>
        <v>43182</v>
      </c>
      <c r="B26" s="47" t="s">
        <v>62</v>
      </c>
      <c r="C26" s="53"/>
      <c r="D26" s="54"/>
      <c r="E26" s="55">
        <f>IF('53'!$C26=0,0,'53'!$C26-$C$52)</f>
        <v>0</v>
      </c>
      <c r="F26" s="55">
        <f t="shared" si="1"/>
        <v>0</v>
      </c>
      <c r="G26" s="55">
        <f>IF('53'!$D26&lt;$D$52,0,'53'!$D26-$D$52)</f>
        <v>0</v>
      </c>
    </row>
    <row r="27" spans="1:10" ht="15" x14ac:dyDescent="0.25">
      <c r="A27" s="4">
        <f t="shared" si="2"/>
        <v>43183</v>
      </c>
      <c r="B27" s="20" t="s">
        <v>63</v>
      </c>
      <c r="C27" s="59"/>
      <c r="D27" s="60"/>
      <c r="E27" s="52">
        <f>IF('53'!$C27=0,0,'53'!$C27-$C$52)</f>
        <v>0</v>
      </c>
      <c r="F27" s="52">
        <f t="shared" si="1"/>
        <v>0</v>
      </c>
      <c r="G27" s="52">
        <f>IF('53'!$D27&lt;$D$52,0,'53'!$D27-$D$52)</f>
        <v>0</v>
      </c>
    </row>
    <row r="28" spans="1:10" ht="15" x14ac:dyDescent="0.25">
      <c r="A28" s="3">
        <f t="shared" si="2"/>
        <v>43184</v>
      </c>
      <c r="B28" s="20" t="s">
        <v>64</v>
      </c>
      <c r="C28" s="56">
        <v>0.33333333333333331</v>
      </c>
      <c r="D28" s="57">
        <v>0.75</v>
      </c>
      <c r="E28" s="58">
        <f>IF('53'!$C28=0,0,'53'!$C28-$C$52)</f>
        <v>0</v>
      </c>
      <c r="F28" s="58">
        <f t="shared" si="1"/>
        <v>0</v>
      </c>
      <c r="G28" s="58">
        <f>IF('53'!$D28&lt;$D$52,0,'53'!$D28-$D$52)</f>
        <v>4.166666666666663E-2</v>
      </c>
    </row>
    <row r="29" spans="1:10" ht="15" x14ac:dyDescent="0.25">
      <c r="A29" s="4">
        <f t="shared" si="2"/>
        <v>43185</v>
      </c>
      <c r="B29" s="20" t="s">
        <v>65</v>
      </c>
      <c r="C29" s="59"/>
      <c r="D29" s="60"/>
      <c r="E29" s="52">
        <f>IF('53'!$C29=0,0,'53'!$C29-$C$52)</f>
        <v>0</v>
      </c>
      <c r="F29" s="52">
        <f t="shared" si="1"/>
        <v>0</v>
      </c>
      <c r="G29" s="52">
        <f>IF('53'!$D29&lt;$D$52,0,'53'!$D29-$D$52)</f>
        <v>0</v>
      </c>
    </row>
    <row r="30" spans="1:10" ht="15" x14ac:dyDescent="0.25">
      <c r="A30" s="3">
        <f t="shared" si="2"/>
        <v>43186</v>
      </c>
      <c r="B30" s="20" t="s">
        <v>66</v>
      </c>
      <c r="C30" s="56"/>
      <c r="D30" s="57"/>
      <c r="E30" s="58">
        <f>IF('53'!$C30=0,0,'53'!$C30-$C$52)</f>
        <v>0</v>
      </c>
      <c r="F30" s="58">
        <f t="shared" si="1"/>
        <v>0</v>
      </c>
      <c r="G30" s="58">
        <f>IF('53'!$D30&lt;$D$52,0,'53'!$D30-$D$52)</f>
        <v>0</v>
      </c>
    </row>
    <row r="31" spans="1:10" ht="15" x14ac:dyDescent="0.25">
      <c r="A31" s="4">
        <f t="shared" si="2"/>
        <v>43187</v>
      </c>
      <c r="B31" s="20" t="s">
        <v>67</v>
      </c>
      <c r="C31" s="59"/>
      <c r="D31" s="60"/>
      <c r="E31" s="52">
        <f>IF('53'!$C31=0,0,'53'!$C31-$C$52)</f>
        <v>0</v>
      </c>
      <c r="F31" s="52">
        <f t="shared" si="1"/>
        <v>0</v>
      </c>
      <c r="G31" s="52">
        <f>IF('53'!$D31&lt;$D$52,0,'53'!$D31-$D$52)</f>
        <v>0</v>
      </c>
    </row>
    <row r="32" spans="1:10" ht="15" x14ac:dyDescent="0.25">
      <c r="A32" s="3">
        <f>A31+1</f>
        <v>43188</v>
      </c>
      <c r="B32" s="20" t="s">
        <v>61</v>
      </c>
      <c r="C32" s="56">
        <v>0.33333333333333331</v>
      </c>
      <c r="D32" s="57">
        <v>0.70833333333333337</v>
      </c>
      <c r="E32" s="58">
        <f>IF('53'!$C32=0,0,'53'!$C32-$C$52)</f>
        <v>0</v>
      </c>
      <c r="F32" s="58">
        <f t="shared" si="1"/>
        <v>0</v>
      </c>
      <c r="G32" s="58">
        <f>IF('53'!$D32&lt;$D$52,0,'53'!$D32-$D$52)</f>
        <v>0</v>
      </c>
    </row>
    <row r="33" spans="1:7" ht="15" x14ac:dyDescent="0.25">
      <c r="A33" s="46">
        <f t="shared" ref="A33" si="3">A32+1</f>
        <v>43189</v>
      </c>
      <c r="B33" s="47" t="s">
        <v>62</v>
      </c>
      <c r="C33" s="53">
        <v>0.33333333333333331</v>
      </c>
      <c r="D33" s="54">
        <v>0.75</v>
      </c>
      <c r="E33" s="55">
        <f>IF('53'!$C33=0,0,'53'!$C33-$C$52)</f>
        <v>0</v>
      </c>
      <c r="F33" s="55">
        <f t="shared" si="1"/>
        <v>0</v>
      </c>
      <c r="G33" s="55">
        <f>IF('53'!$D33&lt;$D$52,0,'53'!$D33-$D$52)</f>
        <v>4.166666666666663E-2</v>
      </c>
    </row>
    <row r="34" spans="1:7" ht="15" x14ac:dyDescent="0.2">
      <c r="A34" s="3">
        <f>A33+1</f>
        <v>43190</v>
      </c>
      <c r="B34" s="20" t="s">
        <v>63</v>
      </c>
      <c r="C34" s="5"/>
      <c r="D34" s="6"/>
      <c r="E34" s="58">
        <f>IF('53'!$C34=0,0,'53'!$C34-$C$52)</f>
        <v>0</v>
      </c>
      <c r="F34" s="58">
        <f t="shared" ref="F34" si="4">IF(D34=0,0,IF(D34&lt;$D$52,$D$52-D34,0))</f>
        <v>0</v>
      </c>
      <c r="G34" s="58">
        <f>IF('53'!$D34&lt;$D$52,0,'53'!$D34-$D$52)</f>
        <v>0</v>
      </c>
    </row>
    <row r="35" spans="1:7" ht="15" x14ac:dyDescent="0.25">
      <c r="A35" s="7"/>
      <c r="B35" s="1">
        <f>'53'!$C$35-'53'!$D$35+COUNTA(C4:C35)</f>
        <v>4</v>
      </c>
      <c r="C35" s="18">
        <f>SUBTOTAL(103,'53'!$C$4:$C$33)</f>
        <v>3</v>
      </c>
      <c r="D35" s="18">
        <f>SUBTOTAL(103,'53'!$D$4:$D$33)</f>
        <v>3</v>
      </c>
      <c r="E35" s="8">
        <f>SUM(E4:E34)</f>
        <v>0</v>
      </c>
      <c r="F35" s="8">
        <f>SUM(F4:F34)</f>
        <v>0</v>
      </c>
      <c r="G35" s="8">
        <f>SUM(G4:G34)</f>
        <v>8.3333333333333259E-2</v>
      </c>
    </row>
    <row r="36" spans="1:7" ht="8.25" hidden="1" customHeight="1" x14ac:dyDescent="0.2"/>
    <row r="37" spans="1:7" ht="15.75" hidden="1" x14ac:dyDescent="0.2">
      <c r="E37" s="28">
        <f>'53'!$E$35*1.5</f>
        <v>0</v>
      </c>
      <c r="F37" s="28">
        <f>'53'!$F$35*1</f>
        <v>0</v>
      </c>
      <c r="G37" s="28">
        <f>'53'!$G$35*1.5</f>
        <v>0.12499999999999989</v>
      </c>
    </row>
    <row r="38" spans="1:7" ht="22.5" hidden="1" customHeight="1" x14ac:dyDescent="0.2">
      <c r="E38" s="29">
        <f>E37*24</f>
        <v>0</v>
      </c>
      <c r="F38" s="29">
        <f t="shared" ref="F38:G38" si="5">F37*24</f>
        <v>0</v>
      </c>
      <c r="G38" s="29">
        <f t="shared" si="5"/>
        <v>2.9999999999999973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111</v>
      </c>
      <c r="C40" s="32">
        <f>'53'!$C$35*I7</f>
        <v>100</v>
      </c>
      <c r="D40" s="32">
        <f>جدول!G56</f>
        <v>0</v>
      </c>
      <c r="E40" s="33">
        <f>E38*$I$8</f>
        <v>0</v>
      </c>
      <c r="F40" s="33">
        <f t="shared" ref="F40:G40" si="6">F38*$I$8</f>
        <v>0</v>
      </c>
      <c r="G40" s="33">
        <f t="shared" si="6"/>
        <v>11.111111111111102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4" activePane="bottomRight" state="frozen"/>
      <selection activeCell="J15" sqref="J15"/>
      <selection pane="topRight" activeCell="J15" sqref="J15"/>
      <selection pane="bottomLeft" activeCell="J15" sqref="J15"/>
      <selection pane="bottomRight" activeCell="D35" sqref="D35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جدول!B57</f>
        <v>72</v>
      </c>
    </row>
    <row r="2" spans="1:10" ht="20.25" x14ac:dyDescent="0.3">
      <c r="A2" s="133" t="s">
        <v>20</v>
      </c>
      <c r="B2" s="133"/>
      <c r="C2" s="39" t="str">
        <f>جدول!C57</f>
        <v xml:space="preserve"> امل جبريل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">
      <c r="A4" s="3">
        <v>43160</v>
      </c>
      <c r="B4" s="20" t="s">
        <v>61</v>
      </c>
      <c r="C4" s="58">
        <v>0.33333333333333331</v>
      </c>
      <c r="D4" s="58">
        <v>0.70833333333333337</v>
      </c>
      <c r="E4" s="51">
        <f>IF('54'!$C4=0,0,'54'!$C4-$C$52)</f>
        <v>0</v>
      </c>
      <c r="F4" s="51">
        <f>IF(D4=0,0,IF(D4&lt;$D$52,$D$52-D4,0))</f>
        <v>0</v>
      </c>
      <c r="G4" s="51">
        <f>IF('54'!$D4&lt;$D$52,0,'54'!$D4-$D$52)</f>
        <v>0</v>
      </c>
      <c r="I4" s="40">
        <f>جدول!D57</f>
        <v>1000</v>
      </c>
      <c r="J4" s="23" t="s">
        <v>3</v>
      </c>
    </row>
    <row r="5" spans="1:10" ht="15" x14ac:dyDescent="0.2">
      <c r="A5" s="46">
        <f t="shared" ref="A5" si="0">A4+1</f>
        <v>43161</v>
      </c>
      <c r="B5" s="47" t="s">
        <v>62</v>
      </c>
      <c r="C5" s="55">
        <v>0.33333333333333331</v>
      </c>
      <c r="D5" s="55">
        <v>1.0208333333333333</v>
      </c>
      <c r="E5" s="55">
        <f>IF('54'!$C5=0,0,'54'!$C5-$C$52)</f>
        <v>0</v>
      </c>
      <c r="F5" s="55">
        <f t="shared" ref="F5:F33" si="1">IF(D5=0,0,IF(D5&lt;$D$52,$D$52-D5,0))</f>
        <v>0</v>
      </c>
      <c r="G5" s="55">
        <f>IF('54'!$D5&lt;$D$52,0,'54'!$D5-$D$52)</f>
        <v>0.31249999999999989</v>
      </c>
      <c r="I5" s="23">
        <v>30</v>
      </c>
      <c r="J5" s="23" t="s">
        <v>10</v>
      </c>
    </row>
    <row r="6" spans="1:10" ht="15" x14ac:dyDescent="0.2">
      <c r="A6" s="3">
        <f>A5+1</f>
        <v>43162</v>
      </c>
      <c r="B6" s="20" t="s">
        <v>63</v>
      </c>
      <c r="C6" s="58">
        <v>0.40625</v>
      </c>
      <c r="D6" s="58">
        <v>0.75</v>
      </c>
      <c r="E6" s="58">
        <f>IF('54'!$C6=0,0,'54'!$C6-$C$52)</f>
        <v>7.2916666666666685E-2</v>
      </c>
      <c r="F6" s="58">
        <f t="shared" si="1"/>
        <v>0</v>
      </c>
      <c r="G6" s="58">
        <f>IF('54'!$D6&lt;$D$52,0,'54'!$D6-$D$52)</f>
        <v>4.166666666666663E-2</v>
      </c>
      <c r="I6" s="23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58">
        <v>0.33333333333333331</v>
      </c>
      <c r="D7" s="58">
        <v>0.75</v>
      </c>
      <c r="E7" s="52">
        <f>IF('54'!$C7=0,0,'54'!$C7-$C$52)</f>
        <v>0</v>
      </c>
      <c r="F7" s="52">
        <f t="shared" si="1"/>
        <v>0</v>
      </c>
      <c r="G7" s="52">
        <f>IF('54'!$D7&lt;$D$52,0,'54'!$D7-$D$52)</f>
        <v>4.166666666666663E-2</v>
      </c>
      <c r="I7" s="48">
        <f>I4/I5</f>
        <v>33.333333333333336</v>
      </c>
      <c r="J7" s="23" t="s">
        <v>12</v>
      </c>
    </row>
    <row r="8" spans="1:10" ht="15" x14ac:dyDescent="0.2">
      <c r="A8" s="3">
        <f t="shared" si="2"/>
        <v>43164</v>
      </c>
      <c r="B8" s="20" t="s">
        <v>65</v>
      </c>
      <c r="C8" s="58">
        <v>0.33333333333333331</v>
      </c>
      <c r="D8" s="58">
        <v>0.70833333333333337</v>
      </c>
      <c r="E8" s="58">
        <f>IF('54'!$C8=0,0,'54'!$C8-$C$52)</f>
        <v>0</v>
      </c>
      <c r="F8" s="58">
        <f t="shared" si="1"/>
        <v>0</v>
      </c>
      <c r="G8" s="58">
        <f>IF('54'!$D8&lt;$D$52,0,'54'!$D8-$D$52)</f>
        <v>0</v>
      </c>
      <c r="I8" s="48">
        <f>I7/I6</f>
        <v>3.7037037037037042</v>
      </c>
      <c r="J8" s="23" t="s">
        <v>4</v>
      </c>
    </row>
    <row r="9" spans="1:10" ht="15" x14ac:dyDescent="0.2">
      <c r="A9" s="4">
        <f t="shared" si="2"/>
        <v>43165</v>
      </c>
      <c r="B9" s="20" t="s">
        <v>66</v>
      </c>
      <c r="C9" s="114"/>
      <c r="D9" s="114"/>
      <c r="E9" s="52">
        <f>IF('54'!$C9=0,0,'54'!$C9-$C$52)</f>
        <v>0</v>
      </c>
      <c r="F9" s="52">
        <f t="shared" si="1"/>
        <v>0</v>
      </c>
      <c r="G9" s="52">
        <f>IF('54'!$D9&lt;$D$52,0,'54'!$D9-$D$52)</f>
        <v>0</v>
      </c>
      <c r="I9" s="23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114"/>
      <c r="D10" s="114"/>
      <c r="E10" s="58">
        <f>IF('54'!$C10=0,0,'54'!$C10-$C$52)</f>
        <v>0</v>
      </c>
      <c r="F10" s="58">
        <f t="shared" si="1"/>
        <v>0</v>
      </c>
      <c r="G10" s="58">
        <f>IF('54'!$D10&lt;$D$52,0,'54'!$D10-$D$52)</f>
        <v>0</v>
      </c>
    </row>
    <row r="11" spans="1:10" ht="15" x14ac:dyDescent="0.2">
      <c r="A11" s="4">
        <f t="shared" si="2"/>
        <v>43167</v>
      </c>
      <c r="B11" s="20" t="s">
        <v>61</v>
      </c>
      <c r="C11" s="114"/>
      <c r="D11" s="114"/>
      <c r="E11" s="52">
        <f>IF('54'!$C11=0,0,'54'!$C11-$C$52)</f>
        <v>0</v>
      </c>
      <c r="F11" s="52">
        <f t="shared" si="1"/>
        <v>0</v>
      </c>
      <c r="G11" s="52">
        <f>IF('54'!$D11&lt;$D$52,0,'54'!$D11-$D$52)</f>
        <v>0</v>
      </c>
      <c r="I11" s="23" t="s">
        <v>100</v>
      </c>
    </row>
    <row r="12" spans="1:10" ht="15" x14ac:dyDescent="0.2">
      <c r="A12" s="46">
        <f t="shared" si="2"/>
        <v>43168</v>
      </c>
      <c r="B12" s="47" t="s">
        <v>62</v>
      </c>
      <c r="C12" s="55">
        <v>0.33333333333333331</v>
      </c>
      <c r="D12" s="55">
        <v>0.70833333333333337</v>
      </c>
      <c r="E12" s="55">
        <f>IF('54'!$C12=0,0,'54'!$C12-$C$52)</f>
        <v>0</v>
      </c>
      <c r="F12" s="55">
        <f t="shared" si="1"/>
        <v>0</v>
      </c>
      <c r="G12" s="55">
        <f>IF('54'!$D12&lt;$D$52,0,'54'!$D12-$D$52)</f>
        <v>0</v>
      </c>
      <c r="I12" s="58">
        <v>0.375</v>
      </c>
      <c r="J12" s="58">
        <v>0.6875</v>
      </c>
    </row>
    <row r="13" spans="1:10" ht="15" x14ac:dyDescent="0.2">
      <c r="A13" s="4">
        <f t="shared" si="2"/>
        <v>43169</v>
      </c>
      <c r="B13" s="20" t="s">
        <v>63</v>
      </c>
      <c r="C13" s="114"/>
      <c r="D13" s="114"/>
      <c r="E13" s="52">
        <f>IF('54'!$C13=0,0,'54'!$C13-$C$52)</f>
        <v>0</v>
      </c>
      <c r="F13" s="52">
        <f t="shared" si="1"/>
        <v>0</v>
      </c>
      <c r="G13" s="52">
        <f>IF('54'!$D13&lt;$D$52,0,'54'!$D13-$D$52)</f>
        <v>0</v>
      </c>
      <c r="J13" s="58">
        <f>J12-I12</f>
        <v>0.3125</v>
      </c>
    </row>
    <row r="14" spans="1:10" ht="15" x14ac:dyDescent="0.2">
      <c r="A14" s="3">
        <f t="shared" si="2"/>
        <v>43170</v>
      </c>
      <c r="B14" s="20" t="s">
        <v>64</v>
      </c>
      <c r="C14" s="58">
        <v>0.33333333333333331</v>
      </c>
      <c r="D14" s="58">
        <v>0.70833333333333337</v>
      </c>
      <c r="E14" s="58">
        <f>IF('54'!$C14=0,0,'54'!$C14-$C$52)</f>
        <v>0</v>
      </c>
      <c r="F14" s="58">
        <f t="shared" si="1"/>
        <v>0</v>
      </c>
      <c r="G14" s="58">
        <f>IF('54'!$D14&lt;$D$52,0,'54'!$D14-$D$52)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0.33333333333333331</v>
      </c>
      <c r="D15" s="58">
        <v>0.70833333333333337</v>
      </c>
      <c r="E15" s="52">
        <f>IF('54'!$C15=0,0,'54'!$C15-$C$52)</f>
        <v>0</v>
      </c>
      <c r="F15" s="52">
        <f t="shared" si="1"/>
        <v>0</v>
      </c>
      <c r="G15" s="52">
        <f>IF('54'!$D15&lt;$D$52,0,'54'!$D15-$D$52)</f>
        <v>0</v>
      </c>
      <c r="J15" s="101">
        <f>J14+J13</f>
        <v>1.0208333333333335</v>
      </c>
    </row>
    <row r="16" spans="1:10" ht="15" x14ac:dyDescent="0.2">
      <c r="A16" s="3">
        <f t="shared" si="2"/>
        <v>43172</v>
      </c>
      <c r="B16" s="20" t="s">
        <v>66</v>
      </c>
      <c r="C16" s="58">
        <v>0.33333333333333331</v>
      </c>
      <c r="D16" s="58">
        <v>0.70833333333333337</v>
      </c>
      <c r="E16" s="58">
        <f>IF('54'!$C16=0,0,'54'!$C16-$C$52)</f>
        <v>0</v>
      </c>
      <c r="F16" s="58">
        <f t="shared" si="1"/>
        <v>0</v>
      </c>
      <c r="G16" s="58">
        <f>IF('54'!$D16&lt;$D$52,0,'54'!$D16-$D$52)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0.33333333333333331</v>
      </c>
      <c r="D17" s="58">
        <v>0.70833333333333337</v>
      </c>
      <c r="E17" s="52">
        <f>IF('54'!$C17=0,0,'54'!$C17-$C$52)</f>
        <v>0</v>
      </c>
      <c r="F17" s="52">
        <f t="shared" si="1"/>
        <v>0</v>
      </c>
      <c r="G17" s="52">
        <f>IF('54'!$D17&lt;$D$52,0,'54'!$D17-$D$52)</f>
        <v>0</v>
      </c>
      <c r="I17" s="58">
        <v>0.375</v>
      </c>
      <c r="J17" s="58">
        <v>0.54166666666666663</v>
      </c>
    </row>
    <row r="18" spans="1:10" ht="15" x14ac:dyDescent="0.2">
      <c r="A18" s="3">
        <f t="shared" si="2"/>
        <v>43174</v>
      </c>
      <c r="B18" s="20" t="s">
        <v>61</v>
      </c>
      <c r="C18" s="58">
        <v>0.35416666666666669</v>
      </c>
      <c r="D18" s="58">
        <v>0.70833333333333337</v>
      </c>
      <c r="E18" s="58">
        <f>IF('54'!$C18=0,0,'54'!$C18-$C$52)</f>
        <v>2.083333333333337E-2</v>
      </c>
      <c r="F18" s="58">
        <f t="shared" si="1"/>
        <v>0</v>
      </c>
      <c r="G18" s="58">
        <f>IF('54'!$D18&lt;$D$52,0,'54'!$D18-$D$52)</f>
        <v>0</v>
      </c>
      <c r="J18" s="58">
        <f>J17-I17</f>
        <v>0.16666666666666663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0.70833333333333337</v>
      </c>
      <c r="E19" s="55">
        <f>IF('54'!$C19=0,0,'54'!$C19-$C$52)</f>
        <v>0</v>
      </c>
      <c r="F19" s="55">
        <f t="shared" si="1"/>
        <v>0</v>
      </c>
      <c r="G19" s="55">
        <f>IF('54'!$D19&lt;$D$52,0,'54'!$D19-$D$52)</f>
        <v>0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0.70833333333333337</v>
      </c>
      <c r="E20" s="58">
        <f>IF('54'!$C20=0,0,'54'!$C20-$C$52)</f>
        <v>0</v>
      </c>
      <c r="F20" s="58">
        <f t="shared" si="1"/>
        <v>0</v>
      </c>
      <c r="G20" s="58">
        <f>IF('54'!$D20&lt;$D$52,0,'54'!$D20-$D$52)</f>
        <v>0</v>
      </c>
      <c r="J20" s="101">
        <f>J19+J18</f>
        <v>0.875</v>
      </c>
    </row>
    <row r="21" spans="1:10" ht="15" x14ac:dyDescent="0.2">
      <c r="A21" s="4">
        <f t="shared" si="2"/>
        <v>43177</v>
      </c>
      <c r="B21" s="20" t="s">
        <v>64</v>
      </c>
      <c r="C21" s="58">
        <v>0.33333333333333331</v>
      </c>
      <c r="D21" s="58">
        <v>0.75</v>
      </c>
      <c r="E21" s="52">
        <f>IF('54'!$C21=0,0,'54'!$C21-$C$52)</f>
        <v>0</v>
      </c>
      <c r="F21" s="52">
        <f t="shared" si="1"/>
        <v>0</v>
      </c>
      <c r="G21" s="52">
        <f>IF('54'!$D21&lt;$D$52,0,'54'!$D21-$D$52)</f>
        <v>4.166666666666663E-2</v>
      </c>
    </row>
    <row r="22" spans="1:10" ht="15" x14ac:dyDescent="0.2">
      <c r="A22" s="3">
        <f t="shared" si="2"/>
        <v>43178</v>
      </c>
      <c r="B22" s="20" t="s">
        <v>65</v>
      </c>
      <c r="C22" s="58">
        <v>0.33333333333333331</v>
      </c>
      <c r="D22" s="58">
        <v>0.75</v>
      </c>
      <c r="E22" s="58">
        <f>IF('54'!$C22=0,0,'54'!$C22-$C$52)</f>
        <v>0</v>
      </c>
      <c r="F22" s="58">
        <f t="shared" si="1"/>
        <v>0</v>
      </c>
      <c r="G22" s="58">
        <f>IF('54'!$D22&lt;$D$52,0,'54'!$D22-$D$52)</f>
        <v>4.166666666666663E-2</v>
      </c>
    </row>
    <row r="23" spans="1:10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0.80208333333333337</v>
      </c>
      <c r="E23" s="52">
        <f>IF('54'!$C23=0,0,'54'!$C23-$C$52)</f>
        <v>0</v>
      </c>
      <c r="F23" s="52">
        <f t="shared" si="1"/>
        <v>0</v>
      </c>
      <c r="G23" s="52">
        <f>IF('54'!$D23&lt;$D$52,0,'54'!$D23-$D$52)</f>
        <v>9.375E-2</v>
      </c>
    </row>
    <row r="24" spans="1:10" ht="15" x14ac:dyDescent="0.2">
      <c r="A24" s="3">
        <f t="shared" si="2"/>
        <v>43180</v>
      </c>
      <c r="B24" s="20" t="s">
        <v>67</v>
      </c>
      <c r="C24" s="58">
        <v>0.33333333333333331</v>
      </c>
      <c r="D24" s="58">
        <v>0.75</v>
      </c>
      <c r="E24" s="58">
        <f>IF('54'!$C24=0,0,'54'!$C24-$C$52)</f>
        <v>0</v>
      </c>
      <c r="F24" s="58">
        <f t="shared" si="1"/>
        <v>0</v>
      </c>
      <c r="G24" s="58">
        <f>IF('54'!$D24&lt;$D$52,0,'54'!$D24-$D$52)</f>
        <v>4.166666666666663E-2</v>
      </c>
    </row>
    <row r="25" spans="1:10" ht="15" x14ac:dyDescent="0.2">
      <c r="A25" s="4">
        <f t="shared" si="2"/>
        <v>43181</v>
      </c>
      <c r="B25" s="20" t="s">
        <v>61</v>
      </c>
      <c r="C25" s="58">
        <v>0.33333333333333331</v>
      </c>
      <c r="D25" s="58">
        <v>0.70833333333333337</v>
      </c>
      <c r="E25" s="52">
        <f>IF('54'!$C25=0,0,'54'!$C25-$C$52)</f>
        <v>0</v>
      </c>
      <c r="F25" s="52">
        <f t="shared" si="1"/>
        <v>0</v>
      </c>
      <c r="G25" s="52">
        <f>IF('54'!$D25&lt;$D$52,0,'54'!$D25-$D$52)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0.875</v>
      </c>
      <c r="E26" s="55">
        <f>IF('54'!$C26=0,0,'54'!$C26-$C$52)</f>
        <v>0</v>
      </c>
      <c r="F26" s="55">
        <f t="shared" si="1"/>
        <v>0</v>
      </c>
      <c r="G26" s="55">
        <f>IF('54'!$D26&lt;$D$52,0,'54'!$D26-$D$52)</f>
        <v>0.16666666666666663</v>
      </c>
    </row>
    <row r="27" spans="1:10" ht="15" x14ac:dyDescent="0.2">
      <c r="A27" s="4">
        <f t="shared" si="2"/>
        <v>43183</v>
      </c>
      <c r="B27" s="20" t="s">
        <v>63</v>
      </c>
      <c r="C27" s="58">
        <v>0.33333333333333331</v>
      </c>
      <c r="D27" s="58">
        <v>0.75</v>
      </c>
      <c r="E27" s="52">
        <f>IF('54'!$C27=0,0,'54'!$C27-$C$52)</f>
        <v>0</v>
      </c>
      <c r="F27" s="52">
        <f t="shared" si="1"/>
        <v>0</v>
      </c>
      <c r="G27" s="52">
        <f>IF('54'!$D27&lt;$D$52,0,'54'!$D27-$D$52)</f>
        <v>4.166666666666663E-2</v>
      </c>
    </row>
    <row r="28" spans="1:10" ht="15" x14ac:dyDescent="0.2">
      <c r="A28" s="3">
        <f t="shared" si="2"/>
        <v>43184</v>
      </c>
      <c r="B28" s="20" t="s">
        <v>64</v>
      </c>
      <c r="C28" s="58">
        <v>0.33333333333333331</v>
      </c>
      <c r="D28" s="58">
        <v>0.75</v>
      </c>
      <c r="E28" s="58">
        <f>IF('54'!$C28=0,0,'54'!$C28-$C$52)</f>
        <v>0</v>
      </c>
      <c r="F28" s="58">
        <f t="shared" si="1"/>
        <v>0</v>
      </c>
      <c r="G28" s="58">
        <f>IF('54'!$D28&lt;$D$52,0,'54'!$D28-$D$52)</f>
        <v>4.166666666666663E-2</v>
      </c>
    </row>
    <row r="29" spans="1:10" ht="15" x14ac:dyDescent="0.2">
      <c r="A29" s="4">
        <f t="shared" si="2"/>
        <v>43185</v>
      </c>
      <c r="B29" s="20" t="s">
        <v>65</v>
      </c>
      <c r="C29" s="58">
        <v>0.33333333333333331</v>
      </c>
      <c r="D29" s="58">
        <v>0.86111111111111116</v>
      </c>
      <c r="E29" s="52">
        <f>IF('54'!$C29=0,0,'54'!$C29-$C$52)</f>
        <v>0</v>
      </c>
      <c r="F29" s="52">
        <f t="shared" si="1"/>
        <v>0</v>
      </c>
      <c r="G29" s="52">
        <f>IF('54'!$D29&lt;$D$52,0,'54'!$D29-$D$52)</f>
        <v>0.15277777777777779</v>
      </c>
    </row>
    <row r="30" spans="1:10" ht="15" x14ac:dyDescent="0.2">
      <c r="A30" s="3">
        <f t="shared" si="2"/>
        <v>43186</v>
      </c>
      <c r="B30" s="20" t="s">
        <v>66</v>
      </c>
      <c r="C30" s="58">
        <v>0.33333333333333331</v>
      </c>
      <c r="D30" s="58">
        <v>0.79166666666666663</v>
      </c>
      <c r="E30" s="58">
        <f>IF('54'!$C30=0,0,'54'!$C30-$C$52)</f>
        <v>0</v>
      </c>
      <c r="F30" s="58">
        <f t="shared" si="1"/>
        <v>0</v>
      </c>
      <c r="G30" s="58">
        <f>IF('54'!$D30&lt;$D$52,0,'54'!$D30-$D$52)</f>
        <v>8.3333333333333259E-2</v>
      </c>
    </row>
    <row r="31" spans="1:10" ht="15" x14ac:dyDescent="0.2">
      <c r="A31" s="4">
        <f t="shared" si="2"/>
        <v>43187</v>
      </c>
      <c r="B31" s="20" t="s">
        <v>67</v>
      </c>
      <c r="C31" s="58">
        <v>0.33333333333333331</v>
      </c>
      <c r="D31" s="58">
        <v>0.75</v>
      </c>
      <c r="E31" s="52">
        <f>IF('54'!$C31=0,0,'54'!$C31-$C$52)</f>
        <v>0</v>
      </c>
      <c r="F31" s="52">
        <f t="shared" si="1"/>
        <v>0</v>
      </c>
      <c r="G31" s="52">
        <f>IF('54'!$D31&lt;$D$52,0,'54'!$D31-$D$52)</f>
        <v>4.166666666666663E-2</v>
      </c>
    </row>
    <row r="32" spans="1:10" ht="15" x14ac:dyDescent="0.2">
      <c r="A32" s="3">
        <f>A31+1</f>
        <v>43188</v>
      </c>
      <c r="B32" s="20" t="s">
        <v>61</v>
      </c>
      <c r="C32" s="58">
        <v>0.33333333333333331</v>
      </c>
      <c r="D32" s="58">
        <v>0.70833333333333337</v>
      </c>
      <c r="E32" s="58">
        <f>IF('54'!$C32=0,0,'54'!$C32-$C$52)</f>
        <v>0</v>
      </c>
      <c r="F32" s="58">
        <f t="shared" si="1"/>
        <v>0</v>
      </c>
      <c r="G32" s="58">
        <f>IF('54'!$D32&lt;$D$52,0,'54'!$D32-$D$52)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5">
        <v>0.33333333333333331</v>
      </c>
      <c r="D33" s="55">
        <v>0.70833333333333337</v>
      </c>
      <c r="E33" s="55">
        <f>IF('54'!$C33=0,0,'54'!$C33-$C$52)</f>
        <v>0</v>
      </c>
      <c r="F33" s="55">
        <f t="shared" si="1"/>
        <v>0</v>
      </c>
      <c r="G33" s="55">
        <f>IF('54'!$D33&lt;$D$52,0,'54'!$D33-$D$52)</f>
        <v>0</v>
      </c>
    </row>
    <row r="34" spans="1:7" ht="15" x14ac:dyDescent="0.2">
      <c r="A34" s="3">
        <f>A33+1</f>
        <v>43190</v>
      </c>
      <c r="B34" s="20" t="s">
        <v>63</v>
      </c>
      <c r="C34" s="58">
        <v>0.33333333333333331</v>
      </c>
      <c r="D34" s="58">
        <v>0.75</v>
      </c>
      <c r="E34" s="58">
        <f>IF('54'!$C34=0,0,'54'!$C34-$C$52)</f>
        <v>0</v>
      </c>
      <c r="F34" s="58">
        <f t="shared" ref="F34" si="4">IF(D34=0,0,IF(D34&lt;$D$52,$D$52-D34,0))</f>
        <v>0</v>
      </c>
      <c r="G34" s="58">
        <f>IF('54'!$D34&lt;$D$52,0,'54'!$D34-$D$52)</f>
        <v>4.166666666666663E-2</v>
      </c>
    </row>
    <row r="35" spans="1:7" ht="15" x14ac:dyDescent="0.25">
      <c r="A35" s="7"/>
      <c r="B35" s="1">
        <f>'54'!$C$35-'54'!$D$35+COUNTA(C4:C35)</f>
        <v>28</v>
      </c>
      <c r="C35" s="18">
        <f>SUBTOTAL(103,'54'!$C$4:$C$33)</f>
        <v>26</v>
      </c>
      <c r="D35" s="18">
        <f>SUBTOTAL(103,'54'!$D$4:$D$33)</f>
        <v>26</v>
      </c>
      <c r="E35" s="8">
        <f>SUM(E4:E34)</f>
        <v>9.3750000000000056E-2</v>
      </c>
      <c r="F35" s="8">
        <f>SUM(F4:F34)</f>
        <v>0</v>
      </c>
      <c r="G35" s="8">
        <f>SUM(G4:G34)</f>
        <v>1.1840277777777772</v>
      </c>
    </row>
    <row r="36" spans="1:7" ht="8.25" hidden="1" customHeight="1" x14ac:dyDescent="0.2"/>
    <row r="37" spans="1:7" ht="15.75" hidden="1" x14ac:dyDescent="0.2">
      <c r="E37" s="28">
        <f>'54'!$E$35*1.5</f>
        <v>0.14062500000000008</v>
      </c>
      <c r="F37" s="28">
        <f>'54'!$F$35*1</f>
        <v>0</v>
      </c>
      <c r="G37" s="28">
        <f>'54'!$G$35*1.5</f>
        <v>1.7760416666666659</v>
      </c>
    </row>
    <row r="38" spans="1:7" ht="22.5" hidden="1" customHeight="1" x14ac:dyDescent="0.2">
      <c r="E38" s="29">
        <f>E37*24</f>
        <v>3.3750000000000018</v>
      </c>
      <c r="F38" s="29">
        <f t="shared" ref="F38:G38" si="5">F37*24</f>
        <v>0</v>
      </c>
      <c r="G38" s="29">
        <f t="shared" si="5"/>
        <v>42.624999999999979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1012</v>
      </c>
      <c r="C40" s="32">
        <f>'54'!$C$35*I7</f>
        <v>866.66666666666674</v>
      </c>
      <c r="D40" s="32">
        <f>جدول!G57</f>
        <v>1550</v>
      </c>
      <c r="E40" s="33">
        <f>E38*$I$8</f>
        <v>12.500000000000009</v>
      </c>
      <c r="F40" s="33">
        <f t="shared" ref="F40:G40" si="6">F38*$I$8</f>
        <v>0</v>
      </c>
      <c r="G40" s="33">
        <f t="shared" si="6"/>
        <v>157.87037037037032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22" activePane="bottomRight" state="frozen"/>
      <selection activeCell="J15" sqref="J15"/>
      <selection pane="topRight" activeCell="J15" sqref="J15"/>
      <selection pane="bottomLeft" activeCell="J15" sqref="J15"/>
      <selection pane="bottomRight" activeCell="D31" sqref="D31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جدول!B58</f>
        <v>0</v>
      </c>
    </row>
    <row r="2" spans="1:10" ht="20.25" x14ac:dyDescent="0.3">
      <c r="A2" s="133" t="s">
        <v>20</v>
      </c>
      <c r="B2" s="133"/>
      <c r="C2" s="39" t="str">
        <f>جدول!C58</f>
        <v>ام خالد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60"/>
      <c r="E4" s="51">
        <f>IF('55'!$C4=0,0,'55'!$C4-$C$52)</f>
        <v>0</v>
      </c>
      <c r="F4" s="51">
        <f>IF(D4=0,0,IF(D4&lt;$D$52,$D$52-D4,0))</f>
        <v>0</v>
      </c>
      <c r="G4" s="51">
        <f>IF('55'!$D4&lt;$D$52,0,'55'!$D4-$D$52)</f>
        <v>0</v>
      </c>
      <c r="I4" s="40">
        <f>جدول!D58</f>
        <v>1000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IF('55'!$C5=0,0,'55'!$C5-$C$52)</f>
        <v>0</v>
      </c>
      <c r="F5" s="55">
        <f t="shared" ref="F5:F33" si="1">IF(D5=0,0,IF(D5&lt;$D$52,$D$52-D5,0))</f>
        <v>0</v>
      </c>
      <c r="G5" s="55">
        <f>IF('55'!$D5&lt;$D$52,0,'55'!$D5-$D$52)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56"/>
      <c r="D6" s="60"/>
      <c r="E6" s="58">
        <f>IF('55'!$C6=0,0,'55'!$C6-$C$52)</f>
        <v>0</v>
      </c>
      <c r="F6" s="58">
        <f t="shared" si="1"/>
        <v>0</v>
      </c>
      <c r="G6" s="58">
        <f>IF('55'!$D6&lt;$D$52,0,'55'!$D6-$D$52)</f>
        <v>0</v>
      </c>
      <c r="I6" s="23">
        <v>9</v>
      </c>
      <c r="J6" s="23" t="s">
        <v>11</v>
      </c>
    </row>
    <row r="7" spans="1:10" ht="15" x14ac:dyDescent="0.25">
      <c r="A7" s="4">
        <f t="shared" ref="A7:A31" si="2">A6+1</f>
        <v>43163</v>
      </c>
      <c r="B7" s="20" t="s">
        <v>64</v>
      </c>
      <c r="C7" s="56"/>
      <c r="D7" s="60"/>
      <c r="E7" s="52">
        <f>IF('55'!$C7=0,0,'55'!$C7-$C$52)</f>
        <v>0</v>
      </c>
      <c r="F7" s="52">
        <f t="shared" si="1"/>
        <v>0</v>
      </c>
      <c r="G7" s="52">
        <f>IF('55'!$D7&lt;$D$52,0,'55'!$D7-$D$52)</f>
        <v>0</v>
      </c>
      <c r="I7" s="48">
        <f>I4/I5</f>
        <v>33.333333333333336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56"/>
      <c r="D8" s="57"/>
      <c r="E8" s="58">
        <f>IF('55'!$C8=0,0,'55'!$C8-$C$52)</f>
        <v>0</v>
      </c>
      <c r="F8" s="58">
        <f t="shared" si="1"/>
        <v>0</v>
      </c>
      <c r="G8" s="58">
        <f>IF('55'!$D8&lt;$D$52,0,'55'!$D8-$D$52)</f>
        <v>0</v>
      </c>
      <c r="I8" s="48">
        <f>I7/I6</f>
        <v>3.7037037037037042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59"/>
      <c r="D9" s="60"/>
      <c r="E9" s="52">
        <f>IF('55'!$C9=0,0,'55'!$C9-$C$52)</f>
        <v>0</v>
      </c>
      <c r="F9" s="52">
        <f t="shared" si="1"/>
        <v>0</v>
      </c>
      <c r="G9" s="52">
        <f>IF('55'!$D9&lt;$D$52,0,'55'!$D9-$D$52)</f>
        <v>0</v>
      </c>
      <c r="I9" s="23">
        <f>I5*I6</f>
        <v>270</v>
      </c>
      <c r="J9" s="23" t="s">
        <v>13</v>
      </c>
    </row>
    <row r="10" spans="1:10" ht="15" x14ac:dyDescent="0.25">
      <c r="A10" s="3">
        <f t="shared" si="2"/>
        <v>43166</v>
      </c>
      <c r="B10" s="20" t="s">
        <v>67</v>
      </c>
      <c r="C10" s="56"/>
      <c r="D10" s="57"/>
      <c r="E10" s="58">
        <f>IF('55'!$C10=0,0,'55'!$C10-$C$52)</f>
        <v>0</v>
      </c>
      <c r="F10" s="58">
        <f t="shared" si="1"/>
        <v>0</v>
      </c>
      <c r="G10" s="58">
        <f>IF('55'!$D10&lt;$D$52,0,'55'!$D10-$D$52)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59"/>
      <c r="D11" s="60"/>
      <c r="E11" s="52">
        <f>IF('55'!$C11=0,0,'55'!$C11-$C$52)</f>
        <v>0</v>
      </c>
      <c r="F11" s="52">
        <f t="shared" si="1"/>
        <v>0</v>
      </c>
      <c r="G11" s="52">
        <f>IF('55'!$D11&lt;$D$52,0,'55'!$D11-$D$52)</f>
        <v>0</v>
      </c>
      <c r="I11" s="23" t="s">
        <v>100</v>
      </c>
    </row>
    <row r="12" spans="1:10" ht="15" x14ac:dyDescent="0.25">
      <c r="A12" s="46">
        <f t="shared" si="2"/>
        <v>43168</v>
      </c>
      <c r="B12" s="47" t="s">
        <v>62</v>
      </c>
      <c r="C12" s="53"/>
      <c r="D12" s="54"/>
      <c r="E12" s="55">
        <f>IF('55'!$C12=0,0,'55'!$C12-$C$52)</f>
        <v>0</v>
      </c>
      <c r="F12" s="55">
        <f t="shared" si="1"/>
        <v>0</v>
      </c>
      <c r="G12" s="55">
        <f>IF('55'!$D12&lt;$D$52,0,'55'!$D12-$D$52)</f>
        <v>0</v>
      </c>
      <c r="I12" s="58">
        <v>0.41666666666666669</v>
      </c>
      <c r="J12" s="58">
        <v>0.64583333333333337</v>
      </c>
    </row>
    <row r="13" spans="1:10" ht="15" x14ac:dyDescent="0.25">
      <c r="A13" s="4">
        <f t="shared" si="2"/>
        <v>43169</v>
      </c>
      <c r="B13" s="20" t="s">
        <v>63</v>
      </c>
      <c r="C13" s="59"/>
      <c r="D13" s="60"/>
      <c r="E13" s="52">
        <f>IF('55'!$C13=0,0,'55'!$C13-$C$52)</f>
        <v>0</v>
      </c>
      <c r="F13" s="52">
        <f t="shared" si="1"/>
        <v>0</v>
      </c>
      <c r="G13" s="52">
        <f>IF('55'!$D13&lt;$D$52,0,'55'!$D13-$D$52)</f>
        <v>0</v>
      </c>
      <c r="J13" s="58">
        <f>J12-I12</f>
        <v>0.22916666666666669</v>
      </c>
    </row>
    <row r="14" spans="1:10" ht="15" x14ac:dyDescent="0.25">
      <c r="A14" s="3">
        <f t="shared" si="2"/>
        <v>43170</v>
      </c>
      <c r="B14" s="20" t="s">
        <v>64</v>
      </c>
      <c r="C14" s="56"/>
      <c r="D14" s="57"/>
      <c r="E14" s="58">
        <f>IF('55'!$C14=0,0,'55'!$C14-$C$52)</f>
        <v>0</v>
      </c>
      <c r="F14" s="58">
        <f t="shared" si="1"/>
        <v>0</v>
      </c>
      <c r="G14" s="58">
        <f>IF('55'!$D14&lt;$D$52,0,'55'!$D14-$D$52)</f>
        <v>0</v>
      </c>
      <c r="J14" s="58">
        <v>0.70833333333333337</v>
      </c>
    </row>
    <row r="15" spans="1:10" ht="15" x14ac:dyDescent="0.25">
      <c r="A15" s="4">
        <f t="shared" si="2"/>
        <v>43171</v>
      </c>
      <c r="B15" s="20" t="s">
        <v>65</v>
      </c>
      <c r="C15" s="59"/>
      <c r="D15" s="60"/>
      <c r="E15" s="52">
        <f>IF('55'!$C15=0,0,'55'!$C15-$C$52)</f>
        <v>0</v>
      </c>
      <c r="F15" s="52">
        <f t="shared" si="1"/>
        <v>0</v>
      </c>
      <c r="G15" s="52">
        <f>IF('55'!$D15&lt;$D$52,0,'55'!$D15-$D$52)</f>
        <v>0</v>
      </c>
      <c r="J15" s="101">
        <f>J14+J13</f>
        <v>0.9375</v>
      </c>
    </row>
    <row r="16" spans="1:10" ht="15" x14ac:dyDescent="0.25">
      <c r="A16" s="3">
        <f t="shared" si="2"/>
        <v>43172</v>
      </c>
      <c r="B16" s="20" t="s">
        <v>66</v>
      </c>
      <c r="C16" s="56"/>
      <c r="D16" s="57"/>
      <c r="E16" s="58">
        <f>IF('55'!$C16=0,0,'55'!$C16-$C$52)</f>
        <v>0</v>
      </c>
      <c r="F16" s="58">
        <f t="shared" si="1"/>
        <v>0</v>
      </c>
      <c r="G16" s="58">
        <f>IF('55'!$D16&lt;$D$52,0,'55'!$D16-$D$52)</f>
        <v>0</v>
      </c>
      <c r="I16" s="23" t="s">
        <v>100</v>
      </c>
    </row>
    <row r="17" spans="1:10" ht="15" x14ac:dyDescent="0.25">
      <c r="A17" s="4">
        <f t="shared" si="2"/>
        <v>43173</v>
      </c>
      <c r="B17" s="20" t="s">
        <v>67</v>
      </c>
      <c r="C17" s="59"/>
      <c r="D17" s="60"/>
      <c r="E17" s="52">
        <f>IF('55'!$C17=0,0,'55'!$C17-$C$52)</f>
        <v>0</v>
      </c>
      <c r="F17" s="52">
        <f t="shared" si="1"/>
        <v>0</v>
      </c>
      <c r="G17" s="52">
        <f>IF('55'!$D17&lt;$D$52,0,'55'!$D17-$D$52)</f>
        <v>0</v>
      </c>
      <c r="I17" s="58">
        <v>0.33333333333333331</v>
      </c>
      <c r="J17" s="58">
        <v>0.70833333333333337</v>
      </c>
    </row>
    <row r="18" spans="1:10" ht="15" x14ac:dyDescent="0.25">
      <c r="A18" s="3">
        <f t="shared" si="2"/>
        <v>43174</v>
      </c>
      <c r="B18" s="20" t="s">
        <v>61</v>
      </c>
      <c r="C18" s="56"/>
      <c r="D18" s="57"/>
      <c r="E18" s="58">
        <f>IF('55'!$C18=0,0,'55'!$C18-$C$52)</f>
        <v>0</v>
      </c>
      <c r="F18" s="58">
        <f t="shared" si="1"/>
        <v>0</v>
      </c>
      <c r="G18" s="58">
        <f>IF('55'!$D18&lt;$D$52,0,'55'!$D18-$D$52)</f>
        <v>0</v>
      </c>
      <c r="J18" s="58">
        <f>J17-I17</f>
        <v>0.37500000000000006</v>
      </c>
    </row>
    <row r="19" spans="1:10" ht="15" x14ac:dyDescent="0.25">
      <c r="A19" s="46">
        <f t="shared" si="2"/>
        <v>43175</v>
      </c>
      <c r="B19" s="47" t="s">
        <v>62</v>
      </c>
      <c r="C19" s="53"/>
      <c r="D19" s="54"/>
      <c r="E19" s="55">
        <f>IF('55'!$C19=0,0,'55'!$C19-$C$52)</f>
        <v>0</v>
      </c>
      <c r="F19" s="55">
        <f t="shared" si="1"/>
        <v>0</v>
      </c>
      <c r="G19" s="55">
        <f>IF('55'!$D19&lt;$D$52,0,'55'!$D19-$D$52)</f>
        <v>0</v>
      </c>
      <c r="J19" s="58">
        <v>0.70833333333333337</v>
      </c>
    </row>
    <row r="20" spans="1:10" ht="15" x14ac:dyDescent="0.25">
      <c r="A20" s="3">
        <f t="shared" si="2"/>
        <v>43176</v>
      </c>
      <c r="B20" s="20" t="s">
        <v>63</v>
      </c>
      <c r="C20" s="56"/>
      <c r="D20" s="57"/>
      <c r="E20" s="58">
        <f>IF('55'!$C20=0,0,'55'!$C20-$C$52)</f>
        <v>0</v>
      </c>
      <c r="F20" s="58">
        <f t="shared" si="1"/>
        <v>0</v>
      </c>
      <c r="G20" s="58">
        <f>IF('55'!$D20&lt;$D$52,0,'55'!$D20-$D$52)</f>
        <v>0</v>
      </c>
      <c r="J20" s="101">
        <f>J19+J18</f>
        <v>1.0833333333333335</v>
      </c>
    </row>
    <row r="21" spans="1:10" ht="15" x14ac:dyDescent="0.25">
      <c r="A21" s="4">
        <f t="shared" si="2"/>
        <v>43177</v>
      </c>
      <c r="B21" s="20" t="s">
        <v>64</v>
      </c>
      <c r="C21" s="59"/>
      <c r="D21" s="60"/>
      <c r="E21" s="52">
        <f>IF('55'!$C21=0,0,'55'!$C21-$C$52)</f>
        <v>0</v>
      </c>
      <c r="F21" s="52">
        <f t="shared" si="1"/>
        <v>0</v>
      </c>
      <c r="G21" s="52">
        <f>IF('55'!$D21&lt;$D$52,0,'55'!$D21-$D$52)</f>
        <v>0</v>
      </c>
    </row>
    <row r="22" spans="1:10" ht="15" x14ac:dyDescent="0.25">
      <c r="A22" s="3">
        <f t="shared" si="2"/>
        <v>43178</v>
      </c>
      <c r="B22" s="20" t="s">
        <v>65</v>
      </c>
      <c r="C22" s="56"/>
      <c r="D22" s="57"/>
      <c r="E22" s="58">
        <f>IF('55'!$C22=0,0,'55'!$C22-$C$52)</f>
        <v>0</v>
      </c>
      <c r="F22" s="58">
        <f t="shared" si="1"/>
        <v>0</v>
      </c>
      <c r="G22" s="58">
        <f>IF('55'!$D22&lt;$D$52,0,'55'!$D22-$D$52)</f>
        <v>0</v>
      </c>
    </row>
    <row r="23" spans="1:10" ht="15" x14ac:dyDescent="0.25">
      <c r="A23" s="4">
        <f t="shared" si="2"/>
        <v>43179</v>
      </c>
      <c r="B23" s="20" t="s">
        <v>66</v>
      </c>
      <c r="C23" s="59"/>
      <c r="D23" s="60"/>
      <c r="E23" s="52">
        <f>IF('55'!$C23=0,0,'55'!$C23-$C$52)</f>
        <v>0</v>
      </c>
      <c r="F23" s="52">
        <f t="shared" si="1"/>
        <v>0</v>
      </c>
      <c r="G23" s="52">
        <f>IF('55'!$D23&lt;$D$52,0,'55'!$D23-$D$52)</f>
        <v>0</v>
      </c>
    </row>
    <row r="24" spans="1:10" ht="15" x14ac:dyDescent="0.25">
      <c r="A24" s="3">
        <f t="shared" si="2"/>
        <v>43180</v>
      </c>
      <c r="B24" s="20" t="s">
        <v>67</v>
      </c>
      <c r="C24" s="56"/>
      <c r="D24" s="57"/>
      <c r="E24" s="58">
        <f>IF('55'!$C24=0,0,'55'!$C24-$C$52)</f>
        <v>0</v>
      </c>
      <c r="F24" s="58">
        <f t="shared" si="1"/>
        <v>0</v>
      </c>
      <c r="G24" s="58">
        <f>IF('55'!$D24&lt;$D$52,0,'55'!$D24-$D$52)</f>
        <v>0</v>
      </c>
    </row>
    <row r="25" spans="1:10" ht="15" x14ac:dyDescent="0.25">
      <c r="A25" s="4">
        <f t="shared" si="2"/>
        <v>43181</v>
      </c>
      <c r="B25" s="20" t="s">
        <v>61</v>
      </c>
      <c r="C25" s="59"/>
      <c r="D25" s="60"/>
      <c r="E25" s="52">
        <f>IF('55'!$C25=0,0,'55'!$C25-$C$52)</f>
        <v>0</v>
      </c>
      <c r="F25" s="52">
        <f t="shared" si="1"/>
        <v>0</v>
      </c>
      <c r="G25" s="52">
        <f>IF('55'!$D25&lt;$D$52,0,'55'!$D25-$D$52)</f>
        <v>0</v>
      </c>
    </row>
    <row r="26" spans="1:10" ht="15" x14ac:dyDescent="0.25">
      <c r="A26" s="46">
        <f t="shared" si="2"/>
        <v>43182</v>
      </c>
      <c r="B26" s="47" t="s">
        <v>62</v>
      </c>
      <c r="C26" s="53"/>
      <c r="D26" s="54"/>
      <c r="E26" s="55">
        <f>IF('55'!$C26=0,0,'55'!$C26-$C$52)</f>
        <v>0</v>
      </c>
      <c r="F26" s="55">
        <f t="shared" si="1"/>
        <v>0</v>
      </c>
      <c r="G26" s="55">
        <f>IF('55'!$D26&lt;$D$52,0,'55'!$D26-$D$52)</f>
        <v>0</v>
      </c>
    </row>
    <row r="27" spans="1:10" ht="15" x14ac:dyDescent="0.25">
      <c r="A27" s="4">
        <f t="shared" si="2"/>
        <v>43183</v>
      </c>
      <c r="B27" s="20" t="s">
        <v>63</v>
      </c>
      <c r="C27" s="59"/>
      <c r="D27" s="60"/>
      <c r="E27" s="52">
        <f>IF('55'!$C27=0,0,'55'!$C27-$C$52)</f>
        <v>0</v>
      </c>
      <c r="F27" s="52">
        <f t="shared" si="1"/>
        <v>0</v>
      </c>
      <c r="G27" s="52">
        <f>IF('55'!$D27&lt;$D$52,0,'55'!$D27-$D$52)</f>
        <v>0</v>
      </c>
    </row>
    <row r="28" spans="1:10" ht="15" x14ac:dyDescent="0.25">
      <c r="A28" s="3">
        <f t="shared" si="2"/>
        <v>43184</v>
      </c>
      <c r="B28" s="20" t="s">
        <v>64</v>
      </c>
      <c r="C28" s="56">
        <v>0.33333333333333331</v>
      </c>
      <c r="D28" s="57">
        <v>0.66666666666666663</v>
      </c>
      <c r="E28" s="58">
        <f>IF('55'!$C28=0,0,'55'!$C28-$C$52)</f>
        <v>0</v>
      </c>
      <c r="F28" s="58">
        <f t="shared" si="1"/>
        <v>4.1666666666666741E-2</v>
      </c>
      <c r="G28" s="58">
        <f>IF('55'!$D28&lt;$D$52,0,'55'!$D28-$D$52)</f>
        <v>0</v>
      </c>
    </row>
    <row r="29" spans="1:10" ht="15" x14ac:dyDescent="0.25">
      <c r="A29" s="4">
        <f t="shared" si="2"/>
        <v>43185</v>
      </c>
      <c r="B29" s="20" t="s">
        <v>65</v>
      </c>
      <c r="C29" s="56">
        <v>0.33333333333333331</v>
      </c>
      <c r="D29" s="57">
        <v>0.66666666666666663</v>
      </c>
      <c r="E29" s="52">
        <f>IF('55'!$C29=0,0,'55'!$C29-$C$52)</f>
        <v>0</v>
      </c>
      <c r="F29" s="52">
        <f t="shared" si="1"/>
        <v>4.1666666666666741E-2</v>
      </c>
      <c r="G29" s="52">
        <f>IF('55'!$D29&lt;$D$52,0,'55'!$D29-$D$52)</f>
        <v>0</v>
      </c>
    </row>
    <row r="30" spans="1:10" ht="15" x14ac:dyDescent="0.25">
      <c r="A30" s="3">
        <f t="shared" si="2"/>
        <v>43186</v>
      </c>
      <c r="B30" s="20" t="s">
        <v>66</v>
      </c>
      <c r="C30" s="56">
        <v>0.33333333333333331</v>
      </c>
      <c r="D30" s="57">
        <v>0.66666666666666663</v>
      </c>
      <c r="E30" s="58">
        <f>IF('55'!$C30=0,0,'55'!$C30-$C$52)</f>
        <v>0</v>
      </c>
      <c r="F30" s="58">
        <f t="shared" si="1"/>
        <v>4.1666666666666741E-2</v>
      </c>
      <c r="G30" s="58">
        <f>IF('55'!$D30&lt;$D$52,0,'55'!$D30-$D$52)</f>
        <v>0</v>
      </c>
    </row>
    <row r="31" spans="1:10" ht="15" x14ac:dyDescent="0.25">
      <c r="A31" s="4">
        <f t="shared" si="2"/>
        <v>43187</v>
      </c>
      <c r="B31" s="20" t="s">
        <v>67</v>
      </c>
      <c r="C31" s="56">
        <v>0.33333333333333331</v>
      </c>
      <c r="D31" s="57">
        <v>0.66666666666666663</v>
      </c>
      <c r="E31" s="52">
        <f>IF('55'!$C31=0,0,'55'!$C31-$C$52)</f>
        <v>0</v>
      </c>
      <c r="F31" s="52">
        <f t="shared" si="1"/>
        <v>4.1666666666666741E-2</v>
      </c>
      <c r="G31" s="52">
        <f>IF('55'!$D31&lt;$D$52,0,'55'!$D31-$D$52)</f>
        <v>0</v>
      </c>
    </row>
    <row r="32" spans="1:10" ht="15" x14ac:dyDescent="0.25">
      <c r="A32" s="3">
        <f>A31+1</f>
        <v>43188</v>
      </c>
      <c r="B32" s="20" t="s">
        <v>61</v>
      </c>
      <c r="C32" s="56">
        <v>0.33333333333333331</v>
      </c>
      <c r="D32" s="57">
        <v>0.66666666666666663</v>
      </c>
      <c r="E32" s="58">
        <f>IF('55'!$C32=0,0,'55'!$C32-$C$52)</f>
        <v>0</v>
      </c>
      <c r="F32" s="58">
        <f t="shared" si="1"/>
        <v>4.1666666666666741E-2</v>
      </c>
      <c r="G32" s="58">
        <f>IF('55'!$D32&lt;$D$52,0,'55'!$D32-$D$52)</f>
        <v>0</v>
      </c>
    </row>
    <row r="33" spans="1:7" ht="15" x14ac:dyDescent="0.25">
      <c r="A33" s="46">
        <f t="shared" ref="A33" si="3">A32+1</f>
        <v>43189</v>
      </c>
      <c r="B33" s="47" t="s">
        <v>62</v>
      </c>
      <c r="C33" s="56">
        <v>0.33333333333333331</v>
      </c>
      <c r="D33" s="57">
        <v>0.66666666666666663</v>
      </c>
      <c r="E33" s="55">
        <f>IF('55'!$C33=0,0,'55'!$C33-$C$52)</f>
        <v>0</v>
      </c>
      <c r="F33" s="55">
        <f t="shared" si="1"/>
        <v>4.1666666666666741E-2</v>
      </c>
      <c r="G33" s="55">
        <f>IF('55'!$D33&lt;$D$52,0,'55'!$D33-$D$52)</f>
        <v>0</v>
      </c>
    </row>
    <row r="34" spans="1:7" ht="15" x14ac:dyDescent="0.2">
      <c r="A34" s="3">
        <f>A33+1</f>
        <v>43190</v>
      </c>
      <c r="B34" s="20" t="s">
        <v>63</v>
      </c>
      <c r="C34" s="5"/>
      <c r="D34" s="6"/>
      <c r="E34" s="58">
        <f>IF('55'!$C34=0,0,'55'!$C34-$C$52)</f>
        <v>0</v>
      </c>
      <c r="F34" s="58">
        <f t="shared" ref="F34" si="4">IF(D34=0,0,IF(D34&lt;$D$52,$D$52-D34,0))</f>
        <v>0</v>
      </c>
      <c r="G34" s="58">
        <f>IF('55'!$D34&lt;$D$52,0,'55'!$D34-$D$52)</f>
        <v>0</v>
      </c>
    </row>
    <row r="35" spans="1:7" ht="15" x14ac:dyDescent="0.25">
      <c r="A35" s="7"/>
      <c r="B35" s="1">
        <f>'55'!$C$35-'55'!$D$35+COUNTA(C4:C35)</f>
        <v>7</v>
      </c>
      <c r="C35" s="18">
        <f>SUBTOTAL(103,'55'!$C$4:$C$33)</f>
        <v>6</v>
      </c>
      <c r="D35" s="18">
        <f>SUBTOTAL(103,'55'!$D$4:$D$33)</f>
        <v>6</v>
      </c>
      <c r="E35" s="8">
        <f>SUM(E4:E34)</f>
        <v>0</v>
      </c>
      <c r="F35" s="8">
        <f>SUM(F4:F34)</f>
        <v>0.25000000000000044</v>
      </c>
      <c r="G35" s="8">
        <f>SUM(G4:G34)</f>
        <v>0</v>
      </c>
    </row>
    <row r="36" spans="1:7" ht="8.25" hidden="1" customHeight="1" x14ac:dyDescent="0.2"/>
    <row r="37" spans="1:7" ht="15.75" hidden="1" x14ac:dyDescent="0.2">
      <c r="E37" s="28">
        <f>'55'!$E$35*1.5</f>
        <v>0</v>
      </c>
      <c r="F37" s="28">
        <f>'55'!$F$35*1</f>
        <v>0.25000000000000044</v>
      </c>
      <c r="G37" s="28">
        <f>'55'!$G$35*1.5</f>
        <v>0</v>
      </c>
    </row>
    <row r="38" spans="1:7" ht="22.5" hidden="1" customHeight="1" x14ac:dyDescent="0.2">
      <c r="E38" s="29">
        <f>E37*24</f>
        <v>0</v>
      </c>
      <c r="F38" s="29">
        <f t="shared" ref="F38:G38" si="5">F37*24</f>
        <v>6.0000000000000107</v>
      </c>
      <c r="G38" s="29">
        <f t="shared" si="5"/>
        <v>0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178</v>
      </c>
      <c r="C40" s="32">
        <f>'55'!$C$35*I7</f>
        <v>200</v>
      </c>
      <c r="D40" s="32">
        <f>جدول!G58</f>
        <v>60</v>
      </c>
      <c r="E40" s="33">
        <f>E38*$I$8</f>
        <v>0</v>
      </c>
      <c r="F40" s="33">
        <f t="shared" ref="F40:G40" si="6">F38*$I$8</f>
        <v>22.222222222222264</v>
      </c>
      <c r="G40" s="33">
        <f t="shared" si="6"/>
        <v>0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22" activePane="bottomRight" state="frozen"/>
      <selection activeCell="J15" sqref="J15"/>
      <selection pane="topRight" activeCell="J15" sqref="J15"/>
      <selection pane="bottomLeft" activeCell="J15" sqref="J15"/>
      <selection pane="bottomRight" activeCell="D33" sqref="D33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جدول!B59</f>
        <v>0</v>
      </c>
    </row>
    <row r="2" spans="1:10" ht="20.25" x14ac:dyDescent="0.3">
      <c r="A2" s="133" t="s">
        <v>20</v>
      </c>
      <c r="B2" s="133"/>
      <c r="C2" s="39" t="str">
        <f>جدول!C59</f>
        <v>هدى حامد اخت صابرين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50"/>
      <c r="E4" s="51">
        <f>IF('56'!$C4=0,0,'56'!$C4-$C$52)</f>
        <v>0</v>
      </c>
      <c r="F4" s="51">
        <f>IF(D4=0,0,IF(D4&lt;$D$52,$D$52-D4,0))</f>
        <v>0</v>
      </c>
      <c r="G4" s="51">
        <f>IF('56'!$D4&lt;$D$52,0,'56'!$D4-$D$52)</f>
        <v>0</v>
      </c>
      <c r="I4" s="40">
        <f>جدول!D59</f>
        <v>1000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IF('56'!$C5=0,0,'56'!$C5-$C$52)</f>
        <v>0</v>
      </c>
      <c r="F5" s="55">
        <f t="shared" ref="F5:F33" si="1">IF(D5=0,0,IF(D5&lt;$D$52,$D$52-D5,0))</f>
        <v>0</v>
      </c>
      <c r="G5" s="55">
        <f>IF('56'!$D5&lt;$D$52,0,'56'!$D5-$D$52)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56"/>
      <c r="D6" s="57"/>
      <c r="E6" s="58">
        <f>IF('56'!$C6=0,0,'56'!$C6-$C$52)</f>
        <v>0</v>
      </c>
      <c r="F6" s="58">
        <f t="shared" si="1"/>
        <v>0</v>
      </c>
      <c r="G6" s="58">
        <f>IF('56'!$D6&lt;$D$52,0,'56'!$D6-$D$52)</f>
        <v>0</v>
      </c>
      <c r="I6" s="23">
        <v>9</v>
      </c>
      <c r="J6" s="23" t="s">
        <v>11</v>
      </c>
    </row>
    <row r="7" spans="1:10" ht="15" x14ac:dyDescent="0.25">
      <c r="A7" s="4">
        <f t="shared" ref="A7:A31" si="2">A6+1</f>
        <v>43163</v>
      </c>
      <c r="B7" s="20" t="s">
        <v>64</v>
      </c>
      <c r="C7" s="59"/>
      <c r="D7" s="60"/>
      <c r="E7" s="52">
        <f>IF('56'!$C7=0,0,'56'!$C7-$C$52)</f>
        <v>0</v>
      </c>
      <c r="F7" s="52">
        <f t="shared" si="1"/>
        <v>0</v>
      </c>
      <c r="G7" s="52">
        <f>IF('56'!$D7&lt;$D$52,0,'56'!$D7-$D$52)</f>
        <v>0</v>
      </c>
      <c r="I7" s="48">
        <f>I4/I5</f>
        <v>33.333333333333336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56"/>
      <c r="D8" s="57"/>
      <c r="E8" s="58">
        <f>IF('56'!$C8=0,0,'56'!$C8-$C$52)</f>
        <v>0</v>
      </c>
      <c r="F8" s="58">
        <f t="shared" si="1"/>
        <v>0</v>
      </c>
      <c r="G8" s="58">
        <f>IF('56'!$D8&lt;$D$52,0,'56'!$D8-$D$52)</f>
        <v>0</v>
      </c>
      <c r="I8" s="48">
        <f>I7/I6</f>
        <v>3.7037037037037042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59"/>
      <c r="D9" s="60"/>
      <c r="E9" s="52">
        <f>IF('56'!$C9=0,0,'56'!$C9-$C$52)</f>
        <v>0</v>
      </c>
      <c r="F9" s="52">
        <f t="shared" si="1"/>
        <v>0</v>
      </c>
      <c r="G9" s="52">
        <f>IF('56'!$D9&lt;$D$52,0,'56'!$D9-$D$52)</f>
        <v>0</v>
      </c>
      <c r="I9" s="23">
        <f>I5*I6</f>
        <v>270</v>
      </c>
      <c r="J9" s="23" t="s">
        <v>13</v>
      </c>
    </row>
    <row r="10" spans="1:10" ht="15" x14ac:dyDescent="0.25">
      <c r="A10" s="3">
        <f t="shared" si="2"/>
        <v>43166</v>
      </c>
      <c r="B10" s="20" t="s">
        <v>67</v>
      </c>
      <c r="C10" s="56"/>
      <c r="D10" s="57"/>
      <c r="E10" s="58">
        <f>IF('56'!$C10=0,0,'56'!$C10-$C$52)</f>
        <v>0</v>
      </c>
      <c r="F10" s="58">
        <f t="shared" si="1"/>
        <v>0</v>
      </c>
      <c r="G10" s="58">
        <f>IF('56'!$D10&lt;$D$52,0,'56'!$D10-$D$52)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59"/>
      <c r="D11" s="60"/>
      <c r="E11" s="52">
        <f>IF('56'!$C11=0,0,'56'!$C11-$C$52)</f>
        <v>0</v>
      </c>
      <c r="F11" s="52">
        <f t="shared" si="1"/>
        <v>0</v>
      </c>
      <c r="G11" s="52">
        <f>IF('56'!$D11&lt;$D$52,0,'56'!$D11-$D$52)</f>
        <v>0</v>
      </c>
      <c r="I11" s="23" t="s">
        <v>100</v>
      </c>
    </row>
    <row r="12" spans="1:10" ht="15" x14ac:dyDescent="0.25">
      <c r="A12" s="46">
        <f t="shared" si="2"/>
        <v>43168</v>
      </c>
      <c r="B12" s="47" t="s">
        <v>62</v>
      </c>
      <c r="C12" s="53"/>
      <c r="D12" s="54"/>
      <c r="E12" s="55">
        <f>IF('56'!$C12=0,0,'56'!$C12-$C$52)</f>
        <v>0</v>
      </c>
      <c r="F12" s="55">
        <f t="shared" si="1"/>
        <v>0</v>
      </c>
      <c r="G12" s="55">
        <f>IF('56'!$D12&lt;$D$52,0,'56'!$D12-$D$52)</f>
        <v>0</v>
      </c>
      <c r="I12" s="58">
        <v>0.33333333333333331</v>
      </c>
      <c r="J12" s="58">
        <v>0.70833333333333337</v>
      </c>
    </row>
    <row r="13" spans="1:10" ht="15" x14ac:dyDescent="0.25">
      <c r="A13" s="4">
        <f t="shared" si="2"/>
        <v>43169</v>
      </c>
      <c r="B13" s="20" t="s">
        <v>63</v>
      </c>
      <c r="C13" s="59"/>
      <c r="D13" s="60"/>
      <c r="E13" s="52">
        <f>IF('56'!$C13=0,0,'56'!$C13-$C$52)</f>
        <v>0</v>
      </c>
      <c r="F13" s="52">
        <f t="shared" si="1"/>
        <v>0</v>
      </c>
      <c r="G13" s="52">
        <f>IF('56'!$D13&lt;$D$52,0,'56'!$D13-$D$52)</f>
        <v>0</v>
      </c>
      <c r="J13" s="58">
        <f>J12-I12</f>
        <v>0.37500000000000006</v>
      </c>
    </row>
    <row r="14" spans="1:10" ht="15" x14ac:dyDescent="0.25">
      <c r="A14" s="3">
        <f t="shared" si="2"/>
        <v>43170</v>
      </c>
      <c r="B14" s="20" t="s">
        <v>64</v>
      </c>
      <c r="C14" s="56"/>
      <c r="D14" s="57"/>
      <c r="E14" s="58">
        <f>IF('56'!$C14=0,0,'56'!$C14-$C$52)</f>
        <v>0</v>
      </c>
      <c r="F14" s="58">
        <f t="shared" si="1"/>
        <v>0</v>
      </c>
      <c r="G14" s="58">
        <f>IF('56'!$D14&lt;$D$52,0,'56'!$D14-$D$52)</f>
        <v>0</v>
      </c>
      <c r="J14" s="58">
        <v>0.70833333333333337</v>
      </c>
    </row>
    <row r="15" spans="1:10" ht="15" x14ac:dyDescent="0.25">
      <c r="A15" s="4">
        <f t="shared" si="2"/>
        <v>43171</v>
      </c>
      <c r="B15" s="20" t="s">
        <v>65</v>
      </c>
      <c r="C15" s="59"/>
      <c r="D15" s="60"/>
      <c r="E15" s="52">
        <f>IF('56'!$C15=0,0,'56'!$C15-$C$52)</f>
        <v>0</v>
      </c>
      <c r="F15" s="52">
        <f t="shared" si="1"/>
        <v>0</v>
      </c>
      <c r="G15" s="52">
        <f>IF('56'!$D15&lt;$D$52,0,'56'!$D15-$D$52)</f>
        <v>0</v>
      </c>
      <c r="J15" s="101">
        <f>J14+J13</f>
        <v>1.0833333333333335</v>
      </c>
    </row>
    <row r="16" spans="1:10" ht="15" x14ac:dyDescent="0.25">
      <c r="A16" s="3">
        <f t="shared" si="2"/>
        <v>43172</v>
      </c>
      <c r="B16" s="20" t="s">
        <v>66</v>
      </c>
      <c r="C16" s="56"/>
      <c r="D16" s="57"/>
      <c r="E16" s="58">
        <f>IF('56'!$C16=0,0,'56'!$C16-$C$52)</f>
        <v>0</v>
      </c>
      <c r="F16" s="58">
        <f t="shared" si="1"/>
        <v>0</v>
      </c>
      <c r="G16" s="58">
        <f>IF('56'!$D16&lt;$D$52,0,'56'!$D16-$D$52)</f>
        <v>0</v>
      </c>
      <c r="I16" s="23" t="s">
        <v>100</v>
      </c>
    </row>
    <row r="17" spans="1:10" ht="15" x14ac:dyDescent="0.25">
      <c r="A17" s="4">
        <f t="shared" si="2"/>
        <v>43173</v>
      </c>
      <c r="B17" s="20" t="s">
        <v>67</v>
      </c>
      <c r="C17" s="59"/>
      <c r="D17" s="60"/>
      <c r="E17" s="52">
        <f>IF('56'!$C17=0,0,'56'!$C17-$C$52)</f>
        <v>0</v>
      </c>
      <c r="F17" s="52">
        <f t="shared" si="1"/>
        <v>0</v>
      </c>
      <c r="G17" s="52">
        <f>IF('56'!$D17&lt;$D$52,0,'56'!$D17-$D$52)</f>
        <v>0</v>
      </c>
      <c r="I17" s="58">
        <v>0.33333333333333331</v>
      </c>
      <c r="J17" s="58">
        <v>0.70833333333333337</v>
      </c>
    </row>
    <row r="18" spans="1:10" ht="15" x14ac:dyDescent="0.25">
      <c r="A18" s="3">
        <f t="shared" si="2"/>
        <v>43174</v>
      </c>
      <c r="B18" s="20" t="s">
        <v>61</v>
      </c>
      <c r="C18" s="56"/>
      <c r="D18" s="57"/>
      <c r="E18" s="58">
        <f>IF('56'!$C18=0,0,'56'!$C18-$C$52)</f>
        <v>0</v>
      </c>
      <c r="F18" s="58">
        <f t="shared" si="1"/>
        <v>0</v>
      </c>
      <c r="G18" s="58">
        <f>IF('56'!$D18&lt;$D$52,0,'56'!$D18-$D$52)</f>
        <v>0</v>
      </c>
      <c r="J18" s="58">
        <f>J17-I17</f>
        <v>0.37500000000000006</v>
      </c>
    </row>
    <row r="19" spans="1:10" ht="15" x14ac:dyDescent="0.25">
      <c r="A19" s="46">
        <f t="shared" si="2"/>
        <v>43175</v>
      </c>
      <c r="B19" s="47" t="s">
        <v>62</v>
      </c>
      <c r="C19" s="53"/>
      <c r="D19" s="54"/>
      <c r="E19" s="55">
        <f>IF('56'!$C19=0,0,'56'!$C19-$C$52)</f>
        <v>0</v>
      </c>
      <c r="F19" s="55">
        <f t="shared" si="1"/>
        <v>0</v>
      </c>
      <c r="G19" s="55">
        <f>IF('56'!$D19&lt;$D$52,0,'56'!$D19-$D$52)</f>
        <v>0</v>
      </c>
      <c r="J19" s="58">
        <v>0.70833333333333337</v>
      </c>
    </row>
    <row r="20" spans="1:10" ht="15" x14ac:dyDescent="0.25">
      <c r="A20" s="3">
        <f t="shared" si="2"/>
        <v>43176</v>
      </c>
      <c r="B20" s="20" t="s">
        <v>63</v>
      </c>
      <c r="C20" s="56"/>
      <c r="D20" s="57"/>
      <c r="E20" s="58">
        <f>IF('56'!$C20=0,0,'56'!$C20-$C$52)</f>
        <v>0</v>
      </c>
      <c r="F20" s="58">
        <f t="shared" si="1"/>
        <v>0</v>
      </c>
      <c r="G20" s="58">
        <f>IF('56'!$D20&lt;$D$52,0,'56'!$D20-$D$52)</f>
        <v>0</v>
      </c>
      <c r="J20" s="101">
        <f>J19+J18</f>
        <v>1.0833333333333335</v>
      </c>
    </row>
    <row r="21" spans="1:10" ht="15" x14ac:dyDescent="0.25">
      <c r="A21" s="4">
        <f t="shared" si="2"/>
        <v>43177</v>
      </c>
      <c r="B21" s="20" t="s">
        <v>64</v>
      </c>
      <c r="C21" s="59"/>
      <c r="D21" s="60"/>
      <c r="E21" s="52">
        <f>IF('56'!$C21=0,0,'56'!$C21-$C$52)</f>
        <v>0</v>
      </c>
      <c r="F21" s="52">
        <f t="shared" si="1"/>
        <v>0</v>
      </c>
      <c r="G21" s="52">
        <f>IF('56'!$D21&lt;$D$52,0,'56'!$D21-$D$52)</f>
        <v>0</v>
      </c>
    </row>
    <row r="22" spans="1:10" ht="15" x14ac:dyDescent="0.25">
      <c r="A22" s="3">
        <f t="shared" si="2"/>
        <v>43178</v>
      </c>
      <c r="B22" s="20" t="s">
        <v>65</v>
      </c>
      <c r="C22" s="56"/>
      <c r="D22" s="57"/>
      <c r="E22" s="58">
        <f>IF('56'!$C22=0,0,'56'!$C22-$C$52)</f>
        <v>0</v>
      </c>
      <c r="F22" s="58">
        <f t="shared" si="1"/>
        <v>0</v>
      </c>
      <c r="G22" s="58">
        <f>IF('56'!$D22&lt;$D$52,0,'56'!$D22-$D$52)</f>
        <v>0</v>
      </c>
    </row>
    <row r="23" spans="1:10" ht="15" x14ac:dyDescent="0.25">
      <c r="A23" s="4">
        <f t="shared" si="2"/>
        <v>43179</v>
      </c>
      <c r="B23" s="20" t="s">
        <v>66</v>
      </c>
      <c r="C23" s="59"/>
      <c r="D23" s="60"/>
      <c r="E23" s="52">
        <f>IF('56'!$C23=0,0,'56'!$C23-$C$52)</f>
        <v>0</v>
      </c>
      <c r="F23" s="52">
        <f t="shared" si="1"/>
        <v>0</v>
      </c>
      <c r="G23" s="52">
        <f>IF('56'!$D23&lt;$D$52,0,'56'!$D23-$D$52)</f>
        <v>0</v>
      </c>
    </row>
    <row r="24" spans="1:10" ht="15" x14ac:dyDescent="0.25">
      <c r="A24" s="3">
        <f t="shared" si="2"/>
        <v>43180</v>
      </c>
      <c r="B24" s="20" t="s">
        <v>67</v>
      </c>
      <c r="C24" s="56"/>
      <c r="D24" s="57"/>
      <c r="E24" s="58">
        <f>IF('56'!$C24=0,0,'56'!$C24-$C$52)</f>
        <v>0</v>
      </c>
      <c r="F24" s="58">
        <f t="shared" si="1"/>
        <v>0</v>
      </c>
      <c r="G24" s="58">
        <f>IF('56'!$D24&lt;$D$52,0,'56'!$D24-$D$52)</f>
        <v>0</v>
      </c>
    </row>
    <row r="25" spans="1:10" ht="15" x14ac:dyDescent="0.25">
      <c r="A25" s="4">
        <f t="shared" si="2"/>
        <v>43181</v>
      </c>
      <c r="B25" s="20" t="s">
        <v>61</v>
      </c>
      <c r="C25" s="59"/>
      <c r="D25" s="60"/>
      <c r="E25" s="52">
        <f>IF('56'!$C25=0,0,'56'!$C25-$C$52)</f>
        <v>0</v>
      </c>
      <c r="F25" s="52">
        <f t="shared" si="1"/>
        <v>0</v>
      </c>
      <c r="G25" s="52">
        <f>IF('56'!$D25&lt;$D$52,0,'56'!$D25-$D$52)</f>
        <v>0</v>
      </c>
    </row>
    <row r="26" spans="1:10" ht="15" x14ac:dyDescent="0.25">
      <c r="A26" s="46">
        <f t="shared" si="2"/>
        <v>43182</v>
      </c>
      <c r="B26" s="47" t="s">
        <v>62</v>
      </c>
      <c r="C26" s="53"/>
      <c r="D26" s="54"/>
      <c r="E26" s="55">
        <f>IF('56'!$C26=0,0,'56'!$C26-$C$52)</f>
        <v>0</v>
      </c>
      <c r="F26" s="55">
        <f t="shared" si="1"/>
        <v>0</v>
      </c>
      <c r="G26" s="55">
        <f>IF('56'!$D26&lt;$D$52,0,'56'!$D26-$D$52)</f>
        <v>0</v>
      </c>
    </row>
    <row r="27" spans="1:10" ht="15" x14ac:dyDescent="0.25">
      <c r="A27" s="4">
        <f t="shared" si="2"/>
        <v>43183</v>
      </c>
      <c r="B27" s="20" t="s">
        <v>63</v>
      </c>
      <c r="C27" s="59"/>
      <c r="D27" s="60"/>
      <c r="E27" s="52">
        <f>IF('56'!$C27=0,0,'56'!$C27-$C$52)</f>
        <v>0</v>
      </c>
      <c r="F27" s="52">
        <f t="shared" si="1"/>
        <v>0</v>
      </c>
      <c r="G27" s="52">
        <f>IF('56'!$D27&lt;$D$52,0,'56'!$D27-$D$52)</f>
        <v>0</v>
      </c>
    </row>
    <row r="28" spans="1:10" ht="15" x14ac:dyDescent="0.25">
      <c r="A28" s="3">
        <f t="shared" si="2"/>
        <v>43184</v>
      </c>
      <c r="B28" s="20" t="s">
        <v>64</v>
      </c>
      <c r="C28" s="56">
        <v>0.33333333333333331</v>
      </c>
      <c r="D28" s="57">
        <v>0.75</v>
      </c>
      <c r="E28" s="58">
        <f>IF('56'!$C28=0,0,'56'!$C28-$C$52)</f>
        <v>0</v>
      </c>
      <c r="F28" s="58">
        <f t="shared" si="1"/>
        <v>0</v>
      </c>
      <c r="G28" s="58">
        <f>IF('56'!$D28&lt;$D$52,0,'56'!$D28-$D$52)</f>
        <v>4.166666666666663E-2</v>
      </c>
    </row>
    <row r="29" spans="1:10" ht="15" x14ac:dyDescent="0.25">
      <c r="A29" s="4">
        <f t="shared" si="2"/>
        <v>43185</v>
      </c>
      <c r="B29" s="20" t="s">
        <v>65</v>
      </c>
      <c r="C29" s="56">
        <v>0.33333333333333331</v>
      </c>
      <c r="D29" s="57">
        <v>0.75</v>
      </c>
      <c r="E29" s="52">
        <f>IF('56'!$C29=0,0,'56'!$C29-$C$52)</f>
        <v>0</v>
      </c>
      <c r="F29" s="52">
        <f t="shared" si="1"/>
        <v>0</v>
      </c>
      <c r="G29" s="52">
        <f>IF('56'!$D29&lt;$D$52,0,'56'!$D29-$D$52)</f>
        <v>4.166666666666663E-2</v>
      </c>
    </row>
    <row r="30" spans="1:10" ht="15" x14ac:dyDescent="0.25">
      <c r="A30" s="3">
        <f t="shared" si="2"/>
        <v>43186</v>
      </c>
      <c r="B30" s="20" t="s">
        <v>66</v>
      </c>
      <c r="C30" s="56">
        <v>0.33333333333333331</v>
      </c>
      <c r="D30" s="57">
        <v>0.75</v>
      </c>
      <c r="E30" s="58">
        <f>IF('56'!$C30=0,0,'56'!$C30-$C$52)</f>
        <v>0</v>
      </c>
      <c r="F30" s="58">
        <f t="shared" si="1"/>
        <v>0</v>
      </c>
      <c r="G30" s="58">
        <f>IF('56'!$D30&lt;$D$52,0,'56'!$D30-$D$52)</f>
        <v>4.166666666666663E-2</v>
      </c>
    </row>
    <row r="31" spans="1:10" ht="15" x14ac:dyDescent="0.25">
      <c r="A31" s="4">
        <f t="shared" si="2"/>
        <v>43187</v>
      </c>
      <c r="B31" s="20" t="s">
        <v>67</v>
      </c>
      <c r="C31" s="56">
        <v>0.33333333333333331</v>
      </c>
      <c r="D31" s="57">
        <v>0.75</v>
      </c>
      <c r="E31" s="52">
        <f>IF('56'!$C31=0,0,'56'!$C31-$C$52)</f>
        <v>0</v>
      </c>
      <c r="F31" s="52">
        <f t="shared" si="1"/>
        <v>0</v>
      </c>
      <c r="G31" s="52">
        <f>IF('56'!$D31&lt;$D$52,0,'56'!$D31-$D$52)</f>
        <v>4.166666666666663E-2</v>
      </c>
    </row>
    <row r="32" spans="1:10" ht="15" x14ac:dyDescent="0.25">
      <c r="A32" s="3">
        <f>A31+1</f>
        <v>43188</v>
      </c>
      <c r="B32" s="20" t="s">
        <v>61</v>
      </c>
      <c r="C32" s="56">
        <v>0.33333333333333331</v>
      </c>
      <c r="D32" s="57">
        <v>0.70833333333333337</v>
      </c>
      <c r="E32" s="58">
        <f>IF('56'!$C32=0,0,'56'!$C32-$C$52)</f>
        <v>0</v>
      </c>
      <c r="F32" s="58">
        <f t="shared" si="1"/>
        <v>0</v>
      </c>
      <c r="G32" s="58">
        <f>IF('56'!$D32&lt;$D$52,0,'56'!$D32-$D$52)</f>
        <v>0</v>
      </c>
    </row>
    <row r="33" spans="1:7" ht="15" x14ac:dyDescent="0.25">
      <c r="A33" s="46">
        <f t="shared" ref="A33" si="3">A32+1</f>
        <v>43189</v>
      </c>
      <c r="B33" s="47" t="s">
        <v>62</v>
      </c>
      <c r="C33" s="56">
        <v>0.33333333333333331</v>
      </c>
      <c r="D33" s="57">
        <v>0.75</v>
      </c>
      <c r="E33" s="55">
        <f>IF('56'!$C33=0,0,'56'!$C33-$C$52)</f>
        <v>0</v>
      </c>
      <c r="F33" s="55">
        <f t="shared" si="1"/>
        <v>0</v>
      </c>
      <c r="G33" s="55">
        <f>IF('56'!$D33&lt;$D$52,0,'56'!$D33-$D$52)</f>
        <v>4.166666666666663E-2</v>
      </c>
    </row>
    <row r="34" spans="1:7" ht="15" x14ac:dyDescent="0.2">
      <c r="A34" s="3">
        <f>A33+1</f>
        <v>43190</v>
      </c>
      <c r="B34" s="20" t="s">
        <v>63</v>
      </c>
      <c r="C34" s="5"/>
      <c r="D34" s="6"/>
      <c r="E34" s="58">
        <f>IF('56'!$C34=0,0,'56'!$C34-$C$52)</f>
        <v>0</v>
      </c>
      <c r="F34" s="58">
        <f t="shared" ref="F34" si="4">IF(D34=0,0,IF(D34&lt;$D$52,$D$52-D34,0))</f>
        <v>0</v>
      </c>
      <c r="G34" s="58">
        <f>IF('56'!$D34&lt;$D$52,0,'56'!$D34-$D$52)</f>
        <v>0</v>
      </c>
    </row>
    <row r="35" spans="1:7" ht="15" x14ac:dyDescent="0.25">
      <c r="A35" s="7"/>
      <c r="B35" s="1">
        <f>'56'!$C$35-'56'!$D$35+COUNTA(C4:C35)</f>
        <v>7</v>
      </c>
      <c r="C35" s="18">
        <f>SUBTOTAL(103,'56'!$C$4:$C$33)</f>
        <v>6</v>
      </c>
      <c r="D35" s="18">
        <f>SUBTOTAL(103,'56'!$D$4:$D$33)</f>
        <v>6</v>
      </c>
      <c r="E35" s="8">
        <f>SUM(E4:E34)</f>
        <v>0</v>
      </c>
      <c r="F35" s="8">
        <f>SUM(F4:F34)</f>
        <v>0</v>
      </c>
      <c r="G35" s="8">
        <f>SUM(G4:G34)</f>
        <v>0.20833333333333315</v>
      </c>
    </row>
    <row r="36" spans="1:7" ht="8.25" hidden="1" customHeight="1" x14ac:dyDescent="0.2"/>
    <row r="37" spans="1:7" ht="15.75" hidden="1" x14ac:dyDescent="0.2">
      <c r="E37" s="28">
        <f>'56'!$E$35*1.5</f>
        <v>0</v>
      </c>
      <c r="F37" s="28">
        <f>'56'!$F$35*1</f>
        <v>0</v>
      </c>
      <c r="G37" s="28">
        <f>'56'!$G$35*1.5</f>
        <v>0.31249999999999972</v>
      </c>
    </row>
    <row r="38" spans="1:7" ht="22.5" hidden="1" customHeight="1" x14ac:dyDescent="0.2">
      <c r="E38" s="29">
        <f>E37*24</f>
        <v>0</v>
      </c>
      <c r="F38" s="29">
        <f t="shared" ref="F38:G38" si="5">F37*24</f>
        <v>0</v>
      </c>
      <c r="G38" s="29">
        <f t="shared" si="5"/>
        <v>7.4999999999999929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228</v>
      </c>
      <c r="C40" s="32">
        <f>'56'!$C$35*I7</f>
        <v>200</v>
      </c>
      <c r="D40" s="32">
        <f>جدول!G59</f>
        <v>20</v>
      </c>
      <c r="E40" s="33">
        <f>E38*$I$8</f>
        <v>0</v>
      </c>
      <c r="F40" s="33">
        <f t="shared" ref="F40:G40" si="6">F38*$I$8</f>
        <v>0</v>
      </c>
      <c r="G40" s="33">
        <f t="shared" si="6"/>
        <v>27.777777777777754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rightToLeft="1" zoomScale="115" zoomScaleNormal="115" workbookViewId="0">
      <pane xSplit="1" ySplit="3" topLeftCell="B4" activePane="bottomRight" state="frozen"/>
      <selection activeCell="J15" sqref="J15"/>
      <selection pane="topRight" activeCell="J15" sqref="J15"/>
      <selection pane="bottomLeft" activeCell="J15" sqref="J15"/>
      <selection pane="bottomRight" sqref="A1:B1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1" width="12" style="23" bestFit="1" customWidth="1"/>
    <col min="12" max="16384" width="9" style="23"/>
  </cols>
  <sheetData>
    <row r="1" spans="1:11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جدول!B6</f>
        <v>6</v>
      </c>
    </row>
    <row r="2" spans="1:11" ht="20.25" x14ac:dyDescent="0.3">
      <c r="A2" s="133" t="s">
        <v>20</v>
      </c>
      <c r="B2" s="133"/>
      <c r="C2" s="39" t="str">
        <f>جدول!C6</f>
        <v xml:space="preserve"> ام ميادة </v>
      </c>
      <c r="D2" s="22"/>
      <c r="E2" s="24"/>
      <c r="F2" s="24"/>
      <c r="G2" s="24"/>
    </row>
    <row r="3" spans="1:11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1" ht="15" x14ac:dyDescent="0.2">
      <c r="A4" s="3">
        <v>43160</v>
      </c>
      <c r="B4" s="20" t="s">
        <v>61</v>
      </c>
      <c r="C4" s="58">
        <v>0.33333333333333331</v>
      </c>
      <c r="D4" s="58">
        <v>0.70833333333333337</v>
      </c>
      <c r="E4" s="51">
        <f>IF('3'!$C4=0,0,'3'!$C4-$C$52)</f>
        <v>0</v>
      </c>
      <c r="F4" s="51">
        <f>IF(D4=0,0,IF(D4&lt;$D$52,$D$52-D4,0))</f>
        <v>0</v>
      </c>
      <c r="G4" s="51">
        <f>IF('3'!$D4&lt;$D$52,0,'3'!$D4-$D$52)</f>
        <v>0</v>
      </c>
      <c r="I4" s="40">
        <f>جدول!D6</f>
        <v>1000</v>
      </c>
      <c r="J4" s="23" t="s">
        <v>3</v>
      </c>
    </row>
    <row r="5" spans="1:11" ht="15" x14ac:dyDescent="0.2">
      <c r="A5" s="46">
        <f t="shared" ref="A5" si="0">A4+1</f>
        <v>43161</v>
      </c>
      <c r="B5" s="47" t="s">
        <v>62</v>
      </c>
      <c r="C5" s="55">
        <v>0.33333333333333331</v>
      </c>
      <c r="D5" s="55">
        <v>1.0208333333333333</v>
      </c>
      <c r="E5" s="55">
        <f>IF('3'!$C5=0,0,'3'!$C5-$C$52)</f>
        <v>0</v>
      </c>
      <c r="F5" s="55">
        <f t="shared" ref="F5:F33" si="1">IF(D5=0,0,IF(D5&lt;$D$52,$D$52-D5,0))</f>
        <v>0</v>
      </c>
      <c r="G5" s="55">
        <f>IF('3'!$D5&lt;$D$52,0,'3'!$D5-$D$52)</f>
        <v>0.31249999999999989</v>
      </c>
      <c r="I5" s="23">
        <v>30</v>
      </c>
      <c r="J5" s="23" t="s">
        <v>10</v>
      </c>
    </row>
    <row r="6" spans="1:11" ht="15" x14ac:dyDescent="0.2">
      <c r="A6" s="3">
        <f>A5+1</f>
        <v>43162</v>
      </c>
      <c r="B6" s="20" t="s">
        <v>63</v>
      </c>
      <c r="C6" s="58">
        <v>0.35416666666666669</v>
      </c>
      <c r="D6" s="58">
        <v>0.75</v>
      </c>
      <c r="E6" s="58">
        <f>IF('3'!$C6=0,0,'3'!$C6-$C$52)</f>
        <v>2.083333333333337E-2</v>
      </c>
      <c r="F6" s="58">
        <f t="shared" si="1"/>
        <v>0</v>
      </c>
      <c r="G6" s="58">
        <f>IF('3'!$D6&lt;$D$52,0,'3'!$D6-$D$52)</f>
        <v>4.166666666666663E-2</v>
      </c>
      <c r="I6" s="23">
        <v>9</v>
      </c>
      <c r="J6" s="23" t="s">
        <v>11</v>
      </c>
    </row>
    <row r="7" spans="1:11" ht="15" x14ac:dyDescent="0.2">
      <c r="A7" s="4">
        <f t="shared" ref="A7:A31" si="2">A6+1</f>
        <v>43163</v>
      </c>
      <c r="B7" s="20" t="s">
        <v>64</v>
      </c>
      <c r="C7" s="58">
        <v>0.33333333333333331</v>
      </c>
      <c r="D7" s="58">
        <v>0.75</v>
      </c>
      <c r="E7" s="52">
        <f>IF('3'!$C7=0,0,'3'!$C7-$C$52)</f>
        <v>0</v>
      </c>
      <c r="F7" s="52">
        <f t="shared" si="1"/>
        <v>0</v>
      </c>
      <c r="G7" s="52">
        <f>IF('3'!$D7&lt;$D$52,0,'3'!$D7-$D$52)</f>
        <v>4.166666666666663E-2</v>
      </c>
      <c r="I7" s="48">
        <f>I4/I5</f>
        <v>33.333333333333336</v>
      </c>
      <c r="J7" s="23" t="s">
        <v>12</v>
      </c>
      <c r="K7" s="26"/>
    </row>
    <row r="8" spans="1:11" ht="15" x14ac:dyDescent="0.2">
      <c r="A8" s="3">
        <f t="shared" si="2"/>
        <v>43164</v>
      </c>
      <c r="B8" s="20" t="s">
        <v>65</v>
      </c>
      <c r="C8" s="58">
        <v>0.33333333333333331</v>
      </c>
      <c r="D8" s="58">
        <v>0.70833333333333337</v>
      </c>
      <c r="E8" s="58">
        <f>IF('3'!$C8=0,0,'3'!$C8-$C$52)</f>
        <v>0</v>
      </c>
      <c r="F8" s="58">
        <f t="shared" si="1"/>
        <v>0</v>
      </c>
      <c r="G8" s="58">
        <f>IF('3'!$D8&lt;$D$52,0,'3'!$D8-$D$52)</f>
        <v>0</v>
      </c>
      <c r="I8" s="48">
        <f>I7/I6</f>
        <v>3.7037037037037042</v>
      </c>
      <c r="J8" s="23" t="s">
        <v>4</v>
      </c>
      <c r="K8" s="26"/>
    </row>
    <row r="9" spans="1:11" ht="15" x14ac:dyDescent="0.2">
      <c r="A9" s="4">
        <f t="shared" si="2"/>
        <v>43165</v>
      </c>
      <c r="B9" s="20" t="s">
        <v>66</v>
      </c>
      <c r="C9" s="58">
        <v>0.33333333333333331</v>
      </c>
      <c r="D9" s="58">
        <v>0.70833333333333337</v>
      </c>
      <c r="E9" s="52">
        <f>IF('3'!$C9=0,0,'3'!$C9-$C$52)</f>
        <v>0</v>
      </c>
      <c r="F9" s="52">
        <f t="shared" si="1"/>
        <v>0</v>
      </c>
      <c r="G9" s="52">
        <f>IF('3'!$D9&lt;$D$52,0,'3'!$D9-$D$52)</f>
        <v>0</v>
      </c>
      <c r="I9" s="23">
        <f>I5*I6</f>
        <v>270</v>
      </c>
      <c r="J9" s="23" t="s">
        <v>13</v>
      </c>
      <c r="K9" s="26"/>
    </row>
    <row r="10" spans="1:11" ht="15" x14ac:dyDescent="0.2">
      <c r="A10" s="3">
        <f t="shared" si="2"/>
        <v>43166</v>
      </c>
      <c r="B10" s="20" t="s">
        <v>67</v>
      </c>
      <c r="C10" s="58">
        <v>0.33333333333333331</v>
      </c>
      <c r="D10" s="58">
        <v>0.70833333333333337</v>
      </c>
      <c r="E10" s="58">
        <f>IF('3'!$C10=0,0,'3'!$C10-$C$52)</f>
        <v>0</v>
      </c>
      <c r="F10" s="58">
        <f t="shared" si="1"/>
        <v>0</v>
      </c>
      <c r="G10" s="58">
        <f>IF('3'!$D10&lt;$D$52,0,'3'!$D10-$D$52)</f>
        <v>0</v>
      </c>
      <c r="K10" s="26"/>
    </row>
    <row r="11" spans="1:11" ht="15" x14ac:dyDescent="0.2">
      <c r="A11" s="4">
        <f t="shared" si="2"/>
        <v>43167</v>
      </c>
      <c r="B11" s="20" t="s">
        <v>61</v>
      </c>
      <c r="C11" s="58">
        <v>0.52083333333333337</v>
      </c>
      <c r="D11" s="58">
        <v>0.70833333333333337</v>
      </c>
      <c r="E11" s="52">
        <f>IF('3'!$C11=0,0,'3'!$C11-$C$52)</f>
        <v>0.18750000000000006</v>
      </c>
      <c r="F11" s="52">
        <f t="shared" si="1"/>
        <v>0</v>
      </c>
      <c r="G11" s="52">
        <f>IF('3'!$D11&lt;$D$52,0,'3'!$D11-$D$52)</f>
        <v>0</v>
      </c>
      <c r="I11" s="23" t="s">
        <v>100</v>
      </c>
      <c r="K11" s="26"/>
    </row>
    <row r="12" spans="1:11" ht="15" x14ac:dyDescent="0.2">
      <c r="A12" s="46">
        <f t="shared" si="2"/>
        <v>43168</v>
      </c>
      <c r="B12" s="47" t="s">
        <v>62</v>
      </c>
      <c r="C12" s="55">
        <v>0.33333333333333331</v>
      </c>
      <c r="D12" s="55">
        <v>0.70833333333333337</v>
      </c>
      <c r="E12" s="55">
        <f>IF('3'!$C12=0,0,'3'!$C12-$C$52)</f>
        <v>0</v>
      </c>
      <c r="F12" s="55">
        <f t="shared" si="1"/>
        <v>0</v>
      </c>
      <c r="G12" s="55">
        <f>IF('3'!$D12&lt;$D$52,0,'3'!$D12-$D$52)</f>
        <v>0</v>
      </c>
      <c r="I12" s="58">
        <v>0.41666666666666669</v>
      </c>
      <c r="J12" s="58">
        <v>0.72916666666666663</v>
      </c>
    </row>
    <row r="13" spans="1:11" ht="15" x14ac:dyDescent="0.2">
      <c r="A13" s="4">
        <f t="shared" si="2"/>
        <v>43169</v>
      </c>
      <c r="B13" s="20" t="s">
        <v>63</v>
      </c>
      <c r="C13" s="58">
        <v>0.35416666666666669</v>
      </c>
      <c r="D13" s="58">
        <v>0.70833333333333337</v>
      </c>
      <c r="E13" s="52">
        <f>IF('3'!$C13=0,0,'3'!$C13-$C$52)</f>
        <v>2.083333333333337E-2</v>
      </c>
      <c r="F13" s="52">
        <f t="shared" si="1"/>
        <v>0</v>
      </c>
      <c r="G13" s="52">
        <f>IF('3'!$D13&lt;$D$52,0,'3'!$D13-$D$52)</f>
        <v>0</v>
      </c>
      <c r="J13" s="58">
        <f>J12-I12</f>
        <v>0.31249999999999994</v>
      </c>
    </row>
    <row r="14" spans="1:11" ht="15" x14ac:dyDescent="0.2">
      <c r="A14" s="3">
        <f t="shared" si="2"/>
        <v>43170</v>
      </c>
      <c r="B14" s="20" t="s">
        <v>64</v>
      </c>
      <c r="C14" s="58">
        <v>0.39583333333333331</v>
      </c>
      <c r="D14" s="58">
        <v>0.70833333333333337</v>
      </c>
      <c r="E14" s="58">
        <f>IF('3'!$C14=0,0,'3'!$C14-$C$52)</f>
        <v>6.25E-2</v>
      </c>
      <c r="F14" s="58">
        <f t="shared" si="1"/>
        <v>0</v>
      </c>
      <c r="G14" s="58">
        <f>IF('3'!$D14&lt;$D$52,0,'3'!$D14-$D$52)</f>
        <v>0</v>
      </c>
      <c r="J14" s="58">
        <v>0.70833333333333337</v>
      </c>
    </row>
    <row r="15" spans="1:11" ht="15" x14ac:dyDescent="0.2">
      <c r="A15" s="4">
        <f t="shared" si="2"/>
        <v>43171</v>
      </c>
      <c r="B15" s="20" t="s">
        <v>65</v>
      </c>
      <c r="C15" s="58">
        <v>0.35416666666666669</v>
      </c>
      <c r="D15" s="58">
        <v>0.70833333333333337</v>
      </c>
      <c r="E15" s="52">
        <f>IF('3'!$C15=0,0,'3'!$C15-$C$52)</f>
        <v>2.083333333333337E-2</v>
      </c>
      <c r="F15" s="52">
        <f t="shared" si="1"/>
        <v>0</v>
      </c>
      <c r="G15" s="52">
        <f>IF('3'!$D15&lt;$D$52,0,'3'!$D15-$D$52)</f>
        <v>0</v>
      </c>
      <c r="J15" s="101">
        <f>J14+J13</f>
        <v>1.0208333333333333</v>
      </c>
    </row>
    <row r="16" spans="1:11" ht="15" x14ac:dyDescent="0.2">
      <c r="A16" s="3">
        <f t="shared" si="2"/>
        <v>43172</v>
      </c>
      <c r="B16" s="20" t="s">
        <v>66</v>
      </c>
      <c r="C16" s="58">
        <v>0.39583333333333331</v>
      </c>
      <c r="D16" s="58">
        <v>0.70833333333333337</v>
      </c>
      <c r="E16" s="58">
        <f>IF('3'!$C16=0,0,'3'!$C16-$C$52)</f>
        <v>6.25E-2</v>
      </c>
      <c r="F16" s="58">
        <f t="shared" si="1"/>
        <v>0</v>
      </c>
      <c r="G16" s="58">
        <f>IF('3'!$D16&lt;$D$52,0,'3'!$D16-$D$52)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0.375</v>
      </c>
      <c r="D17" s="58">
        <v>0.70833333333333337</v>
      </c>
      <c r="E17" s="52">
        <f>IF('3'!$C17=0,0,'3'!$C17-$C$52)</f>
        <v>4.1666666666666685E-2</v>
      </c>
      <c r="F17" s="52">
        <f t="shared" si="1"/>
        <v>0</v>
      </c>
      <c r="G17" s="52">
        <f>IF('3'!$D17&lt;$D$52,0,'3'!$D17-$D$52)</f>
        <v>0</v>
      </c>
      <c r="I17" s="58">
        <v>0.375</v>
      </c>
      <c r="J17" s="58">
        <v>0.58333333333333337</v>
      </c>
    </row>
    <row r="18" spans="1:10" ht="15" x14ac:dyDescent="0.2">
      <c r="A18" s="3">
        <f t="shared" si="2"/>
        <v>43174</v>
      </c>
      <c r="B18" s="20" t="s">
        <v>61</v>
      </c>
      <c r="C18" s="58"/>
      <c r="D18" s="58"/>
      <c r="E18" s="58">
        <f>IF('3'!$C18=0,0,'3'!$C18-$C$52)</f>
        <v>0</v>
      </c>
      <c r="F18" s="58">
        <f t="shared" si="1"/>
        <v>0</v>
      </c>
      <c r="G18" s="58">
        <f>IF('3'!$D18&lt;$D$52,0,'3'!$D18-$D$52)</f>
        <v>0</v>
      </c>
      <c r="J18" s="58">
        <f>J17-I17</f>
        <v>0.20833333333333337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0.70833333333333337</v>
      </c>
      <c r="E19" s="55">
        <f>IF('3'!$C19=0,0,'3'!$C19-$C$52)</f>
        <v>0</v>
      </c>
      <c r="F19" s="55">
        <f t="shared" si="1"/>
        <v>0</v>
      </c>
      <c r="G19" s="55">
        <f>IF('3'!$D19&lt;$D$52,0,'3'!$D19-$D$52)</f>
        <v>0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0.35416666666666669</v>
      </c>
      <c r="D20" s="58">
        <v>0.72916666666666663</v>
      </c>
      <c r="E20" s="58">
        <f>IF('3'!$C20=0,0,'3'!$C20-$C$52)</f>
        <v>2.083333333333337E-2</v>
      </c>
      <c r="F20" s="58">
        <f t="shared" si="1"/>
        <v>0</v>
      </c>
      <c r="G20" s="58">
        <f>IF('3'!$D20&lt;$D$52,0,'3'!$D20-$D$52)</f>
        <v>2.0833333333333259E-2</v>
      </c>
      <c r="J20" s="101">
        <f>J19+J18</f>
        <v>0.91666666666666674</v>
      </c>
    </row>
    <row r="21" spans="1:10" ht="15" x14ac:dyDescent="0.2">
      <c r="A21" s="4">
        <f t="shared" si="2"/>
        <v>43177</v>
      </c>
      <c r="B21" s="20" t="s">
        <v>64</v>
      </c>
      <c r="C21" s="58">
        <v>0.35416666666666669</v>
      </c>
      <c r="D21" s="58">
        <v>0.72916666666666663</v>
      </c>
      <c r="E21" s="52">
        <f>IF('3'!$C21=0,0,'3'!$C21-$C$52)</f>
        <v>2.083333333333337E-2</v>
      </c>
      <c r="F21" s="52">
        <f t="shared" si="1"/>
        <v>0</v>
      </c>
      <c r="G21" s="52">
        <f>IF('3'!$D21&lt;$D$52,0,'3'!$D21-$D$52)</f>
        <v>2.0833333333333259E-2</v>
      </c>
    </row>
    <row r="22" spans="1:10" ht="15" x14ac:dyDescent="0.2">
      <c r="A22" s="3">
        <f t="shared" si="2"/>
        <v>43178</v>
      </c>
      <c r="B22" s="20" t="s">
        <v>65</v>
      </c>
      <c r="C22" s="58">
        <v>0.53125</v>
      </c>
      <c r="D22" s="58">
        <v>0.75</v>
      </c>
      <c r="E22" s="58">
        <f>IF('3'!$C22=0,0,'3'!$C22-$C$52)</f>
        <v>0.19791666666666669</v>
      </c>
      <c r="F22" s="58">
        <f t="shared" si="1"/>
        <v>0</v>
      </c>
      <c r="G22" s="58">
        <f>IF('3'!$D22&lt;$D$52,0,'3'!$D22-$D$52)</f>
        <v>4.166666666666663E-2</v>
      </c>
    </row>
    <row r="23" spans="1:10" ht="15" x14ac:dyDescent="0.2">
      <c r="A23" s="4">
        <f t="shared" si="2"/>
        <v>43179</v>
      </c>
      <c r="B23" s="20" t="s">
        <v>66</v>
      </c>
      <c r="C23" s="58">
        <v>0.35416666666666669</v>
      </c>
      <c r="D23" s="58">
        <v>0.77083333333333337</v>
      </c>
      <c r="E23" s="52">
        <f>IF('3'!$C23=0,0,'3'!$C23-$C$52)</f>
        <v>2.083333333333337E-2</v>
      </c>
      <c r="F23" s="52">
        <f t="shared" si="1"/>
        <v>0</v>
      </c>
      <c r="G23" s="52">
        <f>IF('3'!$D23&lt;$D$52,0,'3'!$D23-$D$52)</f>
        <v>6.25E-2</v>
      </c>
    </row>
    <row r="24" spans="1:10" ht="15" x14ac:dyDescent="0.2">
      <c r="A24" s="3">
        <f t="shared" si="2"/>
        <v>43180</v>
      </c>
      <c r="B24" s="20" t="s">
        <v>67</v>
      </c>
      <c r="C24" s="58">
        <v>0.35416666666666669</v>
      </c>
      <c r="D24" s="58">
        <v>0.77083333333333337</v>
      </c>
      <c r="E24" s="58">
        <f>IF('3'!$C24=0,0,'3'!$C24-$C$52)</f>
        <v>2.083333333333337E-2</v>
      </c>
      <c r="F24" s="58">
        <f t="shared" si="1"/>
        <v>0</v>
      </c>
      <c r="G24" s="58">
        <f>IF('3'!$D24&lt;$D$52,0,'3'!$D24-$D$52)</f>
        <v>6.25E-2</v>
      </c>
    </row>
    <row r="25" spans="1:10" ht="15" x14ac:dyDescent="0.2">
      <c r="A25" s="4">
        <f t="shared" si="2"/>
        <v>43181</v>
      </c>
      <c r="B25" s="20" t="s">
        <v>61</v>
      </c>
      <c r="C25" s="58">
        <v>0.35416666666666669</v>
      </c>
      <c r="D25" s="58">
        <v>0.70833333333333337</v>
      </c>
      <c r="E25" s="52">
        <f>IF('3'!$C25=0,0,'3'!$C25-$C$52)</f>
        <v>2.083333333333337E-2</v>
      </c>
      <c r="F25" s="52">
        <f t="shared" si="1"/>
        <v>0</v>
      </c>
      <c r="G25" s="52">
        <f>IF('3'!$D25&lt;$D$52,0,'3'!$D25-$D$52)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0.97916666666666663</v>
      </c>
      <c r="E26" s="55">
        <f>IF('3'!$C26=0,0,'3'!$C26-$C$52)</f>
        <v>0</v>
      </c>
      <c r="F26" s="55">
        <f t="shared" si="1"/>
        <v>0</v>
      </c>
      <c r="G26" s="55">
        <f>IF('3'!$D26&lt;$D$52,0,'3'!$D26-$D$52)</f>
        <v>0.27083333333333326</v>
      </c>
    </row>
    <row r="27" spans="1:10" ht="15" x14ac:dyDescent="0.2">
      <c r="A27" s="4">
        <f t="shared" si="2"/>
        <v>43183</v>
      </c>
      <c r="B27" s="20" t="s">
        <v>63</v>
      </c>
      <c r="C27" s="58">
        <v>0.35416666666666669</v>
      </c>
      <c r="D27" s="58">
        <v>0.79166666666666663</v>
      </c>
      <c r="E27" s="52">
        <f>IF('3'!$C27=0,0,'3'!$C27-$C$52)</f>
        <v>2.083333333333337E-2</v>
      </c>
      <c r="F27" s="52">
        <f t="shared" si="1"/>
        <v>0</v>
      </c>
      <c r="G27" s="52">
        <f>IF('3'!$D27&lt;$D$52,0,'3'!$D27-$D$52)</f>
        <v>8.3333333333333259E-2</v>
      </c>
    </row>
    <row r="28" spans="1:10" ht="15" x14ac:dyDescent="0.2">
      <c r="A28" s="3">
        <f t="shared" si="2"/>
        <v>43184</v>
      </c>
      <c r="B28" s="20" t="s">
        <v>64</v>
      </c>
      <c r="C28" s="58">
        <v>0.34375</v>
      </c>
      <c r="D28" s="58">
        <v>0.75</v>
      </c>
      <c r="E28" s="58">
        <f>IF('3'!$C28=0,0,'3'!$C28-$C$52)</f>
        <v>1.0416666666666685E-2</v>
      </c>
      <c r="F28" s="58">
        <f t="shared" si="1"/>
        <v>0</v>
      </c>
      <c r="G28" s="58">
        <f>IF('3'!$D28&lt;$D$52,0,'3'!$D28-$D$52)</f>
        <v>4.166666666666663E-2</v>
      </c>
    </row>
    <row r="29" spans="1:10" ht="15" x14ac:dyDescent="0.2">
      <c r="A29" s="4">
        <f t="shared" si="2"/>
        <v>43185</v>
      </c>
      <c r="B29" s="20" t="s">
        <v>65</v>
      </c>
      <c r="C29" s="58">
        <v>0.35416666666666669</v>
      </c>
      <c r="D29" s="58">
        <v>0.875</v>
      </c>
      <c r="E29" s="52">
        <f>IF('3'!$C29=0,0,'3'!$C29-$C$52)</f>
        <v>2.083333333333337E-2</v>
      </c>
      <c r="F29" s="52">
        <f t="shared" si="1"/>
        <v>0</v>
      </c>
      <c r="G29" s="52">
        <f>IF('3'!$D29&lt;$D$52,0,'3'!$D29-$D$52)</f>
        <v>0.16666666666666663</v>
      </c>
    </row>
    <row r="30" spans="1:10" ht="15" x14ac:dyDescent="0.2">
      <c r="A30" s="3">
        <f t="shared" si="2"/>
        <v>43186</v>
      </c>
      <c r="B30" s="20" t="s">
        <v>66</v>
      </c>
      <c r="C30" s="58">
        <v>0.35416666666666669</v>
      </c>
      <c r="D30" s="58">
        <v>0.75</v>
      </c>
      <c r="E30" s="58">
        <f>IF('3'!$C30=0,0,'3'!$C30-$C$52)</f>
        <v>2.083333333333337E-2</v>
      </c>
      <c r="F30" s="58">
        <f t="shared" si="1"/>
        <v>0</v>
      </c>
      <c r="G30" s="58">
        <f>IF('3'!$D30&lt;$D$52,0,'3'!$D30-$D$52)</f>
        <v>4.166666666666663E-2</v>
      </c>
    </row>
    <row r="31" spans="1:10" ht="15" x14ac:dyDescent="0.2">
      <c r="A31" s="4">
        <f t="shared" si="2"/>
        <v>43187</v>
      </c>
      <c r="B31" s="20" t="s">
        <v>67</v>
      </c>
      <c r="C31" s="58">
        <v>0.35416666666666669</v>
      </c>
      <c r="D31" s="58">
        <v>0.75</v>
      </c>
      <c r="E31" s="52">
        <f>IF('3'!$C31=0,0,'3'!$C31-$C$52)</f>
        <v>2.083333333333337E-2</v>
      </c>
      <c r="F31" s="52">
        <f t="shared" si="1"/>
        <v>0</v>
      </c>
      <c r="G31" s="52">
        <f>IF('3'!$D31&lt;$D$52,0,'3'!$D31-$D$52)</f>
        <v>4.166666666666663E-2</v>
      </c>
    </row>
    <row r="32" spans="1:10" ht="15" x14ac:dyDescent="0.2">
      <c r="A32" s="3">
        <f>A31+1</f>
        <v>43188</v>
      </c>
      <c r="B32" s="20" t="s">
        <v>61</v>
      </c>
      <c r="C32" s="58">
        <v>0.35416666666666669</v>
      </c>
      <c r="D32" s="58">
        <v>0.70833333333333337</v>
      </c>
      <c r="E32" s="58">
        <f>IF('3'!$C32=0,0,'3'!$C32-$C$52)</f>
        <v>2.083333333333337E-2</v>
      </c>
      <c r="F32" s="58">
        <f t="shared" si="1"/>
        <v>0</v>
      </c>
      <c r="G32" s="58">
        <f>IF('3'!$D32&lt;$D$52,0,'3'!$D32-$D$52)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5">
        <v>0.33333333333333331</v>
      </c>
      <c r="D33" s="55">
        <v>0.91666666666666663</v>
      </c>
      <c r="E33" s="55">
        <f>IF('3'!$C33=0,0,'3'!$C33-$C$52)</f>
        <v>0</v>
      </c>
      <c r="F33" s="55">
        <f t="shared" si="1"/>
        <v>0</v>
      </c>
      <c r="G33" s="55">
        <f>IF('3'!$D33&lt;$D$52,0,'3'!$D33-$D$52)</f>
        <v>0.20833333333333326</v>
      </c>
    </row>
    <row r="34" spans="1:7" ht="15" x14ac:dyDescent="0.2">
      <c r="A34" s="3">
        <f>A33+1</f>
        <v>43190</v>
      </c>
      <c r="B34" s="20" t="s">
        <v>63</v>
      </c>
      <c r="C34" s="58">
        <v>0.35416666666666669</v>
      </c>
      <c r="D34" s="58">
        <v>0.77083333333333337</v>
      </c>
      <c r="E34" s="58">
        <f>IF('3'!$C34=0,0,'3'!$C34-$C$52)</f>
        <v>2.083333333333337E-2</v>
      </c>
      <c r="F34" s="58">
        <f t="shared" ref="F34" si="4">IF(D34=0,0,IF(D34&lt;$D$52,$D$52-D34,0))</f>
        <v>0</v>
      </c>
      <c r="G34" s="58">
        <f>IF('3'!$D34&lt;$D$52,0,'3'!$D34-$D$52)</f>
        <v>6.25E-2</v>
      </c>
    </row>
    <row r="35" spans="1:7" ht="15" x14ac:dyDescent="0.25">
      <c r="A35" s="7"/>
      <c r="B35" s="1">
        <f>'3'!$C$35-'3'!$D$35+COUNTA(C4:C35)</f>
        <v>31</v>
      </c>
      <c r="C35" s="18">
        <f>SUBTOTAL(103,'3'!$C$4:$C$33)</f>
        <v>29</v>
      </c>
      <c r="D35" s="18">
        <f>SUBTOTAL(103,'3'!$D$4:$D$33)</f>
        <v>29</v>
      </c>
      <c r="E35" s="8">
        <f>SUM(E4:E34)</f>
        <v>0.8541666666666673</v>
      </c>
      <c r="F35" s="8">
        <f>SUM(F4:F34)</f>
        <v>0</v>
      </c>
      <c r="G35" s="8">
        <f>SUM(G4:G34)</f>
        <v>1.5208333333333324</v>
      </c>
    </row>
    <row r="36" spans="1:7" ht="8.25" hidden="1" customHeight="1" x14ac:dyDescent="0.2"/>
    <row r="37" spans="1:7" ht="15.75" hidden="1" x14ac:dyDescent="0.2">
      <c r="E37" s="28">
        <f>'3'!$E$35*1.5</f>
        <v>1.2812500000000009</v>
      </c>
      <c r="F37" s="28">
        <f>'3'!$F$35*1</f>
        <v>0</v>
      </c>
      <c r="G37" s="28">
        <f>'3'!$G$35*1.5</f>
        <v>2.2812499999999987</v>
      </c>
    </row>
    <row r="38" spans="1:7" ht="22.5" hidden="1" customHeight="1" x14ac:dyDescent="0.2">
      <c r="E38" s="29">
        <f>E37*24</f>
        <v>30.750000000000021</v>
      </c>
      <c r="F38" s="29">
        <f t="shared" ref="F38:G38" si="5">F37*24</f>
        <v>0</v>
      </c>
      <c r="G38" s="29">
        <f t="shared" si="5"/>
        <v>54.749999999999972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ROUND(C40-D40-E40-F40+G40,0)</f>
        <v>756</v>
      </c>
      <c r="C40" s="32">
        <f>'3'!$C$35*I7</f>
        <v>966.66666666666674</v>
      </c>
      <c r="D40" s="32">
        <f>جدول!G6</f>
        <v>300</v>
      </c>
      <c r="E40" s="33">
        <f>E38*$I$8</f>
        <v>113.88888888888899</v>
      </c>
      <c r="F40" s="33">
        <f t="shared" ref="F40:G40" si="6">F38*$I$8</f>
        <v>0</v>
      </c>
      <c r="G40" s="33">
        <f t="shared" si="6"/>
        <v>202.77777777777769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4" activePane="bottomRight" state="frozen"/>
      <selection activeCell="J15" sqref="J15"/>
      <selection pane="topRight" activeCell="J15" sqref="J15"/>
      <selection pane="bottomLeft" activeCell="J15" sqref="J15"/>
      <selection pane="bottomRight" sqref="A1:B1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جدول!B60</f>
        <v>64</v>
      </c>
    </row>
    <row r="2" spans="1:10" ht="20.25" x14ac:dyDescent="0.3">
      <c r="A2" s="133" t="s">
        <v>20</v>
      </c>
      <c r="B2" s="133"/>
      <c r="C2" s="39" t="str">
        <f>جدول!C60</f>
        <v xml:space="preserve"> ام سيف 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">
      <c r="A4" s="3">
        <v>43160</v>
      </c>
      <c r="B4" s="20" t="s">
        <v>61</v>
      </c>
      <c r="C4" s="58">
        <v>0.34375</v>
      </c>
      <c r="D4" s="58">
        <v>0.75</v>
      </c>
      <c r="E4" s="51">
        <f>IF('57'!$C4=0,0,'57'!$C4-$C$52)</f>
        <v>1.0416666666666685E-2</v>
      </c>
      <c r="F4" s="51">
        <f>IF(D4=0,0,IF(D4&lt;$D$52,$D$52-D4,0))</f>
        <v>0</v>
      </c>
      <c r="G4" s="51">
        <f>IF('57'!$D4&lt;$D$52,0,'57'!$D4-$D$52)</f>
        <v>4.166666666666663E-2</v>
      </c>
      <c r="I4" s="40">
        <f>جدول!D60</f>
        <v>1000</v>
      </c>
      <c r="J4" s="23" t="s">
        <v>3</v>
      </c>
    </row>
    <row r="5" spans="1:10" ht="15" x14ac:dyDescent="0.2">
      <c r="A5" s="46">
        <f t="shared" ref="A5" si="0">A4+1</f>
        <v>43161</v>
      </c>
      <c r="B5" s="47" t="s">
        <v>62</v>
      </c>
      <c r="C5" s="55"/>
      <c r="D5" s="55"/>
      <c r="E5" s="55">
        <f>IF('57'!$C5=0,0,'57'!$C5-$C$52)</f>
        <v>0</v>
      </c>
      <c r="F5" s="55">
        <f t="shared" ref="F5:F33" si="1">IF(D5=0,0,IF(D5&lt;$D$52,$D$52-D5,0))</f>
        <v>0</v>
      </c>
      <c r="G5" s="55">
        <f>IF('57'!$D5&lt;$D$52,0,'57'!$D5-$D$52)</f>
        <v>0</v>
      </c>
      <c r="I5" s="23">
        <v>30</v>
      </c>
      <c r="J5" s="23" t="s">
        <v>10</v>
      </c>
    </row>
    <row r="6" spans="1:10" ht="15" x14ac:dyDescent="0.2">
      <c r="A6" s="3">
        <f>A5+1</f>
        <v>43162</v>
      </c>
      <c r="B6" s="20" t="s">
        <v>63</v>
      </c>
      <c r="C6" s="58">
        <v>0.34375</v>
      </c>
      <c r="D6" s="58">
        <v>0.75</v>
      </c>
      <c r="E6" s="58">
        <f>IF('57'!$C6=0,0,'57'!$C6-$C$52)</f>
        <v>1.0416666666666685E-2</v>
      </c>
      <c r="F6" s="58">
        <f t="shared" si="1"/>
        <v>0</v>
      </c>
      <c r="G6" s="58">
        <f>IF('57'!$D6&lt;$D$52,0,'57'!$D6-$D$52)</f>
        <v>4.166666666666663E-2</v>
      </c>
      <c r="I6" s="23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58">
        <v>0.34375</v>
      </c>
      <c r="D7" s="58">
        <v>0.70833333333333337</v>
      </c>
      <c r="E7" s="52">
        <f>IF('57'!$C7=0,0,'57'!$C7-$C$52)</f>
        <v>1.0416666666666685E-2</v>
      </c>
      <c r="F7" s="52">
        <f t="shared" si="1"/>
        <v>0</v>
      </c>
      <c r="G7" s="52">
        <f>IF('57'!$D7&lt;$D$52,0,'57'!$D7-$D$52)</f>
        <v>0</v>
      </c>
      <c r="I7" s="48">
        <f>I4/I5</f>
        <v>33.333333333333336</v>
      </c>
      <c r="J7" s="23" t="s">
        <v>12</v>
      </c>
    </row>
    <row r="8" spans="1:10" ht="15" x14ac:dyDescent="0.2">
      <c r="A8" s="3">
        <f t="shared" si="2"/>
        <v>43164</v>
      </c>
      <c r="B8" s="20" t="s">
        <v>65</v>
      </c>
      <c r="C8" s="58">
        <v>0.33333333333333331</v>
      </c>
      <c r="D8" s="58">
        <v>0.52083333333333337</v>
      </c>
      <c r="E8" s="58">
        <f>IF('57'!$C8=0,0,'57'!$C8-$C$52)</f>
        <v>0</v>
      </c>
      <c r="F8" s="58">
        <f t="shared" si="1"/>
        <v>0.1875</v>
      </c>
      <c r="G8" s="58">
        <f>IF('57'!$D8&lt;$D$52,0,'57'!$D8-$D$52)</f>
        <v>0</v>
      </c>
      <c r="I8" s="48">
        <f>I7/I6</f>
        <v>3.7037037037037042</v>
      </c>
      <c r="J8" s="23" t="s">
        <v>4</v>
      </c>
    </row>
    <row r="9" spans="1:10" ht="15" x14ac:dyDescent="0.2">
      <c r="A9" s="4">
        <f t="shared" si="2"/>
        <v>43165</v>
      </c>
      <c r="B9" s="20" t="s">
        <v>66</v>
      </c>
      <c r="C9" s="58">
        <v>0.33333333333333331</v>
      </c>
      <c r="D9" s="58">
        <v>0.52083333333333337</v>
      </c>
      <c r="E9" s="52">
        <f>IF('57'!$C9=0,0,'57'!$C9-$C$52)</f>
        <v>0</v>
      </c>
      <c r="F9" s="52">
        <f t="shared" si="1"/>
        <v>0.1875</v>
      </c>
      <c r="G9" s="52">
        <f>IF('57'!$D9&lt;$D$52,0,'57'!$D9-$D$52)</f>
        <v>0</v>
      </c>
      <c r="I9" s="23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58">
        <v>0.33333333333333331</v>
      </c>
      <c r="D10" s="58">
        <v>0.52083333333333337</v>
      </c>
      <c r="E10" s="58">
        <f>IF('57'!$C10=0,0,'57'!$C10-$C$52)</f>
        <v>0</v>
      </c>
      <c r="F10" s="58">
        <f t="shared" si="1"/>
        <v>0.1875</v>
      </c>
      <c r="G10" s="58">
        <f>IF('57'!$D10&lt;$D$52,0,'57'!$D10-$D$52)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59">
        <v>0.33333333333333331</v>
      </c>
      <c r="D11" s="60">
        <v>0.52083333333333337</v>
      </c>
      <c r="E11" s="52">
        <f>IF('57'!$C11=0,0,'57'!$C11-$C$52)</f>
        <v>0</v>
      </c>
      <c r="F11" s="52">
        <f t="shared" si="1"/>
        <v>0.1875</v>
      </c>
      <c r="G11" s="52">
        <f>IF('57'!$D11&lt;$D$52,0,'57'!$D11-$D$52)</f>
        <v>0</v>
      </c>
      <c r="I11" s="23" t="s">
        <v>100</v>
      </c>
    </row>
    <row r="12" spans="1:10" ht="15" x14ac:dyDescent="0.2">
      <c r="A12" s="46">
        <f t="shared" si="2"/>
        <v>43168</v>
      </c>
      <c r="B12" s="47" t="s">
        <v>62</v>
      </c>
      <c r="C12" s="55"/>
      <c r="D12" s="55"/>
      <c r="E12" s="55">
        <f>IF('57'!$C12=0,0,'57'!$C12-$C$52)</f>
        <v>0</v>
      </c>
      <c r="F12" s="55">
        <f t="shared" si="1"/>
        <v>0</v>
      </c>
      <c r="G12" s="55">
        <f>IF('57'!$D12&lt;$D$52,0,'57'!$D12-$D$52)</f>
        <v>0</v>
      </c>
      <c r="I12" s="58">
        <v>0.33333333333333331</v>
      </c>
      <c r="J12" s="58">
        <v>0.54166666666666663</v>
      </c>
    </row>
    <row r="13" spans="1:10" ht="15" x14ac:dyDescent="0.2">
      <c r="A13" s="4">
        <f t="shared" si="2"/>
        <v>43169</v>
      </c>
      <c r="B13" s="20" t="s">
        <v>63</v>
      </c>
      <c r="C13" s="58">
        <v>0.33333333333333331</v>
      </c>
      <c r="D13" s="58">
        <v>0.52083333333333337</v>
      </c>
      <c r="E13" s="52">
        <f>IF('57'!$C13=0,0,'57'!$C13-$C$52)</f>
        <v>0</v>
      </c>
      <c r="F13" s="52">
        <f t="shared" si="1"/>
        <v>0.1875</v>
      </c>
      <c r="G13" s="52">
        <f>IF('57'!$D13&lt;$D$52,0,'57'!$D13-$D$52)</f>
        <v>0</v>
      </c>
      <c r="J13" s="58">
        <f>J12-I12</f>
        <v>0.20833333333333331</v>
      </c>
    </row>
    <row r="14" spans="1:10" ht="15" x14ac:dyDescent="0.2">
      <c r="A14" s="3">
        <f t="shared" si="2"/>
        <v>43170</v>
      </c>
      <c r="B14" s="20" t="s">
        <v>64</v>
      </c>
      <c r="C14" s="58">
        <v>0.33333333333333331</v>
      </c>
      <c r="D14" s="58">
        <v>0.52083333333333337</v>
      </c>
      <c r="E14" s="58">
        <f>IF('57'!$C14=0,0,'57'!$C14-$C$52)</f>
        <v>0</v>
      </c>
      <c r="F14" s="58">
        <f t="shared" si="1"/>
        <v>0.1875</v>
      </c>
      <c r="G14" s="58">
        <f>IF('57'!$D14&lt;$D$52,0,'57'!$D14-$D$52)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0.33333333333333331</v>
      </c>
      <c r="D15" s="58">
        <v>0.52083333333333337</v>
      </c>
      <c r="E15" s="52">
        <f>IF('57'!$C15=0,0,'57'!$C15-$C$52)</f>
        <v>0</v>
      </c>
      <c r="F15" s="52">
        <f t="shared" si="1"/>
        <v>0.1875</v>
      </c>
      <c r="G15" s="52">
        <f>IF('57'!$D15&lt;$D$52,0,'57'!$D15-$D$52)</f>
        <v>0</v>
      </c>
      <c r="J15" s="101">
        <f>J14+J13</f>
        <v>0.91666666666666674</v>
      </c>
    </row>
    <row r="16" spans="1:10" ht="15" x14ac:dyDescent="0.2">
      <c r="A16" s="3">
        <f t="shared" si="2"/>
        <v>43172</v>
      </c>
      <c r="B16" s="20" t="s">
        <v>66</v>
      </c>
      <c r="C16" s="58">
        <v>0.33333333333333331</v>
      </c>
      <c r="D16" s="58">
        <v>0.52083333333333337</v>
      </c>
      <c r="E16" s="58">
        <f>IF('57'!$C16=0,0,'57'!$C16-$C$52)</f>
        <v>0</v>
      </c>
      <c r="F16" s="58">
        <f t="shared" si="1"/>
        <v>0.1875</v>
      </c>
      <c r="G16" s="58">
        <f>IF('57'!$D16&lt;$D$52,0,'57'!$D16-$D$52)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0.33333333333333331</v>
      </c>
      <c r="D17" s="58">
        <v>0.52083333333333337</v>
      </c>
      <c r="E17" s="52">
        <f>IF('57'!$C17=0,0,'57'!$C17-$C$52)</f>
        <v>0</v>
      </c>
      <c r="F17" s="52">
        <f t="shared" si="1"/>
        <v>0.1875</v>
      </c>
      <c r="G17" s="52">
        <f>IF('57'!$D17&lt;$D$52,0,'57'!$D17-$D$52)</f>
        <v>0</v>
      </c>
      <c r="I17" s="58">
        <v>0.33333333333333331</v>
      </c>
      <c r="J17" s="58">
        <v>0.70833333333333337</v>
      </c>
    </row>
    <row r="18" spans="1:10" ht="15" x14ac:dyDescent="0.2">
      <c r="A18" s="3">
        <f t="shared" si="2"/>
        <v>43174</v>
      </c>
      <c r="B18" s="20" t="s">
        <v>61</v>
      </c>
      <c r="C18" s="58">
        <v>0.33333333333333331</v>
      </c>
      <c r="D18" s="58">
        <v>0.52083333333333337</v>
      </c>
      <c r="E18" s="58">
        <f>IF('57'!$C18=0,0,'57'!$C18-$C$52)</f>
        <v>0</v>
      </c>
      <c r="F18" s="58">
        <f t="shared" si="1"/>
        <v>0.1875</v>
      </c>
      <c r="G18" s="58">
        <f>IF('57'!$D18&lt;$D$52,0,'57'!$D18-$D$52)</f>
        <v>0</v>
      </c>
      <c r="J18" s="58">
        <f>J17-I17</f>
        <v>0.37500000000000006</v>
      </c>
    </row>
    <row r="19" spans="1:10" ht="15" x14ac:dyDescent="0.2">
      <c r="A19" s="46">
        <f t="shared" si="2"/>
        <v>43175</v>
      </c>
      <c r="B19" s="47" t="s">
        <v>62</v>
      </c>
      <c r="C19" s="55"/>
      <c r="D19" s="55"/>
      <c r="E19" s="55">
        <f>IF('57'!$C19=0,0,'57'!$C19-$C$52)</f>
        <v>0</v>
      </c>
      <c r="F19" s="55">
        <f t="shared" si="1"/>
        <v>0</v>
      </c>
      <c r="G19" s="55">
        <f>IF('57'!$D19&lt;$D$52,0,'57'!$D19-$D$52)</f>
        <v>0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0.52083333333333337</v>
      </c>
      <c r="E20" s="58">
        <f>IF('57'!$C20=0,0,'57'!$C20-$C$52)</f>
        <v>0</v>
      </c>
      <c r="F20" s="58">
        <f t="shared" si="1"/>
        <v>0.1875</v>
      </c>
      <c r="G20" s="58">
        <f>IF('57'!$D20&lt;$D$52,0,'57'!$D20-$D$52)</f>
        <v>0</v>
      </c>
      <c r="J20" s="101">
        <f>J19+J18</f>
        <v>1.0833333333333335</v>
      </c>
    </row>
    <row r="21" spans="1:10" ht="15" x14ac:dyDescent="0.2">
      <c r="A21" s="4">
        <f t="shared" si="2"/>
        <v>43177</v>
      </c>
      <c r="B21" s="20" t="s">
        <v>64</v>
      </c>
      <c r="C21" s="58">
        <v>0.33333333333333331</v>
      </c>
      <c r="D21" s="58">
        <v>0.52083333333333337</v>
      </c>
      <c r="E21" s="52">
        <f>IF('57'!$C21=0,0,'57'!$C21-$C$52)</f>
        <v>0</v>
      </c>
      <c r="F21" s="52">
        <f t="shared" si="1"/>
        <v>0.1875</v>
      </c>
      <c r="G21" s="52">
        <f>IF('57'!$D21&lt;$D$52,0,'57'!$D21-$D$52)</f>
        <v>0</v>
      </c>
    </row>
    <row r="22" spans="1:10" ht="15" x14ac:dyDescent="0.25">
      <c r="A22" s="3">
        <f t="shared" si="2"/>
        <v>43178</v>
      </c>
      <c r="B22" s="20" t="s">
        <v>65</v>
      </c>
      <c r="C22" s="56"/>
      <c r="D22" s="57"/>
      <c r="E22" s="58">
        <f>IF('57'!$C22=0,0,'57'!$C22-$C$52)</f>
        <v>0</v>
      </c>
      <c r="F22" s="58">
        <f t="shared" si="1"/>
        <v>0</v>
      </c>
      <c r="G22" s="58">
        <f>IF('57'!$D22&lt;$D$52,0,'57'!$D22-$D$52)</f>
        <v>0</v>
      </c>
    </row>
    <row r="23" spans="1:10" ht="15" x14ac:dyDescent="0.25">
      <c r="A23" s="4">
        <f t="shared" si="2"/>
        <v>43179</v>
      </c>
      <c r="B23" s="20" t="s">
        <v>66</v>
      </c>
      <c r="C23" s="59"/>
      <c r="D23" s="60"/>
      <c r="E23" s="52">
        <f>IF('57'!$C23=0,0,'57'!$C23-$C$52)</f>
        <v>0</v>
      </c>
      <c r="F23" s="52">
        <f t="shared" si="1"/>
        <v>0</v>
      </c>
      <c r="G23" s="52">
        <f>IF('57'!$D23&lt;$D$52,0,'57'!$D23-$D$52)</f>
        <v>0</v>
      </c>
    </row>
    <row r="24" spans="1:10" ht="15" x14ac:dyDescent="0.25">
      <c r="A24" s="3">
        <f t="shared" si="2"/>
        <v>43180</v>
      </c>
      <c r="B24" s="20" t="s">
        <v>67</v>
      </c>
      <c r="C24" s="58"/>
      <c r="D24" s="57"/>
      <c r="E24" s="58">
        <f>IF('57'!$C24=0,0,'57'!$C24-$C$52)</f>
        <v>0</v>
      </c>
      <c r="F24" s="58">
        <f t="shared" si="1"/>
        <v>0</v>
      </c>
      <c r="G24" s="58">
        <f>IF('57'!$D24&lt;$D$52,0,'57'!$D24-$D$52)</f>
        <v>0</v>
      </c>
    </row>
    <row r="25" spans="1:10" ht="15" x14ac:dyDescent="0.25">
      <c r="A25" s="4">
        <f t="shared" si="2"/>
        <v>43181</v>
      </c>
      <c r="B25" s="20" t="s">
        <v>61</v>
      </c>
      <c r="C25" s="59"/>
      <c r="D25" s="60"/>
      <c r="E25" s="52">
        <f>IF('57'!$C25=0,0,'57'!$C25-$C$52)</f>
        <v>0</v>
      </c>
      <c r="F25" s="52">
        <f t="shared" si="1"/>
        <v>0</v>
      </c>
      <c r="G25" s="52">
        <f>IF('57'!$D25&lt;$D$52,0,'57'!$D25-$D$52)</f>
        <v>0</v>
      </c>
    </row>
    <row r="26" spans="1:10" ht="15" x14ac:dyDescent="0.25">
      <c r="A26" s="46">
        <f t="shared" si="2"/>
        <v>43182</v>
      </c>
      <c r="B26" s="47" t="s">
        <v>62</v>
      </c>
      <c r="C26" s="53"/>
      <c r="D26" s="54"/>
      <c r="E26" s="55">
        <f>IF('57'!$C26=0,0,'57'!$C26-$C$52)</f>
        <v>0</v>
      </c>
      <c r="F26" s="55">
        <f t="shared" si="1"/>
        <v>0</v>
      </c>
      <c r="G26" s="55">
        <f>IF('57'!$D26&lt;$D$52,0,'57'!$D26-$D$52)</f>
        <v>0</v>
      </c>
    </row>
    <row r="27" spans="1:10" ht="15" x14ac:dyDescent="0.2">
      <c r="A27" s="4">
        <f t="shared" si="2"/>
        <v>43183</v>
      </c>
      <c r="B27" s="20" t="s">
        <v>63</v>
      </c>
      <c r="C27" s="58">
        <v>0.33333333333333331</v>
      </c>
      <c r="D27" s="58">
        <v>0.52083333333333337</v>
      </c>
      <c r="E27" s="52">
        <f>IF('57'!$C27=0,0,'57'!$C27-$C$52)</f>
        <v>0</v>
      </c>
      <c r="F27" s="52">
        <f t="shared" si="1"/>
        <v>0.1875</v>
      </c>
      <c r="G27" s="52">
        <f>IF('57'!$D27&lt;$D$52,0,'57'!$D27-$D$52)</f>
        <v>0</v>
      </c>
    </row>
    <row r="28" spans="1:10" ht="15" x14ac:dyDescent="0.2">
      <c r="A28" s="3">
        <f t="shared" si="2"/>
        <v>43184</v>
      </c>
      <c r="B28" s="20" t="s">
        <v>64</v>
      </c>
      <c r="C28" s="58">
        <v>0.33333333333333331</v>
      </c>
      <c r="D28" s="58">
        <v>0.52083333333333337</v>
      </c>
      <c r="E28" s="58">
        <f>IF('57'!$C28=0,0,'57'!$C28-$C$52)</f>
        <v>0</v>
      </c>
      <c r="F28" s="58">
        <f t="shared" si="1"/>
        <v>0.1875</v>
      </c>
      <c r="G28" s="58">
        <f>IF('57'!$D28&lt;$D$52,0,'57'!$D28-$D$52)</f>
        <v>0</v>
      </c>
    </row>
    <row r="29" spans="1:10" ht="15" x14ac:dyDescent="0.2">
      <c r="A29" s="4">
        <f t="shared" si="2"/>
        <v>43185</v>
      </c>
      <c r="B29" s="20" t="s">
        <v>65</v>
      </c>
      <c r="C29" s="58">
        <v>0.33333333333333331</v>
      </c>
      <c r="D29" s="58">
        <v>0.52083333333333337</v>
      </c>
      <c r="E29" s="52">
        <f>IF('57'!$C29=0,0,'57'!$C29-$C$52)</f>
        <v>0</v>
      </c>
      <c r="F29" s="52">
        <f t="shared" si="1"/>
        <v>0.1875</v>
      </c>
      <c r="G29" s="52">
        <f>IF('57'!$D29&lt;$D$52,0,'57'!$D29-$D$52)</f>
        <v>0</v>
      </c>
    </row>
    <row r="30" spans="1:10" ht="15" x14ac:dyDescent="0.2">
      <c r="A30" s="3">
        <f t="shared" si="2"/>
        <v>43186</v>
      </c>
      <c r="B30" s="20" t="s">
        <v>66</v>
      </c>
      <c r="C30" s="58"/>
      <c r="D30" s="58"/>
      <c r="E30" s="58">
        <f>IF('57'!$C30=0,0,'57'!$C30-$C$52)</f>
        <v>0</v>
      </c>
      <c r="F30" s="58">
        <f t="shared" si="1"/>
        <v>0</v>
      </c>
      <c r="G30" s="58">
        <f>IF('57'!$D30&lt;$D$52,0,'57'!$D30-$D$52)</f>
        <v>0</v>
      </c>
    </row>
    <row r="31" spans="1:10" ht="15" x14ac:dyDescent="0.25">
      <c r="A31" s="4">
        <f t="shared" si="2"/>
        <v>43187</v>
      </c>
      <c r="B31" s="20" t="s">
        <v>67</v>
      </c>
      <c r="C31" s="59"/>
      <c r="D31" s="60"/>
      <c r="E31" s="52">
        <f>IF('57'!$C31=0,0,'57'!$C31-$C$52)</f>
        <v>0</v>
      </c>
      <c r="F31" s="52">
        <f t="shared" si="1"/>
        <v>0</v>
      </c>
      <c r="G31" s="52">
        <f>IF('57'!$D31&lt;$D$52,0,'57'!$D31-$D$52)</f>
        <v>0</v>
      </c>
    </row>
    <row r="32" spans="1:10" ht="15" x14ac:dyDescent="0.25">
      <c r="A32" s="3">
        <f>A31+1</f>
        <v>43188</v>
      </c>
      <c r="B32" s="20" t="s">
        <v>61</v>
      </c>
      <c r="C32" s="56"/>
      <c r="D32" s="57"/>
      <c r="E32" s="58">
        <f>IF('57'!$C32=0,0,'57'!$C32-$C$52)</f>
        <v>0</v>
      </c>
      <c r="F32" s="58">
        <f t="shared" si="1"/>
        <v>0</v>
      </c>
      <c r="G32" s="58">
        <f>IF('57'!$D32&lt;$D$52,0,'57'!$D32-$D$52)</f>
        <v>0</v>
      </c>
    </row>
    <row r="33" spans="1:7" ht="15" x14ac:dyDescent="0.25">
      <c r="A33" s="46">
        <f t="shared" ref="A33" si="3">A32+1</f>
        <v>43189</v>
      </c>
      <c r="B33" s="47" t="s">
        <v>62</v>
      </c>
      <c r="C33" s="53"/>
      <c r="D33" s="54"/>
      <c r="E33" s="55">
        <f>IF('57'!$C33=0,0,'57'!$C33-$C$52)</f>
        <v>0</v>
      </c>
      <c r="F33" s="55">
        <f t="shared" si="1"/>
        <v>0</v>
      </c>
      <c r="G33" s="55">
        <f>IF('57'!$D33&lt;$D$52,0,'57'!$D33-$D$52)</f>
        <v>0</v>
      </c>
    </row>
    <row r="34" spans="1:7" ht="15" x14ac:dyDescent="0.2">
      <c r="A34" s="3">
        <f>A33+1</f>
        <v>43190</v>
      </c>
      <c r="B34" s="20" t="s">
        <v>63</v>
      </c>
      <c r="C34" s="5"/>
      <c r="D34" s="6"/>
      <c r="E34" s="58">
        <f>IF('57'!$C34=0,0,'57'!$C34-$C$52)</f>
        <v>0</v>
      </c>
      <c r="F34" s="58">
        <f t="shared" ref="F34" si="4">IF(D34=0,0,IF(D34&lt;$D$52,$D$52-D34,0))</f>
        <v>0</v>
      </c>
      <c r="G34" s="58">
        <f>IF('57'!$D34&lt;$D$52,0,'57'!$D34-$D$52)</f>
        <v>0</v>
      </c>
    </row>
    <row r="35" spans="1:7" ht="15" x14ac:dyDescent="0.25">
      <c r="A35" s="7"/>
      <c r="B35" s="1">
        <f>'57'!$C$35-'57'!$D$35+COUNTA(C4:C35)</f>
        <v>19</v>
      </c>
      <c r="C35" s="18">
        <f>SUBTOTAL(103,'57'!$C$4:$C$33)</f>
        <v>18</v>
      </c>
      <c r="D35" s="18">
        <f>SUBTOTAL(103,'57'!$D$4:$D$33)</f>
        <v>18</v>
      </c>
      <c r="E35" s="8">
        <f>SUM(E4:E34)</f>
        <v>3.1250000000000056E-2</v>
      </c>
      <c r="F35" s="8">
        <f>SUM(F4:F34)</f>
        <v>2.8125</v>
      </c>
      <c r="G35" s="8">
        <f>SUM(G4:G34)</f>
        <v>8.3333333333333259E-2</v>
      </c>
    </row>
    <row r="36" spans="1:7" ht="8.25" hidden="1" customHeight="1" x14ac:dyDescent="0.2"/>
    <row r="37" spans="1:7" ht="15.75" hidden="1" x14ac:dyDescent="0.2">
      <c r="E37" s="28">
        <f>'57'!$E$35*1.5</f>
        <v>4.6875000000000083E-2</v>
      </c>
      <c r="F37" s="28">
        <f>'57'!$F$35*1</f>
        <v>2.8125</v>
      </c>
      <c r="G37" s="28">
        <f>'57'!$G$35*1.5</f>
        <v>0.12499999999999989</v>
      </c>
    </row>
    <row r="38" spans="1:7" ht="22.5" hidden="1" customHeight="1" x14ac:dyDescent="0.2">
      <c r="E38" s="29">
        <f>E37*24</f>
        <v>1.125000000000002</v>
      </c>
      <c r="F38" s="29">
        <f t="shared" ref="F38:G38" si="5">F37*24</f>
        <v>67.5</v>
      </c>
      <c r="G38" s="29">
        <f t="shared" si="5"/>
        <v>2.9999999999999973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357</v>
      </c>
      <c r="C40" s="32">
        <f>'57'!$C$35*I7</f>
        <v>600</v>
      </c>
      <c r="D40" s="32">
        <f>جدول!G60</f>
        <v>-45</v>
      </c>
      <c r="E40" s="33">
        <f>E38*$I$8</f>
        <v>4.166666666666675</v>
      </c>
      <c r="F40" s="33">
        <f t="shared" ref="F40:G40" si="6">F38*$I$8</f>
        <v>250.00000000000003</v>
      </c>
      <c r="G40" s="33">
        <f t="shared" si="6"/>
        <v>11.111111111111102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rightToLeft="1" workbookViewId="0">
      <pane xSplit="1" ySplit="3" topLeftCell="B16" activePane="bottomRight" state="frozen"/>
      <selection activeCell="J15" sqref="J15"/>
      <selection pane="topRight" activeCell="J15" sqref="J15"/>
      <selection pane="bottomLeft" activeCell="J15" sqref="J15"/>
      <selection pane="bottomRight" activeCell="H30" sqref="H30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3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جدول!B61</f>
        <v>100</v>
      </c>
    </row>
    <row r="2" spans="1:13" ht="20.25" x14ac:dyDescent="0.3">
      <c r="A2" s="133" t="s">
        <v>20</v>
      </c>
      <c r="B2" s="133"/>
      <c r="C2" s="39" t="str">
        <f>جدول!C61</f>
        <v>كريم عبد الله</v>
      </c>
      <c r="D2" s="43"/>
      <c r="E2" s="24"/>
      <c r="F2" s="24"/>
      <c r="G2" s="24"/>
    </row>
    <row r="3" spans="1:13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  <c r="H3" s="23" t="s">
        <v>113</v>
      </c>
    </row>
    <row r="4" spans="1:13" ht="15" x14ac:dyDescent="0.25">
      <c r="A4" s="3">
        <v>43160</v>
      </c>
      <c r="B4" s="20" t="s">
        <v>61</v>
      </c>
      <c r="C4" s="49"/>
      <c r="D4" s="60"/>
      <c r="E4" s="51">
        <f>IF('58'!$C4=0,0,'58'!$C4-$C$52)</f>
        <v>0</v>
      </c>
      <c r="F4" s="51">
        <f>IF(D4=0,0,IF(D4&lt;$D$52,$D$52-D4,0))</f>
        <v>0</v>
      </c>
      <c r="G4" s="51">
        <f>IF('58'!$D4&lt;$D$52,0,'58'!$D4-$D$52)</f>
        <v>0</v>
      </c>
      <c r="I4" s="40">
        <f>جدول!D61</f>
        <v>1000</v>
      </c>
      <c r="J4" s="23" t="s">
        <v>3</v>
      </c>
    </row>
    <row r="5" spans="1:13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IF('58'!$C5=0,0,'58'!$C5-$C$52)</f>
        <v>0</v>
      </c>
      <c r="F5" s="55">
        <f t="shared" ref="F5:F33" si="1">IF(D5=0,0,IF(D5&lt;$D$52,$D$52-D5,0))</f>
        <v>0</v>
      </c>
      <c r="G5" s="55">
        <f>IF('58'!$D5&lt;$D$52,0,'58'!$D5-$D$52)</f>
        <v>0</v>
      </c>
      <c r="I5" s="23">
        <v>30</v>
      </c>
      <c r="J5" s="23" t="s">
        <v>10</v>
      </c>
    </row>
    <row r="6" spans="1:13" ht="15" x14ac:dyDescent="0.25">
      <c r="A6" s="3">
        <f>A5+1</f>
        <v>43162</v>
      </c>
      <c r="B6" s="20" t="s">
        <v>63</v>
      </c>
      <c r="C6" s="56"/>
      <c r="D6" s="63"/>
      <c r="E6" s="58">
        <f>IF('58'!$C6=0,0,'58'!$C6-$C$52)</f>
        <v>0</v>
      </c>
      <c r="F6" s="58">
        <f t="shared" si="1"/>
        <v>0</v>
      </c>
      <c r="G6" s="58">
        <f>IF('58'!$D6&lt;$D$52,0,'58'!$D6-$D$52)</f>
        <v>0</v>
      </c>
      <c r="I6" s="23">
        <v>9</v>
      </c>
      <c r="J6" s="23" t="s">
        <v>11</v>
      </c>
      <c r="L6" s="127">
        <v>43186</v>
      </c>
      <c r="M6" s="124">
        <v>0.34861111111111115</v>
      </c>
    </row>
    <row r="7" spans="1:13" ht="15" x14ac:dyDescent="0.25">
      <c r="A7" s="4">
        <f t="shared" ref="A7:A31" si="2">A6+1</f>
        <v>43163</v>
      </c>
      <c r="B7" s="20" t="s">
        <v>64</v>
      </c>
      <c r="C7" s="59"/>
      <c r="D7" s="60"/>
      <c r="E7" s="52">
        <f>IF('58'!$C7=0,0,'58'!$C7-$C$52)</f>
        <v>0</v>
      </c>
      <c r="F7" s="52">
        <f t="shared" si="1"/>
        <v>0</v>
      </c>
      <c r="G7" s="52">
        <f>IF('58'!$D7&lt;$D$52,0,'58'!$D7-$D$52)</f>
        <v>0</v>
      </c>
      <c r="I7" s="48">
        <f>I4/I5</f>
        <v>33.333333333333336</v>
      </c>
      <c r="J7" s="23" t="s">
        <v>12</v>
      </c>
      <c r="L7" s="127">
        <v>43186</v>
      </c>
      <c r="M7" s="124">
        <v>0.21111111111111111</v>
      </c>
    </row>
    <row r="8" spans="1:13" ht="15" x14ac:dyDescent="0.25">
      <c r="A8" s="3">
        <f t="shared" si="2"/>
        <v>43164</v>
      </c>
      <c r="B8" s="20" t="s">
        <v>65</v>
      </c>
      <c r="C8" s="56"/>
      <c r="D8" s="57"/>
      <c r="E8" s="58">
        <f>IF('58'!$C8=0,0,'58'!$C8-$C$52)</f>
        <v>0</v>
      </c>
      <c r="F8" s="58">
        <f t="shared" si="1"/>
        <v>0</v>
      </c>
      <c r="G8" s="58">
        <f>IF('58'!$D8&lt;$D$52,0,'58'!$D8-$D$52)</f>
        <v>0</v>
      </c>
      <c r="I8" s="48">
        <f>I7/I6</f>
        <v>3.7037037037037042</v>
      </c>
      <c r="J8" s="23" t="s">
        <v>4</v>
      </c>
      <c r="L8" s="127">
        <v>43187</v>
      </c>
      <c r="M8" s="124">
        <v>0.33055555555555555</v>
      </c>
    </row>
    <row r="9" spans="1:13" ht="15" x14ac:dyDescent="0.25">
      <c r="A9" s="4">
        <f t="shared" si="2"/>
        <v>43165</v>
      </c>
      <c r="B9" s="20" t="s">
        <v>66</v>
      </c>
      <c r="C9" s="59"/>
      <c r="D9" s="60"/>
      <c r="E9" s="52">
        <f>IF('58'!$C9=0,0,'58'!$C9-$C$52)</f>
        <v>0</v>
      </c>
      <c r="F9" s="52">
        <f t="shared" si="1"/>
        <v>0</v>
      </c>
      <c r="G9" s="52">
        <f>IF('58'!$D9&lt;$D$52,0,'58'!$D9-$D$52)</f>
        <v>0</v>
      </c>
      <c r="I9" s="23">
        <f>I5*I6</f>
        <v>270</v>
      </c>
      <c r="J9" s="23" t="s">
        <v>13</v>
      </c>
      <c r="L9" s="127">
        <v>43187</v>
      </c>
      <c r="M9" s="124">
        <v>0.20902777777777778</v>
      </c>
    </row>
    <row r="10" spans="1:13" ht="15" x14ac:dyDescent="0.25">
      <c r="A10" s="3">
        <f t="shared" si="2"/>
        <v>43166</v>
      </c>
      <c r="B10" s="20" t="s">
        <v>67</v>
      </c>
      <c r="C10" s="56"/>
      <c r="D10" s="57"/>
      <c r="E10" s="58">
        <f>IF('58'!$C10=0,0,'58'!$C10-$C$52)</f>
        <v>0</v>
      </c>
      <c r="F10" s="58">
        <f t="shared" si="1"/>
        <v>0</v>
      </c>
      <c r="G10" s="58">
        <f>IF('58'!$D10&lt;$D$52,0,'58'!$D10-$D$52)</f>
        <v>0</v>
      </c>
      <c r="L10" s="127">
        <v>43188</v>
      </c>
      <c r="M10" s="124">
        <v>0.33958333333333335</v>
      </c>
    </row>
    <row r="11" spans="1:13" ht="15" x14ac:dyDescent="0.25">
      <c r="A11" s="4">
        <f t="shared" si="2"/>
        <v>43167</v>
      </c>
      <c r="B11" s="20" t="s">
        <v>61</v>
      </c>
      <c r="C11" s="59"/>
      <c r="D11" s="60"/>
      <c r="E11" s="52">
        <f>IF('58'!$C11=0,0,'58'!$C11-$C$52)</f>
        <v>0</v>
      </c>
      <c r="F11" s="52">
        <f t="shared" si="1"/>
        <v>0</v>
      </c>
      <c r="G11" s="52">
        <f>IF('58'!$D11&lt;$D$52,0,'58'!$D11-$D$52)</f>
        <v>0</v>
      </c>
      <c r="I11" s="23" t="s">
        <v>100</v>
      </c>
      <c r="L11" s="127">
        <v>43188</v>
      </c>
      <c r="M11" s="124">
        <v>0.20972222222222223</v>
      </c>
    </row>
    <row r="12" spans="1:13" ht="15" x14ac:dyDescent="0.25">
      <c r="A12" s="46">
        <f t="shared" si="2"/>
        <v>43168</v>
      </c>
      <c r="B12" s="47" t="s">
        <v>62</v>
      </c>
      <c r="C12" s="53"/>
      <c r="D12" s="54"/>
      <c r="E12" s="55">
        <f>IF('58'!$C12=0,0,'58'!$C12-$C$52)</f>
        <v>0</v>
      </c>
      <c r="F12" s="55">
        <f t="shared" si="1"/>
        <v>0</v>
      </c>
      <c r="G12" s="55">
        <f>IF('58'!$D12&lt;$D$52,0,'58'!$D12-$D$52)</f>
        <v>0</v>
      </c>
      <c r="I12" s="58">
        <v>0.33333333333333331</v>
      </c>
      <c r="J12" s="58">
        <v>0.70833333333333337</v>
      </c>
      <c r="L12" s="127">
        <v>43190</v>
      </c>
      <c r="M12" s="124">
        <v>0.33958333333333335</v>
      </c>
    </row>
    <row r="13" spans="1:13" ht="15" x14ac:dyDescent="0.25">
      <c r="A13" s="4">
        <f t="shared" si="2"/>
        <v>43169</v>
      </c>
      <c r="B13" s="20" t="s">
        <v>63</v>
      </c>
      <c r="C13" s="59"/>
      <c r="D13" s="60"/>
      <c r="E13" s="52">
        <f>IF('58'!$C13=0,0,'58'!$C13-$C$52)</f>
        <v>0</v>
      </c>
      <c r="F13" s="52">
        <f t="shared" si="1"/>
        <v>0</v>
      </c>
      <c r="G13" s="52">
        <f>IF('58'!$D13&lt;$D$52,0,'58'!$D13-$D$52)</f>
        <v>0</v>
      </c>
      <c r="J13" s="58">
        <f>J12-I12</f>
        <v>0.37500000000000006</v>
      </c>
      <c r="L13" s="127">
        <v>43190</v>
      </c>
      <c r="M13" s="124">
        <v>0.21041666666666667</v>
      </c>
    </row>
    <row r="14" spans="1:13" ht="15" x14ac:dyDescent="0.25">
      <c r="A14" s="3">
        <f t="shared" si="2"/>
        <v>43170</v>
      </c>
      <c r="B14" s="20" t="s">
        <v>64</v>
      </c>
      <c r="C14" s="56"/>
      <c r="D14" s="57"/>
      <c r="E14" s="58">
        <f>IF('58'!$C14=0,0,'58'!$C14-$C$52)</f>
        <v>0</v>
      </c>
      <c r="F14" s="58">
        <f t="shared" si="1"/>
        <v>0</v>
      </c>
      <c r="G14" s="58">
        <f>IF('58'!$D14&lt;$D$52,0,'58'!$D14-$D$52)</f>
        <v>0</v>
      </c>
      <c r="J14" s="58">
        <v>0.70833333333333337</v>
      </c>
    </row>
    <row r="15" spans="1:13" ht="15" x14ac:dyDescent="0.25">
      <c r="A15" s="4">
        <f t="shared" si="2"/>
        <v>43171</v>
      </c>
      <c r="B15" s="20" t="s">
        <v>65</v>
      </c>
      <c r="C15" s="59"/>
      <c r="D15" s="60"/>
      <c r="E15" s="52">
        <f>IF('58'!$C15=0,0,'58'!$C15-$C$52)</f>
        <v>0</v>
      </c>
      <c r="F15" s="52">
        <f t="shared" si="1"/>
        <v>0</v>
      </c>
      <c r="G15" s="52">
        <f>IF('58'!$D15&lt;$D$52,0,'58'!$D15-$D$52)</f>
        <v>0</v>
      </c>
      <c r="J15" s="101">
        <f>J14+J13</f>
        <v>1.0833333333333335</v>
      </c>
    </row>
    <row r="16" spans="1:13" ht="15" x14ac:dyDescent="0.25">
      <c r="A16" s="3">
        <f t="shared" si="2"/>
        <v>43172</v>
      </c>
      <c r="B16" s="20" t="s">
        <v>66</v>
      </c>
      <c r="C16" s="56"/>
      <c r="D16" s="57"/>
      <c r="E16" s="58">
        <f>IF('58'!$C16=0,0,'58'!$C16-$C$52)</f>
        <v>0</v>
      </c>
      <c r="F16" s="58">
        <f t="shared" si="1"/>
        <v>0</v>
      </c>
      <c r="G16" s="58">
        <f>IF('58'!$D16&lt;$D$52,0,'58'!$D16-$D$52)</f>
        <v>0</v>
      </c>
      <c r="I16" s="23" t="s">
        <v>100</v>
      </c>
    </row>
    <row r="17" spans="1:10" ht="15" x14ac:dyDescent="0.25">
      <c r="A17" s="4">
        <f t="shared" si="2"/>
        <v>43173</v>
      </c>
      <c r="B17" s="20" t="s">
        <v>67</v>
      </c>
      <c r="C17" s="59"/>
      <c r="D17" s="60"/>
      <c r="E17" s="52">
        <f>IF('58'!$C17=0,0,'58'!$C17-$C$52)</f>
        <v>0</v>
      </c>
      <c r="F17" s="52">
        <f t="shared" si="1"/>
        <v>0</v>
      </c>
      <c r="G17" s="52">
        <f>IF('58'!$D17&lt;$D$52,0,'58'!$D17-$D$52)</f>
        <v>0</v>
      </c>
      <c r="I17" s="58">
        <v>0.33333333333333331</v>
      </c>
      <c r="J17" s="58">
        <v>0.70833333333333337</v>
      </c>
    </row>
    <row r="18" spans="1:10" ht="15" x14ac:dyDescent="0.25">
      <c r="A18" s="3">
        <f t="shared" si="2"/>
        <v>43174</v>
      </c>
      <c r="B18" s="20" t="s">
        <v>61</v>
      </c>
      <c r="C18" s="56"/>
      <c r="D18" s="57"/>
      <c r="E18" s="58">
        <f>IF('58'!$C18=0,0,'58'!$C18-$C$52)</f>
        <v>0</v>
      </c>
      <c r="F18" s="58">
        <f t="shared" si="1"/>
        <v>0</v>
      </c>
      <c r="G18" s="58">
        <f>IF('58'!$D18&lt;$D$52,0,'58'!$D18-$D$52)</f>
        <v>0</v>
      </c>
      <c r="J18" s="58">
        <f>J17-I17</f>
        <v>0.37500000000000006</v>
      </c>
    </row>
    <row r="19" spans="1:10" ht="15" x14ac:dyDescent="0.25">
      <c r="A19" s="46">
        <f t="shared" si="2"/>
        <v>43175</v>
      </c>
      <c r="B19" s="47" t="s">
        <v>62</v>
      </c>
      <c r="C19" s="53"/>
      <c r="D19" s="54"/>
      <c r="E19" s="55">
        <f>IF('58'!$C19=0,0,'58'!$C19-$C$52)</f>
        <v>0</v>
      </c>
      <c r="F19" s="55">
        <f t="shared" si="1"/>
        <v>0</v>
      </c>
      <c r="G19" s="55">
        <f>IF('58'!$D19&lt;$D$52,0,'58'!$D19-$D$52)</f>
        <v>0</v>
      </c>
      <c r="J19" s="58">
        <v>0.70833333333333337</v>
      </c>
    </row>
    <row r="20" spans="1:10" ht="15" x14ac:dyDescent="0.25">
      <c r="A20" s="3">
        <f t="shared" si="2"/>
        <v>43176</v>
      </c>
      <c r="B20" s="20" t="s">
        <v>63</v>
      </c>
      <c r="C20" s="56"/>
      <c r="D20" s="57"/>
      <c r="E20" s="58">
        <f>IF('58'!$C20=0,0,'58'!$C20-$C$52)</f>
        <v>0</v>
      </c>
      <c r="F20" s="58">
        <f t="shared" si="1"/>
        <v>0</v>
      </c>
      <c r="G20" s="58">
        <f>IF('58'!$D20&lt;$D$52,0,'58'!$D20-$D$52)</f>
        <v>0</v>
      </c>
      <c r="J20" s="101">
        <f>J19+J18</f>
        <v>1.0833333333333335</v>
      </c>
    </row>
    <row r="21" spans="1:10" ht="15" x14ac:dyDescent="0.25">
      <c r="A21" s="4">
        <f t="shared" si="2"/>
        <v>43177</v>
      </c>
      <c r="B21" s="20" t="s">
        <v>64</v>
      </c>
      <c r="C21" s="59"/>
      <c r="D21" s="60"/>
      <c r="E21" s="52">
        <f>IF('58'!$C21=0,0,'58'!$C21-$C$52)</f>
        <v>0</v>
      </c>
      <c r="F21" s="52">
        <f t="shared" si="1"/>
        <v>0</v>
      </c>
      <c r="G21" s="52">
        <f>IF('58'!$D21&lt;$D$52,0,'58'!$D21-$D$52)</f>
        <v>0</v>
      </c>
    </row>
    <row r="22" spans="1:10" ht="15" x14ac:dyDescent="0.25">
      <c r="A22" s="3">
        <f t="shared" si="2"/>
        <v>43178</v>
      </c>
      <c r="B22" s="20" t="s">
        <v>65</v>
      </c>
      <c r="C22" s="56"/>
      <c r="D22" s="57"/>
      <c r="E22" s="58">
        <f>IF('58'!$C22=0,0,'58'!$C22-$C$52)</f>
        <v>0</v>
      </c>
      <c r="F22" s="58">
        <f t="shared" si="1"/>
        <v>0</v>
      </c>
      <c r="G22" s="58">
        <f>IF('58'!$D22&lt;$D$52,0,'58'!$D22-$D$52)</f>
        <v>0</v>
      </c>
    </row>
    <row r="23" spans="1:10" ht="15" x14ac:dyDescent="0.25">
      <c r="A23" s="4">
        <f t="shared" si="2"/>
        <v>43179</v>
      </c>
      <c r="B23" s="20" t="s">
        <v>66</v>
      </c>
      <c r="C23" s="59"/>
      <c r="D23" s="60"/>
      <c r="E23" s="52">
        <f>IF('58'!$C23=0,0,'58'!$C23-$C$52)</f>
        <v>0</v>
      </c>
      <c r="F23" s="52">
        <f t="shared" si="1"/>
        <v>0</v>
      </c>
      <c r="G23" s="52">
        <f>IF('58'!$D23&lt;$D$52,0,'58'!$D23-$D$52)</f>
        <v>0</v>
      </c>
    </row>
    <row r="24" spans="1:10" ht="15" x14ac:dyDescent="0.25">
      <c r="A24" s="3">
        <f t="shared" si="2"/>
        <v>43180</v>
      </c>
      <c r="B24" s="20" t="s">
        <v>67</v>
      </c>
      <c r="C24" s="56"/>
      <c r="D24" s="57"/>
      <c r="E24" s="58">
        <f>IF('58'!$C24=0,0,'58'!$C24-$C$52)</f>
        <v>0</v>
      </c>
      <c r="F24" s="58">
        <f t="shared" si="1"/>
        <v>0</v>
      </c>
      <c r="G24" s="58">
        <f>IF('58'!$D24&lt;$D$52,0,'58'!$D24-$D$52)</f>
        <v>0</v>
      </c>
    </row>
    <row r="25" spans="1:10" ht="15" x14ac:dyDescent="0.25">
      <c r="A25" s="4">
        <f t="shared" si="2"/>
        <v>43181</v>
      </c>
      <c r="B25" s="20" t="s">
        <v>61</v>
      </c>
      <c r="C25" s="59"/>
      <c r="D25" s="60"/>
      <c r="E25" s="52">
        <f>IF('58'!$C25=0,0,'58'!$C25-$C$52)</f>
        <v>0</v>
      </c>
      <c r="F25" s="52">
        <f t="shared" si="1"/>
        <v>0</v>
      </c>
      <c r="G25" s="52">
        <f>IF('58'!$D25&lt;$D$52,0,'58'!$D25-$D$52)</f>
        <v>0</v>
      </c>
    </row>
    <row r="26" spans="1:10" ht="15" x14ac:dyDescent="0.25">
      <c r="A26" s="46">
        <f t="shared" si="2"/>
        <v>43182</v>
      </c>
      <c r="B26" s="47" t="s">
        <v>62</v>
      </c>
      <c r="C26" s="53"/>
      <c r="D26" s="54"/>
      <c r="E26" s="55">
        <f>IF('58'!$C26=0,0,'58'!$C26-$C$52)</f>
        <v>0</v>
      </c>
      <c r="F26" s="55">
        <f t="shared" si="1"/>
        <v>0</v>
      </c>
      <c r="G26" s="55">
        <f>IF('58'!$D26&lt;$D$52,0,'58'!$D26-$D$52)</f>
        <v>0</v>
      </c>
    </row>
    <row r="27" spans="1:10" ht="15" x14ac:dyDescent="0.25">
      <c r="A27" s="4">
        <f t="shared" si="2"/>
        <v>43183</v>
      </c>
      <c r="B27" s="20" t="s">
        <v>63</v>
      </c>
      <c r="C27" s="59"/>
      <c r="D27" s="60"/>
      <c r="E27" s="52">
        <f>IF('58'!$C27=0,0,'58'!$C27-$C$52)</f>
        <v>0</v>
      </c>
      <c r="F27" s="52">
        <f t="shared" si="1"/>
        <v>0</v>
      </c>
      <c r="G27" s="52">
        <f>IF('58'!$D27&lt;$D$52,0,'58'!$D27-$D$52)</f>
        <v>0</v>
      </c>
    </row>
    <row r="28" spans="1:10" ht="15" x14ac:dyDescent="0.25">
      <c r="A28" s="3">
        <f t="shared" si="2"/>
        <v>43184</v>
      </c>
      <c r="B28" s="20" t="s">
        <v>64</v>
      </c>
      <c r="C28" s="56"/>
      <c r="D28" s="60"/>
      <c r="E28" s="58">
        <f>IF('58'!$C28=0,0,'58'!$C28-$C$52)</f>
        <v>0</v>
      </c>
      <c r="F28" s="58">
        <f t="shared" si="1"/>
        <v>0</v>
      </c>
      <c r="G28" s="58">
        <f>IF('58'!$D28&lt;$D$52,0,'58'!$D28-$D$52)</f>
        <v>0</v>
      </c>
    </row>
    <row r="29" spans="1:10" ht="15" x14ac:dyDescent="0.25">
      <c r="A29" s="4">
        <f t="shared" si="2"/>
        <v>43185</v>
      </c>
      <c r="B29" s="20" t="s">
        <v>65</v>
      </c>
      <c r="C29" s="59">
        <v>0.33333333333333331</v>
      </c>
      <c r="D29" s="60">
        <v>0.70833333333333337</v>
      </c>
      <c r="E29" s="52">
        <f>IF('58'!$C29=0,0,'58'!$C29-$C$52)</f>
        <v>0</v>
      </c>
      <c r="F29" s="52">
        <f t="shared" si="1"/>
        <v>0</v>
      </c>
      <c r="G29" s="52">
        <f>IF('58'!$D29&lt;$D$52,0,'58'!$D29-$D$52)</f>
        <v>0</v>
      </c>
      <c r="H29" s="23" t="s">
        <v>156</v>
      </c>
    </row>
    <row r="30" spans="1:10" ht="15" x14ac:dyDescent="0.25">
      <c r="A30" s="3">
        <f t="shared" si="2"/>
        <v>43186</v>
      </c>
      <c r="B30" s="20" t="s">
        <v>66</v>
      </c>
      <c r="C30" s="59">
        <v>0.34861111111111115</v>
      </c>
      <c r="D30" s="60">
        <v>0.70833333333333337</v>
      </c>
      <c r="E30" s="58">
        <f>IF('58'!$C30=0,0,'58'!$C30-$C$52)</f>
        <v>1.5277777777777835E-2</v>
      </c>
      <c r="F30" s="58">
        <f t="shared" si="1"/>
        <v>0</v>
      </c>
      <c r="G30" s="58">
        <f>IF('58'!$D30&lt;$D$52,0,'58'!$D30-$D$52)</f>
        <v>0</v>
      </c>
    </row>
    <row r="31" spans="1:10" ht="15" x14ac:dyDescent="0.25">
      <c r="A31" s="4">
        <f t="shared" si="2"/>
        <v>43187</v>
      </c>
      <c r="B31" s="20" t="s">
        <v>67</v>
      </c>
      <c r="C31" s="59">
        <v>0.33333333333333331</v>
      </c>
      <c r="D31" s="60">
        <v>0.70833333333333337</v>
      </c>
      <c r="E31" s="52">
        <f>IF('58'!$C31=0,0,'58'!$C31-$C$52)</f>
        <v>0</v>
      </c>
      <c r="F31" s="52">
        <f t="shared" si="1"/>
        <v>0</v>
      </c>
      <c r="G31" s="52">
        <f>IF('58'!$D31&lt;$D$52,0,'58'!$D31-$D$52)</f>
        <v>0</v>
      </c>
    </row>
    <row r="32" spans="1:10" ht="15" x14ac:dyDescent="0.25">
      <c r="A32" s="3">
        <f>A31+1</f>
        <v>43188</v>
      </c>
      <c r="B32" s="20" t="s">
        <v>61</v>
      </c>
      <c r="C32" s="59">
        <v>0.33958333333333335</v>
      </c>
      <c r="D32" s="60">
        <v>0.70833333333333337</v>
      </c>
      <c r="E32" s="58">
        <f>IF('58'!$C32=0,0,'58'!$C32-$C$52)</f>
        <v>6.2500000000000333E-3</v>
      </c>
      <c r="F32" s="58">
        <f t="shared" si="1"/>
        <v>0</v>
      </c>
      <c r="G32" s="58">
        <f>IF('58'!$D32&lt;$D$52,0,'58'!$D32-$D$52)</f>
        <v>0</v>
      </c>
    </row>
    <row r="33" spans="1:7" ht="15" x14ac:dyDescent="0.25">
      <c r="A33" s="46">
        <f t="shared" ref="A33" si="3">A32+1</f>
        <v>43189</v>
      </c>
      <c r="B33" s="47" t="s">
        <v>62</v>
      </c>
      <c r="C33" s="59">
        <v>0.33958333333333335</v>
      </c>
      <c r="D33" s="60">
        <v>0.70833333333333337</v>
      </c>
      <c r="E33" s="55">
        <f>IF('58'!$C33=0,0,'58'!$C33-$C$52)</f>
        <v>6.2500000000000333E-3</v>
      </c>
      <c r="F33" s="55">
        <f t="shared" si="1"/>
        <v>0</v>
      </c>
      <c r="G33" s="55">
        <f>IF('58'!$D33&lt;$D$52,0,'58'!$D33-$D$52)</f>
        <v>0</v>
      </c>
    </row>
    <row r="34" spans="1:7" ht="15" x14ac:dyDescent="0.2">
      <c r="A34" s="3">
        <f>A33+1</f>
        <v>43190</v>
      </c>
      <c r="B34" s="20" t="s">
        <v>63</v>
      </c>
      <c r="C34" s="5"/>
      <c r="D34" s="6"/>
      <c r="E34" s="58">
        <f>IF('58'!$C34=0,0,'58'!$C34-$C$52)</f>
        <v>0</v>
      </c>
      <c r="F34" s="58">
        <f t="shared" ref="F34" si="4">IF(D34=0,0,IF(D34&lt;$D$52,$D$52-D34,0))</f>
        <v>0</v>
      </c>
      <c r="G34" s="58">
        <f>IF('58'!$D34&lt;$D$52,0,'58'!$D34-$D$52)</f>
        <v>0</v>
      </c>
    </row>
    <row r="35" spans="1:7" ht="15" x14ac:dyDescent="0.25">
      <c r="A35" s="7"/>
      <c r="B35" s="1">
        <f>'58'!$C$35-'58'!$D$35+COUNTA(C4:C35)</f>
        <v>6</v>
      </c>
      <c r="C35" s="18">
        <f>SUBTOTAL(103,'58'!$C$4:$C$33)</f>
        <v>5</v>
      </c>
      <c r="D35" s="18">
        <f>SUBTOTAL(103,'58'!$D$4:$D$33)</f>
        <v>5</v>
      </c>
      <c r="E35" s="8">
        <f>SUM(E4:E34)</f>
        <v>2.7777777777777901E-2</v>
      </c>
      <c r="F35" s="8">
        <f>SUM(F4:F34)</f>
        <v>0</v>
      </c>
      <c r="G35" s="8">
        <f>SUM(G4:G34)</f>
        <v>0</v>
      </c>
    </row>
    <row r="36" spans="1:7" ht="8.25" hidden="1" customHeight="1" x14ac:dyDescent="0.2"/>
    <row r="37" spans="1:7" ht="15.75" hidden="1" x14ac:dyDescent="0.2">
      <c r="E37" s="28">
        <f>'58'!$E$35*1.5</f>
        <v>4.1666666666666852E-2</v>
      </c>
      <c r="F37" s="28">
        <f>'58'!$F$35*1</f>
        <v>0</v>
      </c>
      <c r="G37" s="28">
        <f>'58'!$G$35*1.5</f>
        <v>0</v>
      </c>
    </row>
    <row r="38" spans="1:7" ht="22.5" hidden="1" customHeight="1" x14ac:dyDescent="0.2">
      <c r="E38" s="29">
        <f>E37*24</f>
        <v>1.0000000000000044</v>
      </c>
      <c r="F38" s="29">
        <f t="shared" ref="F38:G38" si="5">F37*24</f>
        <v>0</v>
      </c>
      <c r="G38" s="29">
        <f t="shared" si="5"/>
        <v>0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163</v>
      </c>
      <c r="C40" s="32">
        <f>'58'!$C$35*I7</f>
        <v>166.66666666666669</v>
      </c>
      <c r="D40" s="32">
        <f>جدول!G61</f>
        <v>0</v>
      </c>
      <c r="E40" s="33">
        <f>E38*$I$8</f>
        <v>3.7037037037037206</v>
      </c>
      <c r="F40" s="33">
        <f t="shared" ref="F40:G40" si="6">F38*$I$8</f>
        <v>0</v>
      </c>
      <c r="G40" s="33">
        <f t="shared" si="6"/>
        <v>0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4" activePane="bottomRight" state="frozen"/>
      <selection activeCell="J15" sqref="J15"/>
      <selection pane="topRight" activeCell="J15" sqref="J15"/>
      <selection pane="bottomLeft" activeCell="J15" sqref="J15"/>
      <selection pane="bottomRight" activeCell="J15" sqref="J15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جدول!B62</f>
        <v>0</v>
      </c>
    </row>
    <row r="2" spans="1:10" ht="20.25" x14ac:dyDescent="0.3">
      <c r="A2" s="133" t="s">
        <v>20</v>
      </c>
      <c r="B2" s="133"/>
      <c r="C2" s="39">
        <f>جدول!C62</f>
        <v>0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60"/>
      <c r="E4" s="51">
        <f>IF('59'!$C4=0,0,'59'!$C4-$C$52)</f>
        <v>0</v>
      </c>
      <c r="F4" s="51">
        <f>IF(D4=0,0,IF(D4&lt;$D$52,$D$52-D4,0))</f>
        <v>0</v>
      </c>
      <c r="G4" s="51">
        <f>IF('59'!$D4&lt;$D$52,0,'59'!$D4-$D$52)</f>
        <v>0</v>
      </c>
      <c r="I4" s="40">
        <f>جدول!D62</f>
        <v>1000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IF('59'!$C5=0,0,'59'!$C5-$C$52)</f>
        <v>0</v>
      </c>
      <c r="F5" s="55">
        <f t="shared" ref="F5:F33" si="1">IF(D5=0,0,IF(D5&lt;$D$52,$D$52-D5,0))</f>
        <v>0</v>
      </c>
      <c r="G5" s="55">
        <f>IF('59'!$D5&lt;$D$52,0,'59'!$D5-$D$52)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56"/>
      <c r="D6" s="60"/>
      <c r="E6" s="58">
        <f>IF('59'!$C6=0,0,'59'!$C6-$C$52)</f>
        <v>0</v>
      </c>
      <c r="F6" s="58">
        <f t="shared" si="1"/>
        <v>0</v>
      </c>
      <c r="G6" s="58">
        <f>IF('59'!$D6&lt;$D$52,0,'59'!$D6-$D$52)</f>
        <v>0</v>
      </c>
      <c r="I6" s="23">
        <v>9</v>
      </c>
      <c r="J6" s="23" t="s">
        <v>11</v>
      </c>
    </row>
    <row r="7" spans="1:10" ht="15" x14ac:dyDescent="0.25">
      <c r="A7" s="4">
        <f t="shared" ref="A7:A31" si="2">A6+1</f>
        <v>43163</v>
      </c>
      <c r="B7" s="20" t="s">
        <v>64</v>
      </c>
      <c r="C7" s="56"/>
      <c r="D7" s="60"/>
      <c r="E7" s="52">
        <f>IF('59'!$C7=0,0,'59'!$C7-$C$52)</f>
        <v>0</v>
      </c>
      <c r="F7" s="52">
        <f t="shared" si="1"/>
        <v>0</v>
      </c>
      <c r="G7" s="52">
        <f>IF('59'!$D7&lt;$D$52,0,'59'!$D7-$D$52)</f>
        <v>0</v>
      </c>
      <c r="I7" s="48">
        <f>I4/I5</f>
        <v>33.333333333333336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56"/>
      <c r="D8" s="57"/>
      <c r="E8" s="58">
        <f>IF('59'!$C8=0,0,'59'!$C8-$C$52)</f>
        <v>0</v>
      </c>
      <c r="F8" s="58">
        <f t="shared" si="1"/>
        <v>0</v>
      </c>
      <c r="G8" s="58">
        <f>IF('59'!$D8&lt;$D$52,0,'59'!$D8-$D$52)</f>
        <v>0</v>
      </c>
      <c r="I8" s="48">
        <f>I7/I6</f>
        <v>3.7037037037037042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59"/>
      <c r="D9" s="60"/>
      <c r="E9" s="52">
        <f>IF('59'!$C9=0,0,'59'!$C9-$C$52)</f>
        <v>0</v>
      </c>
      <c r="F9" s="52">
        <f t="shared" si="1"/>
        <v>0</v>
      </c>
      <c r="G9" s="52">
        <f>IF('59'!$D9&lt;$D$52,0,'59'!$D9-$D$52)</f>
        <v>0</v>
      </c>
      <c r="I9" s="23">
        <f>I5*I6</f>
        <v>270</v>
      </c>
      <c r="J9" s="23" t="s">
        <v>13</v>
      </c>
    </row>
    <row r="10" spans="1:10" ht="15" x14ac:dyDescent="0.25">
      <c r="A10" s="3">
        <f t="shared" si="2"/>
        <v>43166</v>
      </c>
      <c r="B10" s="20" t="s">
        <v>67</v>
      </c>
      <c r="C10" s="56"/>
      <c r="D10" s="57"/>
      <c r="E10" s="58">
        <f>IF('59'!$C10=0,0,'59'!$C10-$C$52)</f>
        <v>0</v>
      </c>
      <c r="F10" s="58">
        <f t="shared" si="1"/>
        <v>0</v>
      </c>
      <c r="G10" s="58">
        <f>IF('59'!$D10&lt;$D$52,0,'59'!$D10-$D$52)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59"/>
      <c r="D11" s="60"/>
      <c r="E11" s="52">
        <f>IF('59'!$C11=0,0,'59'!$C11-$C$52)</f>
        <v>0</v>
      </c>
      <c r="F11" s="52">
        <f t="shared" si="1"/>
        <v>0</v>
      </c>
      <c r="G11" s="52">
        <f>IF('59'!$D11&lt;$D$52,0,'59'!$D11-$D$52)</f>
        <v>0</v>
      </c>
      <c r="I11" s="23" t="s">
        <v>100</v>
      </c>
    </row>
    <row r="12" spans="1:10" ht="15" x14ac:dyDescent="0.25">
      <c r="A12" s="46">
        <f t="shared" si="2"/>
        <v>43168</v>
      </c>
      <c r="B12" s="47" t="s">
        <v>62</v>
      </c>
      <c r="C12" s="53"/>
      <c r="D12" s="54"/>
      <c r="E12" s="55">
        <f>IF('59'!$C12=0,0,'59'!$C12-$C$52)</f>
        <v>0</v>
      </c>
      <c r="F12" s="55">
        <f t="shared" si="1"/>
        <v>0</v>
      </c>
      <c r="G12" s="55">
        <f>IF('59'!$D12&lt;$D$52,0,'59'!$D12-$D$52)</f>
        <v>0</v>
      </c>
      <c r="I12" s="58">
        <v>0.35416666666666669</v>
      </c>
      <c r="J12" s="58">
        <v>0.70833333333333337</v>
      </c>
    </row>
    <row r="13" spans="1:10" ht="15" x14ac:dyDescent="0.25">
      <c r="A13" s="4">
        <f t="shared" si="2"/>
        <v>43169</v>
      </c>
      <c r="B13" s="20" t="s">
        <v>63</v>
      </c>
      <c r="C13" s="59"/>
      <c r="D13" s="60"/>
      <c r="E13" s="52">
        <f>IF('59'!$C13=0,0,'59'!$C13-$C$52)</f>
        <v>0</v>
      </c>
      <c r="F13" s="52">
        <f t="shared" si="1"/>
        <v>0</v>
      </c>
      <c r="G13" s="52">
        <f>IF('59'!$D13&lt;$D$52,0,'59'!$D13-$D$52)</f>
        <v>0</v>
      </c>
      <c r="J13" s="58">
        <f>J12-I12</f>
        <v>0.35416666666666669</v>
      </c>
    </row>
    <row r="14" spans="1:10" ht="15" x14ac:dyDescent="0.25">
      <c r="A14" s="3">
        <f t="shared" si="2"/>
        <v>43170</v>
      </c>
      <c r="B14" s="20" t="s">
        <v>64</v>
      </c>
      <c r="C14" s="56"/>
      <c r="D14" s="57"/>
      <c r="E14" s="58">
        <f>IF('59'!$C14=0,0,'59'!$C14-$C$52)</f>
        <v>0</v>
      </c>
      <c r="F14" s="58">
        <f t="shared" si="1"/>
        <v>0</v>
      </c>
      <c r="G14" s="58">
        <f>IF('59'!$D14&lt;$D$52,0,'59'!$D14-$D$52)</f>
        <v>0</v>
      </c>
      <c r="J14" s="58">
        <v>0.70833333333333337</v>
      </c>
    </row>
    <row r="15" spans="1:10" ht="15" x14ac:dyDescent="0.25">
      <c r="A15" s="4">
        <f t="shared" si="2"/>
        <v>43171</v>
      </c>
      <c r="B15" s="20" t="s">
        <v>65</v>
      </c>
      <c r="C15" s="59"/>
      <c r="D15" s="60"/>
      <c r="E15" s="52">
        <f>IF('59'!$C15=0,0,'59'!$C15-$C$52)</f>
        <v>0</v>
      </c>
      <c r="F15" s="52">
        <f t="shared" si="1"/>
        <v>0</v>
      </c>
      <c r="G15" s="52">
        <f>IF('59'!$D15&lt;$D$52,0,'59'!$D15-$D$52)</f>
        <v>0</v>
      </c>
      <c r="J15" s="101">
        <f>J14+J13</f>
        <v>1.0625</v>
      </c>
    </row>
    <row r="16" spans="1:10" ht="15" x14ac:dyDescent="0.25">
      <c r="A16" s="3">
        <f t="shared" si="2"/>
        <v>43172</v>
      </c>
      <c r="B16" s="20" t="s">
        <v>66</v>
      </c>
      <c r="C16" s="56"/>
      <c r="D16" s="57"/>
      <c r="E16" s="58">
        <f>IF('59'!$C16=0,0,'59'!$C16-$C$52)</f>
        <v>0</v>
      </c>
      <c r="F16" s="58">
        <f t="shared" si="1"/>
        <v>0</v>
      </c>
      <c r="G16" s="58">
        <f>IF('59'!$D16&lt;$D$52,0,'59'!$D16-$D$52)</f>
        <v>0</v>
      </c>
      <c r="I16" s="23" t="s">
        <v>100</v>
      </c>
    </row>
    <row r="17" spans="1:10" ht="15" x14ac:dyDescent="0.25">
      <c r="A17" s="4">
        <f t="shared" si="2"/>
        <v>43173</v>
      </c>
      <c r="B17" s="20" t="s">
        <v>67</v>
      </c>
      <c r="C17" s="59"/>
      <c r="D17" s="60"/>
      <c r="E17" s="52">
        <f>IF('59'!$C17=0,0,'59'!$C17-$C$52)</f>
        <v>0</v>
      </c>
      <c r="F17" s="52">
        <f t="shared" si="1"/>
        <v>0</v>
      </c>
      <c r="G17" s="52">
        <f>IF('59'!$D17&lt;$D$52,0,'59'!$D17-$D$52)</f>
        <v>0</v>
      </c>
      <c r="I17" s="58">
        <v>0.33333333333333331</v>
      </c>
      <c r="J17" s="58">
        <v>0.70833333333333337</v>
      </c>
    </row>
    <row r="18" spans="1:10" ht="15" x14ac:dyDescent="0.25">
      <c r="A18" s="3">
        <f t="shared" si="2"/>
        <v>43174</v>
      </c>
      <c r="B18" s="20" t="s">
        <v>61</v>
      </c>
      <c r="C18" s="56"/>
      <c r="D18" s="57"/>
      <c r="E18" s="58">
        <f>IF('59'!$C18=0,0,'59'!$C18-$C$52)</f>
        <v>0</v>
      </c>
      <c r="F18" s="58">
        <f t="shared" si="1"/>
        <v>0</v>
      </c>
      <c r="G18" s="58">
        <f>IF('59'!$D18&lt;$D$52,0,'59'!$D18-$D$52)</f>
        <v>0</v>
      </c>
      <c r="J18" s="58">
        <f>J17-I17</f>
        <v>0.37500000000000006</v>
      </c>
    </row>
    <row r="19" spans="1:10" ht="15" x14ac:dyDescent="0.25">
      <c r="A19" s="46">
        <f t="shared" si="2"/>
        <v>43175</v>
      </c>
      <c r="B19" s="47" t="s">
        <v>62</v>
      </c>
      <c r="C19" s="53"/>
      <c r="D19" s="54"/>
      <c r="E19" s="55">
        <f>IF('59'!$C19=0,0,'59'!$C19-$C$52)</f>
        <v>0</v>
      </c>
      <c r="F19" s="55">
        <f t="shared" si="1"/>
        <v>0</v>
      </c>
      <c r="G19" s="55">
        <f>IF('59'!$D19&lt;$D$52,0,'59'!$D19-$D$52)</f>
        <v>0</v>
      </c>
      <c r="J19" s="58">
        <v>0.70833333333333337</v>
      </c>
    </row>
    <row r="20" spans="1:10" ht="15" x14ac:dyDescent="0.25">
      <c r="A20" s="3">
        <f t="shared" si="2"/>
        <v>43176</v>
      </c>
      <c r="B20" s="20" t="s">
        <v>63</v>
      </c>
      <c r="C20" s="56"/>
      <c r="D20" s="57"/>
      <c r="E20" s="58">
        <f>IF('59'!$C20=0,0,'59'!$C20-$C$52)</f>
        <v>0</v>
      </c>
      <c r="F20" s="58">
        <f t="shared" si="1"/>
        <v>0</v>
      </c>
      <c r="G20" s="58">
        <f>IF('59'!$D20&lt;$D$52,0,'59'!$D20-$D$52)</f>
        <v>0</v>
      </c>
      <c r="J20" s="101">
        <f>J19+J18</f>
        <v>1.0833333333333335</v>
      </c>
    </row>
    <row r="21" spans="1:10" ht="15" x14ac:dyDescent="0.25">
      <c r="A21" s="4">
        <f t="shared" si="2"/>
        <v>43177</v>
      </c>
      <c r="B21" s="20" t="s">
        <v>64</v>
      </c>
      <c r="C21" s="59"/>
      <c r="D21" s="60"/>
      <c r="E21" s="52">
        <f>IF('59'!$C21=0,0,'59'!$C21-$C$52)</f>
        <v>0</v>
      </c>
      <c r="F21" s="52">
        <f t="shared" si="1"/>
        <v>0</v>
      </c>
      <c r="G21" s="52">
        <f>IF('59'!$D21&lt;$D$52,0,'59'!$D21-$D$52)</f>
        <v>0</v>
      </c>
    </row>
    <row r="22" spans="1:10" ht="15" x14ac:dyDescent="0.25">
      <c r="A22" s="3">
        <f t="shared" si="2"/>
        <v>43178</v>
      </c>
      <c r="B22" s="20" t="s">
        <v>65</v>
      </c>
      <c r="C22" s="56"/>
      <c r="D22" s="57"/>
      <c r="E22" s="58">
        <f>IF('59'!$C22=0,0,'59'!$C22-$C$52)</f>
        <v>0</v>
      </c>
      <c r="F22" s="58">
        <f t="shared" si="1"/>
        <v>0</v>
      </c>
      <c r="G22" s="58">
        <f>IF('59'!$D22&lt;$D$52,0,'59'!$D22-$D$52)</f>
        <v>0</v>
      </c>
    </row>
    <row r="23" spans="1:10" ht="15" x14ac:dyDescent="0.25">
      <c r="A23" s="4">
        <f t="shared" si="2"/>
        <v>43179</v>
      </c>
      <c r="B23" s="20" t="s">
        <v>66</v>
      </c>
      <c r="C23" s="59"/>
      <c r="D23" s="60"/>
      <c r="E23" s="52">
        <f>IF('59'!$C23=0,0,'59'!$C23-$C$52)</f>
        <v>0</v>
      </c>
      <c r="F23" s="52">
        <f t="shared" si="1"/>
        <v>0</v>
      </c>
      <c r="G23" s="52">
        <f>IF('59'!$D23&lt;$D$52,0,'59'!$D23-$D$52)</f>
        <v>0</v>
      </c>
    </row>
    <row r="24" spans="1:10" ht="15" x14ac:dyDescent="0.25">
      <c r="A24" s="3">
        <f t="shared" si="2"/>
        <v>43180</v>
      </c>
      <c r="B24" s="20" t="s">
        <v>67</v>
      </c>
      <c r="C24" s="56"/>
      <c r="D24" s="57"/>
      <c r="E24" s="58">
        <f>IF('59'!$C24=0,0,'59'!$C24-$C$52)</f>
        <v>0</v>
      </c>
      <c r="F24" s="58">
        <f t="shared" si="1"/>
        <v>0</v>
      </c>
      <c r="G24" s="58">
        <f>IF('59'!$D24&lt;$D$52,0,'59'!$D24-$D$52)</f>
        <v>0</v>
      </c>
    </row>
    <row r="25" spans="1:10" ht="15" x14ac:dyDescent="0.25">
      <c r="A25" s="4">
        <f t="shared" si="2"/>
        <v>43181</v>
      </c>
      <c r="B25" s="20" t="s">
        <v>61</v>
      </c>
      <c r="C25" s="59"/>
      <c r="D25" s="60"/>
      <c r="E25" s="52">
        <f>IF('59'!$C25=0,0,'59'!$C25-$C$52)</f>
        <v>0</v>
      </c>
      <c r="F25" s="52">
        <f t="shared" si="1"/>
        <v>0</v>
      </c>
      <c r="G25" s="52">
        <f>IF('59'!$D25&lt;$D$52,0,'59'!$D25-$D$52)</f>
        <v>0</v>
      </c>
    </row>
    <row r="26" spans="1:10" ht="15" x14ac:dyDescent="0.25">
      <c r="A26" s="46">
        <f t="shared" si="2"/>
        <v>43182</v>
      </c>
      <c r="B26" s="47" t="s">
        <v>62</v>
      </c>
      <c r="C26" s="53"/>
      <c r="D26" s="54"/>
      <c r="E26" s="55">
        <f>IF('59'!$C26=0,0,'59'!$C26-$C$52)</f>
        <v>0</v>
      </c>
      <c r="F26" s="55">
        <f t="shared" si="1"/>
        <v>0</v>
      </c>
      <c r="G26" s="55">
        <f>IF('59'!$D26&lt;$D$52,0,'59'!$D26-$D$52)</f>
        <v>0</v>
      </c>
    </row>
    <row r="27" spans="1:10" ht="15" x14ac:dyDescent="0.25">
      <c r="A27" s="4">
        <f t="shared" si="2"/>
        <v>43183</v>
      </c>
      <c r="B27" s="20" t="s">
        <v>63</v>
      </c>
      <c r="C27" s="59"/>
      <c r="D27" s="60"/>
      <c r="E27" s="52">
        <f>IF('59'!$C27=0,0,'59'!$C27-$C$52)</f>
        <v>0</v>
      </c>
      <c r="F27" s="52">
        <f t="shared" si="1"/>
        <v>0</v>
      </c>
      <c r="G27" s="52">
        <f>IF('59'!$D27&lt;$D$52,0,'59'!$D27-$D$52)</f>
        <v>0</v>
      </c>
    </row>
    <row r="28" spans="1:10" ht="15" x14ac:dyDescent="0.25">
      <c r="A28" s="3">
        <f t="shared" si="2"/>
        <v>43184</v>
      </c>
      <c r="B28" s="20" t="s">
        <v>64</v>
      </c>
      <c r="C28" s="56"/>
      <c r="D28" s="57"/>
      <c r="E28" s="58">
        <f>IF('59'!$C28=0,0,'59'!$C28-$C$52)</f>
        <v>0</v>
      </c>
      <c r="F28" s="58">
        <f t="shared" si="1"/>
        <v>0</v>
      </c>
      <c r="G28" s="58">
        <f>IF('59'!$D28&lt;$D$52,0,'59'!$D28-$D$52)</f>
        <v>0</v>
      </c>
    </row>
    <row r="29" spans="1:10" ht="15" x14ac:dyDescent="0.25">
      <c r="A29" s="4">
        <f t="shared" si="2"/>
        <v>43185</v>
      </c>
      <c r="B29" s="20" t="s">
        <v>65</v>
      </c>
      <c r="C29" s="59"/>
      <c r="D29" s="60"/>
      <c r="E29" s="52">
        <f>IF('59'!$C29=0,0,'59'!$C29-$C$52)</f>
        <v>0</v>
      </c>
      <c r="F29" s="52">
        <f t="shared" si="1"/>
        <v>0</v>
      </c>
      <c r="G29" s="52">
        <f>IF('59'!$D29&lt;$D$52,0,'59'!$D29-$D$52)</f>
        <v>0</v>
      </c>
    </row>
    <row r="30" spans="1:10" ht="15" x14ac:dyDescent="0.25">
      <c r="A30" s="3">
        <f t="shared" si="2"/>
        <v>43186</v>
      </c>
      <c r="B30" s="20" t="s">
        <v>66</v>
      </c>
      <c r="C30" s="56"/>
      <c r="D30" s="57"/>
      <c r="E30" s="58">
        <f>IF('59'!$C30=0,0,'59'!$C30-$C$52)</f>
        <v>0</v>
      </c>
      <c r="F30" s="58">
        <f t="shared" si="1"/>
        <v>0</v>
      </c>
      <c r="G30" s="58">
        <f>IF('59'!$D30&lt;$D$52,0,'59'!$D30-$D$52)</f>
        <v>0</v>
      </c>
    </row>
    <row r="31" spans="1:10" ht="15" x14ac:dyDescent="0.25">
      <c r="A31" s="4">
        <f t="shared" si="2"/>
        <v>43187</v>
      </c>
      <c r="B31" s="20" t="s">
        <v>67</v>
      </c>
      <c r="C31" s="59"/>
      <c r="D31" s="60"/>
      <c r="E31" s="52">
        <f>IF('59'!$C31=0,0,'59'!$C31-$C$52)</f>
        <v>0</v>
      </c>
      <c r="F31" s="52">
        <f t="shared" si="1"/>
        <v>0</v>
      </c>
      <c r="G31" s="52">
        <f>IF('59'!$D31&lt;$D$52,0,'59'!$D31-$D$52)</f>
        <v>0</v>
      </c>
    </row>
    <row r="32" spans="1:10" ht="15" x14ac:dyDescent="0.25">
      <c r="A32" s="3">
        <f>A31+1</f>
        <v>43188</v>
      </c>
      <c r="B32" s="20" t="s">
        <v>61</v>
      </c>
      <c r="C32" s="56"/>
      <c r="D32" s="57"/>
      <c r="E32" s="58">
        <f>IF('59'!$C32=0,0,'59'!$C32-$C$52)</f>
        <v>0</v>
      </c>
      <c r="F32" s="58">
        <f t="shared" si="1"/>
        <v>0</v>
      </c>
      <c r="G32" s="58">
        <f>IF('59'!$D32&lt;$D$52,0,'59'!$D32-$D$52)</f>
        <v>0</v>
      </c>
    </row>
    <row r="33" spans="1:7" ht="15" x14ac:dyDescent="0.25">
      <c r="A33" s="46">
        <f t="shared" ref="A33" si="3">A32+1</f>
        <v>43189</v>
      </c>
      <c r="B33" s="47" t="s">
        <v>62</v>
      </c>
      <c r="C33" s="53"/>
      <c r="D33" s="54"/>
      <c r="E33" s="55">
        <f>IF('59'!$C33=0,0,'59'!$C33-$C$52)</f>
        <v>0</v>
      </c>
      <c r="F33" s="55">
        <f t="shared" si="1"/>
        <v>0</v>
      </c>
      <c r="G33" s="55">
        <f>IF('59'!$D33&lt;$D$52,0,'59'!$D33-$D$52)</f>
        <v>0</v>
      </c>
    </row>
    <row r="34" spans="1:7" ht="15" x14ac:dyDescent="0.2">
      <c r="A34" s="3">
        <f>A33+1</f>
        <v>43190</v>
      </c>
      <c r="B34" s="20" t="s">
        <v>63</v>
      </c>
      <c r="C34" s="5"/>
      <c r="D34" s="6"/>
      <c r="E34" s="58">
        <f>IF('59'!$C34=0,0,'59'!$C34-$C$52)</f>
        <v>0</v>
      </c>
      <c r="F34" s="58">
        <f t="shared" ref="F34" si="4">IF(D34=0,0,IF(D34&lt;$D$52,$D$52-D34,0))</f>
        <v>0</v>
      </c>
      <c r="G34" s="58">
        <f>IF('59'!$D34&lt;$D$52,0,'59'!$D34-$D$52)</f>
        <v>0</v>
      </c>
    </row>
    <row r="35" spans="1:7" ht="15" x14ac:dyDescent="0.25">
      <c r="A35" s="7"/>
      <c r="B35" s="1">
        <f>'59'!$C$35-'59'!$D$35+COUNTA(C4:C35)</f>
        <v>1</v>
      </c>
      <c r="C35" s="18">
        <f>SUBTOTAL(103,'59'!$C$4:$C$33)</f>
        <v>0</v>
      </c>
      <c r="D35" s="18">
        <f>SUBTOTAL(103,'59'!$D$4:$D$33)</f>
        <v>0</v>
      </c>
      <c r="E35" s="8">
        <f>SUM(E4:E34)</f>
        <v>0</v>
      </c>
      <c r="F35" s="8">
        <f>SUM(F4:F34)</f>
        <v>0</v>
      </c>
      <c r="G35" s="8">
        <f>SUM(G4:G34)</f>
        <v>0</v>
      </c>
    </row>
    <row r="36" spans="1:7" ht="8.25" hidden="1" customHeight="1" x14ac:dyDescent="0.2"/>
    <row r="37" spans="1:7" ht="15.75" hidden="1" x14ac:dyDescent="0.2">
      <c r="E37" s="28">
        <f>'59'!$E$35*1.5</f>
        <v>0</v>
      </c>
      <c r="F37" s="28">
        <f>'59'!$F$35*1</f>
        <v>0</v>
      </c>
      <c r="G37" s="28">
        <f>'59'!$G$35*1.5</f>
        <v>0</v>
      </c>
    </row>
    <row r="38" spans="1:7" ht="22.5" hidden="1" customHeight="1" x14ac:dyDescent="0.2">
      <c r="E38" s="29">
        <f>E37*24</f>
        <v>0</v>
      </c>
      <c r="F38" s="29">
        <f t="shared" ref="F38:G38" si="5">F37*24</f>
        <v>0</v>
      </c>
      <c r="G38" s="29">
        <f t="shared" si="5"/>
        <v>0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0</v>
      </c>
      <c r="C40" s="32">
        <f>'59'!$C$35*I7</f>
        <v>0</v>
      </c>
      <c r="D40" s="32">
        <f>جدول!G62</f>
        <v>0</v>
      </c>
      <c r="E40" s="33">
        <f>E38*$I$8</f>
        <v>0</v>
      </c>
      <c r="F40" s="33">
        <f t="shared" ref="F40:G40" si="6">F38*$I$8</f>
        <v>0</v>
      </c>
      <c r="G40" s="33">
        <f t="shared" si="6"/>
        <v>0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zoomScale="110" zoomScaleNormal="110" workbookViewId="0">
      <pane xSplit="1" ySplit="3" topLeftCell="B4" activePane="bottomRight" state="frozen"/>
      <selection activeCell="J15" sqref="J15"/>
      <selection pane="topRight" activeCell="J15" sqref="J15"/>
      <selection pane="bottomLeft" activeCell="J15" sqref="J15"/>
      <selection pane="bottomRight" activeCell="J15" sqref="J15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جدول!B63</f>
        <v>0</v>
      </c>
    </row>
    <row r="2" spans="1:10" ht="20.25" x14ac:dyDescent="0.3">
      <c r="A2" s="133" t="s">
        <v>20</v>
      </c>
      <c r="B2" s="133"/>
      <c r="C2" s="39">
        <f>جدول!C63</f>
        <v>0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50"/>
      <c r="E4" s="51">
        <f>IF('60'!$C4=0,0,'60'!$C4-$C$52)</f>
        <v>0</v>
      </c>
      <c r="F4" s="51">
        <f>IF(D4=0,0,IF(D4&lt;$D$52,$D$52-D4,0))</f>
        <v>0</v>
      </c>
      <c r="G4" s="51">
        <f>IF('60'!$D4&lt;$D$52,0,'60'!$D4-$D$52)</f>
        <v>0</v>
      </c>
      <c r="I4" s="40">
        <f>جدول!D63</f>
        <v>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IF('60'!$C5=0,0,'60'!$C5-$C$52)</f>
        <v>0</v>
      </c>
      <c r="F5" s="55">
        <f t="shared" ref="F5:F33" si="1">IF(D5=0,0,IF(D5&lt;$D$52,$D$52-D5,0))</f>
        <v>0</v>
      </c>
      <c r="G5" s="55">
        <f>IF('60'!$D5&lt;$D$52,0,'60'!$D5-$D$52)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56"/>
      <c r="D6" s="57"/>
      <c r="E6" s="58">
        <f>IF('60'!$C6=0,0,'60'!$C6-$C$52)</f>
        <v>0</v>
      </c>
      <c r="F6" s="58">
        <f t="shared" si="1"/>
        <v>0</v>
      </c>
      <c r="G6" s="58">
        <f>IF('60'!$D6&lt;$D$52,0,'60'!$D6-$D$52)</f>
        <v>0</v>
      </c>
      <c r="I6" s="23">
        <v>9</v>
      </c>
      <c r="J6" s="23" t="s">
        <v>11</v>
      </c>
    </row>
    <row r="7" spans="1:10" ht="15" x14ac:dyDescent="0.25">
      <c r="A7" s="4">
        <f t="shared" ref="A7:A31" si="2">A6+1</f>
        <v>43163</v>
      </c>
      <c r="B7" s="20" t="s">
        <v>64</v>
      </c>
      <c r="C7" s="59"/>
      <c r="D7" s="60"/>
      <c r="E7" s="52">
        <f>IF('60'!$C7=0,0,'60'!$C7-$C$52)</f>
        <v>0</v>
      </c>
      <c r="F7" s="52">
        <f t="shared" si="1"/>
        <v>0</v>
      </c>
      <c r="G7" s="52">
        <f>IF('60'!$D7&lt;$D$52,0,'60'!$D7-$D$52)</f>
        <v>0</v>
      </c>
      <c r="I7" s="48">
        <f>I4/I5</f>
        <v>0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56"/>
      <c r="D8" s="57"/>
      <c r="E8" s="58">
        <f>IF('60'!$C8=0,0,'60'!$C8-$C$52)</f>
        <v>0</v>
      </c>
      <c r="F8" s="58">
        <f t="shared" si="1"/>
        <v>0</v>
      </c>
      <c r="G8" s="58">
        <f>IF('60'!$D8&lt;$D$52,0,'60'!$D8-$D$52)</f>
        <v>0</v>
      </c>
      <c r="I8" s="48">
        <f>I7/I6</f>
        <v>0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59"/>
      <c r="D9" s="60"/>
      <c r="E9" s="52">
        <f>IF('60'!$C9=0,0,'60'!$C9-$C$52)</f>
        <v>0</v>
      </c>
      <c r="F9" s="52">
        <f t="shared" si="1"/>
        <v>0</v>
      </c>
      <c r="G9" s="52">
        <f>IF('60'!$D9&lt;$D$52,0,'60'!$D9-$D$52)</f>
        <v>0</v>
      </c>
      <c r="I9" s="23">
        <f>I5*I6</f>
        <v>270</v>
      </c>
      <c r="J9" s="23" t="s">
        <v>13</v>
      </c>
    </row>
    <row r="10" spans="1:10" ht="15" x14ac:dyDescent="0.25">
      <c r="A10" s="3">
        <f t="shared" si="2"/>
        <v>43166</v>
      </c>
      <c r="B10" s="20" t="s">
        <v>67</v>
      </c>
      <c r="C10" s="56"/>
      <c r="D10" s="57"/>
      <c r="E10" s="58">
        <f>IF('60'!$C10=0,0,'60'!$C10-$C$52)</f>
        <v>0</v>
      </c>
      <c r="F10" s="58">
        <f t="shared" si="1"/>
        <v>0</v>
      </c>
      <c r="G10" s="58">
        <f>IF('60'!$D10&lt;$D$52,0,'60'!$D10-$D$52)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59"/>
      <c r="D11" s="60"/>
      <c r="E11" s="52">
        <f>IF('60'!$C11=0,0,'60'!$C11-$C$52)</f>
        <v>0</v>
      </c>
      <c r="F11" s="52">
        <f t="shared" si="1"/>
        <v>0</v>
      </c>
      <c r="G11" s="52">
        <f>IF('60'!$D11&lt;$D$52,0,'60'!$D11-$D$52)</f>
        <v>0</v>
      </c>
      <c r="I11" s="23" t="s">
        <v>100</v>
      </c>
    </row>
    <row r="12" spans="1:10" ht="15" x14ac:dyDescent="0.25">
      <c r="A12" s="46">
        <f t="shared" si="2"/>
        <v>43168</v>
      </c>
      <c r="B12" s="47" t="s">
        <v>62</v>
      </c>
      <c r="C12" s="53"/>
      <c r="D12" s="54"/>
      <c r="E12" s="55">
        <f>IF('60'!$C12=0,0,'60'!$C12-$C$52)</f>
        <v>0</v>
      </c>
      <c r="F12" s="55">
        <f t="shared" si="1"/>
        <v>0</v>
      </c>
      <c r="G12" s="55">
        <f>IF('60'!$D12&lt;$D$52,0,'60'!$D12-$D$52)</f>
        <v>0</v>
      </c>
      <c r="I12" s="58">
        <v>0.33333333333333331</v>
      </c>
      <c r="J12" s="58">
        <v>0.70833333333333337</v>
      </c>
    </row>
    <row r="13" spans="1:10" ht="15" x14ac:dyDescent="0.25">
      <c r="A13" s="4">
        <f t="shared" si="2"/>
        <v>43169</v>
      </c>
      <c r="B13" s="20" t="s">
        <v>63</v>
      </c>
      <c r="C13" s="59"/>
      <c r="D13" s="60"/>
      <c r="E13" s="52">
        <f>IF('60'!$C13=0,0,'60'!$C13-$C$52)</f>
        <v>0</v>
      </c>
      <c r="F13" s="52">
        <f t="shared" si="1"/>
        <v>0</v>
      </c>
      <c r="G13" s="52">
        <f>IF('60'!$D13&lt;$D$52,0,'60'!$D13-$D$52)</f>
        <v>0</v>
      </c>
      <c r="J13" s="58">
        <f>J12-I12</f>
        <v>0.37500000000000006</v>
      </c>
    </row>
    <row r="14" spans="1:10" ht="15" x14ac:dyDescent="0.25">
      <c r="A14" s="3">
        <f t="shared" si="2"/>
        <v>43170</v>
      </c>
      <c r="B14" s="20" t="s">
        <v>64</v>
      </c>
      <c r="C14" s="56"/>
      <c r="D14" s="57"/>
      <c r="E14" s="58">
        <f>IF('60'!$C14=0,0,'60'!$C14-$C$52)</f>
        <v>0</v>
      </c>
      <c r="F14" s="58">
        <f t="shared" si="1"/>
        <v>0</v>
      </c>
      <c r="G14" s="58">
        <f>IF('60'!$D14&lt;$D$52,0,'60'!$D14-$D$52)</f>
        <v>0</v>
      </c>
      <c r="J14" s="58">
        <v>0.70833333333333337</v>
      </c>
    </row>
    <row r="15" spans="1:10" ht="15" x14ac:dyDescent="0.25">
      <c r="A15" s="4">
        <f t="shared" si="2"/>
        <v>43171</v>
      </c>
      <c r="B15" s="20" t="s">
        <v>65</v>
      </c>
      <c r="C15" s="59"/>
      <c r="D15" s="60"/>
      <c r="E15" s="52">
        <f>IF('60'!$C15=0,0,'60'!$C15-$C$52)</f>
        <v>0</v>
      </c>
      <c r="F15" s="52">
        <f t="shared" si="1"/>
        <v>0</v>
      </c>
      <c r="G15" s="52">
        <f>IF('60'!$D15&lt;$D$52,0,'60'!$D15-$D$52)</f>
        <v>0</v>
      </c>
      <c r="J15" s="101">
        <f>J14+J13</f>
        <v>1.0833333333333335</v>
      </c>
    </row>
    <row r="16" spans="1:10" ht="15" x14ac:dyDescent="0.25">
      <c r="A16" s="3">
        <f t="shared" si="2"/>
        <v>43172</v>
      </c>
      <c r="B16" s="20" t="s">
        <v>66</v>
      </c>
      <c r="C16" s="56"/>
      <c r="D16" s="57"/>
      <c r="E16" s="58">
        <f>IF('60'!$C16=0,0,'60'!$C16-$C$52)</f>
        <v>0</v>
      </c>
      <c r="F16" s="58">
        <f t="shared" si="1"/>
        <v>0</v>
      </c>
      <c r="G16" s="58">
        <f>IF('60'!$D16&lt;$D$52,0,'60'!$D16-$D$52)</f>
        <v>0</v>
      </c>
      <c r="I16" s="23" t="s">
        <v>100</v>
      </c>
    </row>
    <row r="17" spans="1:10" ht="15" x14ac:dyDescent="0.25">
      <c r="A17" s="4">
        <f t="shared" si="2"/>
        <v>43173</v>
      </c>
      <c r="B17" s="20" t="s">
        <v>67</v>
      </c>
      <c r="C17" s="59"/>
      <c r="D17" s="60"/>
      <c r="E17" s="52">
        <f>IF('60'!$C17=0,0,'60'!$C17-$C$52)</f>
        <v>0</v>
      </c>
      <c r="F17" s="52">
        <f t="shared" si="1"/>
        <v>0</v>
      </c>
      <c r="G17" s="52">
        <f>IF('60'!$D17&lt;$D$52,0,'60'!$D17-$D$52)</f>
        <v>0</v>
      </c>
      <c r="I17" s="58">
        <v>0.33333333333333331</v>
      </c>
      <c r="J17" s="58">
        <v>0.70833333333333337</v>
      </c>
    </row>
    <row r="18" spans="1:10" ht="15" x14ac:dyDescent="0.25">
      <c r="A18" s="3">
        <f t="shared" si="2"/>
        <v>43174</v>
      </c>
      <c r="B18" s="20" t="s">
        <v>61</v>
      </c>
      <c r="C18" s="56"/>
      <c r="D18" s="57"/>
      <c r="E18" s="58">
        <f>IF('60'!$C18=0,0,'60'!$C18-$C$52)</f>
        <v>0</v>
      </c>
      <c r="F18" s="58">
        <f t="shared" si="1"/>
        <v>0</v>
      </c>
      <c r="G18" s="58">
        <f>IF('60'!$D18&lt;$D$52,0,'60'!$D18-$D$52)</f>
        <v>0</v>
      </c>
      <c r="J18" s="58">
        <f>J17-I17</f>
        <v>0.37500000000000006</v>
      </c>
    </row>
    <row r="19" spans="1:10" ht="15" x14ac:dyDescent="0.25">
      <c r="A19" s="46">
        <f t="shared" si="2"/>
        <v>43175</v>
      </c>
      <c r="B19" s="47" t="s">
        <v>62</v>
      </c>
      <c r="C19" s="53"/>
      <c r="D19" s="54"/>
      <c r="E19" s="55">
        <f>IF('60'!$C19=0,0,'60'!$C19-$C$52)</f>
        <v>0</v>
      </c>
      <c r="F19" s="55">
        <f t="shared" si="1"/>
        <v>0</v>
      </c>
      <c r="G19" s="55">
        <f>IF('60'!$D19&lt;$D$52,0,'60'!$D19-$D$52)</f>
        <v>0</v>
      </c>
      <c r="J19" s="58">
        <v>0.70833333333333337</v>
      </c>
    </row>
    <row r="20" spans="1:10" ht="15" x14ac:dyDescent="0.25">
      <c r="A20" s="3">
        <f t="shared" si="2"/>
        <v>43176</v>
      </c>
      <c r="B20" s="20" t="s">
        <v>63</v>
      </c>
      <c r="C20" s="56"/>
      <c r="D20" s="57"/>
      <c r="E20" s="58">
        <f>IF('60'!$C20=0,0,'60'!$C20-$C$52)</f>
        <v>0</v>
      </c>
      <c r="F20" s="58">
        <f t="shared" si="1"/>
        <v>0</v>
      </c>
      <c r="G20" s="58">
        <f>IF('60'!$D20&lt;$D$52,0,'60'!$D20-$D$52)</f>
        <v>0</v>
      </c>
      <c r="J20" s="101">
        <f>J19+J18</f>
        <v>1.0833333333333335</v>
      </c>
    </row>
    <row r="21" spans="1:10" ht="15" x14ac:dyDescent="0.25">
      <c r="A21" s="4">
        <f t="shared" si="2"/>
        <v>43177</v>
      </c>
      <c r="B21" s="20" t="s">
        <v>64</v>
      </c>
      <c r="C21" s="59"/>
      <c r="D21" s="60"/>
      <c r="E21" s="52">
        <f>IF('60'!$C21=0,0,'60'!$C21-$C$52)</f>
        <v>0</v>
      </c>
      <c r="F21" s="52">
        <f t="shared" si="1"/>
        <v>0</v>
      </c>
      <c r="G21" s="52">
        <f>IF('60'!$D21&lt;$D$52,0,'60'!$D21-$D$52)</f>
        <v>0</v>
      </c>
    </row>
    <row r="22" spans="1:10" ht="15" x14ac:dyDescent="0.25">
      <c r="A22" s="3">
        <f t="shared" si="2"/>
        <v>43178</v>
      </c>
      <c r="B22" s="20" t="s">
        <v>65</v>
      </c>
      <c r="C22" s="56"/>
      <c r="D22" s="57"/>
      <c r="E22" s="58">
        <f>IF('60'!$C22=0,0,'60'!$C22-$C$52)</f>
        <v>0</v>
      </c>
      <c r="F22" s="58">
        <f t="shared" si="1"/>
        <v>0</v>
      </c>
      <c r="G22" s="58">
        <f>IF('60'!$D22&lt;$D$52,0,'60'!$D22-$D$52)</f>
        <v>0</v>
      </c>
    </row>
    <row r="23" spans="1:10" ht="15" x14ac:dyDescent="0.25">
      <c r="A23" s="4">
        <f t="shared" si="2"/>
        <v>43179</v>
      </c>
      <c r="B23" s="20" t="s">
        <v>66</v>
      </c>
      <c r="C23" s="59"/>
      <c r="D23" s="60"/>
      <c r="E23" s="52">
        <f>IF('60'!$C23=0,0,'60'!$C23-$C$52)</f>
        <v>0</v>
      </c>
      <c r="F23" s="52">
        <f t="shared" si="1"/>
        <v>0</v>
      </c>
      <c r="G23" s="52">
        <f>IF('60'!$D23&lt;$D$52,0,'60'!$D23-$D$52)</f>
        <v>0</v>
      </c>
    </row>
    <row r="24" spans="1:10" ht="15" x14ac:dyDescent="0.25">
      <c r="A24" s="3">
        <f t="shared" si="2"/>
        <v>43180</v>
      </c>
      <c r="B24" s="20" t="s">
        <v>67</v>
      </c>
      <c r="C24" s="56"/>
      <c r="D24" s="57"/>
      <c r="E24" s="58">
        <f>IF('60'!$C24=0,0,'60'!$C24-$C$52)</f>
        <v>0</v>
      </c>
      <c r="F24" s="58">
        <f t="shared" si="1"/>
        <v>0</v>
      </c>
      <c r="G24" s="58">
        <f>IF('60'!$D24&lt;$D$52,0,'60'!$D24-$D$52)</f>
        <v>0</v>
      </c>
    </row>
    <row r="25" spans="1:10" ht="15" x14ac:dyDescent="0.25">
      <c r="A25" s="4">
        <f t="shared" si="2"/>
        <v>43181</v>
      </c>
      <c r="B25" s="20" t="s">
        <v>61</v>
      </c>
      <c r="C25" s="59"/>
      <c r="D25" s="60"/>
      <c r="E25" s="52">
        <f>IF('60'!$C25=0,0,'60'!$C25-$C$52)</f>
        <v>0</v>
      </c>
      <c r="F25" s="52">
        <f t="shared" si="1"/>
        <v>0</v>
      </c>
      <c r="G25" s="52">
        <f>IF('60'!$D25&lt;$D$52,0,'60'!$D25-$D$52)</f>
        <v>0</v>
      </c>
    </row>
    <row r="26" spans="1:10" ht="15" x14ac:dyDescent="0.25">
      <c r="A26" s="46">
        <f t="shared" si="2"/>
        <v>43182</v>
      </c>
      <c r="B26" s="47" t="s">
        <v>62</v>
      </c>
      <c r="C26" s="53"/>
      <c r="D26" s="54"/>
      <c r="E26" s="55">
        <f>IF('60'!$C26=0,0,'60'!$C26-$C$52)</f>
        <v>0</v>
      </c>
      <c r="F26" s="55">
        <f t="shared" si="1"/>
        <v>0</v>
      </c>
      <c r="G26" s="55">
        <f>IF('60'!$D26&lt;$D$52,0,'60'!$D26-$D$52)</f>
        <v>0</v>
      </c>
    </row>
    <row r="27" spans="1:10" ht="15" x14ac:dyDescent="0.25">
      <c r="A27" s="4">
        <f t="shared" si="2"/>
        <v>43183</v>
      </c>
      <c r="B27" s="20" t="s">
        <v>63</v>
      </c>
      <c r="C27" s="59"/>
      <c r="D27" s="60"/>
      <c r="E27" s="52">
        <f>IF('60'!$C27=0,0,'60'!$C27-$C$52)</f>
        <v>0</v>
      </c>
      <c r="F27" s="52">
        <f t="shared" si="1"/>
        <v>0</v>
      </c>
      <c r="G27" s="52">
        <f>IF('60'!$D27&lt;$D$52,0,'60'!$D27-$D$52)</f>
        <v>0</v>
      </c>
    </row>
    <row r="28" spans="1:10" ht="15" x14ac:dyDescent="0.25">
      <c r="A28" s="3">
        <f t="shared" si="2"/>
        <v>43184</v>
      </c>
      <c r="B28" s="20" t="s">
        <v>64</v>
      </c>
      <c r="C28" s="56"/>
      <c r="D28" s="57"/>
      <c r="E28" s="58">
        <f>IF('60'!$C28=0,0,'60'!$C28-$C$52)</f>
        <v>0</v>
      </c>
      <c r="F28" s="58">
        <f t="shared" si="1"/>
        <v>0</v>
      </c>
      <c r="G28" s="58">
        <f>IF('60'!$D28&lt;$D$52,0,'60'!$D28-$D$52)</f>
        <v>0</v>
      </c>
    </row>
    <row r="29" spans="1:10" ht="15" x14ac:dyDescent="0.25">
      <c r="A29" s="4">
        <f t="shared" si="2"/>
        <v>43185</v>
      </c>
      <c r="B29" s="20" t="s">
        <v>65</v>
      </c>
      <c r="C29" s="59"/>
      <c r="D29" s="60"/>
      <c r="E29" s="52">
        <f>IF('60'!$C29=0,0,'60'!$C29-$C$52)</f>
        <v>0</v>
      </c>
      <c r="F29" s="52">
        <f t="shared" si="1"/>
        <v>0</v>
      </c>
      <c r="G29" s="52">
        <f>IF('60'!$D29&lt;$D$52,0,'60'!$D29-$D$52)</f>
        <v>0</v>
      </c>
    </row>
    <row r="30" spans="1:10" ht="15" x14ac:dyDescent="0.25">
      <c r="A30" s="3">
        <f t="shared" si="2"/>
        <v>43186</v>
      </c>
      <c r="B30" s="20" t="s">
        <v>66</v>
      </c>
      <c r="C30" s="56"/>
      <c r="D30" s="57"/>
      <c r="E30" s="58">
        <f>IF('60'!$C30=0,0,'60'!$C30-$C$52)</f>
        <v>0</v>
      </c>
      <c r="F30" s="58">
        <f t="shared" si="1"/>
        <v>0</v>
      </c>
      <c r="G30" s="58">
        <f>IF('60'!$D30&lt;$D$52,0,'60'!$D30-$D$52)</f>
        <v>0</v>
      </c>
    </row>
    <row r="31" spans="1:10" ht="15" x14ac:dyDescent="0.25">
      <c r="A31" s="4">
        <f t="shared" si="2"/>
        <v>43187</v>
      </c>
      <c r="B31" s="20" t="s">
        <v>67</v>
      </c>
      <c r="C31" s="59"/>
      <c r="D31" s="60"/>
      <c r="E31" s="52">
        <f>IF('60'!$C31=0,0,'60'!$C31-$C$52)</f>
        <v>0</v>
      </c>
      <c r="F31" s="52">
        <f t="shared" si="1"/>
        <v>0</v>
      </c>
      <c r="G31" s="52">
        <f>IF('60'!$D31&lt;$D$52,0,'60'!$D31-$D$52)</f>
        <v>0</v>
      </c>
    </row>
    <row r="32" spans="1:10" ht="15" x14ac:dyDescent="0.25">
      <c r="A32" s="3">
        <f>A31+1</f>
        <v>43188</v>
      </c>
      <c r="B32" s="20" t="s">
        <v>61</v>
      </c>
      <c r="C32" s="56"/>
      <c r="D32" s="57"/>
      <c r="E32" s="58">
        <f>IF('60'!$C32=0,0,'60'!$C32-$C$52)</f>
        <v>0</v>
      </c>
      <c r="F32" s="58">
        <f t="shared" si="1"/>
        <v>0</v>
      </c>
      <c r="G32" s="58">
        <f>IF('60'!$D32&lt;$D$52,0,'60'!$D32-$D$52)</f>
        <v>0</v>
      </c>
    </row>
    <row r="33" spans="1:7" ht="15" x14ac:dyDescent="0.25">
      <c r="A33" s="46">
        <f t="shared" ref="A33" si="3">A32+1</f>
        <v>43189</v>
      </c>
      <c r="B33" s="47" t="s">
        <v>62</v>
      </c>
      <c r="C33" s="53"/>
      <c r="D33" s="54"/>
      <c r="E33" s="55">
        <f>IF('60'!$C33=0,0,'60'!$C33-$C$52)</f>
        <v>0</v>
      </c>
      <c r="F33" s="55">
        <f t="shared" si="1"/>
        <v>0</v>
      </c>
      <c r="G33" s="55">
        <f>IF('60'!$D33&lt;$D$52,0,'60'!$D33-$D$52)</f>
        <v>0</v>
      </c>
    </row>
    <row r="34" spans="1:7" ht="15" x14ac:dyDescent="0.2">
      <c r="A34" s="3">
        <f>A33+1</f>
        <v>43190</v>
      </c>
      <c r="B34" s="20" t="s">
        <v>63</v>
      </c>
      <c r="C34" s="5"/>
      <c r="D34" s="6"/>
      <c r="E34" s="58">
        <f>IF('60'!$C34=0,0,'60'!$C34-$C$52)</f>
        <v>0</v>
      </c>
      <c r="F34" s="58">
        <f t="shared" ref="F34" si="4">IF(D34=0,0,IF(D34&lt;$D$52,$D$52-D34,0))</f>
        <v>0</v>
      </c>
      <c r="G34" s="58">
        <f>IF('60'!$D34&lt;$D$52,0,'60'!$D34-$D$52)</f>
        <v>0</v>
      </c>
    </row>
    <row r="35" spans="1:7" ht="15" x14ac:dyDescent="0.25">
      <c r="A35" s="7"/>
      <c r="B35" s="1">
        <f>'60'!$C$35-'60'!$D$35+COUNTA(C4:C35)</f>
        <v>1</v>
      </c>
      <c r="C35" s="18">
        <f>SUBTOTAL(103,'60'!$C$4:$C$33)</f>
        <v>0</v>
      </c>
      <c r="D35" s="18">
        <f>SUBTOTAL(103,'60'!$D$4:$D$33)</f>
        <v>0</v>
      </c>
      <c r="E35" s="8">
        <f>SUM(E4:E34)</f>
        <v>0</v>
      </c>
      <c r="F35" s="8">
        <f>SUM(F4:F34)</f>
        <v>0</v>
      </c>
      <c r="G35" s="8">
        <f>SUM(G4:G34)</f>
        <v>0</v>
      </c>
    </row>
    <row r="36" spans="1:7" ht="8.25" hidden="1" customHeight="1" x14ac:dyDescent="0.2"/>
    <row r="37" spans="1:7" ht="15.75" hidden="1" x14ac:dyDescent="0.2">
      <c r="E37" s="28">
        <f>'60'!$E$35*1.5</f>
        <v>0</v>
      </c>
      <c r="F37" s="28">
        <f>'60'!$F$35*1</f>
        <v>0</v>
      </c>
      <c r="G37" s="28">
        <f>'60'!$G$35*1.5</f>
        <v>0</v>
      </c>
    </row>
    <row r="38" spans="1:7" ht="22.5" hidden="1" customHeight="1" x14ac:dyDescent="0.2">
      <c r="E38" s="29">
        <f>E37*24</f>
        <v>0</v>
      </c>
      <c r="F38" s="29">
        <f t="shared" ref="F38:G38" si="5">F37*24</f>
        <v>0</v>
      </c>
      <c r="G38" s="29">
        <f t="shared" si="5"/>
        <v>0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ROUND(C40-D40-E40-F40+G40,0)</f>
        <v>0</v>
      </c>
      <c r="C40" s="32">
        <f>'60'!$C$35*I7</f>
        <v>0</v>
      </c>
      <c r="D40" s="32">
        <f>جدول!G63</f>
        <v>0</v>
      </c>
      <c r="E40" s="33">
        <f>E38*$I$8</f>
        <v>0</v>
      </c>
      <c r="F40" s="33">
        <f t="shared" ref="F40:G40" si="6">F38*$I$8</f>
        <v>0</v>
      </c>
      <c r="G40" s="33">
        <f t="shared" si="6"/>
        <v>0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4" activePane="bottomRight" state="frozen"/>
      <selection activeCell="J15" sqref="J15"/>
      <selection pane="topRight" activeCell="J15" sqref="J15"/>
      <selection pane="bottomLeft" activeCell="J15" sqref="J15"/>
      <selection pane="bottomRight" activeCell="J15" sqref="J15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جدول!B64</f>
        <v>0</v>
      </c>
    </row>
    <row r="2" spans="1:10" ht="20.25" x14ac:dyDescent="0.3">
      <c r="A2" s="133" t="s">
        <v>20</v>
      </c>
      <c r="B2" s="133"/>
      <c r="C2" s="39">
        <f>جدول!C64</f>
        <v>0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5">
      <c r="A4" s="3">
        <v>43160</v>
      </c>
      <c r="B4" s="20" t="s">
        <v>61</v>
      </c>
      <c r="C4" s="49"/>
      <c r="D4" s="50"/>
      <c r="E4" s="51">
        <f>IF('61'!$C4=0,0,'61'!$C4-$C$52)</f>
        <v>0</v>
      </c>
      <c r="F4" s="51">
        <f>IF(D4=0,0,IF(D4&lt;$D$52,$D$52-D4,0))</f>
        <v>0</v>
      </c>
      <c r="G4" s="51">
        <f>IF('61'!$D4&lt;$D$52,0,'61'!$D4-$D$52)</f>
        <v>0</v>
      </c>
      <c r="I4" s="40">
        <f>جدول!D64</f>
        <v>0</v>
      </c>
      <c r="J4" s="23" t="s">
        <v>3</v>
      </c>
    </row>
    <row r="5" spans="1:10" ht="15" x14ac:dyDescent="0.25">
      <c r="A5" s="46">
        <f t="shared" ref="A5" si="0">A4+1</f>
        <v>43161</v>
      </c>
      <c r="B5" s="47" t="s">
        <v>62</v>
      </c>
      <c r="C5" s="53"/>
      <c r="D5" s="54"/>
      <c r="E5" s="55">
        <f>IF('61'!$C5=0,0,'61'!$C5-$C$52)</f>
        <v>0</v>
      </c>
      <c r="F5" s="55">
        <f t="shared" ref="F5:F33" si="1">IF(D5=0,0,IF(D5&lt;$D$52,$D$52-D5,0))</f>
        <v>0</v>
      </c>
      <c r="G5" s="55">
        <f>IF('61'!$D5&lt;$D$52,0,'61'!$D5-$D$52)</f>
        <v>0</v>
      </c>
      <c r="I5" s="23">
        <v>30</v>
      </c>
      <c r="J5" s="23" t="s">
        <v>10</v>
      </c>
    </row>
    <row r="6" spans="1:10" ht="15" x14ac:dyDescent="0.25">
      <c r="A6" s="3">
        <f>A5+1</f>
        <v>43162</v>
      </c>
      <c r="B6" s="20" t="s">
        <v>63</v>
      </c>
      <c r="C6" s="56"/>
      <c r="D6" s="57"/>
      <c r="E6" s="58">
        <f>IF('61'!$C6=0,0,'61'!$C6-$C$52)</f>
        <v>0</v>
      </c>
      <c r="F6" s="58">
        <f t="shared" si="1"/>
        <v>0</v>
      </c>
      <c r="G6" s="58">
        <f>IF('61'!$D6&lt;$D$52,0,'61'!$D6-$D$52)</f>
        <v>0</v>
      </c>
      <c r="I6" s="23">
        <v>9</v>
      </c>
      <c r="J6" s="23" t="s">
        <v>11</v>
      </c>
    </row>
    <row r="7" spans="1:10" ht="15" x14ac:dyDescent="0.25">
      <c r="A7" s="4">
        <f t="shared" ref="A7:A31" si="2">A6+1</f>
        <v>43163</v>
      </c>
      <c r="B7" s="20" t="s">
        <v>64</v>
      </c>
      <c r="C7" s="59"/>
      <c r="D7" s="60"/>
      <c r="E7" s="52">
        <f>IF('61'!$C7=0,0,'61'!$C7-$C$52)</f>
        <v>0</v>
      </c>
      <c r="F7" s="52">
        <f t="shared" si="1"/>
        <v>0</v>
      </c>
      <c r="G7" s="52">
        <f>IF('61'!$D7&lt;$D$52,0,'61'!$D7-$D$52)</f>
        <v>0</v>
      </c>
      <c r="I7" s="48">
        <f>I4/I5</f>
        <v>0</v>
      </c>
      <c r="J7" s="23" t="s">
        <v>12</v>
      </c>
    </row>
    <row r="8" spans="1:10" ht="15" x14ac:dyDescent="0.25">
      <c r="A8" s="3">
        <f t="shared" si="2"/>
        <v>43164</v>
      </c>
      <c r="B8" s="20" t="s">
        <v>65</v>
      </c>
      <c r="C8" s="56"/>
      <c r="D8" s="57"/>
      <c r="E8" s="58">
        <f>IF('61'!$C8=0,0,'61'!$C8-$C$52)</f>
        <v>0</v>
      </c>
      <c r="F8" s="58">
        <f t="shared" si="1"/>
        <v>0</v>
      </c>
      <c r="G8" s="58">
        <f>IF('61'!$D8&lt;$D$52,0,'61'!$D8-$D$52)</f>
        <v>0</v>
      </c>
      <c r="I8" s="48">
        <f>I7/I6</f>
        <v>0</v>
      </c>
      <c r="J8" s="23" t="s">
        <v>4</v>
      </c>
    </row>
    <row r="9" spans="1:10" ht="15" x14ac:dyDescent="0.25">
      <c r="A9" s="4">
        <f t="shared" si="2"/>
        <v>43165</v>
      </c>
      <c r="B9" s="20" t="s">
        <v>66</v>
      </c>
      <c r="C9" s="59"/>
      <c r="D9" s="60"/>
      <c r="E9" s="52">
        <f>IF('61'!$C9=0,0,'61'!$C9-$C$52)</f>
        <v>0</v>
      </c>
      <c r="F9" s="52">
        <f t="shared" si="1"/>
        <v>0</v>
      </c>
      <c r="G9" s="52">
        <f>IF('61'!$D9&lt;$D$52,0,'61'!$D9-$D$52)</f>
        <v>0</v>
      </c>
      <c r="I9" s="23">
        <f>I5*I6</f>
        <v>270</v>
      </c>
      <c r="J9" s="23" t="s">
        <v>13</v>
      </c>
    </row>
    <row r="10" spans="1:10" ht="15" x14ac:dyDescent="0.25">
      <c r="A10" s="3">
        <f t="shared" si="2"/>
        <v>43166</v>
      </c>
      <c r="B10" s="20" t="s">
        <v>67</v>
      </c>
      <c r="C10" s="56"/>
      <c r="D10" s="57"/>
      <c r="E10" s="58">
        <f>IF('61'!$C10=0,0,'61'!$C10-$C$52)</f>
        <v>0</v>
      </c>
      <c r="F10" s="58">
        <f t="shared" si="1"/>
        <v>0</v>
      </c>
      <c r="G10" s="58">
        <f>IF('61'!$D10&lt;$D$52,0,'61'!$D10-$D$52)</f>
        <v>0</v>
      </c>
    </row>
    <row r="11" spans="1:10" ht="15" x14ac:dyDescent="0.25">
      <c r="A11" s="4">
        <f t="shared" si="2"/>
        <v>43167</v>
      </c>
      <c r="B11" s="20" t="s">
        <v>61</v>
      </c>
      <c r="C11" s="59"/>
      <c r="D11" s="60"/>
      <c r="E11" s="52">
        <f>IF('61'!$C11=0,0,'61'!$C11-$C$52)</f>
        <v>0</v>
      </c>
      <c r="F11" s="52">
        <f t="shared" si="1"/>
        <v>0</v>
      </c>
      <c r="G11" s="52">
        <f>IF('61'!$D11&lt;$D$52,0,'61'!$D11-$D$52)</f>
        <v>0</v>
      </c>
      <c r="I11" s="23" t="s">
        <v>100</v>
      </c>
    </row>
    <row r="12" spans="1:10" ht="15" x14ac:dyDescent="0.25">
      <c r="A12" s="46">
        <f t="shared" si="2"/>
        <v>43168</v>
      </c>
      <c r="B12" s="47" t="s">
        <v>62</v>
      </c>
      <c r="C12" s="53"/>
      <c r="D12" s="54"/>
      <c r="E12" s="55">
        <f>IF('61'!$C12=0,0,'61'!$C12-$C$52)</f>
        <v>0</v>
      </c>
      <c r="F12" s="55">
        <f t="shared" si="1"/>
        <v>0</v>
      </c>
      <c r="G12" s="55">
        <f>IF('61'!$D12&lt;$D$52,0,'61'!$D12-$D$52)</f>
        <v>0</v>
      </c>
      <c r="I12" s="58">
        <v>0.33333333333333331</v>
      </c>
      <c r="J12" s="58">
        <v>0.70833333333333337</v>
      </c>
    </row>
    <row r="13" spans="1:10" ht="15" x14ac:dyDescent="0.25">
      <c r="A13" s="4">
        <f t="shared" si="2"/>
        <v>43169</v>
      </c>
      <c r="B13" s="20" t="s">
        <v>63</v>
      </c>
      <c r="C13" s="59"/>
      <c r="D13" s="60"/>
      <c r="E13" s="52">
        <f>IF('61'!$C13=0,0,'61'!$C13-$C$52)</f>
        <v>0</v>
      </c>
      <c r="F13" s="52">
        <f t="shared" si="1"/>
        <v>0</v>
      </c>
      <c r="G13" s="52">
        <f>IF('61'!$D13&lt;$D$52,0,'61'!$D13-$D$52)</f>
        <v>0</v>
      </c>
      <c r="J13" s="58">
        <f>J12-I12</f>
        <v>0.37500000000000006</v>
      </c>
    </row>
    <row r="14" spans="1:10" ht="15" x14ac:dyDescent="0.25">
      <c r="A14" s="3">
        <f t="shared" si="2"/>
        <v>43170</v>
      </c>
      <c r="B14" s="20" t="s">
        <v>64</v>
      </c>
      <c r="C14" s="56"/>
      <c r="D14" s="57"/>
      <c r="E14" s="58">
        <f>IF('61'!$C14=0,0,'61'!$C14-$C$52)</f>
        <v>0</v>
      </c>
      <c r="F14" s="58">
        <f t="shared" si="1"/>
        <v>0</v>
      </c>
      <c r="G14" s="58">
        <f>IF('61'!$D14&lt;$D$52,0,'61'!$D14-$D$52)</f>
        <v>0</v>
      </c>
      <c r="J14" s="58">
        <v>0.70833333333333337</v>
      </c>
    </row>
    <row r="15" spans="1:10" ht="15" x14ac:dyDescent="0.25">
      <c r="A15" s="4">
        <f t="shared" si="2"/>
        <v>43171</v>
      </c>
      <c r="B15" s="20" t="s">
        <v>65</v>
      </c>
      <c r="C15" s="59"/>
      <c r="D15" s="60"/>
      <c r="E15" s="52">
        <f>IF('61'!$C15=0,0,'61'!$C15-$C$52)</f>
        <v>0</v>
      </c>
      <c r="F15" s="52">
        <f t="shared" si="1"/>
        <v>0</v>
      </c>
      <c r="G15" s="52">
        <f>IF('61'!$D15&lt;$D$52,0,'61'!$D15-$D$52)</f>
        <v>0</v>
      </c>
      <c r="J15" s="101">
        <f>J14+J13</f>
        <v>1.0833333333333335</v>
      </c>
    </row>
    <row r="16" spans="1:10" ht="15" x14ac:dyDescent="0.25">
      <c r="A16" s="3">
        <f t="shared" si="2"/>
        <v>43172</v>
      </c>
      <c r="B16" s="20" t="s">
        <v>66</v>
      </c>
      <c r="C16" s="56"/>
      <c r="D16" s="57"/>
      <c r="E16" s="58">
        <f>IF('61'!$C16=0,0,'61'!$C16-$C$52)</f>
        <v>0</v>
      </c>
      <c r="F16" s="58">
        <f t="shared" si="1"/>
        <v>0</v>
      </c>
      <c r="G16" s="58">
        <f>IF('61'!$D16&lt;$D$52,0,'61'!$D16-$D$52)</f>
        <v>0</v>
      </c>
      <c r="I16" s="23" t="s">
        <v>100</v>
      </c>
    </row>
    <row r="17" spans="1:10" ht="15" x14ac:dyDescent="0.25">
      <c r="A17" s="4">
        <f t="shared" si="2"/>
        <v>43173</v>
      </c>
      <c r="B17" s="20" t="s">
        <v>67</v>
      </c>
      <c r="C17" s="59"/>
      <c r="D17" s="60"/>
      <c r="E17" s="52">
        <f>IF('61'!$C17=0,0,'61'!$C17-$C$52)</f>
        <v>0</v>
      </c>
      <c r="F17" s="52">
        <f t="shared" si="1"/>
        <v>0</v>
      </c>
      <c r="G17" s="52">
        <f>IF('61'!$D17&lt;$D$52,0,'61'!$D17-$D$52)</f>
        <v>0</v>
      </c>
      <c r="I17" s="58">
        <v>0.33333333333333331</v>
      </c>
      <c r="J17" s="58">
        <v>0.70833333333333337</v>
      </c>
    </row>
    <row r="18" spans="1:10" ht="15" x14ac:dyDescent="0.25">
      <c r="A18" s="3">
        <f t="shared" si="2"/>
        <v>43174</v>
      </c>
      <c r="B18" s="20" t="s">
        <v>61</v>
      </c>
      <c r="C18" s="56"/>
      <c r="D18" s="57"/>
      <c r="E18" s="58">
        <f>IF('61'!$C18=0,0,'61'!$C18-$C$52)</f>
        <v>0</v>
      </c>
      <c r="F18" s="58">
        <f t="shared" si="1"/>
        <v>0</v>
      </c>
      <c r="G18" s="58">
        <f>IF('61'!$D18&lt;$D$52,0,'61'!$D18-$D$52)</f>
        <v>0</v>
      </c>
      <c r="J18" s="58">
        <f>J17-I17</f>
        <v>0.37500000000000006</v>
      </c>
    </row>
    <row r="19" spans="1:10" ht="15" x14ac:dyDescent="0.25">
      <c r="A19" s="46">
        <f t="shared" si="2"/>
        <v>43175</v>
      </c>
      <c r="B19" s="47" t="s">
        <v>62</v>
      </c>
      <c r="C19" s="53"/>
      <c r="D19" s="54"/>
      <c r="E19" s="55">
        <f>IF('61'!$C19=0,0,'61'!$C19-$C$52)</f>
        <v>0</v>
      </c>
      <c r="F19" s="55">
        <f t="shared" si="1"/>
        <v>0</v>
      </c>
      <c r="G19" s="55">
        <f>IF('61'!$D19&lt;$D$52,0,'61'!$D19-$D$52)</f>
        <v>0</v>
      </c>
      <c r="J19" s="58">
        <v>0.70833333333333337</v>
      </c>
    </row>
    <row r="20" spans="1:10" ht="15" x14ac:dyDescent="0.25">
      <c r="A20" s="3">
        <f t="shared" si="2"/>
        <v>43176</v>
      </c>
      <c r="B20" s="20" t="s">
        <v>63</v>
      </c>
      <c r="C20" s="56"/>
      <c r="D20" s="57"/>
      <c r="E20" s="58">
        <f>IF('61'!$C20=0,0,'61'!$C20-$C$52)</f>
        <v>0</v>
      </c>
      <c r="F20" s="58">
        <f t="shared" si="1"/>
        <v>0</v>
      </c>
      <c r="G20" s="58">
        <f>IF('61'!$D20&lt;$D$52,0,'61'!$D20-$D$52)</f>
        <v>0</v>
      </c>
      <c r="J20" s="101">
        <f>J19+J18</f>
        <v>1.0833333333333335</v>
      </c>
    </row>
    <row r="21" spans="1:10" ht="15" x14ac:dyDescent="0.25">
      <c r="A21" s="4">
        <f t="shared" si="2"/>
        <v>43177</v>
      </c>
      <c r="B21" s="20" t="s">
        <v>64</v>
      </c>
      <c r="C21" s="56"/>
      <c r="D21" s="57"/>
      <c r="E21" s="52">
        <f>IF('61'!$C21=0,0,'61'!$C21-$C$52)</f>
        <v>0</v>
      </c>
      <c r="F21" s="52">
        <f t="shared" si="1"/>
        <v>0</v>
      </c>
      <c r="G21" s="52">
        <f>IF('61'!$D21&lt;$D$52,0,'61'!$D21-$D$52)</f>
        <v>0</v>
      </c>
    </row>
    <row r="22" spans="1:10" ht="15" x14ac:dyDescent="0.25">
      <c r="A22" s="3">
        <f t="shared" si="2"/>
        <v>43178</v>
      </c>
      <c r="B22" s="20" t="s">
        <v>65</v>
      </c>
      <c r="C22" s="56"/>
      <c r="D22" s="57"/>
      <c r="E22" s="58">
        <f>IF('61'!$C22=0,0,'61'!$C22-$C$52)</f>
        <v>0</v>
      </c>
      <c r="F22" s="58">
        <f t="shared" si="1"/>
        <v>0</v>
      </c>
      <c r="G22" s="58">
        <f>IF('61'!$D22&lt;$D$52,0,'61'!$D22-$D$52)</f>
        <v>0</v>
      </c>
    </row>
    <row r="23" spans="1:10" ht="15" x14ac:dyDescent="0.25">
      <c r="A23" s="4">
        <f t="shared" si="2"/>
        <v>43179</v>
      </c>
      <c r="B23" s="20" t="s">
        <v>66</v>
      </c>
      <c r="C23" s="59"/>
      <c r="D23" s="60"/>
      <c r="E23" s="52">
        <f>IF('61'!$C23=0,0,'61'!$C23-$C$52)</f>
        <v>0</v>
      </c>
      <c r="F23" s="52">
        <f t="shared" si="1"/>
        <v>0</v>
      </c>
      <c r="G23" s="52">
        <f>IF('61'!$D23&lt;$D$52,0,'61'!$D23-$D$52)</f>
        <v>0</v>
      </c>
    </row>
    <row r="24" spans="1:10" ht="15" x14ac:dyDescent="0.25">
      <c r="A24" s="3">
        <f t="shared" si="2"/>
        <v>43180</v>
      </c>
      <c r="B24" s="20" t="s">
        <v>67</v>
      </c>
      <c r="C24" s="56"/>
      <c r="D24" s="57"/>
      <c r="E24" s="58">
        <f>IF('61'!$C24=0,0,'61'!$C24-$C$52)</f>
        <v>0</v>
      </c>
      <c r="F24" s="58">
        <f t="shared" si="1"/>
        <v>0</v>
      </c>
      <c r="G24" s="58">
        <f>IF('61'!$D24&lt;$D$52,0,'61'!$D24-$D$52)</f>
        <v>0</v>
      </c>
    </row>
    <row r="25" spans="1:10" ht="15" x14ac:dyDescent="0.25">
      <c r="A25" s="4">
        <f t="shared" si="2"/>
        <v>43181</v>
      </c>
      <c r="B25" s="20" t="s">
        <v>61</v>
      </c>
      <c r="C25" s="59"/>
      <c r="D25" s="60"/>
      <c r="E25" s="52">
        <f>IF('61'!$C25=0,0,'61'!$C25-$C$52)</f>
        <v>0</v>
      </c>
      <c r="F25" s="52">
        <f t="shared" si="1"/>
        <v>0</v>
      </c>
      <c r="G25" s="52">
        <f>IF('61'!$D25&lt;$D$52,0,'61'!$D25-$D$52)</f>
        <v>0</v>
      </c>
    </row>
    <row r="26" spans="1:10" ht="15" x14ac:dyDescent="0.25">
      <c r="A26" s="46">
        <f t="shared" si="2"/>
        <v>43182</v>
      </c>
      <c r="B26" s="47" t="s">
        <v>62</v>
      </c>
      <c r="C26" s="53"/>
      <c r="D26" s="54"/>
      <c r="E26" s="55">
        <f>IF('61'!$C26=0,0,'61'!$C26-$C$52)</f>
        <v>0</v>
      </c>
      <c r="F26" s="55">
        <f t="shared" si="1"/>
        <v>0</v>
      </c>
      <c r="G26" s="55">
        <f>IF('61'!$D26&lt;$D$52,0,'61'!$D26-$D$52)</f>
        <v>0</v>
      </c>
    </row>
    <row r="27" spans="1:10" ht="15" x14ac:dyDescent="0.25">
      <c r="A27" s="4">
        <f t="shared" si="2"/>
        <v>43183</v>
      </c>
      <c r="B27" s="20" t="s">
        <v>63</v>
      </c>
      <c r="C27" s="59"/>
      <c r="D27" s="60"/>
      <c r="E27" s="52">
        <f>IF('61'!$C27=0,0,'61'!$C27-$C$52)</f>
        <v>0</v>
      </c>
      <c r="F27" s="52">
        <f t="shared" si="1"/>
        <v>0</v>
      </c>
      <c r="G27" s="52">
        <f>IF('61'!$D27&lt;$D$52,0,'61'!$D27-$D$52)</f>
        <v>0</v>
      </c>
    </row>
    <row r="28" spans="1:10" ht="15" x14ac:dyDescent="0.25">
      <c r="A28" s="3">
        <f t="shared" si="2"/>
        <v>43184</v>
      </c>
      <c r="B28" s="20" t="s">
        <v>64</v>
      </c>
      <c r="C28" s="56"/>
      <c r="D28" s="57"/>
      <c r="E28" s="58">
        <f>IF('61'!$C28=0,0,'61'!$C28-$C$52)</f>
        <v>0</v>
      </c>
      <c r="F28" s="58">
        <f t="shared" si="1"/>
        <v>0</v>
      </c>
      <c r="G28" s="58">
        <f>IF('61'!$D28&lt;$D$52,0,'61'!$D28-$D$52)</f>
        <v>0</v>
      </c>
    </row>
    <row r="29" spans="1:10" ht="15" x14ac:dyDescent="0.25">
      <c r="A29" s="4">
        <f t="shared" si="2"/>
        <v>43185</v>
      </c>
      <c r="B29" s="20" t="s">
        <v>65</v>
      </c>
      <c r="C29" s="59"/>
      <c r="D29" s="60"/>
      <c r="E29" s="52">
        <f>IF('61'!$C29=0,0,'61'!$C29-$C$52)</f>
        <v>0</v>
      </c>
      <c r="F29" s="52">
        <f t="shared" si="1"/>
        <v>0</v>
      </c>
      <c r="G29" s="52">
        <f>IF('61'!$D29&lt;$D$52,0,'61'!$D29-$D$52)</f>
        <v>0</v>
      </c>
    </row>
    <row r="30" spans="1:10" ht="15" x14ac:dyDescent="0.25">
      <c r="A30" s="3">
        <f t="shared" si="2"/>
        <v>43186</v>
      </c>
      <c r="B30" s="20" t="s">
        <v>66</v>
      </c>
      <c r="C30" s="56"/>
      <c r="D30" s="57"/>
      <c r="E30" s="58">
        <f>IF('61'!$C30=0,0,'61'!$C30-$C$52)</f>
        <v>0</v>
      </c>
      <c r="F30" s="58">
        <f t="shared" si="1"/>
        <v>0</v>
      </c>
      <c r="G30" s="58">
        <f>IF('61'!$D30&lt;$D$52,0,'61'!$D30-$D$52)</f>
        <v>0</v>
      </c>
    </row>
    <row r="31" spans="1:10" ht="15" x14ac:dyDescent="0.25">
      <c r="A31" s="4">
        <f t="shared" si="2"/>
        <v>43187</v>
      </c>
      <c r="B31" s="20" t="s">
        <v>67</v>
      </c>
      <c r="C31" s="59"/>
      <c r="D31" s="60"/>
      <c r="E31" s="52">
        <f>IF('61'!$C31=0,0,'61'!$C31-$C$52)</f>
        <v>0</v>
      </c>
      <c r="F31" s="52">
        <f t="shared" si="1"/>
        <v>0</v>
      </c>
      <c r="G31" s="52">
        <f>IF('61'!$D31&lt;$D$52,0,'61'!$D31-$D$52)</f>
        <v>0</v>
      </c>
    </row>
    <row r="32" spans="1:10" ht="15" x14ac:dyDescent="0.25">
      <c r="A32" s="3">
        <f>A31+1</f>
        <v>43188</v>
      </c>
      <c r="B32" s="20" t="s">
        <v>61</v>
      </c>
      <c r="C32" s="56"/>
      <c r="D32" s="57"/>
      <c r="E32" s="58">
        <f>IF('61'!$C32=0,0,'61'!$C32-$C$52)</f>
        <v>0</v>
      </c>
      <c r="F32" s="58">
        <f t="shared" si="1"/>
        <v>0</v>
      </c>
      <c r="G32" s="58">
        <f>IF('61'!$D32&lt;$D$52,0,'61'!$D32-$D$52)</f>
        <v>0</v>
      </c>
    </row>
    <row r="33" spans="1:7" ht="15" x14ac:dyDescent="0.25">
      <c r="A33" s="46">
        <f t="shared" ref="A33" si="3">A32+1</f>
        <v>43189</v>
      </c>
      <c r="B33" s="47" t="s">
        <v>62</v>
      </c>
      <c r="C33" s="53"/>
      <c r="D33" s="54"/>
      <c r="E33" s="55">
        <f>IF('61'!$C33=0,0,'61'!$C33-$C$52)</f>
        <v>0</v>
      </c>
      <c r="F33" s="55">
        <f t="shared" si="1"/>
        <v>0</v>
      </c>
      <c r="G33" s="55">
        <f>IF('61'!$D33&lt;$D$52,0,'61'!$D33-$D$52)</f>
        <v>0</v>
      </c>
    </row>
    <row r="34" spans="1:7" ht="15" x14ac:dyDescent="0.2">
      <c r="A34" s="3">
        <f>A33+1</f>
        <v>43190</v>
      </c>
      <c r="B34" s="20" t="s">
        <v>63</v>
      </c>
      <c r="C34" s="5"/>
      <c r="D34" s="6"/>
      <c r="E34" s="58">
        <f>IF('61'!$C34=0,0,'61'!$C34-$C$52)</f>
        <v>0</v>
      </c>
      <c r="F34" s="58">
        <f t="shared" ref="F34" si="4">IF(D34=0,0,IF(D34&lt;$D$52,$D$52-D34,0))</f>
        <v>0</v>
      </c>
      <c r="G34" s="58">
        <f>IF('61'!$D34&lt;$D$52,0,'61'!$D34-$D$52)</f>
        <v>0</v>
      </c>
    </row>
    <row r="35" spans="1:7" ht="15" x14ac:dyDescent="0.25">
      <c r="A35" s="7"/>
      <c r="B35" s="1">
        <f>'61'!$C$35-'61'!$D$35+COUNTA(C4:C35)</f>
        <v>1</v>
      </c>
      <c r="C35" s="18">
        <f>SUBTOTAL(103,'61'!$C$4:$C$33)</f>
        <v>0</v>
      </c>
      <c r="D35" s="18">
        <f>SUBTOTAL(103,'61'!$D$4:$D$33)</f>
        <v>0</v>
      </c>
      <c r="E35" s="8">
        <f>SUM(E4:E34)</f>
        <v>0</v>
      </c>
      <c r="F35" s="8">
        <f>SUM(F4:F34)</f>
        <v>0</v>
      </c>
      <c r="G35" s="8">
        <f>SUM(G4:G34)</f>
        <v>0</v>
      </c>
    </row>
    <row r="36" spans="1:7" ht="8.25" hidden="1" customHeight="1" x14ac:dyDescent="0.2"/>
    <row r="37" spans="1:7" ht="15.75" hidden="1" x14ac:dyDescent="0.2">
      <c r="E37" s="28">
        <f>'61'!$E$35*1.5</f>
        <v>0</v>
      </c>
      <c r="F37" s="28">
        <f>'61'!$F$35*1</f>
        <v>0</v>
      </c>
      <c r="G37" s="28">
        <f>'61'!$G$35*1.5</f>
        <v>0</v>
      </c>
    </row>
    <row r="38" spans="1:7" ht="22.5" hidden="1" customHeight="1" x14ac:dyDescent="0.2">
      <c r="E38" s="29">
        <f>E37*24</f>
        <v>0</v>
      </c>
      <c r="F38" s="29">
        <f t="shared" ref="F38:G38" si="5">F37*24</f>
        <v>0</v>
      </c>
      <c r="G38" s="29">
        <f t="shared" si="5"/>
        <v>0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0</v>
      </c>
      <c r="C40" s="32">
        <f>'61'!$C$35*I7</f>
        <v>0</v>
      </c>
      <c r="D40" s="32">
        <f>جدول!G64</f>
        <v>0</v>
      </c>
      <c r="E40" s="33">
        <f>E38*$I$8</f>
        <v>0</v>
      </c>
      <c r="F40" s="33">
        <f t="shared" ref="F40:G40" si="6">F38*$I$8</f>
        <v>0</v>
      </c>
      <c r="G40" s="33">
        <f t="shared" si="6"/>
        <v>0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rightToLeft="1" workbookViewId="0">
      <pane xSplit="1" ySplit="3" topLeftCell="B4" activePane="bottomRight" state="frozen"/>
      <selection activeCell="J15" sqref="J15"/>
      <selection pane="topRight" activeCell="J15" sqref="J15"/>
      <selection pane="bottomLeft" activeCell="J15" sqref="J15"/>
      <selection pane="bottomRight" activeCell="C4" sqref="C4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8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جدول!B7</f>
        <v>7</v>
      </c>
    </row>
    <row r="2" spans="1:18" ht="20.25" x14ac:dyDescent="0.3">
      <c r="A2" s="133" t="s">
        <v>20</v>
      </c>
      <c r="B2" s="133"/>
      <c r="C2" s="39" t="str">
        <f>جدول!C7</f>
        <v>ام نورا</v>
      </c>
      <c r="D2" s="43"/>
      <c r="E2" s="24"/>
      <c r="F2" s="24"/>
      <c r="G2" s="24"/>
    </row>
    <row r="3" spans="1:18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8" ht="15" x14ac:dyDescent="0.25">
      <c r="A4" s="3">
        <v>43160</v>
      </c>
      <c r="B4" s="20" t="s">
        <v>61</v>
      </c>
      <c r="C4" s="124">
        <v>0.33333333333333331</v>
      </c>
      <c r="D4" s="60">
        <v>0.70833333333333337</v>
      </c>
      <c r="E4" s="51">
        <f>IF('4'!$C4=0,0,'4'!$C4-$C$52)</f>
        <v>0</v>
      </c>
      <c r="F4" s="51">
        <f>IF(D4=0,0,IF(D4&lt;$D$52,$D$52-D4,0))</f>
        <v>0</v>
      </c>
      <c r="G4" s="51">
        <f>IF('4'!$D4&lt;$D$52,0,'4'!$D4-$D$52)</f>
        <v>0</v>
      </c>
      <c r="I4" s="40">
        <f>جدول!D7</f>
        <v>1000</v>
      </c>
      <c r="J4" s="23" t="s">
        <v>3</v>
      </c>
      <c r="M4" s="129">
        <v>7</v>
      </c>
      <c r="N4" s="130" t="s">
        <v>78</v>
      </c>
      <c r="O4" s="3">
        <v>43160</v>
      </c>
      <c r="P4" s="124">
        <v>0.3354166666666667</v>
      </c>
      <c r="Q4" s="130" t="s">
        <v>149</v>
      </c>
      <c r="R4" s="131" t="str">
        <f t="shared" ref="R4:R46" si="0">Q4&amp;" "&amp;TEXT(P4,"h,mm")</f>
        <v>AM 8,03</v>
      </c>
    </row>
    <row r="5" spans="1:18" ht="15" x14ac:dyDescent="0.25">
      <c r="A5" s="46">
        <f t="shared" ref="A5" si="1">A4+1</f>
        <v>43161</v>
      </c>
      <c r="B5" s="47" t="s">
        <v>62</v>
      </c>
      <c r="C5" s="53">
        <v>0.33333333333333331</v>
      </c>
      <c r="D5" s="54">
        <v>1.0416666666666667</v>
      </c>
      <c r="E5" s="55">
        <f>IF('4'!$C5=0,0,'4'!$C5-$C$52)</f>
        <v>0</v>
      </c>
      <c r="F5" s="55">
        <f t="shared" ref="F5:F33" si="2">IF(D5=0,0,IF(D5&lt;$D$52,$D$52-D5,0))</f>
        <v>0</v>
      </c>
      <c r="G5" s="55">
        <f>IF('4'!$D5&lt;$D$52,0,'4'!$D5-$D$52)</f>
        <v>0.33333333333333337</v>
      </c>
      <c r="I5" s="23">
        <v>30</v>
      </c>
      <c r="J5" s="23" t="s">
        <v>10</v>
      </c>
      <c r="M5" s="129">
        <v>7</v>
      </c>
      <c r="N5" s="130" t="s">
        <v>78</v>
      </c>
      <c r="O5" s="3"/>
      <c r="P5" s="124">
        <v>0.1763888888888889</v>
      </c>
      <c r="Q5" s="130" t="s">
        <v>148</v>
      </c>
      <c r="R5" s="131" t="str">
        <f t="shared" si="0"/>
        <v>PM 4,14</v>
      </c>
    </row>
    <row r="6" spans="1:18" ht="15" x14ac:dyDescent="0.25">
      <c r="A6" s="3">
        <f>A5+1</f>
        <v>43162</v>
      </c>
      <c r="B6" s="20" t="s">
        <v>63</v>
      </c>
      <c r="C6" s="56">
        <v>0.33333333333333331</v>
      </c>
      <c r="D6" s="60">
        <v>0.70833333333333337</v>
      </c>
      <c r="E6" s="58">
        <f>IF('4'!$C6=0,0,'4'!$C6-$C$52)</f>
        <v>0</v>
      </c>
      <c r="F6" s="58">
        <f t="shared" si="2"/>
        <v>0</v>
      </c>
      <c r="G6" s="58">
        <f>IF('4'!$D6&lt;$D$52,0,'4'!$D6-$D$52)</f>
        <v>0</v>
      </c>
      <c r="I6" s="23">
        <v>9</v>
      </c>
      <c r="J6" s="23" t="s">
        <v>11</v>
      </c>
      <c r="M6" s="129">
        <v>7</v>
      </c>
      <c r="N6" s="130" t="s">
        <v>78</v>
      </c>
      <c r="O6" s="3">
        <v>43161</v>
      </c>
      <c r="P6" s="124">
        <v>0.4069444444444445</v>
      </c>
      <c r="Q6" s="130" t="s">
        <v>149</v>
      </c>
      <c r="R6" s="131" t="str">
        <f t="shared" si="0"/>
        <v>AM 9,46</v>
      </c>
    </row>
    <row r="7" spans="1:18" ht="15" x14ac:dyDescent="0.25">
      <c r="A7" s="4">
        <f t="shared" ref="A7:A31" si="3">A6+1</f>
        <v>43163</v>
      </c>
      <c r="B7" s="20" t="s">
        <v>64</v>
      </c>
      <c r="C7" s="56">
        <v>0.33333333333333331</v>
      </c>
      <c r="D7" s="60">
        <v>0.70833333333333337</v>
      </c>
      <c r="E7" s="52">
        <f>IF('4'!$C7=0,0,'4'!$C7-$C$52)</f>
        <v>0</v>
      </c>
      <c r="F7" s="52">
        <f t="shared" si="2"/>
        <v>0</v>
      </c>
      <c r="G7" s="52">
        <f>IF('4'!$D7&lt;$D$52,0,'4'!$D7-$D$52)</f>
        <v>0</v>
      </c>
      <c r="I7" s="48">
        <f>I4/I5</f>
        <v>33.333333333333336</v>
      </c>
      <c r="J7" s="23" t="s">
        <v>12</v>
      </c>
      <c r="M7" s="129">
        <v>7</v>
      </c>
      <c r="N7" s="130" t="s">
        <v>78</v>
      </c>
      <c r="O7" s="3">
        <v>43162</v>
      </c>
      <c r="P7" s="124">
        <v>0.49861111111111112</v>
      </c>
      <c r="Q7" s="130" t="s">
        <v>149</v>
      </c>
      <c r="R7" s="131" t="str">
        <f t="shared" si="0"/>
        <v>AM 11,58</v>
      </c>
    </row>
    <row r="8" spans="1:18" ht="15" x14ac:dyDescent="0.25">
      <c r="A8" s="3">
        <f t="shared" si="3"/>
        <v>43164</v>
      </c>
      <c r="B8" s="20" t="s">
        <v>65</v>
      </c>
      <c r="C8" s="56">
        <v>0.33333333333333331</v>
      </c>
      <c r="D8" s="57">
        <v>0.70833333333333337</v>
      </c>
      <c r="E8" s="58">
        <f>IF('4'!$C8=0,0,'4'!$C8-$C$52)</f>
        <v>0</v>
      </c>
      <c r="F8" s="58">
        <f t="shared" si="2"/>
        <v>0</v>
      </c>
      <c r="G8" s="58">
        <f>IF('4'!$D8&lt;$D$52,0,'4'!$D8-$D$52)</f>
        <v>0</v>
      </c>
      <c r="I8" s="48">
        <f>I7/I6</f>
        <v>3.7037037037037042</v>
      </c>
      <c r="J8" s="23" t="s">
        <v>4</v>
      </c>
      <c r="M8" s="129">
        <v>7</v>
      </c>
      <c r="N8" s="130" t="s">
        <v>78</v>
      </c>
      <c r="O8" s="3">
        <v>43162</v>
      </c>
      <c r="P8" s="124">
        <v>0.29097222222222224</v>
      </c>
      <c r="Q8" s="130" t="s">
        <v>148</v>
      </c>
      <c r="R8" s="131" t="str">
        <f t="shared" si="0"/>
        <v>PM 6,59</v>
      </c>
    </row>
    <row r="9" spans="1:18" ht="15" x14ac:dyDescent="0.25">
      <c r="A9" s="4">
        <f t="shared" si="3"/>
        <v>43165</v>
      </c>
      <c r="B9" s="20" t="s">
        <v>66</v>
      </c>
      <c r="C9" s="56">
        <v>0.33333333333333331</v>
      </c>
      <c r="D9" s="60">
        <v>0.70833333333333337</v>
      </c>
      <c r="E9" s="52">
        <f>IF('4'!$C9=0,0,'4'!$C9-$C$52)</f>
        <v>0</v>
      </c>
      <c r="F9" s="52">
        <f t="shared" si="2"/>
        <v>0</v>
      </c>
      <c r="G9" s="52">
        <f>IF('4'!$D9&lt;$D$52,0,'4'!$D9-$D$52)</f>
        <v>0</v>
      </c>
      <c r="I9" s="23">
        <f>I5*I6</f>
        <v>270</v>
      </c>
      <c r="J9" s="23" t="s">
        <v>13</v>
      </c>
      <c r="M9" s="129">
        <v>7</v>
      </c>
      <c r="N9" s="130" t="s">
        <v>78</v>
      </c>
      <c r="O9" s="127">
        <v>43164</v>
      </c>
      <c r="P9" s="124">
        <v>0.48888888888888887</v>
      </c>
      <c r="Q9" s="130" t="s">
        <v>149</v>
      </c>
      <c r="R9" s="131" t="str">
        <f t="shared" si="0"/>
        <v>AM 11,44</v>
      </c>
    </row>
    <row r="10" spans="1:18" ht="15" x14ac:dyDescent="0.25">
      <c r="A10" s="3">
        <f t="shared" si="3"/>
        <v>43166</v>
      </c>
      <c r="B10" s="20" t="s">
        <v>67</v>
      </c>
      <c r="C10" s="56">
        <v>0.33333333333333331</v>
      </c>
      <c r="D10" s="57">
        <v>0.70833333333333337</v>
      </c>
      <c r="E10" s="58">
        <f>IF('4'!$C10=0,0,'4'!$C10-$C$52)</f>
        <v>0</v>
      </c>
      <c r="F10" s="58">
        <f t="shared" si="2"/>
        <v>0</v>
      </c>
      <c r="G10" s="58">
        <f>IF('4'!$D10&lt;$D$52,0,'4'!$D10-$D$52)</f>
        <v>0</v>
      </c>
      <c r="M10" s="129">
        <v>7</v>
      </c>
      <c r="N10" s="130" t="s">
        <v>78</v>
      </c>
      <c r="O10" s="127">
        <v>43164</v>
      </c>
      <c r="P10" s="124">
        <v>0.21458333333333335</v>
      </c>
      <c r="Q10" s="130" t="s">
        <v>148</v>
      </c>
      <c r="R10" s="131" t="str">
        <f t="shared" si="0"/>
        <v>PM 5,09</v>
      </c>
    </row>
    <row r="11" spans="1:18" ht="15" x14ac:dyDescent="0.25">
      <c r="A11" s="4">
        <f t="shared" si="3"/>
        <v>43167</v>
      </c>
      <c r="B11" s="20" t="s">
        <v>61</v>
      </c>
      <c r="C11" s="56">
        <v>0.33333333333333331</v>
      </c>
      <c r="D11" s="60">
        <v>0.70833333333333337</v>
      </c>
      <c r="E11" s="52">
        <f>IF('4'!$C11=0,0,'4'!$C11-$C$52)</f>
        <v>0</v>
      </c>
      <c r="F11" s="52">
        <f t="shared" si="2"/>
        <v>0</v>
      </c>
      <c r="G11" s="52">
        <f>IF('4'!$D11&lt;$D$52,0,'4'!$D11-$D$52)</f>
        <v>0</v>
      </c>
      <c r="I11" s="23" t="s">
        <v>100</v>
      </c>
      <c r="M11" s="129">
        <v>7</v>
      </c>
      <c r="N11" s="130" t="s">
        <v>78</v>
      </c>
      <c r="O11" s="127">
        <v>43165</v>
      </c>
      <c r="P11" s="124">
        <v>0.34513888888888888</v>
      </c>
      <c r="Q11" s="130" t="s">
        <v>149</v>
      </c>
      <c r="R11" s="131" t="str">
        <f t="shared" si="0"/>
        <v>AM 8,17</v>
      </c>
    </row>
    <row r="12" spans="1:18" ht="15" x14ac:dyDescent="0.25">
      <c r="A12" s="46">
        <f t="shared" si="3"/>
        <v>43168</v>
      </c>
      <c r="B12" s="47" t="s">
        <v>62</v>
      </c>
      <c r="C12" s="53">
        <v>0.33333333333333331</v>
      </c>
      <c r="D12" s="54">
        <v>0.70833333333333337</v>
      </c>
      <c r="E12" s="55">
        <f>IF('4'!$C12=0,0,'4'!$C12-$C$52)</f>
        <v>0</v>
      </c>
      <c r="F12" s="55">
        <f t="shared" si="2"/>
        <v>0</v>
      </c>
      <c r="G12" s="55">
        <f>IF('4'!$D12&lt;$D$52,0,'4'!$D12-$D$52)</f>
        <v>0</v>
      </c>
      <c r="I12" s="58">
        <v>0.4375</v>
      </c>
      <c r="J12" s="58">
        <v>0.70833333333333337</v>
      </c>
      <c r="M12" s="129">
        <v>7</v>
      </c>
      <c r="N12" s="130" t="s">
        <v>78</v>
      </c>
      <c r="O12" s="127">
        <v>43165</v>
      </c>
      <c r="P12" s="124">
        <v>0.22222222222222221</v>
      </c>
      <c r="Q12" s="130" t="s">
        <v>148</v>
      </c>
      <c r="R12" s="131" t="str">
        <f t="shared" si="0"/>
        <v>PM 5,20</v>
      </c>
    </row>
    <row r="13" spans="1:18" ht="15" x14ac:dyDescent="0.25">
      <c r="A13" s="4">
        <f t="shared" si="3"/>
        <v>43169</v>
      </c>
      <c r="B13" s="20" t="s">
        <v>63</v>
      </c>
      <c r="C13" s="59">
        <v>0.35416666666666669</v>
      </c>
      <c r="D13" s="57">
        <v>0.58333333333333337</v>
      </c>
      <c r="E13" s="52">
        <f>IF('4'!$C13=0,0,'4'!$C13-$C$52)</f>
        <v>2.083333333333337E-2</v>
      </c>
      <c r="F13" s="52">
        <f t="shared" si="2"/>
        <v>0.125</v>
      </c>
      <c r="G13" s="52">
        <f>IF('4'!$D13&lt;$D$52,0,'4'!$D13-$D$52)</f>
        <v>0</v>
      </c>
      <c r="J13" s="58">
        <f>J12-I12</f>
        <v>0.27083333333333337</v>
      </c>
      <c r="M13" s="129">
        <v>7</v>
      </c>
      <c r="N13" s="130" t="s">
        <v>78</v>
      </c>
      <c r="O13" s="127">
        <v>43166</v>
      </c>
      <c r="P13" s="124">
        <v>0.33749999999999997</v>
      </c>
      <c r="Q13" s="130" t="s">
        <v>149</v>
      </c>
      <c r="R13" s="131" t="str">
        <f t="shared" si="0"/>
        <v>AM 8,06</v>
      </c>
    </row>
    <row r="14" spans="1:18" ht="15" x14ac:dyDescent="0.25">
      <c r="A14" s="3">
        <f t="shared" si="3"/>
        <v>43170</v>
      </c>
      <c r="B14" s="20" t="s">
        <v>64</v>
      </c>
      <c r="C14" s="56">
        <v>0.33333333333333331</v>
      </c>
      <c r="D14" s="57">
        <v>0.70833333333333337</v>
      </c>
      <c r="E14" s="58">
        <f>IF('4'!$C14=0,0,'4'!$C14-$C$52)</f>
        <v>0</v>
      </c>
      <c r="F14" s="58">
        <f t="shared" si="2"/>
        <v>0</v>
      </c>
      <c r="G14" s="58">
        <f>IF('4'!$D14&lt;$D$52,0,'4'!$D14-$D$52)</f>
        <v>0</v>
      </c>
      <c r="J14" s="58">
        <v>0.70833333333333337</v>
      </c>
      <c r="M14" s="129">
        <v>7</v>
      </c>
      <c r="N14" s="130" t="s">
        <v>78</v>
      </c>
      <c r="O14" s="127">
        <v>43166</v>
      </c>
      <c r="P14" s="124">
        <v>0.21249999999999999</v>
      </c>
      <c r="Q14" s="130" t="s">
        <v>148</v>
      </c>
      <c r="R14" s="131" t="str">
        <f t="shared" si="0"/>
        <v>PM 5,06</v>
      </c>
    </row>
    <row r="15" spans="1:18" ht="15" x14ac:dyDescent="0.25">
      <c r="A15" s="4">
        <f t="shared" si="3"/>
        <v>43171</v>
      </c>
      <c r="B15" s="20" t="s">
        <v>65</v>
      </c>
      <c r="C15" s="59"/>
      <c r="D15" s="57"/>
      <c r="E15" s="52">
        <f>IF('4'!$C15=0,0,'4'!$C15-$C$52)</f>
        <v>0</v>
      </c>
      <c r="F15" s="52">
        <f t="shared" si="2"/>
        <v>0</v>
      </c>
      <c r="G15" s="52">
        <f>IF('4'!$D15&lt;$D$52,0,'4'!$D15-$D$52)</f>
        <v>0</v>
      </c>
      <c r="J15" s="101">
        <f>J14+J13</f>
        <v>0.97916666666666674</v>
      </c>
      <c r="M15" s="129">
        <v>7</v>
      </c>
      <c r="N15" s="130" t="s">
        <v>78</v>
      </c>
      <c r="O15" s="127">
        <v>43167</v>
      </c>
      <c r="P15" s="124">
        <v>0.33888888888888885</v>
      </c>
      <c r="Q15" s="130" t="s">
        <v>149</v>
      </c>
      <c r="R15" s="131" t="str">
        <f t="shared" si="0"/>
        <v>AM 8,08</v>
      </c>
    </row>
    <row r="16" spans="1:18" ht="15" x14ac:dyDescent="0.25">
      <c r="A16" s="3">
        <f t="shared" si="3"/>
        <v>43172</v>
      </c>
      <c r="B16" s="20" t="s">
        <v>66</v>
      </c>
      <c r="C16" s="56"/>
      <c r="D16" s="57"/>
      <c r="E16" s="58">
        <f>IF('4'!$C16=0,0,'4'!$C16-$C$52)</f>
        <v>0</v>
      </c>
      <c r="F16" s="58">
        <f t="shared" si="2"/>
        <v>0</v>
      </c>
      <c r="G16" s="58">
        <f>IF('4'!$D16&lt;$D$52,0,'4'!$D16-$D$52)</f>
        <v>0</v>
      </c>
      <c r="I16" s="23" t="s">
        <v>100</v>
      </c>
      <c r="M16" s="129">
        <v>7</v>
      </c>
      <c r="N16" s="130" t="s">
        <v>78</v>
      </c>
      <c r="O16" s="127">
        <v>43169</v>
      </c>
      <c r="P16" s="124">
        <v>0.3576388888888889</v>
      </c>
      <c r="Q16" s="130" t="s">
        <v>149</v>
      </c>
      <c r="R16" s="131" t="str">
        <f t="shared" si="0"/>
        <v>AM 8,35</v>
      </c>
    </row>
    <row r="17" spans="1:18" ht="15" x14ac:dyDescent="0.25">
      <c r="A17" s="4">
        <f t="shared" si="3"/>
        <v>43173</v>
      </c>
      <c r="B17" s="20" t="s">
        <v>67</v>
      </c>
      <c r="C17" s="59"/>
      <c r="D17" s="60"/>
      <c r="E17" s="52">
        <f>IF('4'!$C17=0,0,'4'!$C17-$C$52)</f>
        <v>0</v>
      </c>
      <c r="F17" s="52">
        <f t="shared" si="2"/>
        <v>0</v>
      </c>
      <c r="G17" s="52">
        <f>IF('4'!$D17&lt;$D$52,0,'4'!$D17-$D$52)</f>
        <v>0</v>
      </c>
      <c r="I17" s="58">
        <v>0.39583333333333331</v>
      </c>
      <c r="J17" s="58">
        <v>0.83333333333333337</v>
      </c>
      <c r="M17" s="129">
        <v>7</v>
      </c>
      <c r="N17" s="130" t="s">
        <v>78</v>
      </c>
      <c r="O17" s="127">
        <v>43169</v>
      </c>
      <c r="P17" s="124">
        <v>7.9861111111111105E-2</v>
      </c>
      <c r="Q17" s="130" t="s">
        <v>148</v>
      </c>
      <c r="R17" s="131" t="str">
        <f t="shared" si="0"/>
        <v>PM 1,55</v>
      </c>
    </row>
    <row r="18" spans="1:18" ht="15" x14ac:dyDescent="0.25">
      <c r="A18" s="3">
        <f t="shared" si="3"/>
        <v>43174</v>
      </c>
      <c r="B18" s="20" t="s">
        <v>61</v>
      </c>
      <c r="C18" s="56"/>
      <c r="D18" s="57"/>
      <c r="E18" s="58">
        <f>IF('4'!$C18=0,0,'4'!$C18-$C$52)</f>
        <v>0</v>
      </c>
      <c r="F18" s="58">
        <f t="shared" si="2"/>
        <v>0</v>
      </c>
      <c r="G18" s="58">
        <f>IF('4'!$D18&lt;$D$52,0,'4'!$D18-$D$52)</f>
        <v>0</v>
      </c>
      <c r="J18" s="58">
        <f>J17-I17</f>
        <v>0.43750000000000006</v>
      </c>
      <c r="M18" s="129">
        <v>7</v>
      </c>
      <c r="N18" s="130" t="s">
        <v>78</v>
      </c>
      <c r="O18" s="127">
        <v>43170</v>
      </c>
      <c r="P18" s="124">
        <v>0.33680555555555558</v>
      </c>
      <c r="Q18" s="130" t="s">
        <v>149</v>
      </c>
      <c r="R18" s="131" t="str">
        <f t="shared" si="0"/>
        <v>AM 8,05</v>
      </c>
    </row>
    <row r="19" spans="1:18" ht="15" x14ac:dyDescent="0.25">
      <c r="A19" s="46">
        <f t="shared" si="3"/>
        <v>43175</v>
      </c>
      <c r="B19" s="47" t="s">
        <v>62</v>
      </c>
      <c r="C19" s="53"/>
      <c r="D19" s="54"/>
      <c r="E19" s="55">
        <f>IF('4'!$C19=0,0,'4'!$C19-$C$52)</f>
        <v>0</v>
      </c>
      <c r="F19" s="55">
        <f t="shared" si="2"/>
        <v>0</v>
      </c>
      <c r="G19" s="55">
        <f>IF('4'!$D19&lt;$D$52,0,'4'!$D19-$D$52)</f>
        <v>0</v>
      </c>
      <c r="J19" s="58">
        <v>0.70833333333333337</v>
      </c>
      <c r="M19" s="129">
        <v>7</v>
      </c>
      <c r="N19" s="130" t="s">
        <v>78</v>
      </c>
      <c r="O19" s="127">
        <v>43175</v>
      </c>
      <c r="P19" s="124">
        <v>0.45833333333333331</v>
      </c>
      <c r="Q19" s="130" t="s">
        <v>149</v>
      </c>
      <c r="R19" s="131" t="str">
        <f t="shared" si="0"/>
        <v>AM 11,00</v>
      </c>
    </row>
    <row r="20" spans="1:18" ht="15" x14ac:dyDescent="0.25">
      <c r="A20" s="3">
        <f t="shared" si="3"/>
        <v>43176</v>
      </c>
      <c r="B20" s="20" t="s">
        <v>63</v>
      </c>
      <c r="C20" s="56">
        <v>0.33333333333333331</v>
      </c>
      <c r="D20" s="57">
        <v>0.70833333333333337</v>
      </c>
      <c r="E20" s="58">
        <f>IF('4'!$C20=0,0,'4'!$C20-$C$52)</f>
        <v>0</v>
      </c>
      <c r="F20" s="58">
        <f t="shared" si="2"/>
        <v>0</v>
      </c>
      <c r="G20" s="58">
        <f>IF('4'!$D20&lt;$D$52,0,'4'!$D20-$D$52)</f>
        <v>0</v>
      </c>
      <c r="J20" s="101">
        <f>J19+J18</f>
        <v>1.1458333333333335</v>
      </c>
      <c r="M20" s="129">
        <v>7</v>
      </c>
      <c r="N20" s="130" t="s">
        <v>78</v>
      </c>
      <c r="O20" s="127">
        <v>43175</v>
      </c>
      <c r="P20" s="124">
        <v>0.21458333333333335</v>
      </c>
      <c r="Q20" s="130" t="s">
        <v>148</v>
      </c>
      <c r="R20" s="131" t="str">
        <f t="shared" si="0"/>
        <v>PM 5,09</v>
      </c>
    </row>
    <row r="21" spans="1:18" ht="15" x14ac:dyDescent="0.25">
      <c r="A21" s="4">
        <f t="shared" si="3"/>
        <v>43177</v>
      </c>
      <c r="B21" s="20" t="s">
        <v>64</v>
      </c>
      <c r="C21" s="59">
        <v>0.33333333333333331</v>
      </c>
      <c r="D21" s="60">
        <v>0.70833333333333337</v>
      </c>
      <c r="E21" s="52">
        <f>IF('4'!$C21=0,0,'4'!$C21-$C$52)</f>
        <v>0</v>
      </c>
      <c r="F21" s="52">
        <f t="shared" si="2"/>
        <v>0</v>
      </c>
      <c r="G21" s="52">
        <f>IF('4'!$D21&lt;$D$52,0,'4'!$D21-$D$52)</f>
        <v>0</v>
      </c>
      <c r="M21" s="129">
        <v>7</v>
      </c>
      <c r="N21" s="130" t="s">
        <v>78</v>
      </c>
      <c r="O21" s="127">
        <v>43176</v>
      </c>
      <c r="P21" s="124">
        <v>0.34166666666666662</v>
      </c>
      <c r="Q21" s="130" t="s">
        <v>149</v>
      </c>
      <c r="R21" s="131" t="str">
        <f t="shared" si="0"/>
        <v>AM 8,12</v>
      </c>
    </row>
    <row r="22" spans="1:18" ht="15" x14ac:dyDescent="0.25">
      <c r="A22" s="3">
        <f t="shared" si="3"/>
        <v>43178</v>
      </c>
      <c r="B22" s="20" t="s">
        <v>65</v>
      </c>
      <c r="C22" s="56">
        <v>0.34375</v>
      </c>
      <c r="D22" s="57">
        <v>0.76041666666666663</v>
      </c>
      <c r="E22" s="58">
        <f>IF('4'!$C22=0,0,'4'!$C22-$C$52)</f>
        <v>1.0416666666666685E-2</v>
      </c>
      <c r="F22" s="58">
        <f t="shared" si="2"/>
        <v>0</v>
      </c>
      <c r="G22" s="58">
        <f>IF('4'!$D22&lt;$D$52,0,'4'!$D22-$D$52)</f>
        <v>5.2083333333333259E-2</v>
      </c>
      <c r="M22" s="129">
        <v>7</v>
      </c>
      <c r="N22" s="130" t="s">
        <v>78</v>
      </c>
      <c r="O22" s="127">
        <v>43176</v>
      </c>
      <c r="P22" s="124">
        <v>0.21458333333333335</v>
      </c>
      <c r="Q22" s="130" t="s">
        <v>148</v>
      </c>
      <c r="R22" s="131" t="str">
        <f t="shared" si="0"/>
        <v>PM 5,09</v>
      </c>
    </row>
    <row r="23" spans="1:18" ht="15" x14ac:dyDescent="0.25">
      <c r="A23" s="4">
        <f t="shared" si="3"/>
        <v>43179</v>
      </c>
      <c r="B23" s="20" t="s">
        <v>66</v>
      </c>
      <c r="C23" s="59">
        <v>0.33333333333333331</v>
      </c>
      <c r="D23" s="60">
        <v>0.8125</v>
      </c>
      <c r="E23" s="52">
        <f>IF('4'!$C23=0,0,'4'!$C23-$C$52)</f>
        <v>0</v>
      </c>
      <c r="F23" s="52">
        <f t="shared" si="2"/>
        <v>0</v>
      </c>
      <c r="G23" s="52">
        <f>IF('4'!$D23&lt;$D$52,0,'4'!$D23-$D$52)</f>
        <v>0.10416666666666663</v>
      </c>
      <c r="M23" s="129">
        <v>7</v>
      </c>
      <c r="N23" s="130" t="s">
        <v>78</v>
      </c>
      <c r="O23" s="127">
        <v>43177</v>
      </c>
      <c r="P23" s="124">
        <v>0.33819444444444446</v>
      </c>
      <c r="Q23" s="130" t="s">
        <v>149</v>
      </c>
      <c r="R23" s="131" t="str">
        <f t="shared" si="0"/>
        <v>AM 8,07</v>
      </c>
    </row>
    <row r="24" spans="1:18" ht="15" x14ac:dyDescent="0.25">
      <c r="A24" s="3">
        <f t="shared" si="3"/>
        <v>43180</v>
      </c>
      <c r="B24" s="20" t="s">
        <v>67</v>
      </c>
      <c r="C24" s="56">
        <v>0.34375</v>
      </c>
      <c r="D24" s="57">
        <v>0.8125</v>
      </c>
      <c r="E24" s="58">
        <f>IF('4'!$C24=0,0,'4'!$C24-$C$52)</f>
        <v>1.0416666666666685E-2</v>
      </c>
      <c r="F24" s="58">
        <f t="shared" si="2"/>
        <v>0</v>
      </c>
      <c r="G24" s="58">
        <f>IF('4'!$D24&lt;$D$52,0,'4'!$D24-$D$52)</f>
        <v>0.10416666666666663</v>
      </c>
      <c r="M24" s="129">
        <v>7</v>
      </c>
      <c r="N24" s="130" t="s">
        <v>78</v>
      </c>
      <c r="O24" s="127">
        <v>43177</v>
      </c>
      <c r="P24" s="124">
        <v>0.26597222222222222</v>
      </c>
      <c r="Q24" s="130" t="s">
        <v>148</v>
      </c>
      <c r="R24" s="131" t="str">
        <f t="shared" si="0"/>
        <v>PM 6,23</v>
      </c>
    </row>
    <row r="25" spans="1:18" ht="15" x14ac:dyDescent="0.25">
      <c r="A25" s="4">
        <f t="shared" si="3"/>
        <v>43181</v>
      </c>
      <c r="B25" s="20" t="s">
        <v>61</v>
      </c>
      <c r="C25" s="59">
        <v>0.33333333333333331</v>
      </c>
      <c r="D25" s="60">
        <v>0.70833333333333337</v>
      </c>
      <c r="E25" s="52">
        <f>IF('4'!$C25=0,0,'4'!$C25-$C$52)</f>
        <v>0</v>
      </c>
      <c r="F25" s="52">
        <f t="shared" si="2"/>
        <v>0</v>
      </c>
      <c r="G25" s="52">
        <f>IF('4'!$D25&lt;$D$52,0,'4'!$D25-$D$52)</f>
        <v>0</v>
      </c>
      <c r="M25" s="129">
        <v>7</v>
      </c>
      <c r="N25" s="130" t="s">
        <v>78</v>
      </c>
      <c r="O25" s="127">
        <v>43178</v>
      </c>
      <c r="P25" s="124">
        <v>0.34236111111111112</v>
      </c>
      <c r="Q25" s="130" t="s">
        <v>149</v>
      </c>
      <c r="R25" s="131" t="str">
        <f t="shared" si="0"/>
        <v>AM 8,13</v>
      </c>
    </row>
    <row r="26" spans="1:18" ht="15" x14ac:dyDescent="0.25">
      <c r="A26" s="46">
        <f t="shared" si="3"/>
        <v>43182</v>
      </c>
      <c r="B26" s="47" t="s">
        <v>62</v>
      </c>
      <c r="C26" s="53">
        <v>0.33333333333333331</v>
      </c>
      <c r="D26" s="54">
        <v>0.91666666666666663</v>
      </c>
      <c r="E26" s="55">
        <f>IF('4'!$C26=0,0,'4'!$C26-$C$52)</f>
        <v>0</v>
      </c>
      <c r="F26" s="55">
        <f t="shared" si="2"/>
        <v>0</v>
      </c>
      <c r="G26" s="55">
        <f>IF('4'!$D26&lt;$D$52,0,'4'!$D26-$D$52)</f>
        <v>0.20833333333333326</v>
      </c>
      <c r="M26" s="129">
        <v>7</v>
      </c>
      <c r="N26" s="130" t="s">
        <v>78</v>
      </c>
      <c r="O26" s="127">
        <v>43178</v>
      </c>
      <c r="P26" s="124">
        <v>0.25763888888888892</v>
      </c>
      <c r="Q26" s="130" t="s">
        <v>148</v>
      </c>
      <c r="R26" s="131" t="str">
        <f t="shared" si="0"/>
        <v>PM 6,11</v>
      </c>
    </row>
    <row r="27" spans="1:18" ht="15" x14ac:dyDescent="0.25">
      <c r="A27" s="4">
        <f t="shared" si="3"/>
        <v>43183</v>
      </c>
      <c r="B27" s="20" t="s">
        <v>63</v>
      </c>
      <c r="C27" s="59">
        <v>0.33333333333333331</v>
      </c>
      <c r="D27" s="60">
        <v>0.75</v>
      </c>
      <c r="E27" s="52">
        <f>IF('4'!$C27=0,0,'4'!$C27-$C$52)</f>
        <v>0</v>
      </c>
      <c r="F27" s="52">
        <f t="shared" si="2"/>
        <v>0</v>
      </c>
      <c r="G27" s="52">
        <f>IF('4'!$D27&lt;$D$52,0,'4'!$D27-$D$52)</f>
        <v>4.166666666666663E-2</v>
      </c>
      <c r="M27" s="129">
        <v>7</v>
      </c>
      <c r="N27" s="130" t="s">
        <v>78</v>
      </c>
      <c r="O27" s="127">
        <v>43179</v>
      </c>
      <c r="P27" s="124">
        <v>0.3354166666666667</v>
      </c>
      <c r="Q27" s="130" t="s">
        <v>149</v>
      </c>
      <c r="R27" s="131" t="str">
        <f t="shared" si="0"/>
        <v>AM 8,03</v>
      </c>
    </row>
    <row r="28" spans="1:18" ht="15" x14ac:dyDescent="0.25">
      <c r="A28" s="3">
        <f t="shared" si="3"/>
        <v>43184</v>
      </c>
      <c r="B28" s="20" t="s">
        <v>64</v>
      </c>
      <c r="C28" s="56">
        <v>0.33333333333333331</v>
      </c>
      <c r="D28" s="57">
        <v>0.6875</v>
      </c>
      <c r="E28" s="58">
        <f>IF('4'!$C28=0,0,'4'!$C28-$C$52)</f>
        <v>0</v>
      </c>
      <c r="F28" s="58">
        <f t="shared" si="2"/>
        <v>2.083333333333337E-2</v>
      </c>
      <c r="G28" s="58">
        <f>IF('4'!$D28&lt;$D$52,0,'4'!$D28-$D$52)</f>
        <v>0</v>
      </c>
      <c r="M28" s="129">
        <v>7</v>
      </c>
      <c r="N28" s="130" t="s">
        <v>78</v>
      </c>
      <c r="O28" s="127">
        <v>43179</v>
      </c>
      <c r="P28" s="124">
        <v>0.31527777777777777</v>
      </c>
      <c r="Q28" s="130" t="s">
        <v>148</v>
      </c>
      <c r="R28" s="131" t="str">
        <f t="shared" si="0"/>
        <v>PM 7,34</v>
      </c>
    </row>
    <row r="29" spans="1:18" ht="15" x14ac:dyDescent="0.25">
      <c r="A29" s="4">
        <f t="shared" si="3"/>
        <v>43185</v>
      </c>
      <c r="B29" s="20" t="s">
        <v>65</v>
      </c>
      <c r="C29" s="59">
        <v>0.34722222222222227</v>
      </c>
      <c r="D29" s="60">
        <v>0.875</v>
      </c>
      <c r="E29" s="52">
        <f>IF('4'!$C29=0,0,'4'!$C29-$C$52)</f>
        <v>1.3888888888888951E-2</v>
      </c>
      <c r="F29" s="52">
        <f t="shared" si="2"/>
        <v>0</v>
      </c>
      <c r="G29" s="52">
        <f>IF('4'!$D29&lt;$D$52,0,'4'!$D29-$D$52)</f>
        <v>0.16666666666666663</v>
      </c>
      <c r="M29" s="129">
        <v>7</v>
      </c>
      <c r="N29" s="130" t="s">
        <v>78</v>
      </c>
      <c r="O29" s="127">
        <v>43180</v>
      </c>
      <c r="P29" s="124">
        <v>0.34861111111111115</v>
      </c>
      <c r="Q29" s="130" t="s">
        <v>149</v>
      </c>
      <c r="R29" s="131" t="str">
        <f t="shared" si="0"/>
        <v>AM 8,22</v>
      </c>
    </row>
    <row r="30" spans="1:18" ht="15" x14ac:dyDescent="0.25">
      <c r="A30" s="3">
        <f t="shared" si="3"/>
        <v>43186</v>
      </c>
      <c r="B30" s="20" t="s">
        <v>66</v>
      </c>
      <c r="C30" s="56">
        <v>0.34722222222222227</v>
      </c>
      <c r="D30" s="57">
        <v>0.85416666666666663</v>
      </c>
      <c r="E30" s="58">
        <f>IF('4'!$C30=0,0,'4'!$C30-$C$52)</f>
        <v>1.3888888888888951E-2</v>
      </c>
      <c r="F30" s="58">
        <f t="shared" si="2"/>
        <v>0</v>
      </c>
      <c r="G30" s="58">
        <f>IF('4'!$D30&lt;$D$52,0,'4'!$D30-$D$52)</f>
        <v>0.14583333333333326</v>
      </c>
      <c r="M30" s="129">
        <v>7</v>
      </c>
      <c r="N30" s="130" t="s">
        <v>78</v>
      </c>
      <c r="O30" s="127">
        <v>43181</v>
      </c>
      <c r="P30" s="124">
        <v>0.34166666666666662</v>
      </c>
      <c r="Q30" s="130" t="s">
        <v>149</v>
      </c>
      <c r="R30" s="131" t="str">
        <f t="shared" si="0"/>
        <v>AM 8,12</v>
      </c>
    </row>
    <row r="31" spans="1:18" ht="15" x14ac:dyDescent="0.25">
      <c r="A31" s="4">
        <f t="shared" si="3"/>
        <v>43187</v>
      </c>
      <c r="B31" s="20" t="s">
        <v>67</v>
      </c>
      <c r="C31" s="59">
        <v>0.33333333333333331</v>
      </c>
      <c r="D31" s="60">
        <v>0.79166666666666663</v>
      </c>
      <c r="E31" s="52">
        <f>IF('4'!$C31=0,0,'4'!$C31-$C$52)</f>
        <v>0</v>
      </c>
      <c r="F31" s="52">
        <f t="shared" si="2"/>
        <v>0</v>
      </c>
      <c r="G31" s="52">
        <f>IF('4'!$D31&lt;$D$52,0,'4'!$D31-$D$52)</f>
        <v>8.3333333333333259E-2</v>
      </c>
      <c r="M31" s="129">
        <v>7</v>
      </c>
      <c r="N31" s="130" t="s">
        <v>78</v>
      </c>
      <c r="O31" s="127">
        <v>43181</v>
      </c>
      <c r="P31" s="124">
        <v>0.21458333333333335</v>
      </c>
      <c r="Q31" s="130" t="s">
        <v>148</v>
      </c>
      <c r="R31" s="131" t="str">
        <f t="shared" si="0"/>
        <v>PM 5,09</v>
      </c>
    </row>
    <row r="32" spans="1:18" ht="15" x14ac:dyDescent="0.25">
      <c r="A32" s="3">
        <f>A31+1</f>
        <v>43188</v>
      </c>
      <c r="B32" s="20" t="s">
        <v>61</v>
      </c>
      <c r="C32" s="56">
        <v>0.33333333333333331</v>
      </c>
      <c r="D32" s="57">
        <v>0.70833333333333337</v>
      </c>
      <c r="E32" s="58">
        <f>IF('4'!$C32=0,0,'4'!$C32-$C$52)</f>
        <v>0</v>
      </c>
      <c r="F32" s="58">
        <f t="shared" si="2"/>
        <v>0</v>
      </c>
      <c r="G32" s="58">
        <f>IF('4'!$D32&lt;$D$52,0,'4'!$D32-$D$52)</f>
        <v>0</v>
      </c>
      <c r="M32" s="129">
        <v>7</v>
      </c>
      <c r="N32" s="130" t="s">
        <v>78</v>
      </c>
      <c r="O32" s="127">
        <v>43182</v>
      </c>
      <c r="P32" s="124">
        <v>0.48194444444444445</v>
      </c>
      <c r="Q32" s="130" t="s">
        <v>149</v>
      </c>
      <c r="R32" s="131" t="str">
        <f t="shared" si="0"/>
        <v>AM 11,34</v>
      </c>
    </row>
    <row r="33" spans="1:18" ht="15" x14ac:dyDescent="0.25">
      <c r="A33" s="46">
        <f t="shared" ref="A33" si="4">A32+1</f>
        <v>43189</v>
      </c>
      <c r="B33" s="47" t="s">
        <v>62</v>
      </c>
      <c r="C33" s="53">
        <v>0.33333333333333331</v>
      </c>
      <c r="D33" s="54">
        <v>1.1458333333333333</v>
      </c>
      <c r="E33" s="55">
        <f>IF('4'!$C33=0,0,'4'!$C33-$C$52)</f>
        <v>0</v>
      </c>
      <c r="F33" s="55">
        <f t="shared" si="2"/>
        <v>0</v>
      </c>
      <c r="G33" s="58">
        <f>IF('4'!$D33&lt;$D$52,0,'4'!$D33-$D$52)</f>
        <v>0.43749999999999989</v>
      </c>
      <c r="M33" s="129">
        <v>7</v>
      </c>
      <c r="N33" s="130" t="s">
        <v>78</v>
      </c>
      <c r="O33" s="127">
        <v>43183</v>
      </c>
      <c r="P33" s="124">
        <v>0.3923611111111111</v>
      </c>
      <c r="Q33" s="130" t="s">
        <v>149</v>
      </c>
      <c r="R33" s="131" t="str">
        <f t="shared" si="0"/>
        <v>AM 9,25</v>
      </c>
    </row>
    <row r="34" spans="1:18" ht="15" x14ac:dyDescent="0.2">
      <c r="A34" s="3">
        <f>A33+1</f>
        <v>43190</v>
      </c>
      <c r="B34" s="20" t="s">
        <v>63</v>
      </c>
      <c r="C34" s="5">
        <v>0.59375</v>
      </c>
      <c r="D34" s="6">
        <v>0.83333333333333337</v>
      </c>
      <c r="E34" s="58">
        <f>IF('4'!$C34=0,0,'4'!$C34-$C$52)</f>
        <v>0.26041666666666669</v>
      </c>
      <c r="F34" s="58">
        <f t="shared" ref="F34" si="5">IF(D34=0,0,IF(D34&lt;$D$52,$D$52-D34,0))</f>
        <v>0</v>
      </c>
      <c r="G34" s="58">
        <f>IF('4'!$D34&lt;$D$52,0,'4'!$D34-$D$52)</f>
        <v>0.125</v>
      </c>
      <c r="M34" s="129">
        <v>7</v>
      </c>
      <c r="N34" s="130" t="s">
        <v>78</v>
      </c>
      <c r="O34" s="127">
        <v>43183</v>
      </c>
      <c r="P34" s="124">
        <v>0.26527777777777778</v>
      </c>
      <c r="Q34" s="130" t="s">
        <v>148</v>
      </c>
      <c r="R34" s="131" t="str">
        <f t="shared" si="0"/>
        <v>PM 6,22</v>
      </c>
    </row>
    <row r="35" spans="1:18" ht="15" x14ac:dyDescent="0.25">
      <c r="A35" s="7"/>
      <c r="B35" s="1">
        <f>'4'!$C$35-'4'!$D$35+COUNTA(C4:C35)</f>
        <v>27</v>
      </c>
      <c r="C35" s="18">
        <f>SUBTOTAL(103,'4'!$C$4:$C$33)</f>
        <v>25</v>
      </c>
      <c r="D35" s="18">
        <f>SUBTOTAL(103,'4'!$D$4:$D$33)</f>
        <v>25</v>
      </c>
      <c r="E35" s="8">
        <f>SUM(E4:E34)</f>
        <v>0.32986111111111133</v>
      </c>
      <c r="F35" s="8">
        <f>SUM(F4:F34)</f>
        <v>0.14583333333333337</v>
      </c>
      <c r="G35" s="8">
        <f>SUM(G4:G34)</f>
        <v>1.802083333333333</v>
      </c>
      <c r="M35" s="129">
        <v>7</v>
      </c>
      <c r="N35" s="130" t="s">
        <v>78</v>
      </c>
      <c r="O35" s="127">
        <v>43184</v>
      </c>
      <c r="P35" s="124">
        <v>0.38750000000000001</v>
      </c>
      <c r="Q35" s="130" t="s">
        <v>149</v>
      </c>
      <c r="R35" s="131" t="str">
        <f t="shared" si="0"/>
        <v>AM 9,18</v>
      </c>
    </row>
    <row r="36" spans="1:18" ht="8.25" hidden="1" customHeight="1" x14ac:dyDescent="0.2">
      <c r="M36" s="129">
        <v>7</v>
      </c>
      <c r="N36" s="130" t="s">
        <v>78</v>
      </c>
      <c r="O36" s="127">
        <v>43184</v>
      </c>
      <c r="P36" s="124">
        <v>0.18333333333333335</v>
      </c>
      <c r="Q36" s="130" t="s">
        <v>148</v>
      </c>
      <c r="R36" s="131" t="str">
        <f t="shared" si="0"/>
        <v>PM 4,24</v>
      </c>
    </row>
    <row r="37" spans="1:18" ht="15.75" hidden="1" x14ac:dyDescent="0.2">
      <c r="E37" s="28">
        <f>'4'!$E$35*1.5</f>
        <v>0.49479166666666696</v>
      </c>
      <c r="F37" s="28">
        <f>'4'!$F$35*1</f>
        <v>0.14583333333333337</v>
      </c>
      <c r="G37" s="28">
        <f>'4'!$G$35*1.5</f>
        <v>2.7031249999999996</v>
      </c>
      <c r="M37" s="129">
        <v>7</v>
      </c>
      <c r="N37" s="130" t="s">
        <v>78</v>
      </c>
      <c r="O37" s="127">
        <v>43185</v>
      </c>
      <c r="P37" s="124">
        <v>0.34791666666666665</v>
      </c>
      <c r="Q37" s="130" t="s">
        <v>149</v>
      </c>
      <c r="R37" s="131" t="str">
        <f t="shared" si="0"/>
        <v>AM 8,21</v>
      </c>
    </row>
    <row r="38" spans="1:18" ht="22.5" hidden="1" customHeight="1" x14ac:dyDescent="0.2">
      <c r="E38" s="29">
        <f>E37*24</f>
        <v>11.875000000000007</v>
      </c>
      <c r="F38" s="29">
        <f t="shared" ref="F38:G38" si="6">F37*24</f>
        <v>3.5000000000000009</v>
      </c>
      <c r="G38" s="29">
        <f t="shared" si="6"/>
        <v>64.874999999999986</v>
      </c>
      <c r="M38" s="129">
        <v>7</v>
      </c>
      <c r="N38" s="130" t="s">
        <v>78</v>
      </c>
      <c r="O38" s="127">
        <v>43185</v>
      </c>
      <c r="P38" s="124">
        <v>0.36388888888888887</v>
      </c>
      <c r="Q38" s="130" t="s">
        <v>148</v>
      </c>
      <c r="R38" s="131" t="str">
        <f t="shared" si="0"/>
        <v>PM 8,44</v>
      </c>
    </row>
    <row r="39" spans="1:18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  <c r="M39" s="129">
        <v>7</v>
      </c>
      <c r="N39" s="130" t="s">
        <v>78</v>
      </c>
      <c r="O39" s="127">
        <v>43186</v>
      </c>
      <c r="P39" s="124">
        <v>0.34861111111111115</v>
      </c>
      <c r="Q39" s="130" t="s">
        <v>149</v>
      </c>
      <c r="R39" s="131" t="str">
        <f t="shared" si="0"/>
        <v>AM 8,22</v>
      </c>
    </row>
    <row r="40" spans="1:18" s="27" customFormat="1" ht="21" customHeight="1" x14ac:dyDescent="0.2">
      <c r="B40" s="38">
        <f>ROUND(C40-E40-F40+G40,0)</f>
        <v>1017</v>
      </c>
      <c r="C40" s="32">
        <f>'4'!$C$35*I7</f>
        <v>833.33333333333337</v>
      </c>
      <c r="D40" s="32">
        <f>جدول!G7</f>
        <v>304</v>
      </c>
      <c r="E40" s="33">
        <f>E38*$I$8</f>
        <v>43.981481481481516</v>
      </c>
      <c r="F40" s="33">
        <f t="shared" ref="F40:G40" si="7">F38*$I$8</f>
        <v>12.962962962962967</v>
      </c>
      <c r="G40" s="33">
        <f t="shared" si="7"/>
        <v>240.27777777777774</v>
      </c>
      <c r="M40" s="129">
        <v>7</v>
      </c>
      <c r="N40" s="130" t="s">
        <v>78</v>
      </c>
      <c r="O40" s="127">
        <v>43186</v>
      </c>
      <c r="P40" s="124">
        <v>0.35555555555555557</v>
      </c>
      <c r="Q40" s="130" t="s">
        <v>148</v>
      </c>
      <c r="R40" s="131" t="str">
        <f t="shared" si="0"/>
        <v>PM 8,32</v>
      </c>
    </row>
    <row r="41" spans="1:18" s="27" customFormat="1" ht="21" customHeight="1" x14ac:dyDescent="0.2">
      <c r="B41" s="30"/>
      <c r="C41" s="31"/>
      <c r="D41" s="32"/>
      <c r="E41" s="33"/>
      <c r="F41" s="33"/>
      <c r="G41" s="33"/>
      <c r="M41" s="129">
        <v>7</v>
      </c>
      <c r="N41" s="130" t="s">
        <v>78</v>
      </c>
      <c r="O41" s="127">
        <v>43187</v>
      </c>
      <c r="P41" s="124">
        <v>0.3430555555555555</v>
      </c>
      <c r="Q41" s="130" t="s">
        <v>149</v>
      </c>
      <c r="R41" s="131" t="str">
        <f t="shared" si="0"/>
        <v>AM 8,14</v>
      </c>
    </row>
    <row r="42" spans="1:18" s="27" customFormat="1" ht="21" customHeight="1" x14ac:dyDescent="0.2">
      <c r="B42" s="30"/>
      <c r="C42" s="31"/>
      <c r="D42" s="32"/>
      <c r="E42" s="33"/>
      <c r="F42" s="33"/>
      <c r="G42" s="33"/>
      <c r="M42" s="129">
        <v>7</v>
      </c>
      <c r="N42" s="130" t="s">
        <v>78</v>
      </c>
      <c r="O42" s="127">
        <v>43187</v>
      </c>
      <c r="P42" s="124">
        <v>0.32222222222222224</v>
      </c>
      <c r="Q42" s="130" t="s">
        <v>148</v>
      </c>
      <c r="R42" s="131" t="str">
        <f t="shared" si="0"/>
        <v>PM 7,44</v>
      </c>
    </row>
    <row r="43" spans="1:18" s="27" customFormat="1" ht="21" customHeight="1" x14ac:dyDescent="0.2">
      <c r="B43" s="30"/>
      <c r="C43" s="31"/>
      <c r="D43" s="32"/>
      <c r="E43" s="33"/>
      <c r="F43" s="33"/>
      <c r="G43" s="33"/>
      <c r="M43" s="129">
        <v>7</v>
      </c>
      <c r="N43" s="130" t="s">
        <v>78</v>
      </c>
      <c r="O43" s="127">
        <v>43188</v>
      </c>
      <c r="P43" s="124">
        <v>0.23541666666666669</v>
      </c>
      <c r="Q43" s="130" t="s">
        <v>148</v>
      </c>
      <c r="R43" s="131" t="str">
        <f t="shared" si="0"/>
        <v>PM 5,39</v>
      </c>
    </row>
    <row r="44" spans="1:18" s="27" customFormat="1" ht="21" customHeight="1" x14ac:dyDescent="0.2">
      <c r="B44" s="30"/>
      <c r="C44" s="31"/>
      <c r="D44" s="32"/>
      <c r="E44" s="33"/>
      <c r="F44" s="33"/>
      <c r="G44" s="33"/>
      <c r="M44" s="129">
        <v>7</v>
      </c>
      <c r="N44" s="130" t="s">
        <v>78</v>
      </c>
      <c r="O44" s="127">
        <v>43189</v>
      </c>
      <c r="P44" s="124">
        <v>0.39583333333333331</v>
      </c>
      <c r="Q44" s="130" t="s">
        <v>149</v>
      </c>
      <c r="R44" s="131" t="str">
        <f t="shared" si="0"/>
        <v>AM 9,30</v>
      </c>
    </row>
    <row r="45" spans="1:18" s="27" customFormat="1" ht="21" customHeight="1" x14ac:dyDescent="0.2">
      <c r="B45" s="30"/>
      <c r="C45" s="31"/>
      <c r="D45" s="32"/>
      <c r="E45" s="33"/>
      <c r="F45" s="33"/>
      <c r="G45" s="33"/>
      <c r="M45" s="129">
        <v>7</v>
      </c>
      <c r="N45" s="130" t="s">
        <v>78</v>
      </c>
      <c r="O45" s="127">
        <v>43189</v>
      </c>
      <c r="P45" s="124">
        <v>0.32361111111111113</v>
      </c>
      <c r="Q45" s="130" t="s">
        <v>148</v>
      </c>
      <c r="R45" s="131" t="str">
        <f t="shared" si="0"/>
        <v>PM 7,46</v>
      </c>
    </row>
    <row r="46" spans="1:18" s="27" customFormat="1" ht="21" customHeight="1" x14ac:dyDescent="0.2">
      <c r="B46" s="30"/>
      <c r="C46" s="31"/>
      <c r="D46" s="32"/>
      <c r="E46" s="33"/>
      <c r="F46" s="33"/>
      <c r="G46" s="33"/>
      <c r="M46" s="129">
        <v>7</v>
      </c>
      <c r="N46" s="130" t="s">
        <v>78</v>
      </c>
      <c r="O46" s="127">
        <v>43190</v>
      </c>
      <c r="P46" s="124">
        <v>0.10555555555555556</v>
      </c>
      <c r="Q46" s="130" t="s">
        <v>148</v>
      </c>
      <c r="R46" s="131" t="str">
        <f t="shared" si="0"/>
        <v>PM 2,32</v>
      </c>
    </row>
    <row r="47" spans="1:18" s="27" customFormat="1" ht="21" customHeight="1" x14ac:dyDescent="0.2">
      <c r="B47" s="30"/>
      <c r="C47" s="31"/>
      <c r="D47" s="32"/>
      <c r="E47" s="33"/>
      <c r="F47" s="33"/>
      <c r="G47" s="33"/>
    </row>
    <row r="48" spans="1:18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17" activePane="bottomRight" state="frozen"/>
      <selection activeCell="J15" sqref="J15"/>
      <selection pane="topRight" activeCell="J15" sqref="J15"/>
      <selection pane="bottomLeft" activeCell="J15" sqref="J15"/>
      <selection pane="bottomRight" activeCell="C2" sqref="C2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جدول!B8</f>
        <v>10</v>
      </c>
    </row>
    <row r="2" spans="1:10" ht="20.25" x14ac:dyDescent="0.3">
      <c r="A2" s="133" t="s">
        <v>20</v>
      </c>
      <c r="B2" s="133"/>
      <c r="C2" s="39" t="str">
        <f>جدول!C8</f>
        <v xml:space="preserve"> ام احمد مكنة 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">
      <c r="A4" s="3">
        <v>43160</v>
      </c>
      <c r="B4" s="20" t="s">
        <v>61</v>
      </c>
      <c r="C4" s="58">
        <v>0.33333333333333331</v>
      </c>
      <c r="D4" s="58">
        <v>0.70833333333333337</v>
      </c>
      <c r="E4" s="51">
        <f>IF('5'!$C4=0,0,'5'!$C4-$C$52)</f>
        <v>0</v>
      </c>
      <c r="F4" s="51">
        <f>IF(D4=0,0,IF(D4&lt;$D$52,$D$52-D4,0))</f>
        <v>0</v>
      </c>
      <c r="G4" s="51">
        <f>IF('5'!$D4&lt;$D$52,0,'5'!$D4-$D$52)</f>
        <v>0</v>
      </c>
      <c r="I4" s="40">
        <f>جدول!D8</f>
        <v>1000</v>
      </c>
      <c r="J4" s="23" t="s">
        <v>3</v>
      </c>
    </row>
    <row r="5" spans="1:10" ht="15" x14ac:dyDescent="0.2">
      <c r="A5" s="46">
        <f t="shared" ref="A5" si="0">A4+1</f>
        <v>43161</v>
      </c>
      <c r="B5" s="47" t="s">
        <v>62</v>
      </c>
      <c r="C5" s="55">
        <v>0.33333333333333331</v>
      </c>
      <c r="D5" s="55">
        <v>1.0416666666666667</v>
      </c>
      <c r="E5" s="55">
        <f>IF('5'!$C5=0,0,'5'!$C5-$C$52)</f>
        <v>0</v>
      </c>
      <c r="F5" s="55">
        <f t="shared" ref="F5:F33" si="1">IF(D5=0,0,IF(D5&lt;$D$52,$D$52-D5,0))</f>
        <v>0</v>
      </c>
      <c r="G5" s="55">
        <f>IF('5'!$D5&lt;$D$52,0,'5'!$D5-$D$52)</f>
        <v>0.33333333333333337</v>
      </c>
      <c r="I5" s="23">
        <v>30</v>
      </c>
      <c r="J5" s="23" t="s">
        <v>10</v>
      </c>
    </row>
    <row r="6" spans="1:10" ht="15" x14ac:dyDescent="0.2">
      <c r="A6" s="3">
        <f>A5+1</f>
        <v>43162</v>
      </c>
      <c r="B6" s="20" t="s">
        <v>63</v>
      </c>
      <c r="C6" s="58">
        <v>0.33333333333333331</v>
      </c>
      <c r="D6" s="58">
        <v>0.75</v>
      </c>
      <c r="E6" s="58">
        <f>IF('5'!$C6=0,0,'5'!$C6-$C$52)</f>
        <v>0</v>
      </c>
      <c r="F6" s="58">
        <f t="shared" si="1"/>
        <v>0</v>
      </c>
      <c r="G6" s="58">
        <f>IF('5'!$D6&lt;$D$52,0,'5'!$D6-$D$52)</f>
        <v>4.166666666666663E-2</v>
      </c>
      <c r="I6" s="23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58">
        <v>0.33333333333333331</v>
      </c>
      <c r="D7" s="58">
        <v>0.75</v>
      </c>
      <c r="E7" s="52">
        <f>IF('5'!$C7=0,0,'5'!$C7-$C$52)</f>
        <v>0</v>
      </c>
      <c r="F7" s="52">
        <f t="shared" si="1"/>
        <v>0</v>
      </c>
      <c r="G7" s="52">
        <f>IF('5'!$D7&lt;$D$52,0,'5'!$D7-$D$52)</f>
        <v>4.166666666666663E-2</v>
      </c>
      <c r="I7" s="48">
        <f>I4/I5</f>
        <v>33.333333333333336</v>
      </c>
      <c r="J7" s="23" t="s">
        <v>12</v>
      </c>
    </row>
    <row r="8" spans="1:10" ht="15" x14ac:dyDescent="0.2">
      <c r="A8" s="3">
        <f t="shared" si="2"/>
        <v>43164</v>
      </c>
      <c r="B8" s="20" t="s">
        <v>65</v>
      </c>
      <c r="C8" s="58">
        <v>0.33333333333333331</v>
      </c>
      <c r="D8" s="58">
        <v>0.70833333333333337</v>
      </c>
      <c r="E8" s="58">
        <f>IF('5'!$C8=0,0,'5'!$C8-$C$52)</f>
        <v>0</v>
      </c>
      <c r="F8" s="58">
        <f t="shared" si="1"/>
        <v>0</v>
      </c>
      <c r="G8" s="58">
        <f>IF('5'!$D8&lt;$D$52,0,'5'!$D8-$D$52)</f>
        <v>0</v>
      </c>
      <c r="I8" s="48">
        <f>I7/I6</f>
        <v>3.7037037037037042</v>
      </c>
      <c r="J8" s="23" t="s">
        <v>4</v>
      </c>
    </row>
    <row r="9" spans="1:10" ht="15" x14ac:dyDescent="0.2">
      <c r="A9" s="4">
        <f t="shared" si="2"/>
        <v>43165</v>
      </c>
      <c r="B9" s="20" t="s">
        <v>66</v>
      </c>
      <c r="C9" s="58">
        <v>0.33333333333333331</v>
      </c>
      <c r="D9" s="58">
        <v>0.70833333333333337</v>
      </c>
      <c r="E9" s="52">
        <f>IF('5'!$C9=0,0,'5'!$C9-$C$52)</f>
        <v>0</v>
      </c>
      <c r="F9" s="52">
        <f t="shared" si="1"/>
        <v>0</v>
      </c>
      <c r="G9" s="52">
        <f>IF('5'!$D9&lt;$D$52,0,'5'!$D9-$D$52)</f>
        <v>0</v>
      </c>
      <c r="I9" s="23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58"/>
      <c r="D10" s="58"/>
      <c r="E10" s="58">
        <f>IF('5'!$C10=0,0,'5'!$C10-$C$52)</f>
        <v>0</v>
      </c>
      <c r="F10" s="58">
        <f t="shared" si="1"/>
        <v>0</v>
      </c>
      <c r="G10" s="58">
        <f>IF('5'!$D10&lt;$D$52,0,'5'!$D10-$D$52)</f>
        <v>0</v>
      </c>
    </row>
    <row r="11" spans="1:10" ht="15" x14ac:dyDescent="0.2">
      <c r="A11" s="4">
        <f t="shared" si="2"/>
        <v>43167</v>
      </c>
      <c r="B11" s="20" t="s">
        <v>61</v>
      </c>
      <c r="C11" s="58">
        <v>0.33333333333333331</v>
      </c>
      <c r="D11" s="58">
        <v>0.70833333333333337</v>
      </c>
      <c r="E11" s="52">
        <f>IF('5'!$C11=0,0,'5'!$C11-$C$52)</f>
        <v>0</v>
      </c>
      <c r="F11" s="52">
        <f t="shared" si="1"/>
        <v>0</v>
      </c>
      <c r="G11" s="52">
        <f>IF('5'!$D11&lt;$D$52,0,'5'!$D11-$D$52)</f>
        <v>0</v>
      </c>
      <c r="I11" s="23" t="s">
        <v>100</v>
      </c>
    </row>
    <row r="12" spans="1:10" ht="15" x14ac:dyDescent="0.2">
      <c r="A12" s="46">
        <f t="shared" si="2"/>
        <v>43168</v>
      </c>
      <c r="B12" s="47" t="s">
        <v>62</v>
      </c>
      <c r="C12" s="55">
        <v>0.33333333333333331</v>
      </c>
      <c r="D12" s="55">
        <v>0.70833333333333337</v>
      </c>
      <c r="E12" s="55">
        <f>IF('5'!$C12=0,0,'5'!$C12-$C$52)</f>
        <v>0</v>
      </c>
      <c r="F12" s="55">
        <f t="shared" si="1"/>
        <v>0</v>
      </c>
      <c r="G12" s="55">
        <f>IF('5'!$D12&lt;$D$52,0,'5'!$D12-$D$52)</f>
        <v>0</v>
      </c>
      <c r="I12" s="58">
        <v>0.33333333333333331</v>
      </c>
      <c r="J12" s="58">
        <v>0.70833333333333337</v>
      </c>
    </row>
    <row r="13" spans="1:10" ht="15" x14ac:dyDescent="0.2">
      <c r="A13" s="4">
        <f t="shared" si="2"/>
        <v>43169</v>
      </c>
      <c r="B13" s="20" t="s">
        <v>63</v>
      </c>
      <c r="C13" s="58">
        <v>0.33333333333333331</v>
      </c>
      <c r="D13" s="58">
        <v>0.70833333333333337</v>
      </c>
      <c r="E13" s="52">
        <f>IF('5'!$C13=0,0,'5'!$C13-$C$52)</f>
        <v>0</v>
      </c>
      <c r="F13" s="52">
        <f t="shared" si="1"/>
        <v>0</v>
      </c>
      <c r="G13" s="52">
        <f>IF('5'!$D13&lt;$D$52,0,'5'!$D13-$D$52)</f>
        <v>0</v>
      </c>
      <c r="J13" s="58">
        <f>J12-I12</f>
        <v>0.37500000000000006</v>
      </c>
    </row>
    <row r="14" spans="1:10" ht="15" x14ac:dyDescent="0.2">
      <c r="A14" s="3">
        <f t="shared" si="2"/>
        <v>43170</v>
      </c>
      <c r="B14" s="20" t="s">
        <v>64</v>
      </c>
      <c r="C14" s="58">
        <v>0.33333333333333331</v>
      </c>
      <c r="D14" s="58">
        <v>0.70833333333333337</v>
      </c>
      <c r="E14" s="58">
        <f>IF('5'!$C14=0,0,'5'!$C14-$C$52)</f>
        <v>0</v>
      </c>
      <c r="F14" s="58">
        <f t="shared" si="1"/>
        <v>0</v>
      </c>
      <c r="G14" s="58">
        <f>IF('5'!$D14&lt;$D$52,0,'5'!$D14-$D$52)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0.33333333333333331</v>
      </c>
      <c r="D15" s="58">
        <v>0.70833333333333337</v>
      </c>
      <c r="E15" s="52">
        <f>IF('5'!$C15=0,0,'5'!$C15-$C$52)</f>
        <v>0</v>
      </c>
      <c r="F15" s="52">
        <f t="shared" si="1"/>
        <v>0</v>
      </c>
      <c r="G15" s="52">
        <f>IF('5'!$D15&lt;$D$52,0,'5'!$D15-$D$52)</f>
        <v>0</v>
      </c>
      <c r="J15" s="101">
        <f>J14+J13</f>
        <v>1.0833333333333335</v>
      </c>
    </row>
    <row r="16" spans="1:10" ht="15" x14ac:dyDescent="0.2">
      <c r="A16" s="3">
        <f t="shared" si="2"/>
        <v>43172</v>
      </c>
      <c r="B16" s="20" t="s">
        <v>66</v>
      </c>
      <c r="C16" s="58">
        <v>0.33333333333333331</v>
      </c>
      <c r="D16" s="58">
        <v>0.70833333333333337</v>
      </c>
      <c r="E16" s="58">
        <f>IF('5'!$C16=0,0,'5'!$C16-$C$52)</f>
        <v>0</v>
      </c>
      <c r="F16" s="58">
        <f t="shared" si="1"/>
        <v>0</v>
      </c>
      <c r="G16" s="58">
        <f>IF('5'!$D16&lt;$D$52,0,'5'!$D16-$D$52)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0.33333333333333331</v>
      </c>
      <c r="D17" s="58">
        <v>0.70833333333333337</v>
      </c>
      <c r="E17" s="52">
        <f>IF('5'!$C17=0,0,'5'!$C17-$C$52)</f>
        <v>0</v>
      </c>
      <c r="F17" s="52">
        <f t="shared" si="1"/>
        <v>0</v>
      </c>
      <c r="G17" s="52">
        <f>IF('5'!$D17&lt;$D$52,0,'5'!$D17-$D$52)</f>
        <v>0</v>
      </c>
      <c r="I17" s="58">
        <v>0.40625</v>
      </c>
      <c r="J17" s="58">
        <v>0.79166666666666663</v>
      </c>
    </row>
    <row r="18" spans="1:10" ht="15" x14ac:dyDescent="0.2">
      <c r="A18" s="3">
        <f t="shared" si="2"/>
        <v>43174</v>
      </c>
      <c r="B18" s="20" t="s">
        <v>61</v>
      </c>
      <c r="C18" s="58">
        <v>0.33333333333333331</v>
      </c>
      <c r="D18" s="58">
        <v>0.70833333333333337</v>
      </c>
      <c r="E18" s="58">
        <f>IF('5'!$C18=0,0,'5'!$C18-$C$52)</f>
        <v>0</v>
      </c>
      <c r="F18" s="58">
        <f t="shared" si="1"/>
        <v>0</v>
      </c>
      <c r="G18" s="58">
        <f>IF('5'!$D18&lt;$D$52,0,'5'!$D18-$D$52)</f>
        <v>0</v>
      </c>
      <c r="J18" s="58">
        <f>J17-I17</f>
        <v>0.38541666666666663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1.0625</v>
      </c>
      <c r="E19" s="55">
        <f>IF('5'!$C19=0,0,'5'!$C19-$C$52)</f>
        <v>0</v>
      </c>
      <c r="F19" s="55">
        <f t="shared" si="1"/>
        <v>0</v>
      </c>
      <c r="G19" s="55">
        <f>IF('5'!$D19&lt;$D$52,0,'5'!$D19-$D$52)</f>
        <v>0.35416666666666663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0.75</v>
      </c>
      <c r="E20" s="58">
        <f>IF('5'!$C20=0,0,'5'!$C20-$C$52)</f>
        <v>0</v>
      </c>
      <c r="F20" s="58">
        <f t="shared" si="1"/>
        <v>0</v>
      </c>
      <c r="G20" s="58">
        <f>IF('5'!$D20&lt;$D$52,0,'5'!$D20-$D$52)</f>
        <v>4.166666666666663E-2</v>
      </c>
      <c r="J20" s="101">
        <f>J19+J18</f>
        <v>1.09375</v>
      </c>
    </row>
    <row r="21" spans="1:10" ht="15" x14ac:dyDescent="0.2">
      <c r="A21" s="4">
        <f t="shared" si="2"/>
        <v>43177</v>
      </c>
      <c r="B21" s="20" t="s">
        <v>64</v>
      </c>
      <c r="C21" s="58">
        <v>0.33333333333333331</v>
      </c>
      <c r="D21" s="58">
        <v>0.75</v>
      </c>
      <c r="E21" s="52">
        <f>IF('5'!$C21=0,0,'5'!$C21-$C$52)</f>
        <v>0</v>
      </c>
      <c r="F21" s="52">
        <f t="shared" si="1"/>
        <v>0</v>
      </c>
      <c r="G21" s="52">
        <f>IF('5'!$D21&lt;$D$52,0,'5'!$D21-$D$52)</f>
        <v>4.166666666666663E-2</v>
      </c>
    </row>
    <row r="22" spans="1:10" ht="15" x14ac:dyDescent="0.2">
      <c r="A22" s="3">
        <f t="shared" si="2"/>
        <v>43178</v>
      </c>
      <c r="B22" s="20" t="s">
        <v>65</v>
      </c>
      <c r="C22" s="58">
        <v>0.33333333333333331</v>
      </c>
      <c r="D22" s="58">
        <v>0.75</v>
      </c>
      <c r="E22" s="58">
        <f>IF('5'!$C22=0,0,'5'!$C22-$C$52)</f>
        <v>0</v>
      </c>
      <c r="F22" s="58">
        <f t="shared" si="1"/>
        <v>0</v>
      </c>
      <c r="G22" s="58">
        <f>IF('5'!$D22&lt;$D$52,0,'5'!$D22-$D$52)</f>
        <v>4.166666666666663E-2</v>
      </c>
    </row>
    <row r="23" spans="1:10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0.79166666666666663</v>
      </c>
      <c r="E23" s="52">
        <f>IF('5'!$C23=0,0,'5'!$C23-$C$52)</f>
        <v>0</v>
      </c>
      <c r="F23" s="52">
        <f t="shared" si="1"/>
        <v>0</v>
      </c>
      <c r="G23" s="52">
        <f>IF('5'!$D23&lt;$D$52,0,'5'!$D23-$D$52)</f>
        <v>8.3333333333333259E-2</v>
      </c>
    </row>
    <row r="24" spans="1:10" ht="15" x14ac:dyDescent="0.2">
      <c r="A24" s="3">
        <f t="shared" si="2"/>
        <v>43180</v>
      </c>
      <c r="B24" s="20" t="s">
        <v>67</v>
      </c>
      <c r="C24" s="58">
        <v>0.33333333333333331</v>
      </c>
      <c r="D24" s="58">
        <v>0.75</v>
      </c>
      <c r="E24" s="58">
        <f>IF('5'!$C24=0,0,'5'!$C24-$C$52)</f>
        <v>0</v>
      </c>
      <c r="F24" s="58">
        <f t="shared" si="1"/>
        <v>0</v>
      </c>
      <c r="G24" s="58">
        <f>IF('5'!$D24&lt;$D$52,0,'5'!$D24-$D$52)</f>
        <v>4.166666666666663E-2</v>
      </c>
    </row>
    <row r="25" spans="1:10" ht="15" x14ac:dyDescent="0.2">
      <c r="A25" s="4">
        <f t="shared" si="2"/>
        <v>43181</v>
      </c>
      <c r="B25" s="20" t="s">
        <v>61</v>
      </c>
      <c r="C25" s="58">
        <v>0.33333333333333331</v>
      </c>
      <c r="D25" s="58">
        <v>0.70833333333333337</v>
      </c>
      <c r="E25" s="52">
        <f>IF('5'!$C25=0,0,'5'!$C25-$C$52)</f>
        <v>0</v>
      </c>
      <c r="F25" s="52">
        <f t="shared" si="1"/>
        <v>0</v>
      </c>
      <c r="G25" s="52">
        <f>IF('5'!$D25&lt;$D$52,0,'5'!$D25-$D$52)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0.91666666666666663</v>
      </c>
      <c r="E26" s="55">
        <f>IF('5'!$C26=0,0,'5'!$C26-$C$52)</f>
        <v>0</v>
      </c>
      <c r="F26" s="55">
        <f t="shared" si="1"/>
        <v>0</v>
      </c>
      <c r="G26" s="55">
        <f>IF('5'!$D26&lt;$D$52,0,'5'!$D26-$D$52)</f>
        <v>0.20833333333333326</v>
      </c>
    </row>
    <row r="27" spans="1:10" ht="15" x14ac:dyDescent="0.2">
      <c r="A27" s="4">
        <f t="shared" si="2"/>
        <v>43183</v>
      </c>
      <c r="B27" s="20" t="s">
        <v>63</v>
      </c>
      <c r="C27" s="58">
        <v>0.33333333333333331</v>
      </c>
      <c r="D27" s="58">
        <v>0.75</v>
      </c>
      <c r="E27" s="52">
        <f>IF('5'!$C27=0,0,'5'!$C27-$C$52)</f>
        <v>0</v>
      </c>
      <c r="F27" s="52">
        <f t="shared" si="1"/>
        <v>0</v>
      </c>
      <c r="G27" s="52">
        <f>IF('5'!$D27&lt;$D$52,0,'5'!$D27-$D$52)</f>
        <v>4.166666666666663E-2</v>
      </c>
    </row>
    <row r="28" spans="1:10" ht="15" x14ac:dyDescent="0.2">
      <c r="A28" s="3">
        <f t="shared" si="2"/>
        <v>43184</v>
      </c>
      <c r="B28" s="20" t="s">
        <v>64</v>
      </c>
      <c r="C28" s="58">
        <v>0.33333333333333331</v>
      </c>
      <c r="D28" s="58">
        <v>0.75</v>
      </c>
      <c r="E28" s="58">
        <f>IF('5'!$C28=0,0,'5'!$C28-$C$52)</f>
        <v>0</v>
      </c>
      <c r="F28" s="58">
        <f t="shared" si="1"/>
        <v>0</v>
      </c>
      <c r="G28" s="58">
        <f>IF('5'!$D28&lt;$D$52,0,'5'!$D28-$D$52)</f>
        <v>4.166666666666663E-2</v>
      </c>
    </row>
    <row r="29" spans="1:10" ht="15" x14ac:dyDescent="0.2">
      <c r="A29" s="4">
        <f t="shared" si="2"/>
        <v>43185</v>
      </c>
      <c r="B29" s="20" t="s">
        <v>65</v>
      </c>
      <c r="C29" s="58">
        <v>0.33333333333333331</v>
      </c>
      <c r="D29" s="58">
        <v>0.86458333333333337</v>
      </c>
      <c r="E29" s="52">
        <f>IF('5'!$C29=0,0,'5'!$C29-$C$52)</f>
        <v>0</v>
      </c>
      <c r="F29" s="52">
        <f t="shared" si="1"/>
        <v>0</v>
      </c>
      <c r="G29" s="52">
        <f>IF('5'!$D29&lt;$D$52,0,'5'!$D29-$D$52)</f>
        <v>0.15625</v>
      </c>
    </row>
    <row r="30" spans="1:10" ht="15" x14ac:dyDescent="0.2">
      <c r="A30" s="3">
        <f t="shared" si="2"/>
        <v>43186</v>
      </c>
      <c r="B30" s="20" t="s">
        <v>66</v>
      </c>
      <c r="C30" s="58">
        <v>0.33333333333333331</v>
      </c>
      <c r="D30" s="58">
        <v>0.75</v>
      </c>
      <c r="E30" s="58">
        <f>IF('5'!$C30=0,0,'5'!$C30-$C$52)</f>
        <v>0</v>
      </c>
      <c r="F30" s="58">
        <f t="shared" si="1"/>
        <v>0</v>
      </c>
      <c r="G30" s="58">
        <f>IF('5'!$D30&lt;$D$52,0,'5'!$D30-$D$52)</f>
        <v>4.166666666666663E-2</v>
      </c>
    </row>
    <row r="31" spans="1:10" ht="15" x14ac:dyDescent="0.2">
      <c r="A31" s="4">
        <f t="shared" si="2"/>
        <v>43187</v>
      </c>
      <c r="B31" s="20" t="s">
        <v>67</v>
      </c>
      <c r="C31" s="58">
        <v>0.33333333333333331</v>
      </c>
      <c r="D31" s="58">
        <v>0.75</v>
      </c>
      <c r="E31" s="52">
        <f>IF('5'!$C31=0,0,'5'!$C31-$C$52)</f>
        <v>0</v>
      </c>
      <c r="F31" s="52">
        <f t="shared" si="1"/>
        <v>0</v>
      </c>
      <c r="G31" s="52">
        <f>IF('5'!$D31&lt;$D$52,0,'5'!$D31-$D$52)</f>
        <v>4.166666666666663E-2</v>
      </c>
    </row>
    <row r="32" spans="1:10" ht="15" x14ac:dyDescent="0.2">
      <c r="A32" s="3">
        <f>A31+1</f>
        <v>43188</v>
      </c>
      <c r="B32" s="20" t="s">
        <v>61</v>
      </c>
      <c r="C32" s="58">
        <v>0.33333333333333331</v>
      </c>
      <c r="D32" s="58">
        <v>0.70833333333333337</v>
      </c>
      <c r="E32" s="58">
        <f>IF('5'!$C32=0,0,'5'!$C32-$C$52)</f>
        <v>0</v>
      </c>
      <c r="F32" s="58">
        <f t="shared" si="1"/>
        <v>0</v>
      </c>
      <c r="G32" s="58">
        <f>IF('5'!$D32&lt;$D$52,0,'5'!$D32-$D$52)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5">
        <v>0.33333333333333331</v>
      </c>
      <c r="D33" s="55">
        <v>1.09375</v>
      </c>
      <c r="E33" s="55">
        <f>IF('5'!$C33=0,0,'5'!$C33-$C$52)</f>
        <v>0</v>
      </c>
      <c r="F33" s="55">
        <f t="shared" si="1"/>
        <v>0</v>
      </c>
      <c r="G33" s="55">
        <f>IF('5'!$D33&lt;$D$52,0,'5'!$D33-$D$52)</f>
        <v>0.38541666666666663</v>
      </c>
    </row>
    <row r="34" spans="1:7" ht="15" x14ac:dyDescent="0.2">
      <c r="A34" s="3">
        <f>A33+1</f>
        <v>43190</v>
      </c>
      <c r="B34" s="20" t="s">
        <v>63</v>
      </c>
      <c r="C34" s="58">
        <v>0.33333333333333331</v>
      </c>
      <c r="D34" s="58">
        <v>0.75</v>
      </c>
      <c r="E34" s="58">
        <f>IF('5'!$C34=0,0,'5'!$C34-$C$52)</f>
        <v>0</v>
      </c>
      <c r="F34" s="58">
        <f t="shared" ref="F34" si="4">IF(D34=0,0,IF(D34&lt;$D$52,$D$52-D34,0))</f>
        <v>0</v>
      </c>
      <c r="G34" s="58">
        <f>IF('5'!$D34&lt;$D$52,0,'5'!$D34-$D$52)</f>
        <v>4.166666666666663E-2</v>
      </c>
    </row>
    <row r="35" spans="1:7" ht="15" x14ac:dyDescent="0.25">
      <c r="A35" s="7"/>
      <c r="B35" s="1">
        <f>'5'!$C$35-'5'!$D$35+COUNTA(C4:C35)</f>
        <v>31</v>
      </c>
      <c r="C35" s="18">
        <f>SUBTOTAL(103,'5'!$C$4:$C$33)</f>
        <v>29</v>
      </c>
      <c r="D35" s="18">
        <f>SUBTOTAL(103,'5'!$D$4:$D$33)</f>
        <v>29</v>
      </c>
      <c r="E35" s="8">
        <f>SUM(E4:E34)</f>
        <v>0</v>
      </c>
      <c r="F35" s="8">
        <f>SUM(F4:F34)</f>
        <v>0</v>
      </c>
      <c r="G35" s="8">
        <f>SUM(G4:G34)</f>
        <v>1.9791666666666656</v>
      </c>
    </row>
    <row r="36" spans="1:7" ht="8.25" hidden="1" customHeight="1" x14ac:dyDescent="0.2"/>
    <row r="37" spans="1:7" ht="15.75" hidden="1" x14ac:dyDescent="0.2">
      <c r="E37" s="28">
        <f>'5'!$E$35*1.5</f>
        <v>0</v>
      </c>
      <c r="F37" s="28">
        <f>'5'!$F$35*1</f>
        <v>0</v>
      </c>
      <c r="G37" s="28">
        <f>'5'!$G$35*1.5</f>
        <v>2.9687499999999982</v>
      </c>
    </row>
    <row r="38" spans="1:7" ht="22.5" hidden="1" customHeight="1" x14ac:dyDescent="0.2">
      <c r="E38" s="29">
        <f>E37*24</f>
        <v>0</v>
      </c>
      <c r="F38" s="29">
        <f t="shared" ref="F38:G38" si="5">F37*24</f>
        <v>0</v>
      </c>
      <c r="G38" s="29">
        <f t="shared" si="5"/>
        <v>71.249999999999957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1231</v>
      </c>
      <c r="C40" s="32">
        <f>'5'!$C$35*I7</f>
        <v>966.66666666666674</v>
      </c>
      <c r="D40" s="32">
        <f>جدول!G8</f>
        <v>96</v>
      </c>
      <c r="E40" s="33">
        <f>E38*$I$8</f>
        <v>0</v>
      </c>
      <c r="F40" s="33">
        <f t="shared" ref="F40:G40" si="6">F38*$I$8</f>
        <v>0</v>
      </c>
      <c r="G40" s="33">
        <f t="shared" si="6"/>
        <v>263.88888888888874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rightToLeft="1" workbookViewId="0">
      <pane xSplit="1" ySplit="3" topLeftCell="B20" activePane="bottomRight" state="frozen"/>
      <selection activeCell="J15" sqref="J15"/>
      <selection pane="topRight" activeCell="J15" sqref="J15"/>
      <selection pane="bottomLeft" activeCell="J15" sqref="J15"/>
      <selection pane="bottomRight" activeCell="D35" sqref="D35"/>
    </sheetView>
  </sheetViews>
  <sheetFormatPr defaultRowHeight="14.25" x14ac:dyDescent="0.2"/>
  <cols>
    <col min="1" max="1" width="7.625" style="23" customWidth="1"/>
    <col min="2" max="2" width="7.375" style="23" customWidth="1"/>
    <col min="3" max="4" width="9" style="23"/>
    <col min="5" max="5" width="9" style="27"/>
    <col min="6" max="6" width="10.375" style="27" customWidth="1"/>
    <col min="7" max="7" width="11" style="27" customWidth="1"/>
    <col min="8" max="9" width="9" style="23"/>
    <col min="10" max="10" width="18.125" style="23" customWidth="1"/>
    <col min="11" max="16384" width="9" style="23"/>
  </cols>
  <sheetData>
    <row r="1" spans="1:10" ht="18" x14ac:dyDescent="0.25">
      <c r="A1" s="133" t="s">
        <v>21</v>
      </c>
      <c r="B1" s="133"/>
      <c r="C1" s="22">
        <f>جدول!B1</f>
        <v>3</v>
      </c>
      <c r="D1" s="22">
        <v>2018</v>
      </c>
      <c r="E1" s="24"/>
      <c r="F1" s="24" t="s">
        <v>22</v>
      </c>
      <c r="G1" s="41">
        <f>جدول!B9</f>
        <v>11</v>
      </c>
    </row>
    <row r="2" spans="1:10" ht="20.25" x14ac:dyDescent="0.3">
      <c r="A2" s="133" t="s">
        <v>20</v>
      </c>
      <c r="B2" s="133"/>
      <c r="C2" s="39" t="str">
        <f>جدول!C9</f>
        <v xml:space="preserve"> ام محمد مكنة </v>
      </c>
      <c r="D2" s="43"/>
      <c r="E2" s="24"/>
      <c r="F2" s="24"/>
      <c r="G2" s="24"/>
    </row>
    <row r="3" spans="1:10" ht="24.75" customHeight="1" x14ac:dyDescent="0.2">
      <c r="A3" s="9" t="s">
        <v>19</v>
      </c>
      <c r="B3" s="2" t="s">
        <v>70</v>
      </c>
      <c r="C3" s="9" t="s">
        <v>5</v>
      </c>
      <c r="D3" s="9" t="s">
        <v>6</v>
      </c>
      <c r="E3" s="9" t="s">
        <v>1</v>
      </c>
      <c r="F3" s="9" t="s">
        <v>2</v>
      </c>
      <c r="G3" s="9" t="s">
        <v>0</v>
      </c>
    </row>
    <row r="4" spans="1:10" ht="15" x14ac:dyDescent="0.2">
      <c r="A4" s="3">
        <v>43160</v>
      </c>
      <c r="B4" s="20" t="s">
        <v>61</v>
      </c>
      <c r="C4" s="58">
        <v>0.33333333333333331</v>
      </c>
      <c r="D4" s="58">
        <v>0.70833333333333337</v>
      </c>
      <c r="E4" s="51">
        <f>IF('6'!$C4=0,0,'6'!$C4-$C$52)</f>
        <v>0</v>
      </c>
      <c r="F4" s="51">
        <f>IF(D4=0,0,IF(D4&lt;$D$52,$D$52-D4,0))</f>
        <v>0</v>
      </c>
      <c r="G4" s="51">
        <f>IF('6'!$D4&lt;$D$52,0,'6'!$D4-$D$52)</f>
        <v>0</v>
      </c>
      <c r="I4" s="40">
        <f>جدول!D9</f>
        <v>1000</v>
      </c>
      <c r="J4" s="23" t="s">
        <v>3</v>
      </c>
    </row>
    <row r="5" spans="1:10" ht="15" x14ac:dyDescent="0.2">
      <c r="A5" s="46">
        <f t="shared" ref="A5" si="0">A4+1</f>
        <v>43161</v>
      </c>
      <c r="B5" s="47" t="s">
        <v>62</v>
      </c>
      <c r="C5" s="55">
        <v>0.33333333333333331</v>
      </c>
      <c r="D5" s="55">
        <v>0.70833333333333337</v>
      </c>
      <c r="E5" s="55">
        <f>IF('6'!$C5=0,0,'6'!$C5-$C$52)</f>
        <v>0</v>
      </c>
      <c r="F5" s="55">
        <f t="shared" ref="F5:F33" si="1">IF(D5=0,0,IF(D5&lt;$D$52,$D$52-D5,0))</f>
        <v>0</v>
      </c>
      <c r="G5" s="55">
        <f>IF('6'!$D5&lt;$D$52,0,'6'!$D5-$D$52)</f>
        <v>0</v>
      </c>
      <c r="I5" s="23">
        <v>30</v>
      </c>
      <c r="J5" s="23" t="s">
        <v>10</v>
      </c>
    </row>
    <row r="6" spans="1:10" ht="15" x14ac:dyDescent="0.2">
      <c r="A6" s="3">
        <f>A5+1</f>
        <v>43162</v>
      </c>
      <c r="B6" s="20" t="s">
        <v>63</v>
      </c>
      <c r="C6" s="58">
        <v>0.33333333333333331</v>
      </c>
      <c r="D6" s="58">
        <v>0.75</v>
      </c>
      <c r="E6" s="58">
        <f>IF('6'!$C6=0,0,'6'!$C6-$C$52)</f>
        <v>0</v>
      </c>
      <c r="F6" s="58">
        <f t="shared" si="1"/>
        <v>0</v>
      </c>
      <c r="G6" s="58">
        <f>IF('6'!$D6&lt;$D$52,0,'6'!$D6-$D$52)</f>
        <v>4.166666666666663E-2</v>
      </c>
      <c r="I6" s="23">
        <v>9</v>
      </c>
      <c r="J6" s="23" t="s">
        <v>11</v>
      </c>
    </row>
    <row r="7" spans="1:10" ht="15" x14ac:dyDescent="0.2">
      <c r="A7" s="4">
        <f t="shared" ref="A7:A31" si="2">A6+1</f>
        <v>43163</v>
      </c>
      <c r="B7" s="20" t="s">
        <v>64</v>
      </c>
      <c r="C7" s="58">
        <v>0.33333333333333331</v>
      </c>
      <c r="D7" s="58">
        <v>0.75</v>
      </c>
      <c r="E7" s="52">
        <f>IF('6'!$C7=0,0,'6'!$C7-$C$52)</f>
        <v>0</v>
      </c>
      <c r="F7" s="52">
        <f t="shared" si="1"/>
        <v>0</v>
      </c>
      <c r="G7" s="52">
        <f>IF('6'!$D7&lt;$D$52,0,'6'!$D7-$D$52)</f>
        <v>4.166666666666663E-2</v>
      </c>
      <c r="I7" s="48">
        <f>I4/I5</f>
        <v>33.333333333333336</v>
      </c>
      <c r="J7" s="23" t="s">
        <v>12</v>
      </c>
    </row>
    <row r="8" spans="1:10" ht="15" x14ac:dyDescent="0.2">
      <c r="A8" s="3">
        <f t="shared" si="2"/>
        <v>43164</v>
      </c>
      <c r="B8" s="20" t="s">
        <v>65</v>
      </c>
      <c r="C8" s="58">
        <v>0.33333333333333331</v>
      </c>
      <c r="D8" s="58">
        <v>0.70833333333333337</v>
      </c>
      <c r="E8" s="58">
        <f>IF('6'!$C8=0,0,'6'!$C8-$C$52)</f>
        <v>0</v>
      </c>
      <c r="F8" s="58">
        <f t="shared" si="1"/>
        <v>0</v>
      </c>
      <c r="G8" s="58">
        <f>IF('6'!$D8&lt;$D$52,0,'6'!$D8-$D$52)</f>
        <v>0</v>
      </c>
      <c r="I8" s="48">
        <f>I7/I6</f>
        <v>3.7037037037037042</v>
      </c>
      <c r="J8" s="23" t="s">
        <v>4</v>
      </c>
    </row>
    <row r="9" spans="1:10" ht="15" x14ac:dyDescent="0.2">
      <c r="A9" s="4">
        <f t="shared" si="2"/>
        <v>43165</v>
      </c>
      <c r="B9" s="20" t="s">
        <v>66</v>
      </c>
      <c r="C9" s="58">
        <v>0.33333333333333331</v>
      </c>
      <c r="D9" s="58">
        <v>0.70833333333333337</v>
      </c>
      <c r="E9" s="52">
        <f>IF('6'!$C9=0,0,'6'!$C9-$C$52)</f>
        <v>0</v>
      </c>
      <c r="F9" s="52">
        <f t="shared" si="1"/>
        <v>0</v>
      </c>
      <c r="G9" s="52">
        <f>IF('6'!$D9&lt;$D$52,0,'6'!$D9-$D$52)</f>
        <v>0</v>
      </c>
      <c r="I9" s="23">
        <f>I5*I6</f>
        <v>270</v>
      </c>
      <c r="J9" s="23" t="s">
        <v>13</v>
      </c>
    </row>
    <row r="10" spans="1:10" ht="15" x14ac:dyDescent="0.2">
      <c r="A10" s="3">
        <f t="shared" si="2"/>
        <v>43166</v>
      </c>
      <c r="B10" s="20" t="s">
        <v>67</v>
      </c>
      <c r="C10" s="58">
        <v>0.33333333333333331</v>
      </c>
      <c r="D10" s="58">
        <v>0.70833333333333337</v>
      </c>
      <c r="E10" s="58">
        <f>IF('6'!$C10=0,0,'6'!$C10-$C$52)</f>
        <v>0</v>
      </c>
      <c r="F10" s="58">
        <f t="shared" si="1"/>
        <v>0</v>
      </c>
      <c r="G10" s="58">
        <f>IF('6'!$D10&lt;$D$52,0,'6'!$D10-$D$52)</f>
        <v>0</v>
      </c>
    </row>
    <row r="11" spans="1:10" ht="15" x14ac:dyDescent="0.2">
      <c r="A11" s="4">
        <f t="shared" si="2"/>
        <v>43167</v>
      </c>
      <c r="B11" s="20" t="s">
        <v>61</v>
      </c>
      <c r="C11" s="58">
        <v>0.35416666666666669</v>
      </c>
      <c r="D11" s="58">
        <v>0.70833333333333337</v>
      </c>
      <c r="E11" s="52">
        <f>IF('6'!$C11=0,0,'6'!$C11-$C$52)</f>
        <v>2.083333333333337E-2</v>
      </c>
      <c r="F11" s="52">
        <f t="shared" si="1"/>
        <v>0</v>
      </c>
      <c r="G11" s="52">
        <f>IF('6'!$D11&lt;$D$52,0,'6'!$D11-$D$52)</f>
        <v>0</v>
      </c>
      <c r="I11" s="23" t="s">
        <v>100</v>
      </c>
    </row>
    <row r="12" spans="1:10" ht="15" x14ac:dyDescent="0.2">
      <c r="A12" s="46">
        <f t="shared" si="2"/>
        <v>43168</v>
      </c>
      <c r="B12" s="47" t="s">
        <v>62</v>
      </c>
      <c r="C12" s="55">
        <v>0.33333333333333331</v>
      </c>
      <c r="D12" s="55">
        <v>0.70833333333333337</v>
      </c>
      <c r="E12" s="55">
        <f>IF('6'!$C12=0,0,'6'!$C12-$C$52)</f>
        <v>0</v>
      </c>
      <c r="F12" s="55">
        <f t="shared" si="1"/>
        <v>0</v>
      </c>
      <c r="G12" s="55">
        <f>IF('6'!$D12&lt;$D$52,0,'6'!$D12-$D$52)</f>
        <v>0</v>
      </c>
      <c r="I12" s="58">
        <v>0.33333333333333331</v>
      </c>
      <c r="J12" s="58">
        <v>0.70833333333333337</v>
      </c>
    </row>
    <row r="13" spans="1:10" ht="15" x14ac:dyDescent="0.2">
      <c r="A13" s="4">
        <f t="shared" si="2"/>
        <v>43169</v>
      </c>
      <c r="B13" s="20" t="s">
        <v>63</v>
      </c>
      <c r="C13" s="58">
        <v>0.33333333333333331</v>
      </c>
      <c r="D13" s="58">
        <v>0.70833333333333337</v>
      </c>
      <c r="E13" s="52">
        <f>IF('6'!$C13=0,0,'6'!$C13-$C$52)</f>
        <v>0</v>
      </c>
      <c r="F13" s="52">
        <f t="shared" si="1"/>
        <v>0</v>
      </c>
      <c r="G13" s="52">
        <f>IF('6'!$D13&lt;$D$52,0,'6'!$D13-$D$52)</f>
        <v>0</v>
      </c>
      <c r="J13" s="58">
        <f>J12-I12</f>
        <v>0.37500000000000006</v>
      </c>
    </row>
    <row r="14" spans="1:10" ht="15" x14ac:dyDescent="0.2">
      <c r="A14" s="3">
        <f t="shared" si="2"/>
        <v>43170</v>
      </c>
      <c r="B14" s="20" t="s">
        <v>64</v>
      </c>
      <c r="C14" s="58">
        <v>0.33333333333333331</v>
      </c>
      <c r="D14" s="58">
        <v>0.70833333333333337</v>
      </c>
      <c r="E14" s="58">
        <f>IF('6'!$C14=0,0,'6'!$C14-$C$52)</f>
        <v>0</v>
      </c>
      <c r="F14" s="58">
        <f t="shared" si="1"/>
        <v>0</v>
      </c>
      <c r="G14" s="58">
        <f>IF('6'!$D14&lt;$D$52,0,'6'!$D14-$D$52)</f>
        <v>0</v>
      </c>
      <c r="J14" s="58">
        <v>0.70833333333333337</v>
      </c>
    </row>
    <row r="15" spans="1:10" ht="15" x14ac:dyDescent="0.2">
      <c r="A15" s="4">
        <f t="shared" si="2"/>
        <v>43171</v>
      </c>
      <c r="B15" s="20" t="s">
        <v>65</v>
      </c>
      <c r="C15" s="58">
        <v>0.33333333333333331</v>
      </c>
      <c r="D15" s="58">
        <v>0.70833333333333337</v>
      </c>
      <c r="E15" s="52">
        <f>IF('6'!$C15=0,0,'6'!$C15-$C$52)</f>
        <v>0</v>
      </c>
      <c r="F15" s="52">
        <f t="shared" si="1"/>
        <v>0</v>
      </c>
      <c r="G15" s="52">
        <f>IF('6'!$D15&lt;$D$52,0,'6'!$D15-$D$52)</f>
        <v>0</v>
      </c>
      <c r="J15" s="101">
        <f>J14+J13</f>
        <v>1.0833333333333335</v>
      </c>
    </row>
    <row r="16" spans="1:10" ht="15" x14ac:dyDescent="0.2">
      <c r="A16" s="3">
        <f t="shared" si="2"/>
        <v>43172</v>
      </c>
      <c r="B16" s="20" t="s">
        <v>66</v>
      </c>
      <c r="C16" s="58">
        <v>0.34375</v>
      </c>
      <c r="D16" s="58">
        <v>0.70833333333333337</v>
      </c>
      <c r="E16" s="58">
        <f>IF('6'!$C16=0,0,'6'!$C16-$C$52)</f>
        <v>1.0416666666666685E-2</v>
      </c>
      <c r="F16" s="58">
        <f t="shared" si="1"/>
        <v>0</v>
      </c>
      <c r="G16" s="58">
        <f>IF('6'!$D16&lt;$D$52,0,'6'!$D16-$D$52)</f>
        <v>0</v>
      </c>
      <c r="I16" s="23" t="s">
        <v>100</v>
      </c>
    </row>
    <row r="17" spans="1:10" ht="15" x14ac:dyDescent="0.2">
      <c r="A17" s="4">
        <f t="shared" si="2"/>
        <v>43173</v>
      </c>
      <c r="B17" s="20" t="s">
        <v>67</v>
      </c>
      <c r="C17" s="58">
        <v>0.33333333333333331</v>
      </c>
      <c r="D17" s="58">
        <v>0.70833333333333337</v>
      </c>
      <c r="E17" s="52">
        <f>IF('6'!$C17=0,0,'6'!$C17-$C$52)</f>
        <v>0</v>
      </c>
      <c r="F17" s="52">
        <f t="shared" si="1"/>
        <v>0</v>
      </c>
      <c r="G17" s="52">
        <f>IF('6'!$D17&lt;$D$52,0,'6'!$D17-$D$52)</f>
        <v>0</v>
      </c>
      <c r="I17" s="58">
        <v>0.33333333333333331</v>
      </c>
      <c r="J17" s="58">
        <v>0.70833333333333337</v>
      </c>
    </row>
    <row r="18" spans="1:10" ht="15" x14ac:dyDescent="0.2">
      <c r="A18" s="3">
        <f t="shared" si="2"/>
        <v>43174</v>
      </c>
      <c r="B18" s="20" t="s">
        <v>61</v>
      </c>
      <c r="C18" s="58">
        <v>0.3888888888888889</v>
      </c>
      <c r="D18" s="58">
        <v>0.72222222222222221</v>
      </c>
      <c r="E18" s="58">
        <f>IF('6'!$C18=0,0,'6'!$C18-$C$52)</f>
        <v>5.555555555555558E-2</v>
      </c>
      <c r="F18" s="58">
        <f t="shared" si="1"/>
        <v>0</v>
      </c>
      <c r="G18" s="58">
        <f>IF('6'!$D18&lt;$D$52,0,'6'!$D18-$D$52)</f>
        <v>1.388888888888884E-2</v>
      </c>
      <c r="J18" s="58">
        <f>J17-I17</f>
        <v>0.37500000000000006</v>
      </c>
    </row>
    <row r="19" spans="1:10" ht="15" x14ac:dyDescent="0.2">
      <c r="A19" s="46">
        <f t="shared" si="2"/>
        <v>43175</v>
      </c>
      <c r="B19" s="47" t="s">
        <v>62</v>
      </c>
      <c r="C19" s="55">
        <v>0.33333333333333331</v>
      </c>
      <c r="D19" s="55">
        <v>0.70833333333333337</v>
      </c>
      <c r="E19" s="55">
        <f>IF('6'!$C19=0,0,'6'!$C19-$C$52)</f>
        <v>0</v>
      </c>
      <c r="F19" s="55">
        <f t="shared" si="1"/>
        <v>0</v>
      </c>
      <c r="G19" s="55">
        <f>IF('6'!$D19&lt;$D$52,0,'6'!$D19-$D$52)</f>
        <v>0</v>
      </c>
      <c r="J19" s="58">
        <v>0.70833333333333337</v>
      </c>
    </row>
    <row r="20" spans="1:10" ht="15" x14ac:dyDescent="0.2">
      <c r="A20" s="3">
        <f t="shared" si="2"/>
        <v>43176</v>
      </c>
      <c r="B20" s="20" t="s">
        <v>63</v>
      </c>
      <c r="C20" s="58">
        <v>0.33333333333333331</v>
      </c>
      <c r="D20" s="58">
        <v>0.75</v>
      </c>
      <c r="E20" s="58">
        <f>IF('6'!$C20=0,0,'6'!$C20-$C$52)</f>
        <v>0</v>
      </c>
      <c r="F20" s="58">
        <f t="shared" si="1"/>
        <v>0</v>
      </c>
      <c r="G20" s="58">
        <f>IF('6'!$D20&lt;$D$52,0,'6'!$D20-$D$52)</f>
        <v>4.166666666666663E-2</v>
      </c>
      <c r="J20" s="101">
        <f>J19+J18</f>
        <v>1.0833333333333335</v>
      </c>
    </row>
    <row r="21" spans="1:10" ht="15" x14ac:dyDescent="0.2">
      <c r="A21" s="4">
        <f t="shared" si="2"/>
        <v>43177</v>
      </c>
      <c r="B21" s="20" t="s">
        <v>64</v>
      </c>
      <c r="C21" s="58">
        <v>0.33333333333333331</v>
      </c>
      <c r="D21" s="58">
        <v>0.75</v>
      </c>
      <c r="E21" s="52">
        <f>IF('6'!$C21=0,0,'6'!$C21-$C$52)</f>
        <v>0</v>
      </c>
      <c r="F21" s="52">
        <f t="shared" si="1"/>
        <v>0</v>
      </c>
      <c r="G21" s="52">
        <f>IF('6'!$D21&lt;$D$52,0,'6'!$D21-$D$52)</f>
        <v>4.166666666666663E-2</v>
      </c>
    </row>
    <row r="22" spans="1:10" ht="15" x14ac:dyDescent="0.2">
      <c r="A22" s="3">
        <f t="shared" si="2"/>
        <v>43178</v>
      </c>
      <c r="B22" s="20" t="s">
        <v>65</v>
      </c>
      <c r="C22" s="58">
        <v>0.33333333333333331</v>
      </c>
      <c r="D22" s="58">
        <v>0.75</v>
      </c>
      <c r="E22" s="58">
        <f>IF('6'!$C22=0,0,'6'!$C22-$C$52)</f>
        <v>0</v>
      </c>
      <c r="F22" s="58">
        <f t="shared" si="1"/>
        <v>0</v>
      </c>
      <c r="G22" s="58">
        <f>IF('6'!$D22&lt;$D$52,0,'6'!$D22-$D$52)</f>
        <v>4.166666666666663E-2</v>
      </c>
    </row>
    <row r="23" spans="1:10" ht="15" x14ac:dyDescent="0.2">
      <c r="A23" s="4">
        <f t="shared" si="2"/>
        <v>43179</v>
      </c>
      <c r="B23" s="20" t="s">
        <v>66</v>
      </c>
      <c r="C23" s="58">
        <v>0.33333333333333331</v>
      </c>
      <c r="D23" s="58">
        <v>0.79166666666666663</v>
      </c>
      <c r="E23" s="52">
        <f>IF('6'!$C23=0,0,'6'!$C23-$C$52)</f>
        <v>0</v>
      </c>
      <c r="F23" s="52">
        <f t="shared" si="1"/>
        <v>0</v>
      </c>
      <c r="G23" s="52">
        <f>IF('6'!$D23&lt;$D$52,0,'6'!$D23-$D$52)</f>
        <v>8.3333333333333259E-2</v>
      </c>
    </row>
    <row r="24" spans="1:10" ht="15" x14ac:dyDescent="0.2">
      <c r="A24" s="3">
        <f t="shared" si="2"/>
        <v>43180</v>
      </c>
      <c r="B24" s="20" t="s">
        <v>67</v>
      </c>
      <c r="C24" s="58">
        <v>0.33333333333333331</v>
      </c>
      <c r="D24" s="58">
        <v>0.75</v>
      </c>
      <c r="E24" s="58">
        <f>IF('6'!$C24=0,0,'6'!$C24-$C$52)</f>
        <v>0</v>
      </c>
      <c r="F24" s="58">
        <f t="shared" si="1"/>
        <v>0</v>
      </c>
      <c r="G24" s="58">
        <f>IF('6'!$D24&lt;$D$52,0,'6'!$D24-$D$52)</f>
        <v>4.166666666666663E-2</v>
      </c>
    </row>
    <row r="25" spans="1:10" ht="15" x14ac:dyDescent="0.2">
      <c r="A25" s="4">
        <f t="shared" si="2"/>
        <v>43181</v>
      </c>
      <c r="B25" s="20" t="s">
        <v>61</v>
      </c>
      <c r="C25" s="58">
        <v>0.33333333333333331</v>
      </c>
      <c r="D25" s="58">
        <v>0.70833333333333337</v>
      </c>
      <c r="E25" s="52">
        <f>IF('6'!$C25=0,0,'6'!$C25-$C$52)</f>
        <v>0</v>
      </c>
      <c r="F25" s="52">
        <f t="shared" si="1"/>
        <v>0</v>
      </c>
      <c r="G25" s="52">
        <f>IF('6'!$D25&lt;$D$52,0,'6'!$D25-$D$52)</f>
        <v>0</v>
      </c>
    </row>
    <row r="26" spans="1:10" ht="15" x14ac:dyDescent="0.2">
      <c r="A26" s="46">
        <f t="shared" si="2"/>
        <v>43182</v>
      </c>
      <c r="B26" s="47" t="s">
        <v>62</v>
      </c>
      <c r="C26" s="55">
        <v>0.33333333333333331</v>
      </c>
      <c r="D26" s="55">
        <v>0.70833333333333337</v>
      </c>
      <c r="E26" s="55">
        <f>IF('6'!$C26=0,0,'6'!$C26-$C$52)</f>
        <v>0</v>
      </c>
      <c r="F26" s="55">
        <f t="shared" si="1"/>
        <v>0</v>
      </c>
      <c r="G26" s="55">
        <f>IF('6'!$D26&lt;$D$52,0,'6'!$D26-$D$52)</f>
        <v>0</v>
      </c>
    </row>
    <row r="27" spans="1:10" ht="15" x14ac:dyDescent="0.2">
      <c r="A27" s="4">
        <f t="shared" si="2"/>
        <v>43183</v>
      </c>
      <c r="B27" s="20" t="s">
        <v>63</v>
      </c>
      <c r="C27" s="58">
        <v>0.33333333333333331</v>
      </c>
      <c r="D27" s="58">
        <v>0.73611111111111116</v>
      </c>
      <c r="E27" s="52">
        <f>IF('6'!$C27=0,0,'6'!$C27-$C$52)</f>
        <v>0</v>
      </c>
      <c r="F27" s="52">
        <f t="shared" si="1"/>
        <v>0</v>
      </c>
      <c r="G27" s="52">
        <f>IF('6'!$D27&lt;$D$52,0,'6'!$D27-$D$52)</f>
        <v>2.777777777777779E-2</v>
      </c>
    </row>
    <row r="28" spans="1:10" ht="15" x14ac:dyDescent="0.2">
      <c r="A28" s="3">
        <f t="shared" si="2"/>
        <v>43184</v>
      </c>
      <c r="B28" s="20" t="s">
        <v>64</v>
      </c>
      <c r="C28" s="58">
        <v>0.33333333333333331</v>
      </c>
      <c r="D28" s="58">
        <v>0.72916666666666663</v>
      </c>
      <c r="E28" s="58">
        <f>IF('6'!$C28=0,0,'6'!$C28-$C$52)</f>
        <v>0</v>
      </c>
      <c r="F28" s="58">
        <f t="shared" si="1"/>
        <v>0</v>
      </c>
      <c r="G28" s="58">
        <f>IF('6'!$D28&lt;$D$52,0,'6'!$D28-$D$52)</f>
        <v>2.0833333333333259E-2</v>
      </c>
    </row>
    <row r="29" spans="1:10" ht="15" x14ac:dyDescent="0.2">
      <c r="A29" s="4">
        <f t="shared" si="2"/>
        <v>43185</v>
      </c>
      <c r="B29" s="20" t="s">
        <v>65</v>
      </c>
      <c r="C29" s="58">
        <v>0.33333333333333331</v>
      </c>
      <c r="D29" s="58">
        <v>0.72916666666666663</v>
      </c>
      <c r="E29" s="52">
        <f>IF('6'!$C29=0,0,'6'!$C29-$C$52)</f>
        <v>0</v>
      </c>
      <c r="F29" s="52">
        <f t="shared" si="1"/>
        <v>0</v>
      </c>
      <c r="G29" s="52">
        <f>IF('6'!$D29&lt;$D$52,0,'6'!$D29-$D$52)</f>
        <v>2.0833333333333259E-2</v>
      </c>
    </row>
    <row r="30" spans="1:10" ht="15" x14ac:dyDescent="0.2">
      <c r="A30" s="3">
        <f t="shared" si="2"/>
        <v>43186</v>
      </c>
      <c r="B30" s="20" t="s">
        <v>66</v>
      </c>
      <c r="C30" s="58">
        <v>0.33333333333333331</v>
      </c>
      <c r="D30" s="58">
        <v>0.72916666666666663</v>
      </c>
      <c r="E30" s="58">
        <f>IF('6'!$C30=0,0,'6'!$C30-$C$52)</f>
        <v>0</v>
      </c>
      <c r="F30" s="58">
        <f t="shared" si="1"/>
        <v>0</v>
      </c>
      <c r="G30" s="58">
        <f>IF('6'!$D30&lt;$D$52,0,'6'!$D30-$D$52)</f>
        <v>2.0833333333333259E-2</v>
      </c>
    </row>
    <row r="31" spans="1:10" ht="15" x14ac:dyDescent="0.2">
      <c r="A31" s="4">
        <f t="shared" si="2"/>
        <v>43187</v>
      </c>
      <c r="B31" s="20" t="s">
        <v>67</v>
      </c>
      <c r="C31" s="58">
        <v>0.33333333333333331</v>
      </c>
      <c r="D31" s="58">
        <v>0.72916666666666663</v>
      </c>
      <c r="E31" s="52">
        <f>IF('6'!$C31=0,0,'6'!$C31-$C$52)</f>
        <v>0</v>
      </c>
      <c r="F31" s="52">
        <f t="shared" si="1"/>
        <v>0</v>
      </c>
      <c r="G31" s="52">
        <f>IF('6'!$D31&lt;$D$52,0,'6'!$D31-$D$52)</f>
        <v>2.0833333333333259E-2</v>
      </c>
    </row>
    <row r="32" spans="1:10" ht="15" x14ac:dyDescent="0.2">
      <c r="A32" s="3">
        <f>A31+1</f>
        <v>43188</v>
      </c>
      <c r="B32" s="20" t="s">
        <v>61</v>
      </c>
      <c r="C32" s="58">
        <v>0.33333333333333331</v>
      </c>
      <c r="D32" s="58">
        <v>0.70833333333333337</v>
      </c>
      <c r="E32" s="58">
        <f>IF('6'!$C32=0,0,'6'!$C32-$C$52)</f>
        <v>0</v>
      </c>
      <c r="F32" s="58">
        <f t="shared" si="1"/>
        <v>0</v>
      </c>
      <c r="G32" s="58">
        <f>IF('6'!$D32&lt;$D$52,0,'6'!$D32-$D$52)</f>
        <v>0</v>
      </c>
    </row>
    <row r="33" spans="1:7" ht="15" x14ac:dyDescent="0.2">
      <c r="A33" s="46">
        <f t="shared" ref="A33" si="3">A32+1</f>
        <v>43189</v>
      </c>
      <c r="B33" s="47" t="s">
        <v>62</v>
      </c>
      <c r="C33" s="55">
        <v>0.33333333333333331</v>
      </c>
      <c r="D33" s="55">
        <v>0.70833333333333337</v>
      </c>
      <c r="E33" s="55">
        <f>IF('6'!$C33=0,0,'6'!$C33-$C$52)</f>
        <v>0</v>
      </c>
      <c r="F33" s="55">
        <f t="shared" si="1"/>
        <v>0</v>
      </c>
      <c r="G33" s="55">
        <f>IF('6'!$D33&lt;$D$52,0,'6'!$D33-$D$52)</f>
        <v>0</v>
      </c>
    </row>
    <row r="34" spans="1:7" ht="15" x14ac:dyDescent="0.2">
      <c r="A34" s="3">
        <f>A33+1</f>
        <v>43190</v>
      </c>
      <c r="B34" s="20" t="s">
        <v>63</v>
      </c>
      <c r="C34" s="58">
        <v>0.33333333333333331</v>
      </c>
      <c r="D34" s="58">
        <v>0.75</v>
      </c>
      <c r="E34" s="58">
        <f>IF('6'!$C34=0,0,'6'!$C34-$C$52)</f>
        <v>0</v>
      </c>
      <c r="F34" s="58">
        <f t="shared" ref="F34" si="4">IF(D34=0,0,IF(D34&lt;$D$52,$D$52-D34,0))</f>
        <v>0</v>
      </c>
      <c r="G34" s="58">
        <f>IF('6'!$D34&lt;$D$52,0,'6'!$D34-$D$52)</f>
        <v>4.166666666666663E-2</v>
      </c>
    </row>
    <row r="35" spans="1:7" ht="15" x14ac:dyDescent="0.25">
      <c r="A35" s="7"/>
      <c r="B35" s="1">
        <f>'6'!$C$35-'6'!$D$35+COUNTA(C4:C35)</f>
        <v>32</v>
      </c>
      <c r="C35" s="18">
        <f>SUBTOTAL(103,'6'!$C$4:$C$33)</f>
        <v>30</v>
      </c>
      <c r="D35" s="18">
        <f>SUBTOTAL(103,'6'!$D$4:$D$33)</f>
        <v>30</v>
      </c>
      <c r="E35" s="8">
        <f>SUM(E4:E34)</f>
        <v>8.6805555555555636E-2</v>
      </c>
      <c r="F35" s="8">
        <f>SUM(F4:F34)</f>
        <v>0</v>
      </c>
      <c r="G35" s="8">
        <f>SUM(G4:G34)</f>
        <v>0.49999999999999933</v>
      </c>
    </row>
    <row r="36" spans="1:7" ht="8.25" hidden="1" customHeight="1" x14ac:dyDescent="0.2"/>
    <row r="37" spans="1:7" ht="15.75" hidden="1" x14ac:dyDescent="0.2">
      <c r="E37" s="28">
        <f>'6'!$E$35*1.5</f>
        <v>0.13020833333333345</v>
      </c>
      <c r="F37" s="28">
        <f>'6'!$F$35*1</f>
        <v>0</v>
      </c>
      <c r="G37" s="28">
        <f>'6'!$G$35*1.5</f>
        <v>0.749999999999999</v>
      </c>
    </row>
    <row r="38" spans="1:7" ht="22.5" hidden="1" customHeight="1" x14ac:dyDescent="0.2">
      <c r="E38" s="29">
        <f>E37*24</f>
        <v>3.1250000000000027</v>
      </c>
      <c r="F38" s="29">
        <f t="shared" ref="F38:G38" si="5">F37*24</f>
        <v>0</v>
      </c>
      <c r="G38" s="29">
        <f t="shared" si="5"/>
        <v>17.999999999999975</v>
      </c>
    </row>
    <row r="39" spans="1:7" s="27" customFormat="1" ht="21.75" customHeight="1" x14ac:dyDescent="0.2">
      <c r="A39" s="62" t="s">
        <v>14</v>
      </c>
      <c r="B39" s="62" t="s">
        <v>69</v>
      </c>
      <c r="C39" s="62" t="s">
        <v>15</v>
      </c>
      <c r="D39" s="62" t="s">
        <v>68</v>
      </c>
      <c r="E39" s="62" t="s">
        <v>16</v>
      </c>
      <c r="F39" s="62" t="s">
        <v>17</v>
      </c>
      <c r="G39" s="62" t="s">
        <v>18</v>
      </c>
    </row>
    <row r="40" spans="1:7" s="27" customFormat="1" ht="21" customHeight="1" x14ac:dyDescent="0.2">
      <c r="B40" s="38">
        <f>ROUND(C40-E40-F40+G40,0)</f>
        <v>1055</v>
      </c>
      <c r="C40" s="32">
        <f>'6'!$C$35*I7</f>
        <v>1000.0000000000001</v>
      </c>
      <c r="D40" s="32">
        <f>جدول!G9</f>
        <v>532</v>
      </c>
      <c r="E40" s="33">
        <f>E38*$I$8</f>
        <v>11.574074074074085</v>
      </c>
      <c r="F40" s="33">
        <f t="shared" ref="F40:G40" si="6">F38*$I$8</f>
        <v>0</v>
      </c>
      <c r="G40" s="33">
        <f t="shared" si="6"/>
        <v>66.666666666666586</v>
      </c>
    </row>
    <row r="41" spans="1:7" s="27" customFormat="1" ht="21" customHeight="1" x14ac:dyDescent="0.2">
      <c r="B41" s="30"/>
      <c r="C41" s="31"/>
      <c r="D41" s="32"/>
      <c r="E41" s="33"/>
      <c r="F41" s="33"/>
      <c r="G41" s="33"/>
    </row>
    <row r="42" spans="1:7" s="27" customFormat="1" ht="21" customHeight="1" x14ac:dyDescent="0.2">
      <c r="B42" s="30"/>
      <c r="C42" s="31"/>
      <c r="D42" s="32"/>
      <c r="E42" s="33"/>
      <c r="F42" s="33"/>
      <c r="G42" s="33"/>
    </row>
    <row r="43" spans="1:7" s="27" customFormat="1" ht="21" customHeight="1" x14ac:dyDescent="0.2">
      <c r="B43" s="30"/>
      <c r="C43" s="31"/>
      <c r="D43" s="32"/>
      <c r="E43" s="33"/>
      <c r="F43" s="33"/>
      <c r="G43" s="33"/>
    </row>
    <row r="44" spans="1:7" s="27" customFormat="1" ht="21" customHeight="1" x14ac:dyDescent="0.2">
      <c r="B44" s="30"/>
      <c r="C44" s="31"/>
      <c r="D44" s="32"/>
      <c r="E44" s="33"/>
      <c r="F44" s="33"/>
      <c r="G44" s="33"/>
    </row>
    <row r="45" spans="1:7" s="27" customFormat="1" ht="21" customHeight="1" x14ac:dyDescent="0.2">
      <c r="B45" s="30"/>
      <c r="C45" s="31"/>
      <c r="D45" s="32"/>
      <c r="E45" s="33"/>
      <c r="F45" s="33"/>
      <c r="G45" s="33"/>
    </row>
    <row r="46" spans="1:7" s="27" customFormat="1" ht="21" customHeight="1" x14ac:dyDescent="0.2">
      <c r="B46" s="30"/>
      <c r="C46" s="31"/>
      <c r="D46" s="32"/>
      <c r="E46" s="33"/>
      <c r="F46" s="33"/>
      <c r="G46" s="33"/>
    </row>
    <row r="47" spans="1:7" s="27" customFormat="1" ht="21" customHeight="1" x14ac:dyDescent="0.2">
      <c r="B47" s="30"/>
      <c r="C47" s="31"/>
      <c r="D47" s="32"/>
      <c r="E47" s="33"/>
      <c r="F47" s="33"/>
      <c r="G47" s="33"/>
    </row>
    <row r="48" spans="1:7" s="27" customFormat="1" ht="21" customHeight="1" x14ac:dyDescent="0.2">
      <c r="B48" s="30"/>
      <c r="C48" s="31"/>
      <c r="D48" s="32"/>
      <c r="E48" s="33"/>
      <c r="F48" s="33"/>
      <c r="G48" s="33"/>
    </row>
    <row r="49" spans="1:7" s="27" customFormat="1" ht="21" customHeight="1" x14ac:dyDescent="0.2">
      <c r="B49" s="30"/>
      <c r="C49" s="31"/>
      <c r="D49" s="32"/>
      <c r="E49" s="33"/>
      <c r="F49" s="33"/>
      <c r="G49" s="33"/>
    </row>
    <row r="50" spans="1:7" s="27" customFormat="1" ht="21" customHeight="1" x14ac:dyDescent="0.2">
      <c r="B50" s="30"/>
      <c r="C50" s="31"/>
      <c r="D50" s="32"/>
      <c r="E50" s="33"/>
      <c r="F50" s="33"/>
      <c r="G50" s="33"/>
    </row>
    <row r="51" spans="1:7" ht="24" x14ac:dyDescent="0.2">
      <c r="B51" s="26"/>
      <c r="C51" s="34" t="s">
        <v>7</v>
      </c>
      <c r="D51" s="34" t="s">
        <v>8</v>
      </c>
      <c r="G51" s="35"/>
    </row>
    <row r="52" spans="1:7" x14ac:dyDescent="0.2">
      <c r="A52" s="23" t="s">
        <v>9</v>
      </c>
      <c r="C52" s="36">
        <v>0.33333333333333331</v>
      </c>
      <c r="D52" s="36">
        <v>0.70833333333333337</v>
      </c>
    </row>
  </sheetData>
  <mergeCells count="2">
    <mergeCell ref="A1:B1"/>
    <mergeCell ref="A2:B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64</vt:i4>
      </vt:variant>
    </vt:vector>
  </HeadingPairs>
  <TitlesOfParts>
    <vt:vector size="64" baseType="lpstr">
      <vt:lpstr>index</vt:lpstr>
      <vt:lpstr>تقرير3- شهر3</vt:lpstr>
      <vt:lpstr>جدول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Hisham AlKhatib</dc:creator>
  <cp:lastModifiedBy>Khaled Suliman</cp:lastModifiedBy>
  <dcterms:created xsi:type="dcterms:W3CDTF">2018-03-01T06:22:29Z</dcterms:created>
  <dcterms:modified xsi:type="dcterms:W3CDTF">2018-04-09T16:35:03Z</dcterms:modified>
</cp:coreProperties>
</file>