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75" windowWidth="20220" windowHeight="7935"/>
  </bookViews>
  <sheets>
    <sheet name="س1 جديد" sheetId="2" r:id="rId1"/>
    <sheet name="س2" sheetId="3" r:id="rId2"/>
    <sheet name="س3" sheetId="4" r:id="rId3"/>
  </sheets>
  <externalReferences>
    <externalReference r:id="rId4"/>
  </externalReferences>
  <definedNames>
    <definedName name="_xlnm._FilterDatabase" localSheetId="0" hidden="1">'س1 جديد'!$A$3:$AG$10</definedName>
    <definedName name="_xlnm._FilterDatabase" localSheetId="1" hidden="1">س2!$A$3:$AJ$33</definedName>
    <definedName name="_xlnm._FilterDatabase" localSheetId="2" hidden="1">س3!$A$3:$AL$85</definedName>
    <definedName name="ae" localSheetId="0">IF('س1 جديد'!XEV2="","",IF(OR('س1 جديد'!E4&gt;=1),"",SUM('س1 جديد'!XEU2:XEV2,'س1 جديد'!XES3,'س1 جديد'!XEN2:XER2,'س1 جديد'!XEL3,'س1 جديد'!XEG2:XEK2)))</definedName>
    <definedName name="ae" localSheetId="1">IF(س2!XEV2="","",IF(OR(س2!E4&gt;=1),"",SUM(س2!XEU2:XEV2,س2!XES3,س2!XEN2:XER2,س2!XEL3,س2!XEG2:XEK2)))</definedName>
    <definedName name="ae" localSheetId="2">IF(س3!XEV2="","",IF(OR(س3!E4&gt;=1),"",SUM(س3!XEU2:XEV2,س3!XES3,س3!XEN2:XER2,س3!XEL3,س3!XEG2:XEK2)))</definedName>
    <definedName name="ae">IF('[1]م مستجد'!XEV2="","",IF(OR('[1]م مستجد'!E4&gt;=1),"",SUM('[1]م مستجد'!XEU2:XEV2,'[1]م مستجد'!XES3,'[1]م مستجد'!XEN2:XER2,'[1]م مستجد'!XEL3,'[1]م مستجد'!XEG2:XEK2)))</definedName>
    <definedName name="af" localSheetId="0">IF(OR('س1 جديد'!D4=1),"بمادة",IF(OR('س1 جديد'!D4=2),"بمادتين",IF('س1 جديد'!XFD1="","",IF('س1 جديد'!XFD1&gt;1500,"",IF('س1 جديد'!XFD1&gt;=1350,"ممتاز",IF('س1 جديد'!XFD1&gt;=1200,"جيد جداً",IF('س1 جديد'!XFD1&gt;=975,"جيد",IF('س1 جديد'!XFD1&gt;=750,"مقبول"))))))))</definedName>
    <definedName name="af" localSheetId="1">IF(OR(س2!D4=1),"بمادة",IF(OR(س2!D4=2),"بمادتين",IF(س2!XFD1="","",IF(س2!XFD1&gt;1500,"",IF(س2!XFD1&gt;=1350,"ممتاز",IF(س2!XFD1&gt;=1200,"جيد جداً",IF(س2!XFD1&gt;=975,"جيد",IF(س2!XFD1&gt;=750,"مقبول"))))))))</definedName>
    <definedName name="af" localSheetId="2">IF(OR(س3!D4=1),"بمادة",IF(OR(س3!D4=2),"بمادتين",IF(س3!XFD1="","",IF(س3!XFD1&gt;1500,"",IF(س3!XFD1&gt;=1350,"ممتاز",IF(س3!XFD1&gt;=1200,"جيد جداً",IF(س3!XFD1&gt;=975,"جيد",IF(س3!XFD1&gt;=750,"مقبول"))))))))</definedName>
    <definedName name="af">IF(OR('[1]م مستجد'!D4=1),"بمادة",IF(OR('[1]م مستجد'!D4=2),"بمادتين",IF('[1]م مستجد'!XFD1="","",IF('[1]م مستجد'!XFD1&gt;1400,"",IF('[1]م مستجد'!XFD1&gt;=1260,"ممتاز",IF('[1]م مستجد'!XFD1&gt;=1120,"جيد جداً",IF('[1]م مستجد'!XFD1&gt;=910,"جيد",IF('[1]م مستجد'!XFD1&gt;=700,"مقبول"))))))))</definedName>
    <definedName name="ag" localSheetId="0">IF(OR('س1 جديد'!XEE4="غ",'س1 جديد'!XET4="غ"),"غائبة",IF('س1 جديد'!C4="","",IF('س1 جديد'!C4=0,"ناجحة",IF('س1 جديد'!C4&lt;=2,"منقولة",IF('س1 جديد'!C4&gt;2,"راسبة")))))</definedName>
    <definedName name="ag" localSheetId="1">IF(OR(س2!XEE4="غ",س2!XET4="غ"),"غائبة",IF(س2!C4="","",IF(س2!C4=0,"ناجحة",IF(س2!C4&lt;=2,"منقولة",IF(س2!C4&gt;2,"راسبة")))))</definedName>
    <definedName name="ag" localSheetId="2">IF(OR(س3!XEE4="غ",س3!XET4="غ"),"غائبة",IF(س3!C4="","",IF(س3!C4=0,"ناجحة",IF(س3!C4&lt;=2,"منقولة",IF(س3!C4&gt;2,"راسبة")))))</definedName>
    <definedName name="ag">IF(OR('[1]م مستجد'!XEE4="غ",'[1]م مستجد'!XET4="غ"),"غائبة",IF('[1]م مستجد'!C4="","",IF('[1]م مستجد'!C4=0,"ناجحة",IF('[1]م مستجد'!C4&lt;=2,"منقولة",IF('[1]م مستجد'!C4&gt;2,"راسبة")))))</definedName>
    <definedName name="ah" localSheetId="0">IF(OR('س1 جديد'!B4=0,'س1 جديد'!B4=""),"",IF('س1 جديد'!B4=1,"منقولة بمادة",IF('س1 جديد'!B4=2,"منقولة بمادتين",IF('س1 جديد'!B4=3,"راسبة في 3 مواد",IF('س1 جديد'!B4=4,"راسبة في 4 مواد",IF('س1 جديد'!B4=5,"راسبة في 5 مواد",IF('س1 جديد'!B4=6,"راسبة في 6 مواد",IF('س1 جديد'!B4=7,"راسبة في 7 مواد",IF('س1 جديد'!B4=8,"راسبة في 8 مواد",IF('س1 جديد'!B4=9,"راسبة في 9 مواد",IF('س1 جديد'!B4=10,"راسبة في 10 مواد",IF('س1 جديد'!B4=11,"راسبة في 11 مادة",IF('س1 جديد'!B4=12,"راسبة في 12 مادة",IF('س1 جديد'!B4=13,"راسبة في 13 مادة",IF('س1 جديد'!B4=14,"راسبة في 14 مادة",IF('س1 جديد'!B4=15,"راسبة في 15 مادة",IF('س1 جديد'!B4=16,"راسبة في 16 مادة",IF('س1 جديد'!B4=17,"راسبة في 17 مادة",IF('س1 جديد'!B4=18,"راسبة في 18 مادة",IF('س1 جديد'!B4=19,"راسبة في 19 مادة"))))))))))))))))))))</definedName>
    <definedName name="ah" localSheetId="1">IF(OR(س2!B4=0,س2!B4=""),"",IF(س2!B4=1,"منقولة بمادة",IF(س2!B4=2,"منقولة بمادتين",IF(س2!B4=3,"راسبة في 3 مواد",IF(س2!B4=4,"راسبة في 4 مواد",IF(س2!B4=5,"راسبة في 5 مواد",IF(س2!B4=6,"راسبة في 6 مواد",IF(س2!B4=7,"راسبة في 7 مواد",IF(س2!B4=8,"راسبة في 8 مواد",IF(س2!B4=9,"راسبة في 9 مواد",IF(س2!B4=10,"راسبة في 10 مواد",IF(س2!B4=11,"راسبة في 11 مادة",IF(س2!B4=12,"راسبة في 12 مادة",IF(س2!B4=13,"راسبة في 13 مادة",IF(س2!B4=14,"راسبة في 14 مادة",IF(س2!B4=15,"راسبة في 15 مادة",IF(س2!B4=16,"راسبة في 16 مادة",IF(س2!B4=17,"راسبة في 17 مادة",IF(س2!B4=18,"راسبة في 18 مادة",IF(س2!B4=19,"راسبة في 19 مادة"))))))))))))))))))))</definedName>
    <definedName name="ah" localSheetId="2">IF(OR(س3!B4=0,س3!B4=""),"",IF(س3!B4=1,"منقولة بمادة",IF(س3!B4=2,"منقولة بمادتين",IF(س3!B4=3,"راسبة في 3 مواد",IF(س3!B4=4,"راسبة في 4 مواد",IF(س3!B4=5,"راسبة في 5 مواد",IF(س3!B4=6,"راسبة في 6 مواد",IF(س3!B4=7,"راسبة في 7 مواد",IF(س3!B4=8,"راسبة في 8 مواد",IF(س3!B4=9,"راسبة في 9 مواد",IF(س3!B4=10,"راسبة في 10 مواد",IF(س3!B4=11,"راسبة في 11 مادة",IF(س3!B4=12,"راسبة في 12 مادة",IF(س3!B4=13,"راسبة في 13 مادة",IF(س3!B4=14,"راسبة في 14 مادة",IF(س3!B4=15,"راسبة في 15 مادة",IF(س3!B4=16,"راسبة في 16 مادة",IF(س3!B4=17,"راسبة في 17 مادة",IF(س3!B4=18,"راسبة في 18 مادة",IF(س3!B4=19,"راسبة في 19 مادة"))))))))))))))))))))</definedName>
    <definedName name="ah">IF(OR('[1]م مستجد'!B4=0,'[1]م مستجد'!B4=""),"",IF('[1]م مستجد'!B4=1,"منقولة بمادة",IF('[1]م مستجد'!B4=2,"منقولة بمادتين",IF('[1]م مستجد'!B4=3,"راسبة في 3 مواد",IF('[1]م مستجد'!B4=4,"راسبة في 4 مواد",IF('[1]م مستجد'!B4=5,"راسبة في 5 مواد",IF('[1]م مستجد'!B4=6,"راسبة في 6 مواد",IF('[1]م مستجد'!B4=7,"راسبة في 7 مواد",IF('[1]م مستجد'!B4=8,"راسبة في 8 مواد",IF('[1]م مستجد'!B4=9,"راسبة في 9 مواد",IF('[1]م مستجد'!B4=10,"راسبة في 10 مواد",IF('[1]م مستجد'!B4=11,"راسبة في 11 مادة",IF('[1]م مستجد'!B4=12,"راسبة في 12 مادة",IF('[1]م مستجد'!B4=13,"راسبة في 13 مادة",IF('[1]م مستجد'!B4=14,"راسبة في 14 مادة",IF('[1]م مستجد'!B4=15,"راسبة في 15 مادة",IF('[1]م مستجد'!B4=16,"راسبة في 16 مادة",IF('[1]م مستجد'!B4=17,"راسبة في 17 مادة",IF('[1]م مستجد'!B4=18,"راسبة في 18 مادة",IF('[1]م مستجد'!B4=19,"راسبة في 19 مادة"))))))))))))))))))))</definedName>
    <definedName name="ai" localSheetId="0">IF(OR('س1 جديد'!XEC1="",'س1 جديد'!XED1="",'س1 جديد'!XEE1="",'س1 جديد'!XEF1="",'س1 جديد'!XEG1="",'س1 جديد'!XEH1="",'س1 جديد'!XEJ1="",'س1 جديد'!XEK1="",'س1 جديد'!XEL1="",'س1 جديد'!XEM1="",'س1 جديد'!XEN1="",'س1 جديد'!XEO1="",'س1 جديد'!XEQ1="",'س1 جديد'!XER1="",),"",COUNTIF('س1 جديد'!XEC1:XEZ1,"ض")+COUNTIF('س1 جديد'!XEC1:XEZ1,"ضج")+COUNTIF('س1 جديد'!XEC1:XEZ1,"غ")+COUNTIF('س1 جديد'!XEC1:XEZ1,"ملغاة"))</definedName>
    <definedName name="ai" localSheetId="1">IF(OR(س2!XEC1="",س2!XED1="",س2!XEE1="",س2!XEF1="",س2!XEG1="",س2!XEH1="",س2!XEJ1="",س2!XEK1="",س2!XEL1="",س2!XEM1="",س2!XEN1="",س2!XEO1="",س2!XEQ1="",س2!XER1="",),"",COUNTIF(س2!XEC1:XEZ1,"ض")+COUNTIF(س2!XEC1:XEZ1,"ضج")+COUNTIF(س2!XEC1:XEZ1,"غ")+COUNTIF(س2!XEC1:XEZ1,"ملغاة"))</definedName>
    <definedName name="ai" localSheetId="2">IF(OR(س3!XEC1="",س3!XED1="",س3!XEE1="",س3!XEF1="",س3!XEG1="",س3!XEH1="",س3!XEJ1="",س3!XEK1="",س3!XEL1="",س3!XEM1="",س3!XEN1="",س3!XEO1="",س3!XEQ1="",س3!XER1="",),"",COUNTIF(س3!XEC1:XEZ1,"ض")+COUNTIF(س3!XEC1:XEZ1,"ضج")+COUNTIF(س3!XEC1:XEZ1,"غ")+COUNTIF(س3!XEC1:XEZ1,"ملغاة"))</definedName>
    <definedName name="ai">IF(OR('[1]م مستجد'!XEC1="",'[1]م مستجد'!XED1="",'[1]م مستجد'!XEE1="",'[1]م مستجد'!XEF1="",'[1]م مستجد'!XEG1="",'[1]م مستجد'!XEH1="",'[1]م مستجد'!XEJ1="",'[1]م مستجد'!XEK1="",'[1]م مستجد'!XEL1="",'[1]م مستجد'!XEM1="",'[1]م مستجد'!XEN1="",'[1]م مستجد'!XEO1="",'[1]م مستجد'!XEQ1="",'[1]م مستجد'!XER1="",),"",COUNTIF('[1]م مستجد'!XEC1:XEZ1,"ض")+COUNTIF('[1]م مستجد'!XEC1:XEZ1,"ضج")+COUNTIF('[1]م مستجد'!XEC1:XEZ1,"غ")+COUNTIF('[1]م مستجد'!XEC1:XEZ1,"ملغاة"))</definedName>
    <definedName name="kqq" localSheetId="0">IF('س1 جديد'!A1048575="","",IF('س1 جديد'!A1048575="غ","غـ",IF('س1 جديد'!A1048574=50,"ل",IF('س1 جديد'!A1048575&gt;=90,"م",IF('س1 جديد'!A1048575&gt;=80,"جج",IF('س1 جديد'!A1048575&gt;=65,"ج",IF('س1 جديد'!A1048575&gt;=48,"ل",IF('س1 جديد'!A1048575&gt;=35,"ض",IF('س1 جديد'!A1048575&gt;=0,"ضج")))))))))</definedName>
    <definedName name="kqq" localSheetId="1">IF(س2!A1048575="","",IF(س2!A1048575="غ","غـ",IF(س2!A1048574=50,"ل",IF(س2!A1048575&gt;=90,"م",IF(س2!A1048575&gt;=80,"جج",IF(س2!A1048575&gt;=65,"ج",IF(س2!A1048575&gt;=48,"ل",IF(س2!A1048575&gt;=35,"ض",IF(س2!A1048575&gt;=0,"ضج")))))))))</definedName>
    <definedName name="kqq" localSheetId="2">IF(س3!A1048575="","",IF(س3!A1048575="غ","غـ",IF(س3!A1048574=50,"ل",IF(س3!A1048575&gt;=90,"م",IF(س3!A1048575&gt;=80,"جج",IF(س3!A1048575&gt;=65,"ج",IF(س3!A1048575&gt;=48,"ل",IF(س3!A1048575&gt;=35,"ض",IF(س3!A1048575&gt;=0,"ضج")))))))))</definedName>
    <definedName name="kqq">IF('[1]م مستجد'!A1048575="","",IF('[1]م مستجد'!A1048575="غ","غـ",IF('[1]م مستجد'!A1048574=50,"ل",IF('[1]م مستجد'!A1048575&gt;=90,"م",IF('[1]م مستجد'!A1048575&gt;=80,"جج",IF('[1]م مستجد'!A1048575&gt;=65,"ج",IF('[1]م مستجد'!A1048575&gt;=48,"ل",IF('[1]م مستجد'!A1048575&gt;=35,"ض",IF('[1]م مستجد'!A1048575&gt;=0,"ضج")))))))))</definedName>
    <definedName name="ll" localSheetId="0">IF(OR('س1 جديد'!XFD2&lt;=18),"",IF('س1 جديد'!XFD1="","",IF('س1 جديد'!XFD1=19,"20",IF('س1 جديد'!XFD1&lt;19,"",""))))</definedName>
    <definedName name="ll" localSheetId="1">IF(OR(س2!XFD2&lt;=18),"",IF(س2!XFD1="","",IF(س2!XFD1=19,"20",IF(س2!XFD1&lt;19,"",""))))</definedName>
    <definedName name="ll" localSheetId="2">IF(OR(س3!XFD2&lt;=18),"",IF(س3!XFD1="","",IF(س3!XFD1=19,"20",IF(س3!XFD1&lt;19,"",""))))</definedName>
    <definedName name="lll" localSheetId="0">IF(OR('س1 جديد'!A1=18),"",IF('س1 جديد'!A2="","",IF('س1 جديد'!XFD2=19,"20",IF('س1 جديد'!XFD2&lt;19,"",""))))</definedName>
    <definedName name="lll" localSheetId="1">IF(OR(س2!A1=18),"",IF(س2!A2="","",IF(س2!XFD2=19,"20",IF(س2!XFD2&lt;19,"",""))))</definedName>
    <definedName name="lll" localSheetId="2">IF(OR(س3!A1=18),"",IF(س3!A2="","",IF(س3!XFD2=19,"20",IF(س3!XFD2&lt;19,"",""))))</definedName>
    <definedName name="lmq" localSheetId="0">IF(OR('س1 جديد'!A1048575&lt;20,'س1 جديد'!A1048576&lt;20),"",IF(OR('س1 جديد'!A1048576="صفر",'س1 جديد'!A1048575="صفر"),"",IF(OR('س1 جديد'!A1048576="غ",'س1 جديد'!A1048575="غ"),"",SUM('س1 جديد'!A1048575:A1048576))))</definedName>
    <definedName name="lmq" localSheetId="1">IF(OR(س2!A1048575&lt;20,س2!A1048576&lt;20),"",IF(OR(س2!A1048576="صفر",س2!A1048575="صفر"),"",IF(OR(س2!A1048576="غ",س2!A1048575="غ"),"",SUM(س2!A1048575:A1048576))))</definedName>
    <definedName name="lmq" localSheetId="2">IF(OR(س3!A1048575&lt;20,س3!A1048576&lt;20),"",IF(OR(س3!A1048576="صفر",س3!A1048575="صفر"),"",IF(OR(س3!A1048576="غ",س3!A1048575="غ"),"",SUM(س3!A1048575:A1048576))))</definedName>
    <definedName name="_xlnm.Print_Titles" localSheetId="0">'س1 جديد'!$1:$3</definedName>
    <definedName name="_xlnm.Print_Titles" localSheetId="1">س2!$1:$3</definedName>
    <definedName name="_xlnm.Print_Titles" localSheetId="2">س3!$1:$3</definedName>
    <definedName name="raf" localSheetId="0">IF('س1 جديد'!XFD1="","",IF('س1 جديد'!XFD1=48,"50",IF('س1 جديد'!XFD1=49,"50",IF('س1 جديد'!XFD1&lt;48,"",""))))</definedName>
    <definedName name="raf" localSheetId="1">IF(س2!XFD1="","",IF(س2!XFD1=48,"50",IF(س2!XFD1=49,"50",IF(س2!XFD1&lt;48,"",""))))</definedName>
    <definedName name="raf" localSheetId="2">IF(س3!XFD1="","",IF(س3!XFD1=48,"50",IF(س3!XFD1=49,"50",IF(س3!XFD1&lt;48,"",""))))</definedName>
    <definedName name="rf" localSheetId="0">IF('س1 جديد'!A2="","",IF('س1 جديد'!A2=48,"50",IF('س1 جديد'!A2=49,"50",IF('س1 جديد'!A2&gt;=50,"",IF('س1 جديد'!A2&lt;=47,"",)))))</definedName>
    <definedName name="rf" localSheetId="1">IF(س2!A2="","",IF(س2!A2=48,"50",IF(س2!A2=49,"50",IF(س2!A2&gt;=50,"",IF(س2!A2&lt;=47,"",)))))</definedName>
    <definedName name="rf" localSheetId="2">IF(س3!A2="","",IF(س3!A2=48,"50",IF(س3!A2=49,"50",IF(س3!A2&gt;=50,"",IF(س3!A2&lt;=47,"",)))))</definedName>
    <definedName name="rf">IF('[1]م مستجد'!A2="","",IF('[1]م مستجد'!A2=48,"50",IF('[1]م مستجد'!A2=49,"50",IF('[1]م مستجد'!A2&gt;=50,"",IF('[1]م مستجد'!A2&lt;=47,"",)))))</definedName>
    <definedName name="stk" localSheetId="0">IF('س1 جديد'!A1048576="","",IF('س1 جديد'!A1048576="غ","غ",IF('س1 جديد'!A1048576&gt;=90,"م",IF('س1 جديد'!A1048576&gt;=80,"جج",IF('س1 جديد'!A1048576&gt;=65,"ج",IF('س1 جديد'!A1048576&gt;=48,"ل",IF('س1 جديد'!A1048576&gt;=35,"ض",IF('س1 جديد'!A1048576&gt;=0,"ضج"))))))))</definedName>
    <definedName name="stk" localSheetId="1">IF(س2!A1048576="","",IF(س2!A1048576="غ","غ",IF(س2!A1048576&gt;=90,"م",IF(س2!A1048576&gt;=80,"جج",IF(س2!A1048576&gt;=65,"ج",IF(س2!A1048576&gt;=48,"ل",IF(س2!A1048576&gt;=35,"ض",IF(س2!A1048576&gt;=0,"ضج"))))))))</definedName>
    <definedName name="stk" localSheetId="2">IF(س3!A1048576="","",IF(س3!A1048576="غ","غ",IF(س3!A1048576&gt;=90,"م",IF(س3!A1048576&gt;=80,"جج",IF(س3!A1048576&gt;=65,"ج",IF(س3!A1048576&gt;=48,"ل",IF(س3!A1048576&gt;=35,"ض",IF(س3!A1048576&gt;=0,"ضج"))))))))</definedName>
    <definedName name="stk">IF('[1]م مستجد'!A1048576="","",IF('[1]م مستجد'!A1048576="غ","غ",IF('[1]م مستجد'!A1048576&gt;=90,"م",IF('[1]م مستجد'!A1048576&gt;=80,"جج",IF('[1]م مستجد'!A1048576&gt;=65,"ج",IF('[1]م مستجد'!A1048576&gt;=48,"ل",IF('[1]م مستجد'!A1048576&gt;=35,"ض",IF('[1]م مستجد'!A1048576&gt;=0,"ضج"))))))))</definedName>
    <definedName name="sum" localSheetId="0">IF('س1 جديد'!A1048576="","",IF('س1 جديد'!A1048576="غ","غ",IF('س1 جديد'!A1048575="","",SUM('س1 جديد'!A1048575:A1048576))))</definedName>
    <definedName name="sum" localSheetId="1">IF(س2!A1048576="","",IF(س2!A1048576="غ","غ",IF(س2!A1048575="","",SUM(س2!A1048575:A1048576))))</definedName>
    <definedName name="sum" localSheetId="2">IF(س3!A1048576="","",IF(س3!A1048576="غ","غ",IF(س3!A1048575="","",SUM(س3!A1048575:A1048576))))</definedName>
    <definedName name="tc" localSheetId="0">IF('س1 جديد'!A1048576="","",IF('س1 جديد'!A1048576="غ","غـ",IF('س1 جديد'!A1048576&gt;=90,"م",IF('س1 جديد'!A1048576&gt;=80,"ججـ",IF('س1 جديد'!A1048576&gt;=65,"جـ",IF('س1 جديد'!A1048576&gt;=48,"ل",IF('س1 جديد'!A1048576&gt;=35,"ض",IF('س1 جديد'!A1048576&gt;=0,"ضج"))))))))</definedName>
    <definedName name="tc" localSheetId="1">IF(س2!A1048576="","",IF(س2!A1048576="غ","غـ",IF(س2!A1048576&gt;=90,"م",IF(س2!A1048576&gt;=80,"ججـ",IF(س2!A1048576&gt;=65,"جـ",IF(س2!A1048576&gt;=48,"ل",IF(س2!A1048576&gt;=35,"ض",IF(س2!A1048576&gt;=0,"ضج"))))))))</definedName>
    <definedName name="tc" localSheetId="2">IF(س3!A1048576="","",IF(س3!A1048576="غ","غـ",IF(س3!A1048576&gt;=90,"م",IF(س3!A1048576&gt;=80,"ججـ",IF(س3!A1048576&gt;=65,"جـ",IF(س3!A1048576&gt;=48,"ل",IF(س3!A1048576&gt;=35,"ض",IF(س3!A1048576&gt;=0,"ضج"))))))))</definedName>
    <definedName name="tk" localSheetId="0">IF('س1 جديد'!A1048575="","",IF('س1 جديد'!A1048575="غ","غ",IF('س1 جديد'!A1048574=50,"ل",IF('س1 جديد'!A1048575&gt;=90,"م",IF('س1 جديد'!A1048575&gt;=80,"جج",IF('س1 جديد'!A1048575&gt;=65,"ج",IF('س1 جديد'!A1048575&gt;=48,"ل",IF('س1 جديد'!A1048575&gt;=35,"ض",IF('س1 جديد'!A1048575&gt;=0,"ضج")))))))))</definedName>
    <definedName name="tk" localSheetId="1">IF(س2!A1048575="","",IF(س2!A1048575="غ","غ",IF(س2!A1048574=50,"ل",IF(س2!A1048575&gt;=90,"م",IF(س2!A1048575&gt;=80,"جج",IF(س2!A1048575&gt;=65,"ج",IF(س2!A1048575&gt;=48,"ل",IF(س2!A1048575&gt;=35,"ض",IF(س2!A1048575&gt;=0,"ضج")))))))))</definedName>
    <definedName name="tk" localSheetId="2">IF(س3!A1048575="","",IF(س3!A1048575="غ","غ",IF(س3!A1048574=50,"ل",IF(س3!A1048575&gt;=90,"م",IF(س3!A1048575&gt;=80,"جج",IF(س3!A1048575&gt;=65,"ج",IF(س3!A1048575&gt;=48,"ل",IF(س3!A1048575&gt;=35,"ض",IF(س3!A1048575&gt;=0,"ضج")))))))))</definedName>
    <definedName name="tk">IF('[1]م مستجد'!A1048575="","",IF('[1]م مستجد'!A1048575="غ","غ",IF('[1]م مستجد'!A1048574=50,"ل",IF('[1]م مستجد'!A1048575&gt;=90,"م",IF('[1]م مستجد'!A1048575&gt;=80,"جج",IF('[1]م مستجد'!A1048575&gt;=65,"ج",IF('[1]م مستجد'!A1048575&gt;=48,"ل",IF('[1]م مستجد'!A1048575&gt;=35,"ض",IF('[1]م مستجد'!A1048575&gt;=0,"ضج")))))))))</definedName>
    <definedName name="tkq" localSheetId="0">IF(OR('س1 جديد'!A1048575="",'س1 جديد'!A1048574=""),"",IF(OR('س1 جديد'!A1048575="صفر",'س1 جديد'!A1048574="صفر"),"ضج",IF(OR('س1 جديد'!A1048574&lt;20,'س1 جديد'!A1048575&lt;20),"ضج",IF('س1 جديد'!A1048576&lt;48,"ض",IF('س1 جديد'!A1048576&lt;65,"ل",IF('س1 جديد'!A1048576&lt;80,"ج",IF('س1 جديد'!A1048576&lt;90,"جج",IF('س1 جديد'!A1048576&lt;101,"م",IF('س1 جديد'!A1048575&amp;'س1 جديد'!A1048574="غغ","غـ","")))))))))</definedName>
    <definedName name="tkq" localSheetId="1">IF(OR(س2!A1048575="",س2!A1048574=""),"",IF(OR(س2!A1048575="صفر",س2!A1048574="صفر"),"ضج",IF(OR(س2!A1048574&lt;20,س2!A1048575&lt;20),"ضج",IF(س2!A1048576&lt;48,"ض",IF(س2!A1048576&lt;65,"ل",IF(س2!A1048576&lt;80,"ج",IF(س2!A1048576&lt;90,"جج",IF(س2!A1048576&lt;101,"م",IF(س2!A1048575&amp;س2!A1048574="غغ","غـ","")))))))))</definedName>
    <definedName name="tkq" localSheetId="2">IF(OR(س3!A1048575="",س3!A1048574=""),"",IF(OR(س3!A1048575="صفر",س3!A1048574="صفر"),"ضج",IF(OR(س3!A1048574&lt;20,س3!A1048575&lt;20),"ضج",IF(س3!A1048576&lt;48,"ض",IF(س3!A1048576&lt;65,"ل",IF(س3!A1048576&lt;80,"ج",IF(س3!A1048576&lt;90,"جج",IF(س3!A1048576&lt;101,"م",IF(س3!A1048575&amp;س3!A1048574="غغ","غـ","")))))))))</definedName>
  </definedNames>
  <calcPr calcId="124519"/>
</workbook>
</file>

<file path=xl/calcChain.xml><?xml version="1.0" encoding="utf-8"?>
<calcChain xmlns="http://schemas.openxmlformats.org/spreadsheetml/2006/main">
  <c r="L10" i="2"/>
  <c r="L9"/>
  <c r="L7"/>
  <c r="Z9"/>
  <c r="Z8"/>
  <c r="X8"/>
  <c r="X9" s="1"/>
  <c r="Z10"/>
  <c r="X10"/>
  <c r="BJ10" i="4"/>
  <c r="BJ9"/>
  <c r="BJ7"/>
  <c r="BJ8"/>
  <c r="AE4"/>
  <c r="BJ4"/>
  <c r="BM4" s="1"/>
  <c r="BL4"/>
  <c r="BJ11" l="1"/>
  <c r="BK4"/>
  <c r="BN4" s="1"/>
  <c r="BF94"/>
  <c r="BF88"/>
  <c r="BF82"/>
  <c r="BC28" i="3"/>
  <c r="BB28"/>
  <c r="BC22"/>
  <c r="BB22"/>
  <c r="BC16"/>
  <c r="BB16"/>
  <c r="BC10"/>
  <c r="BB10"/>
  <c r="L9"/>
  <c r="AC10" l="1"/>
  <c r="AC16"/>
  <c r="AC22"/>
  <c r="AC28"/>
  <c r="U7" i="2"/>
  <c r="U10" s="1"/>
  <c r="N7"/>
  <c r="N10" s="1"/>
  <c r="U13" i="4"/>
  <c r="AZ33" i="3"/>
  <c r="AY33"/>
  <c r="AZ27"/>
  <c r="AY27"/>
  <c r="AZ21"/>
  <c r="AY21"/>
  <c r="AZ15"/>
  <c r="AY15"/>
  <c r="T7" i="2"/>
  <c r="BC81" i="4"/>
  <c r="BB81"/>
  <c r="V79"/>
  <c r="U79"/>
  <c r="U80" s="1"/>
  <c r="T79"/>
  <c r="T80" s="1"/>
  <c r="S79"/>
  <c r="R79"/>
  <c r="Q79"/>
  <c r="Q80" s="1"/>
  <c r="P79"/>
  <c r="P80" s="1"/>
  <c r="O79"/>
  <c r="N79"/>
  <c r="L79"/>
  <c r="K79"/>
  <c r="K80" s="1"/>
  <c r="J79"/>
  <c r="I79"/>
  <c r="H79"/>
  <c r="H80" s="1"/>
  <c r="G79"/>
  <c r="M77"/>
  <c r="BC75"/>
  <c r="BB75"/>
  <c r="V73"/>
  <c r="V74" s="1"/>
  <c r="U73"/>
  <c r="U74" s="1"/>
  <c r="T73"/>
  <c r="S73"/>
  <c r="R73"/>
  <c r="R74" s="1"/>
  <c r="Q73"/>
  <c r="Q74" s="1"/>
  <c r="P73"/>
  <c r="O73"/>
  <c r="N73"/>
  <c r="N74" s="1"/>
  <c r="L73"/>
  <c r="M72" s="1"/>
  <c r="K73"/>
  <c r="J73"/>
  <c r="I73"/>
  <c r="I74" s="1"/>
  <c r="H73"/>
  <c r="H74" s="1"/>
  <c r="G73"/>
  <c r="G74" s="1"/>
  <c r="M71"/>
  <c r="BC69"/>
  <c r="BB69"/>
  <c r="V67"/>
  <c r="V68" s="1"/>
  <c r="U67"/>
  <c r="U68" s="1"/>
  <c r="T67"/>
  <c r="S67"/>
  <c r="R67"/>
  <c r="R68" s="1"/>
  <c r="Q67"/>
  <c r="P67"/>
  <c r="P68" s="1"/>
  <c r="O67"/>
  <c r="N67"/>
  <c r="N68" s="1"/>
  <c r="L67"/>
  <c r="M67" s="1"/>
  <c r="K67"/>
  <c r="K68" s="1"/>
  <c r="J67"/>
  <c r="I67"/>
  <c r="I68" s="1"/>
  <c r="H67"/>
  <c r="H68" s="1"/>
  <c r="G67"/>
  <c r="M65"/>
  <c r="BC63"/>
  <c r="BB63"/>
  <c r="V61"/>
  <c r="V62" s="1"/>
  <c r="U61"/>
  <c r="T61"/>
  <c r="S61"/>
  <c r="R61"/>
  <c r="R62" s="1"/>
  <c r="Q61"/>
  <c r="P61"/>
  <c r="O61"/>
  <c r="N61"/>
  <c r="N62" s="1"/>
  <c r="L61"/>
  <c r="M61" s="1"/>
  <c r="K61"/>
  <c r="J61"/>
  <c r="I61"/>
  <c r="H61"/>
  <c r="H62" s="1"/>
  <c r="G61"/>
  <c r="M59"/>
  <c r="BC57"/>
  <c r="BB57"/>
  <c r="V55"/>
  <c r="V56" s="1"/>
  <c r="U55"/>
  <c r="U56" s="1"/>
  <c r="T55"/>
  <c r="S55"/>
  <c r="R55"/>
  <c r="R56" s="1"/>
  <c r="Q55"/>
  <c r="Q56" s="1"/>
  <c r="P55"/>
  <c r="P56" s="1"/>
  <c r="O55"/>
  <c r="N55"/>
  <c r="N56" s="1"/>
  <c r="L55"/>
  <c r="K55"/>
  <c r="J55"/>
  <c r="I55"/>
  <c r="I56" s="1"/>
  <c r="H55"/>
  <c r="H56" s="1"/>
  <c r="G55"/>
  <c r="M53"/>
  <c r="BC51"/>
  <c r="BB51"/>
  <c r="V49"/>
  <c r="V50" s="1"/>
  <c r="U49"/>
  <c r="T49"/>
  <c r="S49"/>
  <c r="R49"/>
  <c r="R50" s="1"/>
  <c r="Q49"/>
  <c r="Q50" s="1"/>
  <c r="P49"/>
  <c r="P50" s="1"/>
  <c r="O49"/>
  <c r="N49"/>
  <c r="N50" s="1"/>
  <c r="L49"/>
  <c r="M48" s="1"/>
  <c r="K49"/>
  <c r="J49"/>
  <c r="I49"/>
  <c r="H49"/>
  <c r="H50" s="1"/>
  <c r="G49"/>
  <c r="M47"/>
  <c r="BC45"/>
  <c r="BB45"/>
  <c r="V43"/>
  <c r="V44" s="1"/>
  <c r="U43"/>
  <c r="U44" s="1"/>
  <c r="T43"/>
  <c r="S43"/>
  <c r="R43"/>
  <c r="R44" s="1"/>
  <c r="Q43"/>
  <c r="P43"/>
  <c r="O43"/>
  <c r="N43"/>
  <c r="N44" s="1"/>
  <c r="L43"/>
  <c r="K43"/>
  <c r="K44" s="1"/>
  <c r="J43"/>
  <c r="I43"/>
  <c r="I44" s="1"/>
  <c r="H43"/>
  <c r="H44" s="1"/>
  <c r="G43"/>
  <c r="M41"/>
  <c r="BC39"/>
  <c r="BB39"/>
  <c r="V37"/>
  <c r="V38" s="1"/>
  <c r="U37"/>
  <c r="T37"/>
  <c r="S37"/>
  <c r="R37"/>
  <c r="R38" s="1"/>
  <c r="Q37"/>
  <c r="P37"/>
  <c r="P38" s="1"/>
  <c r="O37"/>
  <c r="N37"/>
  <c r="N38" s="1"/>
  <c r="L37"/>
  <c r="M37" s="1"/>
  <c r="K37"/>
  <c r="K38" s="1"/>
  <c r="J37"/>
  <c r="I37"/>
  <c r="H37"/>
  <c r="H38" s="1"/>
  <c r="G37"/>
  <c r="M35"/>
  <c r="BC33"/>
  <c r="BB33"/>
  <c r="V31"/>
  <c r="V32" s="1"/>
  <c r="U31"/>
  <c r="U32" s="1"/>
  <c r="T31"/>
  <c r="S31"/>
  <c r="R31"/>
  <c r="R32" s="1"/>
  <c r="Q31"/>
  <c r="P31"/>
  <c r="O31"/>
  <c r="N31"/>
  <c r="N32" s="1"/>
  <c r="L31"/>
  <c r="M30" s="1"/>
  <c r="K31"/>
  <c r="J31"/>
  <c r="I31"/>
  <c r="I32" s="1"/>
  <c r="H31"/>
  <c r="H32" s="1"/>
  <c r="G31"/>
  <c r="M29"/>
  <c r="BC27"/>
  <c r="BB27"/>
  <c r="V25"/>
  <c r="V26" s="1"/>
  <c r="U25"/>
  <c r="T25"/>
  <c r="T26" s="1"/>
  <c r="S25"/>
  <c r="R25"/>
  <c r="R26" s="1"/>
  <c r="Q25"/>
  <c r="Q26" s="1"/>
  <c r="P25"/>
  <c r="O25"/>
  <c r="N25"/>
  <c r="N26" s="1"/>
  <c r="L25"/>
  <c r="K25"/>
  <c r="J25"/>
  <c r="I25"/>
  <c r="I26" s="1"/>
  <c r="H25"/>
  <c r="H26" s="1"/>
  <c r="G25"/>
  <c r="M23"/>
  <c r="BC21"/>
  <c r="BB21"/>
  <c r="V19"/>
  <c r="V20" s="1"/>
  <c r="U19"/>
  <c r="U20" s="1"/>
  <c r="T19"/>
  <c r="T20" s="1"/>
  <c r="S19"/>
  <c r="R19"/>
  <c r="R20" s="1"/>
  <c r="Q19"/>
  <c r="P19"/>
  <c r="O19"/>
  <c r="N19"/>
  <c r="N20" s="1"/>
  <c r="L19"/>
  <c r="M18" s="1"/>
  <c r="K19"/>
  <c r="K20" s="1"/>
  <c r="J19"/>
  <c r="I19"/>
  <c r="I20" s="1"/>
  <c r="H19"/>
  <c r="H20" s="1"/>
  <c r="G19"/>
  <c r="M17"/>
  <c r="BC15"/>
  <c r="BB15"/>
  <c r="V13"/>
  <c r="V14" s="1"/>
  <c r="T13"/>
  <c r="T14" s="1"/>
  <c r="S13"/>
  <c r="R13"/>
  <c r="R14" s="1"/>
  <c r="Q13"/>
  <c r="Q14" s="1"/>
  <c r="P13"/>
  <c r="O13"/>
  <c r="N13"/>
  <c r="N14" s="1"/>
  <c r="L13"/>
  <c r="M12" s="1"/>
  <c r="K13"/>
  <c r="J13"/>
  <c r="I13"/>
  <c r="I14" s="1"/>
  <c r="H13"/>
  <c r="H14" s="1"/>
  <c r="G13"/>
  <c r="M11"/>
  <c r="BC9"/>
  <c r="BB9"/>
  <c r="V7"/>
  <c r="V8" s="1"/>
  <c r="U7"/>
  <c r="U8" s="1"/>
  <c r="T7"/>
  <c r="S7"/>
  <c r="R7"/>
  <c r="R8" s="1"/>
  <c r="Q7"/>
  <c r="P7"/>
  <c r="O7"/>
  <c r="N7"/>
  <c r="N8" s="1"/>
  <c r="L7"/>
  <c r="M6" s="1"/>
  <c r="K7"/>
  <c r="J7"/>
  <c r="I7"/>
  <c r="I8" s="1"/>
  <c r="H7"/>
  <c r="H8" s="1"/>
  <c r="G7"/>
  <c r="G8" s="1"/>
  <c r="M5"/>
  <c r="U31" i="3"/>
  <c r="T31"/>
  <c r="S31"/>
  <c r="S32" s="1"/>
  <c r="R31"/>
  <c r="Q31"/>
  <c r="P31"/>
  <c r="O31"/>
  <c r="N31"/>
  <c r="L31"/>
  <c r="M31" s="1"/>
  <c r="K31"/>
  <c r="K32" s="1"/>
  <c r="J31"/>
  <c r="J32" s="1"/>
  <c r="I31"/>
  <c r="I32" s="1"/>
  <c r="H31"/>
  <c r="G31"/>
  <c r="G32" s="1"/>
  <c r="M29"/>
  <c r="U25"/>
  <c r="T25"/>
  <c r="S25"/>
  <c r="S26" s="1"/>
  <c r="R25"/>
  <c r="Q25"/>
  <c r="P25"/>
  <c r="O25"/>
  <c r="O26" s="1"/>
  <c r="N25"/>
  <c r="L25"/>
  <c r="M25" s="1"/>
  <c r="K25"/>
  <c r="K26" s="1"/>
  <c r="J25"/>
  <c r="J26" s="1"/>
  <c r="I25"/>
  <c r="I26" s="1"/>
  <c r="H25"/>
  <c r="G25"/>
  <c r="G26" s="1"/>
  <c r="M23"/>
  <c r="U19"/>
  <c r="T19"/>
  <c r="S19"/>
  <c r="S20" s="1"/>
  <c r="R19"/>
  <c r="Q19"/>
  <c r="P19"/>
  <c r="O19"/>
  <c r="O20" s="1"/>
  <c r="N19"/>
  <c r="L19"/>
  <c r="M19" s="1"/>
  <c r="K19"/>
  <c r="K20" s="1"/>
  <c r="J19"/>
  <c r="J20" s="1"/>
  <c r="I19"/>
  <c r="I20" s="1"/>
  <c r="H19"/>
  <c r="G19"/>
  <c r="G20" s="1"/>
  <c r="M17"/>
  <c r="U13"/>
  <c r="T13"/>
  <c r="S13"/>
  <c r="S14" s="1"/>
  <c r="R13"/>
  <c r="Q13"/>
  <c r="P13"/>
  <c r="O13"/>
  <c r="O14" s="1"/>
  <c r="N13"/>
  <c r="L13"/>
  <c r="M13" s="1"/>
  <c r="K13"/>
  <c r="K14" s="1"/>
  <c r="J13"/>
  <c r="J14" s="1"/>
  <c r="I13"/>
  <c r="I14" s="1"/>
  <c r="H13"/>
  <c r="G13"/>
  <c r="G14" s="1"/>
  <c r="M11"/>
  <c r="AZ9"/>
  <c r="AY9"/>
  <c r="U7"/>
  <c r="T7"/>
  <c r="S7"/>
  <c r="S8" s="1"/>
  <c r="R7"/>
  <c r="Q7"/>
  <c r="P7"/>
  <c r="O7"/>
  <c r="N7"/>
  <c r="K7"/>
  <c r="K8" s="1"/>
  <c r="J7"/>
  <c r="J8" s="1"/>
  <c r="I7"/>
  <c r="I8" s="1"/>
  <c r="H7"/>
  <c r="G7"/>
  <c r="G8" s="1"/>
  <c r="M5"/>
  <c r="AX10" i="2"/>
  <c r="AW10"/>
  <c r="V7"/>
  <c r="S7"/>
  <c r="S10" s="1"/>
  <c r="R7"/>
  <c r="Q7"/>
  <c r="Q10" s="1"/>
  <c r="P7"/>
  <c r="P10" s="1"/>
  <c r="O7"/>
  <c r="O10" s="1"/>
  <c r="M7"/>
  <c r="K7"/>
  <c r="K10" s="1"/>
  <c r="J7"/>
  <c r="I7"/>
  <c r="H7"/>
  <c r="G7"/>
  <c r="J8" l="1"/>
  <c r="J9" s="1"/>
  <c r="J10"/>
  <c r="I8"/>
  <c r="I9" s="1"/>
  <c r="I10"/>
  <c r="AJ10" s="1"/>
  <c r="V8"/>
  <c r="V9" s="1"/>
  <c r="V10"/>
  <c r="H8"/>
  <c r="H9" s="1"/>
  <c r="H10"/>
  <c r="M8"/>
  <c r="M9" s="1"/>
  <c r="M10"/>
  <c r="R8"/>
  <c r="R9" s="1"/>
  <c r="R10"/>
  <c r="T8"/>
  <c r="T9" s="1"/>
  <c r="T10"/>
  <c r="G10"/>
  <c r="G8"/>
  <c r="G9" s="1"/>
  <c r="N8"/>
  <c r="N9" s="1"/>
  <c r="AP9" i="3"/>
  <c r="T32" i="4"/>
  <c r="T33" s="1"/>
  <c r="AY33" s="1"/>
  <c r="P74"/>
  <c r="P75" s="1"/>
  <c r="AU75" s="1"/>
  <c r="P14"/>
  <c r="P15" s="1"/>
  <c r="AU15" s="1"/>
  <c r="T15"/>
  <c r="AY15" s="1"/>
  <c r="M49"/>
  <c r="L51" s="1"/>
  <c r="AR51" s="1"/>
  <c r="P39"/>
  <c r="AU39" s="1"/>
  <c r="R63"/>
  <c r="AW63" s="1"/>
  <c r="I27"/>
  <c r="AO27" s="1"/>
  <c r="R57"/>
  <c r="AW57" s="1"/>
  <c r="H51"/>
  <c r="AN51" s="1"/>
  <c r="M7"/>
  <c r="L9" s="1"/>
  <c r="AR9" s="1"/>
  <c r="Q15"/>
  <c r="AV15" s="1"/>
  <c r="M19"/>
  <c r="L21" s="1"/>
  <c r="AR21" s="1"/>
  <c r="H27"/>
  <c r="AN27" s="1"/>
  <c r="P32"/>
  <c r="P33" s="1"/>
  <c r="AU33" s="1"/>
  <c r="K39"/>
  <c r="AQ39" s="1"/>
  <c r="T50"/>
  <c r="T51" s="1"/>
  <c r="AY51" s="1"/>
  <c r="Q51"/>
  <c r="AV51" s="1"/>
  <c r="J56"/>
  <c r="J57" s="1"/>
  <c r="AP57" s="1"/>
  <c r="T62"/>
  <c r="T63" s="1"/>
  <c r="AY63" s="1"/>
  <c r="U14"/>
  <c r="U15" s="1"/>
  <c r="AZ15" s="1"/>
  <c r="S44"/>
  <c r="S45" s="1"/>
  <c r="AX45" s="1"/>
  <c r="U26"/>
  <c r="U27" s="1"/>
  <c r="AZ27" s="1"/>
  <c r="J32"/>
  <c r="J33" s="1"/>
  <c r="AP33" s="1"/>
  <c r="T38"/>
  <c r="T39" s="1"/>
  <c r="AY39" s="1"/>
  <c r="I50"/>
  <c r="I51" s="1"/>
  <c r="AO51" s="1"/>
  <c r="P51"/>
  <c r="AU51" s="1"/>
  <c r="P62"/>
  <c r="P63" s="1"/>
  <c r="AU63" s="1"/>
  <c r="M73"/>
  <c r="L75" s="1"/>
  <c r="AR75" s="1"/>
  <c r="P81"/>
  <c r="AU81" s="1"/>
  <c r="T8"/>
  <c r="T9" s="1"/>
  <c r="AY9" s="1"/>
  <c r="H15"/>
  <c r="AN15" s="1"/>
  <c r="S20"/>
  <c r="S21" s="1"/>
  <c r="AX21" s="1"/>
  <c r="Q27"/>
  <c r="AV27" s="1"/>
  <c r="T44"/>
  <c r="T45" s="1"/>
  <c r="AY45" s="1"/>
  <c r="Q57"/>
  <c r="AV57" s="1"/>
  <c r="H75"/>
  <c r="AN75" s="1"/>
  <c r="S80"/>
  <c r="S81" s="1"/>
  <c r="AX81" s="1"/>
  <c r="J33" i="3"/>
  <c r="AN33" s="1"/>
  <c r="J21"/>
  <c r="AN21" s="1"/>
  <c r="J9"/>
  <c r="AN9" s="1"/>
  <c r="J15"/>
  <c r="AN15" s="1"/>
  <c r="J27"/>
  <c r="AN27" s="1"/>
  <c r="P69" i="4"/>
  <c r="AU69" s="1"/>
  <c r="Q8"/>
  <c r="Q9" s="1"/>
  <c r="AV9" s="1"/>
  <c r="I9"/>
  <c r="AO9" s="1"/>
  <c r="P20"/>
  <c r="P21" s="1"/>
  <c r="AU21" s="1"/>
  <c r="I21"/>
  <c r="AO21" s="1"/>
  <c r="U21"/>
  <c r="AZ21" s="1"/>
  <c r="T27"/>
  <c r="AY27" s="1"/>
  <c r="H33"/>
  <c r="AN33" s="1"/>
  <c r="R33"/>
  <c r="AW33" s="1"/>
  <c r="S38"/>
  <c r="S39" s="1"/>
  <c r="AX39" s="1"/>
  <c r="U50"/>
  <c r="U51" s="1"/>
  <c r="AZ51" s="1"/>
  <c r="K62"/>
  <c r="K63" s="1"/>
  <c r="AQ63" s="1"/>
  <c r="H69"/>
  <c r="AN69" s="1"/>
  <c r="T74"/>
  <c r="T75" s="1"/>
  <c r="AY75" s="1"/>
  <c r="M79"/>
  <c r="L81" s="1"/>
  <c r="AR81" s="1"/>
  <c r="K81"/>
  <c r="AQ81" s="1"/>
  <c r="U81"/>
  <c r="AZ81" s="1"/>
  <c r="U9"/>
  <c r="AZ9" s="1"/>
  <c r="J38"/>
  <c r="J39" s="1"/>
  <c r="AP39" s="1"/>
  <c r="H63"/>
  <c r="AN63" s="1"/>
  <c r="P8"/>
  <c r="P9" s="1"/>
  <c r="AU9" s="1"/>
  <c r="H9"/>
  <c r="AN9" s="1"/>
  <c r="H21"/>
  <c r="AN21" s="1"/>
  <c r="T21"/>
  <c r="AY21" s="1"/>
  <c r="H39"/>
  <c r="AN39" s="1"/>
  <c r="P44"/>
  <c r="P45" s="1"/>
  <c r="AU45" s="1"/>
  <c r="T56"/>
  <c r="T57" s="1"/>
  <c r="AY57" s="1"/>
  <c r="P57"/>
  <c r="AU57" s="1"/>
  <c r="V57"/>
  <c r="BA57" s="1"/>
  <c r="J62"/>
  <c r="J63" s="1"/>
  <c r="AP63" s="1"/>
  <c r="T68"/>
  <c r="T69" s="1"/>
  <c r="AY69" s="1"/>
  <c r="O80"/>
  <c r="O81" s="1"/>
  <c r="AT81" s="1"/>
  <c r="H81"/>
  <c r="AN81" s="1"/>
  <c r="T81"/>
  <c r="AY81" s="1"/>
  <c r="P26"/>
  <c r="P27" s="1"/>
  <c r="AU27" s="1"/>
  <c r="H57"/>
  <c r="AN57" s="1"/>
  <c r="U75"/>
  <c r="AZ75" s="1"/>
  <c r="I15"/>
  <c r="AO15" s="1"/>
  <c r="V27"/>
  <c r="BA27" s="1"/>
  <c r="V33"/>
  <c r="BA33" s="1"/>
  <c r="R39"/>
  <c r="AW39" s="1"/>
  <c r="H45"/>
  <c r="AN45" s="1"/>
  <c r="M55"/>
  <c r="L57" s="1"/>
  <c r="AR57" s="1"/>
  <c r="S62"/>
  <c r="S63" s="1"/>
  <c r="AX63" s="1"/>
  <c r="L63"/>
  <c r="AR63" s="1"/>
  <c r="S68"/>
  <c r="S69" s="1"/>
  <c r="AX69" s="1"/>
  <c r="I75"/>
  <c r="AO75" s="1"/>
  <c r="J80"/>
  <c r="J81" s="1"/>
  <c r="AP81" s="1"/>
  <c r="Q81"/>
  <c r="AV81" s="1"/>
  <c r="S8" i="2"/>
  <c r="AV10"/>
  <c r="AN10"/>
  <c r="M36" i="4"/>
  <c r="L39"/>
  <c r="AR39" s="1"/>
  <c r="M60"/>
  <c r="M24"/>
  <c r="M42"/>
  <c r="M25"/>
  <c r="L27" s="1"/>
  <c r="AR27" s="1"/>
  <c r="M31"/>
  <c r="L33" s="1"/>
  <c r="AR33" s="1"/>
  <c r="M54"/>
  <c r="M13"/>
  <c r="L15" s="1"/>
  <c r="AR15" s="1"/>
  <c r="R26" i="3"/>
  <c r="R27" s="1"/>
  <c r="AU27" s="1"/>
  <c r="R20"/>
  <c r="R21" s="1"/>
  <c r="AU21" s="1"/>
  <c r="R8"/>
  <c r="R9" s="1"/>
  <c r="AU9" s="1"/>
  <c r="R32"/>
  <c r="R33" s="1"/>
  <c r="AU33" s="1"/>
  <c r="R14"/>
  <c r="R15" s="1"/>
  <c r="AU15" s="1"/>
  <c r="O8"/>
  <c r="O9" s="1"/>
  <c r="AR9" s="1"/>
  <c r="G15"/>
  <c r="AK15" s="1"/>
  <c r="G21"/>
  <c r="AK21" s="1"/>
  <c r="O32"/>
  <c r="O33" s="1"/>
  <c r="AR33" s="1"/>
  <c r="S33"/>
  <c r="AV33" s="1"/>
  <c r="N8"/>
  <c r="N9" s="1"/>
  <c r="AQ9" s="1"/>
  <c r="U8"/>
  <c r="U9" s="1"/>
  <c r="AX9" s="1"/>
  <c r="N14"/>
  <c r="N15" s="1"/>
  <c r="AQ15" s="1"/>
  <c r="U14"/>
  <c r="U15" s="1"/>
  <c r="O15"/>
  <c r="AR15" s="1"/>
  <c r="N20"/>
  <c r="N21" s="1"/>
  <c r="AQ21" s="1"/>
  <c r="U20"/>
  <c r="U21" s="1"/>
  <c r="O21"/>
  <c r="AR21" s="1"/>
  <c r="N26"/>
  <c r="N27" s="1"/>
  <c r="AQ27" s="1"/>
  <c r="U26"/>
  <c r="U27" s="1"/>
  <c r="O27"/>
  <c r="AR27" s="1"/>
  <c r="N32"/>
  <c r="N33" s="1"/>
  <c r="AQ33" s="1"/>
  <c r="U32"/>
  <c r="U33" s="1"/>
  <c r="G9"/>
  <c r="S9"/>
  <c r="AV9" s="1"/>
  <c r="S15"/>
  <c r="AV15" s="1"/>
  <c r="S21"/>
  <c r="AV21" s="1"/>
  <c r="G27"/>
  <c r="AK27" s="1"/>
  <c r="S27"/>
  <c r="AV27" s="1"/>
  <c r="G33"/>
  <c r="AK33" s="1"/>
  <c r="K9"/>
  <c r="AO9" s="1"/>
  <c r="K15"/>
  <c r="AO15" s="1"/>
  <c r="K21"/>
  <c r="AO21" s="1"/>
  <c r="K27"/>
  <c r="AO27" s="1"/>
  <c r="K33"/>
  <c r="AO33" s="1"/>
  <c r="O8" i="2"/>
  <c r="AI10"/>
  <c r="Q8"/>
  <c r="P8"/>
  <c r="U8"/>
  <c r="L69" i="4"/>
  <c r="AR69" s="1"/>
  <c r="M43"/>
  <c r="L45" s="1"/>
  <c r="AR45" s="1"/>
  <c r="M66"/>
  <c r="M78"/>
  <c r="J8"/>
  <c r="J9" s="1"/>
  <c r="AP9" s="1"/>
  <c r="N45"/>
  <c r="AS45" s="1"/>
  <c r="G9"/>
  <c r="K8"/>
  <c r="K9" s="1"/>
  <c r="AQ9" s="1"/>
  <c r="N9"/>
  <c r="R9"/>
  <c r="V9"/>
  <c r="G14"/>
  <c r="G15" s="1"/>
  <c r="K14"/>
  <c r="K15" s="1"/>
  <c r="AQ15" s="1"/>
  <c r="N15"/>
  <c r="R15"/>
  <c r="V15"/>
  <c r="G20"/>
  <c r="G21" s="1"/>
  <c r="O20"/>
  <c r="O21" s="1"/>
  <c r="AT21" s="1"/>
  <c r="Q32"/>
  <c r="Q33" s="1"/>
  <c r="AV33" s="1"/>
  <c r="N39"/>
  <c r="G44"/>
  <c r="G45" s="1"/>
  <c r="O44"/>
  <c r="O45" s="1"/>
  <c r="AT45" s="1"/>
  <c r="I45"/>
  <c r="U45"/>
  <c r="V51"/>
  <c r="N63"/>
  <c r="G68"/>
  <c r="G69" s="1"/>
  <c r="O68"/>
  <c r="O69" s="1"/>
  <c r="AT69" s="1"/>
  <c r="I69"/>
  <c r="U69"/>
  <c r="Q75"/>
  <c r="V75"/>
  <c r="G80"/>
  <c r="G81" s="1"/>
  <c r="AM81" s="1"/>
  <c r="O50"/>
  <c r="O51" s="1"/>
  <c r="AT51" s="1"/>
  <c r="Q62"/>
  <c r="N69"/>
  <c r="AS69" s="1"/>
  <c r="O8"/>
  <c r="O9" s="1"/>
  <c r="AT9" s="1"/>
  <c r="S8"/>
  <c r="S9" s="1"/>
  <c r="AX9" s="1"/>
  <c r="O14"/>
  <c r="O15" s="1"/>
  <c r="AT15" s="1"/>
  <c r="S14"/>
  <c r="S15" s="1"/>
  <c r="AX15" s="1"/>
  <c r="J20"/>
  <c r="J21" s="1"/>
  <c r="AP21" s="1"/>
  <c r="Q20"/>
  <c r="Q21" s="1"/>
  <c r="AV21" s="1"/>
  <c r="R21"/>
  <c r="AW21" s="1"/>
  <c r="K26"/>
  <c r="K27" s="1"/>
  <c r="AQ27" s="1"/>
  <c r="S26"/>
  <c r="S27" s="1"/>
  <c r="AX27" s="1"/>
  <c r="N27"/>
  <c r="AS27" s="1"/>
  <c r="G32"/>
  <c r="G33" s="1"/>
  <c r="AM33" s="1"/>
  <c r="O32"/>
  <c r="O33" s="1"/>
  <c r="AT33" s="1"/>
  <c r="I33"/>
  <c r="AO33" s="1"/>
  <c r="U33"/>
  <c r="AZ33" s="1"/>
  <c r="I38"/>
  <c r="I39" s="1"/>
  <c r="AO39" s="1"/>
  <c r="U38"/>
  <c r="U39" s="1"/>
  <c r="AZ39" s="1"/>
  <c r="V39"/>
  <c r="BA39" s="1"/>
  <c r="J44"/>
  <c r="J45" s="1"/>
  <c r="AP45" s="1"/>
  <c r="Q44"/>
  <c r="Q45" s="1"/>
  <c r="AV45" s="1"/>
  <c r="R45"/>
  <c r="AW45" s="1"/>
  <c r="K50"/>
  <c r="K51" s="1"/>
  <c r="AQ51" s="1"/>
  <c r="S50"/>
  <c r="S51" s="1"/>
  <c r="AX51" s="1"/>
  <c r="N51"/>
  <c r="AS51" s="1"/>
  <c r="G56"/>
  <c r="G57" s="1"/>
  <c r="AM57" s="1"/>
  <c r="O56"/>
  <c r="O57" s="1"/>
  <c r="AT57" s="1"/>
  <c r="I57"/>
  <c r="AO57" s="1"/>
  <c r="U57"/>
  <c r="AZ57" s="1"/>
  <c r="I62"/>
  <c r="I63" s="1"/>
  <c r="AO63" s="1"/>
  <c r="U62"/>
  <c r="U63" s="1"/>
  <c r="AZ63" s="1"/>
  <c r="Q63"/>
  <c r="AV63" s="1"/>
  <c r="V63"/>
  <c r="BA63" s="1"/>
  <c r="J68"/>
  <c r="J69" s="1"/>
  <c r="AP69" s="1"/>
  <c r="Q68"/>
  <c r="Q69" s="1"/>
  <c r="AV69" s="1"/>
  <c r="R69"/>
  <c r="AW69" s="1"/>
  <c r="K74"/>
  <c r="K75" s="1"/>
  <c r="AQ75" s="1"/>
  <c r="S74"/>
  <c r="S75" s="1"/>
  <c r="AX75" s="1"/>
  <c r="N75"/>
  <c r="I80"/>
  <c r="I81" s="1"/>
  <c r="AO81" s="1"/>
  <c r="N80"/>
  <c r="N81" s="1"/>
  <c r="AS81" s="1"/>
  <c r="R80"/>
  <c r="R81" s="1"/>
  <c r="V80"/>
  <c r="V81" s="1"/>
  <c r="BA81" s="1"/>
  <c r="J14"/>
  <c r="J15" s="1"/>
  <c r="AP15" s="1"/>
  <c r="N21"/>
  <c r="AS21" s="1"/>
  <c r="G26"/>
  <c r="G27" s="1"/>
  <c r="O26"/>
  <c r="O27" s="1"/>
  <c r="AT27" s="1"/>
  <c r="Q38"/>
  <c r="Q39" s="1"/>
  <c r="AV39" s="1"/>
  <c r="G50"/>
  <c r="G51" s="1"/>
  <c r="O74"/>
  <c r="O75" s="1"/>
  <c r="AT75" s="1"/>
  <c r="K21"/>
  <c r="AQ21" s="1"/>
  <c r="V21"/>
  <c r="BA21" s="1"/>
  <c r="J26"/>
  <c r="J27" s="1"/>
  <c r="AP27" s="1"/>
  <c r="R27"/>
  <c r="K32"/>
  <c r="K33" s="1"/>
  <c r="AQ33" s="1"/>
  <c r="S32"/>
  <c r="S33" s="1"/>
  <c r="AX33" s="1"/>
  <c r="N33"/>
  <c r="G38"/>
  <c r="G39" s="1"/>
  <c r="AM39" s="1"/>
  <c r="O38"/>
  <c r="O39" s="1"/>
  <c r="AT39" s="1"/>
  <c r="K45"/>
  <c r="AQ45" s="1"/>
  <c r="V45"/>
  <c r="BA45" s="1"/>
  <c r="J50"/>
  <c r="J51" s="1"/>
  <c r="AP51" s="1"/>
  <c r="R51"/>
  <c r="K56"/>
  <c r="K57" s="1"/>
  <c r="AQ57" s="1"/>
  <c r="S56"/>
  <c r="S57" s="1"/>
  <c r="AX57" s="1"/>
  <c r="N57"/>
  <c r="G62"/>
  <c r="G63" s="1"/>
  <c r="AM63" s="1"/>
  <c r="O62"/>
  <c r="O63" s="1"/>
  <c r="AT63" s="1"/>
  <c r="K69"/>
  <c r="AQ69" s="1"/>
  <c r="V69"/>
  <c r="BA69" s="1"/>
  <c r="J74"/>
  <c r="J75" s="1"/>
  <c r="AP75" s="1"/>
  <c r="G75"/>
  <c r="R75"/>
  <c r="AW75" s="1"/>
  <c r="H8" i="3"/>
  <c r="H9" s="1"/>
  <c r="Q8"/>
  <c r="Q9" s="1"/>
  <c r="AT9" s="1"/>
  <c r="I9"/>
  <c r="AM9" s="1"/>
  <c r="Q14"/>
  <c r="Q15" s="1"/>
  <c r="AT15" s="1"/>
  <c r="I15"/>
  <c r="AM15" s="1"/>
  <c r="Q20"/>
  <c r="Q21" s="1"/>
  <c r="AT21" s="1"/>
  <c r="I21"/>
  <c r="AM21" s="1"/>
  <c r="Q26"/>
  <c r="Q27" s="1"/>
  <c r="AT27" s="1"/>
  <c r="I27"/>
  <c r="AM27" s="1"/>
  <c r="Q32"/>
  <c r="Q33" s="1"/>
  <c r="AT33" s="1"/>
  <c r="I33"/>
  <c r="AM33" s="1"/>
  <c r="H32"/>
  <c r="H33" s="1"/>
  <c r="AL33" s="1"/>
  <c r="P8"/>
  <c r="P9" s="1"/>
  <c r="AS9" s="1"/>
  <c r="T8"/>
  <c r="T9" s="1"/>
  <c r="AW9" s="1"/>
  <c r="M12"/>
  <c r="P14"/>
  <c r="P15" s="1"/>
  <c r="AS15" s="1"/>
  <c r="T14"/>
  <c r="T15" s="1"/>
  <c r="AW15" s="1"/>
  <c r="L15"/>
  <c r="AP15" s="1"/>
  <c r="M18"/>
  <c r="P20"/>
  <c r="P21" s="1"/>
  <c r="AS21" s="1"/>
  <c r="T20"/>
  <c r="T21" s="1"/>
  <c r="AW21" s="1"/>
  <c r="L21"/>
  <c r="AP21" s="1"/>
  <c r="M24"/>
  <c r="P26"/>
  <c r="P27" s="1"/>
  <c r="AS27" s="1"/>
  <c r="T26"/>
  <c r="T27" s="1"/>
  <c r="AW27" s="1"/>
  <c r="L27"/>
  <c r="AP27" s="1"/>
  <c r="M30"/>
  <c r="P32"/>
  <c r="P33" s="1"/>
  <c r="AS33" s="1"/>
  <c r="T32"/>
  <c r="T33" s="1"/>
  <c r="AW33" s="1"/>
  <c r="L33"/>
  <c r="AP33" s="1"/>
  <c r="H14"/>
  <c r="H15" s="1"/>
  <c r="AL15" s="1"/>
  <c r="H20"/>
  <c r="H21" s="1"/>
  <c r="AL21" s="1"/>
  <c r="H26"/>
  <c r="H27" s="1"/>
  <c r="AL27" s="1"/>
  <c r="AM10" i="2"/>
  <c r="AH10"/>
  <c r="K8"/>
  <c r="AP10" l="1"/>
  <c r="O9"/>
  <c r="AR10"/>
  <c r="Q9"/>
  <c r="AL10"/>
  <c r="K9"/>
  <c r="AT10"/>
  <c r="S9"/>
  <c r="AU10"/>
  <c r="U9"/>
  <c r="AQ10"/>
  <c r="P9"/>
  <c r="AX33" i="3"/>
  <c r="AJ33"/>
  <c r="AJ27"/>
  <c r="AX27"/>
  <c r="AJ21"/>
  <c r="AX21"/>
  <c r="AX15"/>
  <c r="AJ15"/>
  <c r="AK9"/>
  <c r="AJ9"/>
  <c r="BC4" s="1"/>
  <c r="AL39" i="4"/>
  <c r="AL51"/>
  <c r="AM51"/>
  <c r="AL27"/>
  <c r="AM27"/>
  <c r="AW81"/>
  <c r="BA75"/>
  <c r="AS63"/>
  <c r="AO45"/>
  <c r="AS15"/>
  <c r="BA9"/>
  <c r="AS57"/>
  <c r="AW51"/>
  <c r="AW27"/>
  <c r="AS75"/>
  <c r="AL15"/>
  <c r="AM15"/>
  <c r="AO69"/>
  <c r="BA51"/>
  <c r="AW15"/>
  <c r="AL75"/>
  <c r="AM75"/>
  <c r="AS33"/>
  <c r="AL69"/>
  <c r="AM69"/>
  <c r="AL45"/>
  <c r="AM45"/>
  <c r="AL21"/>
  <c r="AM21"/>
  <c r="AZ45"/>
  <c r="BA15"/>
  <c r="AS9"/>
  <c r="AL63"/>
  <c r="AL9"/>
  <c r="AM9"/>
  <c r="AV75"/>
  <c r="AZ69"/>
  <c r="AS39"/>
  <c r="AW9"/>
  <c r="AL33"/>
  <c r="AL57"/>
  <c r="AL81"/>
  <c r="AL9" i="3"/>
  <c r="AK10" i="2"/>
  <c r="AG10"/>
  <c r="AO10"/>
  <c r="AS10"/>
  <c r="AE4" l="1"/>
  <c r="BA4"/>
  <c r="AC64" i="4"/>
  <c r="AD64" s="1"/>
  <c r="AE64" s="1"/>
  <c r="BF64"/>
  <c r="AC22"/>
  <c r="AD22" s="1"/>
  <c r="BF22"/>
  <c r="AC28"/>
  <c r="AD28" s="1"/>
  <c r="AE28" s="1"/>
  <c r="BF28"/>
  <c r="AC58"/>
  <c r="AD58" s="1"/>
  <c r="BF58"/>
  <c r="AC70"/>
  <c r="AD70" s="1"/>
  <c r="AE70" s="1"/>
  <c r="BF70"/>
  <c r="BF34"/>
  <c r="AC16"/>
  <c r="AD16" s="1"/>
  <c r="BF16"/>
  <c r="AC52"/>
  <c r="AD52" s="1"/>
  <c r="AE52" s="1"/>
  <c r="BF52"/>
  <c r="AC76"/>
  <c r="AD76" s="1"/>
  <c r="BF76"/>
  <c r="AC40"/>
  <c r="AD40" s="1"/>
  <c r="AE40" s="1"/>
  <c r="BF40"/>
  <c r="AC46"/>
  <c r="AD46" s="1"/>
  <c r="AE46" s="1"/>
  <c r="BF46"/>
  <c r="BF4"/>
  <c r="AC10"/>
  <c r="AD10" s="1"/>
  <c r="BF10"/>
  <c r="AA4" i="2"/>
  <c r="AB4" s="1"/>
  <c r="AC4" s="1"/>
  <c r="AB4" i="3"/>
  <c r="AL34" i="4"/>
  <c r="AS34" s="1"/>
  <c r="AS35" s="1"/>
  <c r="AC34"/>
  <c r="AD34" s="1"/>
  <c r="AE34" s="1"/>
  <c r="AF4"/>
  <c r="AC4"/>
  <c r="AD4" s="1"/>
  <c r="AJ28" i="3"/>
  <c r="AB28"/>
  <c r="AD28" s="1"/>
  <c r="AJ22"/>
  <c r="AB22"/>
  <c r="AD22" s="1"/>
  <c r="AJ16"/>
  <c r="AB16"/>
  <c r="AD16" s="1"/>
  <c r="AJ10"/>
  <c r="AB10"/>
  <c r="AD10" s="1"/>
  <c r="AF34" i="4"/>
  <c r="AL28"/>
  <c r="AF28"/>
  <c r="AE16"/>
  <c r="AL16"/>
  <c r="AE22"/>
  <c r="AL22"/>
  <c r="AL40"/>
  <c r="AE10"/>
  <c r="AL10"/>
  <c r="AL46"/>
  <c r="AL4"/>
  <c r="AE58"/>
  <c r="AL58"/>
  <c r="AF58"/>
  <c r="AL64"/>
  <c r="AF16"/>
  <c r="AF22"/>
  <c r="AL70"/>
  <c r="AE76"/>
  <c r="AL76"/>
  <c r="AF76"/>
  <c r="AL52"/>
  <c r="AF52"/>
  <c r="AF40"/>
  <c r="AF64"/>
  <c r="AF70"/>
  <c r="AF10"/>
  <c r="AF46"/>
  <c r="AE28" i="3"/>
  <c r="AE4"/>
  <c r="AJ4"/>
  <c r="AE16"/>
  <c r="AE22"/>
  <c r="AE10"/>
  <c r="AG4" i="2"/>
  <c r="AD4"/>
  <c r="AD4" i="3" l="1"/>
  <c r="AC4"/>
  <c r="AN34" i="4"/>
  <c r="AN35" s="1"/>
  <c r="AZ34"/>
  <c r="AZ35" s="1"/>
  <c r="AO34"/>
  <c r="AO35" s="1"/>
  <c r="BC34"/>
  <c r="BC35" s="1"/>
  <c r="AP34"/>
  <c r="AP35" s="1"/>
  <c r="AW34"/>
  <c r="AW35" s="1"/>
  <c r="AX34"/>
  <c r="AX35" s="1"/>
  <c r="AV34"/>
  <c r="AV35" s="1"/>
  <c r="BA34"/>
  <c r="BA35" s="1"/>
  <c r="AU34"/>
  <c r="AU35" s="1"/>
  <c r="BB34"/>
  <c r="BB35" s="1"/>
  <c r="AM34"/>
  <c r="AY34"/>
  <c r="AY35" s="1"/>
  <c r="AQ34"/>
  <c r="AQ35" s="1"/>
  <c r="AR34"/>
  <c r="AR35" s="1"/>
  <c r="AT34"/>
  <c r="AT35" s="1"/>
  <c r="AZ28" i="3"/>
  <c r="AZ29" s="1"/>
  <c r="AS28"/>
  <c r="AS29" s="1"/>
  <c r="AM28"/>
  <c r="AM29" s="1"/>
  <c r="AK28"/>
  <c r="AY28"/>
  <c r="AY29" s="1"/>
  <c r="AT28"/>
  <c r="AT29" s="1"/>
  <c r="AO28"/>
  <c r="AO29" s="1"/>
  <c r="AU28"/>
  <c r="AU29" s="1"/>
  <c r="AP28"/>
  <c r="AP29" s="1"/>
  <c r="AW28"/>
  <c r="AW29" s="1"/>
  <c r="AQ28"/>
  <c r="AQ29" s="1"/>
  <c r="AL28"/>
  <c r="AL29" s="1"/>
  <c r="AV28"/>
  <c r="AV29" s="1"/>
  <c r="AR28"/>
  <c r="AR29" s="1"/>
  <c r="AN28"/>
  <c r="AN29" s="1"/>
  <c r="AX28"/>
  <c r="AX29" s="1"/>
  <c r="AX22"/>
  <c r="AX23" s="1"/>
  <c r="AN22"/>
  <c r="AN23" s="1"/>
  <c r="AZ22"/>
  <c r="AZ23" s="1"/>
  <c r="AW22"/>
  <c r="AW23" s="1"/>
  <c r="AU22"/>
  <c r="AU23" s="1"/>
  <c r="AT22"/>
  <c r="AT23" s="1"/>
  <c r="AV22"/>
  <c r="AV23" s="1"/>
  <c r="AS22"/>
  <c r="AS23" s="1"/>
  <c r="AQ22"/>
  <c r="AQ23" s="1"/>
  <c r="AP22"/>
  <c r="AP23" s="1"/>
  <c r="AO22"/>
  <c r="AO23" s="1"/>
  <c r="AM22"/>
  <c r="AM23" s="1"/>
  <c r="AL22"/>
  <c r="AL23" s="1"/>
  <c r="AK22"/>
  <c r="AR22"/>
  <c r="AR23" s="1"/>
  <c r="AY22"/>
  <c r="AY23" s="1"/>
  <c r="AY16"/>
  <c r="AY17" s="1"/>
  <c r="AW16"/>
  <c r="AW17" s="1"/>
  <c r="AK16"/>
  <c r="AN16"/>
  <c r="AN17" s="1"/>
  <c r="AO16"/>
  <c r="AO17" s="1"/>
  <c r="AS16"/>
  <c r="AS17" s="1"/>
  <c r="AV16"/>
  <c r="AV17" s="1"/>
  <c r="AT16"/>
  <c r="AT17" s="1"/>
  <c r="AZ16"/>
  <c r="AZ17" s="1"/>
  <c r="AQ16"/>
  <c r="AQ17" s="1"/>
  <c r="AM16"/>
  <c r="AM17" s="1"/>
  <c r="AP16"/>
  <c r="AP17" s="1"/>
  <c r="AR16"/>
  <c r="AR17" s="1"/>
  <c r="AU16"/>
  <c r="AU17" s="1"/>
  <c r="AL16"/>
  <c r="AL17" s="1"/>
  <c r="AX16"/>
  <c r="AX17" s="1"/>
  <c r="AZ10"/>
  <c r="AZ11" s="1"/>
  <c r="AW10"/>
  <c r="AW11" s="1"/>
  <c r="AO10"/>
  <c r="AO11" s="1"/>
  <c r="AS10"/>
  <c r="AS11" s="1"/>
  <c r="AK10"/>
  <c r="AL10"/>
  <c r="AL11" s="1"/>
  <c r="AP10"/>
  <c r="AP11" s="1"/>
  <c r="AT10"/>
  <c r="AT11" s="1"/>
  <c r="AM10"/>
  <c r="AM11" s="1"/>
  <c r="AR10"/>
  <c r="AR11" s="1"/>
  <c r="AY10"/>
  <c r="AY11" s="1"/>
  <c r="AN10"/>
  <c r="AN11" s="1"/>
  <c r="AU10"/>
  <c r="AU11" s="1"/>
  <c r="AQ10"/>
  <c r="AQ11" s="1"/>
  <c r="AV10"/>
  <c r="AV11" s="1"/>
  <c r="AX10"/>
  <c r="AX11" s="1"/>
  <c r="BC4" i="4"/>
  <c r="BC5" s="1"/>
  <c r="BB4"/>
  <c r="BB5" s="1"/>
  <c r="AO4"/>
  <c r="AO5" s="1"/>
  <c r="AP4"/>
  <c r="AP5" s="1"/>
  <c r="AN4"/>
  <c r="AN5" s="1"/>
  <c r="AT4"/>
  <c r="AT5" s="1"/>
  <c r="AY4"/>
  <c r="AY5" s="1"/>
  <c r="AU4"/>
  <c r="AU5" s="1"/>
  <c r="AR4"/>
  <c r="AR5" s="1"/>
  <c r="AX4"/>
  <c r="AX5" s="1"/>
  <c r="AZ4"/>
  <c r="AZ5" s="1"/>
  <c r="AV4"/>
  <c r="AV5" s="1"/>
  <c r="AS4"/>
  <c r="AS5" s="1"/>
  <c r="AW4"/>
  <c r="AW5" s="1"/>
  <c r="AM4"/>
  <c r="AQ4"/>
  <c r="AQ5" s="1"/>
  <c r="BA4"/>
  <c r="BA5" s="1"/>
  <c r="BC46"/>
  <c r="BC47" s="1"/>
  <c r="AP46"/>
  <c r="AP47" s="1"/>
  <c r="BB46"/>
  <c r="BB47" s="1"/>
  <c r="AR46"/>
  <c r="AR47" s="1"/>
  <c r="AV46"/>
  <c r="AV47" s="1"/>
  <c r="AN46"/>
  <c r="AN47" s="1"/>
  <c r="AU46"/>
  <c r="AU47" s="1"/>
  <c r="AX46"/>
  <c r="AX47" s="1"/>
  <c r="AZ46"/>
  <c r="AZ47" s="1"/>
  <c r="AO46"/>
  <c r="AO47" s="1"/>
  <c r="AT46"/>
  <c r="AT47" s="1"/>
  <c r="AY46"/>
  <c r="AY47" s="1"/>
  <c r="AW46"/>
  <c r="AW47" s="1"/>
  <c r="AQ46"/>
  <c r="AQ47" s="1"/>
  <c r="AS46"/>
  <c r="AS47" s="1"/>
  <c r="AM46"/>
  <c r="BA46"/>
  <c r="BA47" s="1"/>
  <c r="BC22"/>
  <c r="BC23" s="1"/>
  <c r="BA22"/>
  <c r="BA23" s="1"/>
  <c r="AP22"/>
  <c r="AP23" s="1"/>
  <c r="AV22"/>
  <c r="AV23" s="1"/>
  <c r="BB22"/>
  <c r="BB23" s="1"/>
  <c r="AR22"/>
  <c r="AR23" s="1"/>
  <c r="AZ22"/>
  <c r="AZ23" s="1"/>
  <c r="AN22"/>
  <c r="AN23" s="1"/>
  <c r="AT22"/>
  <c r="AT23" s="1"/>
  <c r="AY22"/>
  <c r="AY23" s="1"/>
  <c r="AX22"/>
  <c r="AX23" s="1"/>
  <c r="AU22"/>
  <c r="AU23" s="1"/>
  <c r="AO22"/>
  <c r="AO23" s="1"/>
  <c r="AS22"/>
  <c r="AS23" s="1"/>
  <c r="AQ22"/>
  <c r="AQ23" s="1"/>
  <c r="AW22"/>
  <c r="AW23" s="1"/>
  <c r="AM22"/>
  <c r="BC76"/>
  <c r="BC77" s="1"/>
  <c r="AT76"/>
  <c r="AT77" s="1"/>
  <c r="AO76"/>
  <c r="AO77" s="1"/>
  <c r="AV76"/>
  <c r="AV77" s="1"/>
  <c r="BB76"/>
  <c r="BB77" s="1"/>
  <c r="AX76"/>
  <c r="AX77" s="1"/>
  <c r="AN76"/>
  <c r="AN77" s="1"/>
  <c r="AR76"/>
  <c r="AR77" s="1"/>
  <c r="AM76"/>
  <c r="AQ76"/>
  <c r="AQ77" s="1"/>
  <c r="AZ76"/>
  <c r="AZ77" s="1"/>
  <c r="AY76"/>
  <c r="AY77" s="1"/>
  <c r="AU76"/>
  <c r="AU77" s="1"/>
  <c r="AS76"/>
  <c r="AS77" s="1"/>
  <c r="AP76"/>
  <c r="AP77" s="1"/>
  <c r="AW76"/>
  <c r="AW77" s="1"/>
  <c r="BA76"/>
  <c r="BA77" s="1"/>
  <c r="BC16"/>
  <c r="BC17" s="1"/>
  <c r="BB16"/>
  <c r="BB17" s="1"/>
  <c r="AZ16"/>
  <c r="AZ17" s="1"/>
  <c r="AO16"/>
  <c r="AO17" s="1"/>
  <c r="AT16"/>
  <c r="AT17" s="1"/>
  <c r="AP16"/>
  <c r="AP17" s="1"/>
  <c r="AX16"/>
  <c r="AX17" s="1"/>
  <c r="AV16"/>
  <c r="AV17" s="1"/>
  <c r="AY16"/>
  <c r="AY17" s="1"/>
  <c r="AW16"/>
  <c r="AW17" s="1"/>
  <c r="AR16"/>
  <c r="AR17" s="1"/>
  <c r="AN16"/>
  <c r="AN17" s="1"/>
  <c r="AU16"/>
  <c r="AU17" s="1"/>
  <c r="BA16"/>
  <c r="BA17" s="1"/>
  <c r="AM16"/>
  <c r="AQ16"/>
  <c r="AQ17" s="1"/>
  <c r="AS16"/>
  <c r="AS17" s="1"/>
  <c r="AM35"/>
  <c r="BC52"/>
  <c r="BC53" s="1"/>
  <c r="AR52"/>
  <c r="AR53" s="1"/>
  <c r="AP52"/>
  <c r="AP53" s="1"/>
  <c r="BB52"/>
  <c r="BB53" s="1"/>
  <c r="AX52"/>
  <c r="AX53" s="1"/>
  <c r="AN52"/>
  <c r="AN53" s="1"/>
  <c r="AW52"/>
  <c r="AW53" s="1"/>
  <c r="AV52"/>
  <c r="AV53" s="1"/>
  <c r="AQ52"/>
  <c r="AQ53" s="1"/>
  <c r="AU52"/>
  <c r="AU53" s="1"/>
  <c r="AT52"/>
  <c r="AT53" s="1"/>
  <c r="AY52"/>
  <c r="AY53" s="1"/>
  <c r="AM52"/>
  <c r="BA52"/>
  <c r="BA53" s="1"/>
  <c r="AS52"/>
  <c r="AS53" s="1"/>
  <c r="AO52"/>
  <c r="AO53" s="1"/>
  <c r="AZ52"/>
  <c r="AZ53" s="1"/>
  <c r="BC64"/>
  <c r="BC65" s="1"/>
  <c r="BB64"/>
  <c r="BB65" s="1"/>
  <c r="AX64"/>
  <c r="AX65" s="1"/>
  <c r="AT64"/>
  <c r="AT65" s="1"/>
  <c r="AV64"/>
  <c r="AV65" s="1"/>
  <c r="AP64"/>
  <c r="AP65" s="1"/>
  <c r="AS64"/>
  <c r="AS65" s="1"/>
  <c r="AU64"/>
  <c r="AU65" s="1"/>
  <c r="AN64"/>
  <c r="AN65" s="1"/>
  <c r="AW64"/>
  <c r="AW65" s="1"/>
  <c r="AR64"/>
  <c r="AR65" s="1"/>
  <c r="BA64"/>
  <c r="BA65" s="1"/>
  <c r="AY64"/>
  <c r="AY65" s="1"/>
  <c r="AM64"/>
  <c r="AO64"/>
  <c r="AO65" s="1"/>
  <c r="AQ64"/>
  <c r="AQ65" s="1"/>
  <c r="AZ64"/>
  <c r="AZ65" s="1"/>
  <c r="BC10"/>
  <c r="BC11" s="1"/>
  <c r="AO10"/>
  <c r="AO11" s="1"/>
  <c r="BB10"/>
  <c r="BB11" s="1"/>
  <c r="AN10"/>
  <c r="AN11" s="1"/>
  <c r="AY10"/>
  <c r="AY11" s="1"/>
  <c r="AT10"/>
  <c r="AT11" s="1"/>
  <c r="AU10"/>
  <c r="AU11" s="1"/>
  <c r="AZ10"/>
  <c r="AZ11" s="1"/>
  <c r="AP10"/>
  <c r="AP11" s="1"/>
  <c r="AV10"/>
  <c r="AV11" s="1"/>
  <c r="AX10"/>
  <c r="AX11" s="1"/>
  <c r="AR10"/>
  <c r="AR11" s="1"/>
  <c r="AW10"/>
  <c r="AW11" s="1"/>
  <c r="BA10"/>
  <c r="BA11" s="1"/>
  <c r="AQ10"/>
  <c r="AQ11" s="1"/>
  <c r="AS10"/>
  <c r="AS11" s="1"/>
  <c r="AM10"/>
  <c r="BC40"/>
  <c r="BC41" s="1"/>
  <c r="BB40"/>
  <c r="BB41" s="1"/>
  <c r="AX40"/>
  <c r="AX41" s="1"/>
  <c r="AT40"/>
  <c r="AT41" s="1"/>
  <c r="AN40"/>
  <c r="AN41" s="1"/>
  <c r="AS40"/>
  <c r="AS41" s="1"/>
  <c r="AV40"/>
  <c r="AV41" s="1"/>
  <c r="AP40"/>
  <c r="AP41" s="1"/>
  <c r="AW40"/>
  <c r="AW41" s="1"/>
  <c r="AR40"/>
  <c r="AR41" s="1"/>
  <c r="AU40"/>
  <c r="AU41" s="1"/>
  <c r="AM40"/>
  <c r="AY40"/>
  <c r="AY41" s="1"/>
  <c r="BA40"/>
  <c r="BA41" s="1"/>
  <c r="AQ40"/>
  <c r="AQ41" s="1"/>
  <c r="AZ40"/>
  <c r="AZ41" s="1"/>
  <c r="AO40"/>
  <c r="AO41" s="1"/>
  <c r="BC70"/>
  <c r="BC71" s="1"/>
  <c r="AN70"/>
  <c r="AN71" s="1"/>
  <c r="AP70"/>
  <c r="AP71" s="1"/>
  <c r="BB70"/>
  <c r="BB71" s="1"/>
  <c r="AO70"/>
  <c r="AO71" s="1"/>
  <c r="AZ70"/>
  <c r="AZ71" s="1"/>
  <c r="AY70"/>
  <c r="AY71" s="1"/>
  <c r="AR70"/>
  <c r="AR71" s="1"/>
  <c r="AU70"/>
  <c r="AU71" s="1"/>
  <c r="AT70"/>
  <c r="AT71" s="1"/>
  <c r="AQ70"/>
  <c r="AQ71" s="1"/>
  <c r="AX70"/>
  <c r="AX71" s="1"/>
  <c r="AS70"/>
  <c r="AS71" s="1"/>
  <c r="AV70"/>
  <c r="AV71" s="1"/>
  <c r="AW70"/>
  <c r="AW71" s="1"/>
  <c r="BA70"/>
  <c r="BA71" s="1"/>
  <c r="AM70"/>
  <c r="BC28"/>
  <c r="BC29" s="1"/>
  <c r="BB28"/>
  <c r="BB29" s="1"/>
  <c r="AP28"/>
  <c r="AP29" s="1"/>
  <c r="AR28"/>
  <c r="AR29" s="1"/>
  <c r="AX28"/>
  <c r="AX29" s="1"/>
  <c r="AN28"/>
  <c r="AN29" s="1"/>
  <c r="AW28"/>
  <c r="AW29" s="1"/>
  <c r="AT28"/>
  <c r="AT29" s="1"/>
  <c r="AY28"/>
  <c r="AY29" s="1"/>
  <c r="AV28"/>
  <c r="AV29" s="1"/>
  <c r="AQ28"/>
  <c r="AQ29" s="1"/>
  <c r="AU28"/>
  <c r="AU29" s="1"/>
  <c r="AM28"/>
  <c r="BA28"/>
  <c r="BA29" s="1"/>
  <c r="AO28"/>
  <c r="AO29" s="1"/>
  <c r="AS28"/>
  <c r="AS29" s="1"/>
  <c r="AZ28"/>
  <c r="AZ29" s="1"/>
  <c r="BC58"/>
  <c r="BC59" s="1"/>
  <c r="AN58"/>
  <c r="AN59" s="1"/>
  <c r="BB58"/>
  <c r="BB59" s="1"/>
  <c r="AT58"/>
  <c r="AT59" s="1"/>
  <c r="AX58"/>
  <c r="AX59" s="1"/>
  <c r="AZ58"/>
  <c r="AZ59" s="1"/>
  <c r="AQ58"/>
  <c r="AQ59" s="1"/>
  <c r="AO58"/>
  <c r="AO59" s="1"/>
  <c r="AM58"/>
  <c r="AU58"/>
  <c r="AU59" s="1"/>
  <c r="AY58"/>
  <c r="AY59" s="1"/>
  <c r="AW58"/>
  <c r="AW59" s="1"/>
  <c r="BA58"/>
  <c r="BA59" s="1"/>
  <c r="AR58"/>
  <c r="AR59" s="1"/>
  <c r="AP58"/>
  <c r="AP59" s="1"/>
  <c r="AS58"/>
  <c r="AS59" s="1"/>
  <c r="AV58"/>
  <c r="AV59" s="1"/>
  <c r="AZ4" i="3"/>
  <c r="AZ5" s="1"/>
  <c r="AO4"/>
  <c r="AO5" s="1"/>
  <c r="AY4"/>
  <c r="AY5" s="1"/>
  <c r="AK4"/>
  <c r="AU4"/>
  <c r="AU5" s="1"/>
  <c r="AV4"/>
  <c r="AV5" s="1"/>
  <c r="AW4"/>
  <c r="AW5" s="1"/>
  <c r="AR4"/>
  <c r="AR5" s="1"/>
  <c r="AP4"/>
  <c r="AP5" s="1"/>
  <c r="AQ4"/>
  <c r="AQ5" s="1"/>
  <c r="AN4"/>
  <c r="AN5" s="1"/>
  <c r="AX4"/>
  <c r="AX5" s="1"/>
  <c r="AT4"/>
  <c r="AT5" s="1"/>
  <c r="AS4"/>
  <c r="AS5" s="1"/>
  <c r="AM4"/>
  <c r="AM5" s="1"/>
  <c r="AL4"/>
  <c r="AL5" s="1"/>
  <c r="AM4" i="2"/>
  <c r="AM5" s="1"/>
  <c r="AI4"/>
  <c r="AI5" s="1"/>
  <c r="AW4"/>
  <c r="AW5" s="1"/>
  <c r="AX4"/>
  <c r="AX5" s="1"/>
  <c r="AV4"/>
  <c r="AV5" s="1"/>
  <c r="AU4"/>
  <c r="AU5" s="1"/>
  <c r="AP4"/>
  <c r="AP5" s="1"/>
  <c r="AN4"/>
  <c r="AN5" s="1"/>
  <c r="AL4"/>
  <c r="AL5" s="1"/>
  <c r="AQ4"/>
  <c r="AQ5" s="1"/>
  <c r="AH4"/>
  <c r="AJ4"/>
  <c r="AJ5" s="1"/>
  <c r="AR4"/>
  <c r="AR5" s="1"/>
  <c r="AT4"/>
  <c r="AT5" s="1"/>
  <c r="AK4"/>
  <c r="AK5" s="1"/>
  <c r="AS4"/>
  <c r="AS5" s="1"/>
  <c r="AO4"/>
  <c r="AO5" s="1"/>
  <c r="BD34" i="4" l="1"/>
  <c r="BE34" s="1"/>
  <c r="AK34" s="1"/>
  <c r="AK29" i="3"/>
  <c r="BA28"/>
  <c r="AI28" s="1"/>
  <c r="AK23"/>
  <c r="BA22"/>
  <c r="AI22" s="1"/>
  <c r="AK17"/>
  <c r="BA16"/>
  <c r="AI16" s="1"/>
  <c r="AK11"/>
  <c r="BA10"/>
  <c r="AI10" s="1"/>
  <c r="AM53" i="4"/>
  <c r="BD52"/>
  <c r="BE52" s="1"/>
  <c r="AK52" s="1"/>
  <c r="AM77"/>
  <c r="BD76"/>
  <c r="BE76" s="1"/>
  <c r="AK76" s="1"/>
  <c r="AM11"/>
  <c r="BD10"/>
  <c r="BE10" s="1"/>
  <c r="AK10" s="1"/>
  <c r="AM47"/>
  <c r="BD46"/>
  <c r="BE46" s="1"/>
  <c r="AK46" s="1"/>
  <c r="AM71"/>
  <c r="BD70"/>
  <c r="BE70" s="1"/>
  <c r="AK70" s="1"/>
  <c r="AM65"/>
  <c r="BD64"/>
  <c r="BE64" s="1"/>
  <c r="AK64" s="1"/>
  <c r="AM17"/>
  <c r="BD16"/>
  <c r="BE16" s="1"/>
  <c r="AK16" s="1"/>
  <c r="AM5"/>
  <c r="BD4"/>
  <c r="BE4" s="1"/>
  <c r="AM41"/>
  <c r="BD40"/>
  <c r="BE40" s="1"/>
  <c r="AK40" s="1"/>
  <c r="AM59"/>
  <c r="BD58"/>
  <c r="BE58" s="1"/>
  <c r="AK58" s="1"/>
  <c r="AM29"/>
  <c r="BD28"/>
  <c r="BE28" s="1"/>
  <c r="AK28" s="1"/>
  <c r="AM23"/>
  <c r="BD22"/>
  <c r="BE22" s="1"/>
  <c r="AK22" s="1"/>
  <c r="AK5" i="3"/>
  <c r="BA4"/>
  <c r="AH5" i="2"/>
  <c r="AY4"/>
  <c r="AZ4" l="1"/>
  <c r="AF4" s="1"/>
  <c r="BB4" i="3"/>
  <c r="AI4" s="1"/>
</calcChain>
</file>

<file path=xl/sharedStrings.xml><?xml version="1.0" encoding="utf-8"?>
<sst xmlns="http://schemas.openxmlformats.org/spreadsheetml/2006/main" count="260" uniqueCount="91">
  <si>
    <t xml:space="preserve"> </t>
  </si>
  <si>
    <t>ملحوظة
 الدرجات التي تحتها خط هي المواد التي نجح فيها في السنوات الماضية</t>
  </si>
  <si>
    <t>رقم الجلوس</t>
  </si>
  <si>
    <t>الاســـــــــــــم</t>
  </si>
  <si>
    <t>الرقم السرى</t>
  </si>
  <si>
    <t>الفصل الدراسى الأول</t>
  </si>
  <si>
    <t>الفصل الدراسى الثانى</t>
  </si>
  <si>
    <t>مواد التخلف</t>
  </si>
  <si>
    <t>المجموع الكلى</t>
  </si>
  <si>
    <t>التقدير العام</t>
  </si>
  <si>
    <t>النتيجة العامة</t>
  </si>
  <si>
    <t>مجموع الفرقة الأولى</t>
  </si>
  <si>
    <t>مجموع الفرقة الثانية</t>
  </si>
  <si>
    <t>الملاحظات</t>
  </si>
  <si>
    <t>المسرحية</t>
  </si>
  <si>
    <t>الشعر</t>
  </si>
  <si>
    <t>القواعد</t>
  </si>
  <si>
    <t>الصوتيات</t>
  </si>
  <si>
    <t>اللغة الأوربية الثانية</t>
  </si>
  <si>
    <t>القرآن الكريم</t>
  </si>
  <si>
    <t>عقيدة  وأخلاق</t>
  </si>
  <si>
    <t>الفقه الإسلامي</t>
  </si>
  <si>
    <t>اللغة العربية</t>
  </si>
  <si>
    <t>ترجمة سياسية إلى العربية</t>
  </si>
  <si>
    <t>ترجمة سياسية إلى الإنجليزية</t>
  </si>
  <si>
    <t>مقال ومهارات</t>
  </si>
  <si>
    <t>الرواية</t>
  </si>
  <si>
    <t>المحادثة</t>
  </si>
  <si>
    <t>ترجمة متطورة</t>
  </si>
  <si>
    <t>الشفـــوي</t>
  </si>
  <si>
    <t>التحريرى</t>
  </si>
  <si>
    <t>المجمــوع</t>
  </si>
  <si>
    <t>التقديـر</t>
  </si>
  <si>
    <t>أعمال السنة</t>
  </si>
  <si>
    <t>حالة الطالبة</t>
  </si>
  <si>
    <t>جدول رصد درجات الفرقة الثالثة
شعبة: اللغات والترجمة الفورية</t>
  </si>
  <si>
    <t>مستجدة</t>
  </si>
  <si>
    <t>انتظام</t>
  </si>
  <si>
    <t>ترجمة منظورة</t>
  </si>
  <si>
    <t>مجموع الفرقة التمهيدية</t>
  </si>
  <si>
    <t>الحضارة</t>
  </si>
  <si>
    <t>اللغويات</t>
  </si>
  <si>
    <t>المقال</t>
  </si>
  <si>
    <t>السيرة النبوية</t>
  </si>
  <si>
    <t>شعر ونقد</t>
  </si>
  <si>
    <t>تراكيب</t>
  </si>
  <si>
    <t>جدول رصد درجات الفرقة الثانية
شعبة: اللغات والترجمة الفورية</t>
  </si>
  <si>
    <t>المسرحية في القرن 19</t>
  </si>
  <si>
    <t>الرواية في القرن 19</t>
  </si>
  <si>
    <t>الحضارة في القرن 19</t>
  </si>
  <si>
    <t>مقال وتلخيص</t>
  </si>
  <si>
    <t>التفسير</t>
  </si>
  <si>
    <t>النقد الأدبي في القرن 19</t>
  </si>
  <si>
    <t>الشعر في القرن 19</t>
  </si>
  <si>
    <t>ترجمة تحريرية 
(نصوص قانونية)</t>
  </si>
  <si>
    <t>ترجمة تحريرية 
(نصوص أدبية)</t>
  </si>
  <si>
    <t>لغويات</t>
  </si>
  <si>
    <t>ترجمة فورية</t>
  </si>
  <si>
    <t>ترجمة تتبعية</t>
  </si>
  <si>
    <t>نصوص الأدب</t>
  </si>
  <si>
    <t>اسراء محمد محمود عبد الغفور</t>
  </si>
  <si>
    <t>دينا ناصر فهمى محمد</t>
  </si>
  <si>
    <t>شهد عبدالناصر عبد الرحمن اسماعيل (محولة من طيبة)</t>
  </si>
  <si>
    <t>الشيماء شعبان سعدالدين مكى</t>
  </si>
  <si>
    <t>فاطمة الزهراء محمد حسنين محمد</t>
  </si>
  <si>
    <t>أسماء أبوبكر عبدالله يسين</t>
  </si>
  <si>
    <t>اسراء نوبى أحمد ابراهيم</t>
  </si>
  <si>
    <t>آيات محمد صلاح صالح محمد على  (محولة من طيبة )</t>
  </si>
  <si>
    <t>سارة عبد الخالق احمد محمد</t>
  </si>
  <si>
    <t>شروق عبد الناصر فايز محمود</t>
  </si>
  <si>
    <t>ضحى رمضان أمين عسران</t>
  </si>
  <si>
    <t>مريم طه حسين هلال</t>
  </si>
  <si>
    <t>نهاد محمد الأنور سليمان عبد الحفيظ</t>
  </si>
  <si>
    <t>ياسمين سيد صادق أحمد</t>
  </si>
  <si>
    <t xml:space="preserve">هناء احمد حسين حمزة </t>
  </si>
  <si>
    <t>ممتاز</t>
  </si>
  <si>
    <t>منحت تسع درجات في المجموع الكلي لتتمتع بالتقدير الأعلى</t>
  </si>
  <si>
    <t>أميرة الأمير يوسف عبد الباسط 
 (محولة من طيبة)</t>
  </si>
  <si>
    <t>فاطمة أبوالفضل محمد حسن
(محولة من طيبة)</t>
  </si>
  <si>
    <t>مى مسعد عبد العظيم محمد صالح  
(محولة من طيبة )</t>
  </si>
  <si>
    <t xml:space="preserve">
جامعة الأزهر
كلية البنات الأزهرية بأسوان</t>
  </si>
  <si>
    <t>العام الدراسي الجامعي
2016 / 2017 م</t>
  </si>
  <si>
    <t>جدول رصد درجات الفرقة الأولى
شعبة: اللغات والترجمة الفورية (نظام جديد)</t>
  </si>
  <si>
    <t>جامعة الأزهر
كلية البنات الأزهرية بأسوان</t>
  </si>
  <si>
    <t>جيد جداً</t>
  </si>
  <si>
    <t>الاسم</t>
  </si>
  <si>
    <t>المجموع</t>
  </si>
  <si>
    <t>التقدير</t>
  </si>
  <si>
    <t>الترتيب</t>
  </si>
  <si>
    <t>جيد</t>
  </si>
  <si>
    <t>مقبول</t>
  </si>
</sst>
</file>

<file path=xl/styles.xml><?xml version="1.0" encoding="utf-8"?>
<styleSheet xmlns="http://schemas.openxmlformats.org/spreadsheetml/2006/main">
  <fonts count="56">
    <font>
      <sz val="11"/>
      <color theme="1"/>
      <name val="Arial"/>
      <family val="2"/>
      <charset val="178"/>
      <scheme val="minor"/>
    </font>
    <font>
      <b/>
      <sz val="11"/>
      <color theme="1"/>
      <name val="Arial"/>
      <family val="2"/>
      <charset val="178"/>
      <scheme val="minor"/>
    </font>
    <font>
      <b/>
      <sz val="12"/>
      <color theme="1"/>
      <name val="HeshamNormal"/>
      <charset val="178"/>
    </font>
    <font>
      <b/>
      <sz val="7"/>
      <color theme="1"/>
      <name val="Arial"/>
      <family val="2"/>
      <charset val="178"/>
      <scheme val="minor"/>
    </font>
    <font>
      <b/>
      <sz val="18"/>
      <color theme="1"/>
      <name val="HeshamNormal"/>
      <charset val="178"/>
    </font>
    <font>
      <b/>
      <sz val="10"/>
      <color theme="1"/>
      <name val="Yakout Linotype Light"/>
      <family val="2"/>
    </font>
    <font>
      <b/>
      <sz val="14"/>
      <color theme="1"/>
      <name val="HeshamNormal"/>
      <charset val="178"/>
    </font>
    <font>
      <b/>
      <sz val="13"/>
      <color theme="1"/>
      <name val="HeshamNormal"/>
      <charset val="178"/>
    </font>
    <font>
      <b/>
      <sz val="16"/>
      <color theme="1"/>
      <name val="HeshamNormal"/>
      <charset val="178"/>
    </font>
    <font>
      <b/>
      <sz val="7"/>
      <color theme="1"/>
      <name val="HeshamNormal"/>
      <charset val="178"/>
    </font>
    <font>
      <b/>
      <sz val="11"/>
      <color theme="1"/>
      <name val="HeshamNormal"/>
      <charset val="178"/>
    </font>
    <font>
      <b/>
      <sz val="10"/>
      <color theme="1"/>
      <name val="HeshamNormal"/>
      <charset val="178"/>
    </font>
    <font>
      <b/>
      <sz val="15"/>
      <color theme="1"/>
      <name val="HeshamNormal"/>
      <charset val="178"/>
    </font>
    <font>
      <b/>
      <sz val="7"/>
      <color theme="1"/>
      <name val="Yakout Linotype Light"/>
      <family val="2"/>
    </font>
    <font>
      <b/>
      <sz val="14"/>
      <color rgb="FF002060"/>
      <name val="Yakout Linotype Light"/>
      <family val="2"/>
    </font>
    <font>
      <b/>
      <sz val="11"/>
      <color rgb="FF00B050"/>
      <name val="Yakout Linotype Light"/>
      <family val="2"/>
    </font>
    <font>
      <b/>
      <sz val="14"/>
      <color indexed="8"/>
      <name val="Yakout Linotype Light"/>
      <family val="2"/>
    </font>
    <font>
      <b/>
      <sz val="16"/>
      <color theme="1"/>
      <name val="Yakout Linotype Light"/>
      <family val="2"/>
    </font>
    <font>
      <b/>
      <sz val="12"/>
      <color indexed="8"/>
      <name val="Yakout Linotype Light"/>
      <family val="2"/>
    </font>
    <font>
      <b/>
      <sz val="15"/>
      <color rgb="FF002060"/>
      <name val="Yakout Linotype Light"/>
      <family val="2"/>
    </font>
    <font>
      <b/>
      <sz val="12"/>
      <color rgb="FF00B050"/>
      <name val="Yakout Linotype Light"/>
      <family val="2"/>
    </font>
    <font>
      <b/>
      <sz val="13"/>
      <color rgb="FF002060"/>
      <name val="Yakout Linotype Light"/>
      <family val="2"/>
    </font>
    <font>
      <b/>
      <sz val="11"/>
      <color theme="1"/>
      <name val="Arial"/>
      <family val="2"/>
      <scheme val="minor"/>
    </font>
    <font>
      <sz val="12"/>
      <color theme="1"/>
      <name val="HeshamNormal"/>
      <charset val="178"/>
    </font>
    <font>
      <b/>
      <sz val="10"/>
      <color rgb="FF00B050"/>
      <name val="Yakout Linotype Light"/>
      <family val="2"/>
    </font>
    <font>
      <b/>
      <sz val="14"/>
      <color theme="3" tint="-0.249977111117893"/>
      <name val="HeshamNormal"/>
      <charset val="178"/>
    </font>
    <font>
      <b/>
      <sz val="16"/>
      <color theme="3" tint="-0.249977111117893"/>
      <name val="Yakout Linotype Light"/>
      <family val="2"/>
    </font>
    <font>
      <b/>
      <sz val="11"/>
      <name val="HeshamNormal"/>
      <charset val="178"/>
    </font>
    <font>
      <sz val="12"/>
      <color rgb="FF000000"/>
      <name val="Arial"/>
      <family val="2"/>
    </font>
    <font>
      <b/>
      <sz val="12"/>
      <color theme="3" tint="-0.249977111117893"/>
      <name val="Yakout Linotype Light"/>
      <family val="2"/>
    </font>
    <font>
      <b/>
      <sz val="9"/>
      <color theme="1"/>
      <name val="Yakout Linotype Light"/>
      <family val="2"/>
    </font>
    <font>
      <b/>
      <sz val="16"/>
      <color rgb="FFFF0000"/>
      <name val="Yakout Linotype Light"/>
      <family val="2"/>
    </font>
    <font>
      <b/>
      <sz val="16"/>
      <name val="Yakout Linotype Light"/>
      <family val="2"/>
    </font>
    <font>
      <b/>
      <sz val="14"/>
      <color rgb="FF00B050"/>
      <name val="Yakout Linotype Light"/>
      <family val="2"/>
    </font>
    <font>
      <b/>
      <strike/>
      <sz val="16"/>
      <color theme="3" tint="-0.249977111117893"/>
      <name val="Yakout Linotype Light"/>
      <family val="2"/>
    </font>
    <font>
      <b/>
      <sz val="14"/>
      <color theme="3" tint="-0.249977111117893"/>
      <name val="Yakout Linotype Light"/>
      <family val="2"/>
    </font>
    <font>
      <b/>
      <sz val="16"/>
      <color theme="3" tint="-0.499984740745262"/>
      <name val="Yakout Linotype Light"/>
      <family val="2"/>
    </font>
    <font>
      <sz val="16"/>
      <color theme="1"/>
      <name val="Yakout Linotype Light"/>
      <family val="2"/>
    </font>
    <font>
      <b/>
      <sz val="15"/>
      <color theme="1"/>
      <name val="Yakout Linotype Light"/>
      <family val="2"/>
    </font>
    <font>
      <b/>
      <sz val="11"/>
      <color theme="1"/>
      <name val="Al-Kharashi Diwani 1"/>
      <charset val="178"/>
    </font>
    <font>
      <b/>
      <sz val="12"/>
      <color theme="1"/>
      <name val="Al-Kharashi Diwani 1"/>
      <charset val="178"/>
    </font>
    <font>
      <b/>
      <sz val="7"/>
      <color theme="1"/>
      <name val="Al-Kharashi Diwani 1"/>
      <charset val="178"/>
    </font>
    <font>
      <b/>
      <sz val="18"/>
      <color theme="1"/>
      <name val="Al-Kharashi Diwani 1"/>
      <charset val="178"/>
    </font>
    <font>
      <b/>
      <sz val="9"/>
      <color theme="1"/>
      <name val="Simplified Arabic"/>
      <family val="1"/>
    </font>
    <font>
      <b/>
      <sz val="16"/>
      <color theme="3" tint="-0.249977111117893"/>
      <name val="PT Bold Dusky"/>
      <charset val="178"/>
    </font>
    <font>
      <b/>
      <sz val="10"/>
      <color theme="3" tint="-0.249977111117893"/>
      <name val="PT Bold Dusky"/>
      <charset val="178"/>
    </font>
    <font>
      <sz val="20"/>
      <color theme="3" tint="-0.249977111117893"/>
      <name val="PT Bold Dusky"/>
      <charset val="178"/>
    </font>
    <font>
      <b/>
      <sz val="14"/>
      <color theme="3" tint="-0.249977111117893"/>
      <name val="PT Bold Dusky"/>
      <charset val="178"/>
    </font>
    <font>
      <b/>
      <sz val="20"/>
      <color theme="3" tint="-0.249977111117893"/>
      <name val="PT Bold Dusky"/>
      <charset val="178"/>
    </font>
    <font>
      <b/>
      <sz val="10"/>
      <color rgb="FFFF0000"/>
      <name val="Yakout Linotype Light"/>
      <family val="2"/>
    </font>
    <font>
      <b/>
      <sz val="11"/>
      <color theme="4" tint="-0.249977111117893"/>
      <name val="Arial"/>
      <family val="2"/>
      <charset val="178"/>
      <scheme val="minor"/>
    </font>
    <font>
      <b/>
      <sz val="10"/>
      <color theme="1"/>
      <name val="Arial"/>
      <family val="2"/>
      <charset val="178"/>
      <scheme val="minor"/>
    </font>
    <font>
      <b/>
      <sz val="10"/>
      <color theme="1"/>
      <name val="Times New Roman"/>
      <family val="1"/>
      <scheme val="major"/>
    </font>
    <font>
      <b/>
      <sz val="14"/>
      <color rgb="FF066E26"/>
      <name val="Yakout Linotype Light"/>
      <family val="2"/>
    </font>
    <font>
      <b/>
      <sz val="12"/>
      <color rgb="FF066E26"/>
      <name val="Yakout Linotype Light"/>
      <family val="2"/>
    </font>
    <font>
      <b/>
      <sz val="15"/>
      <color theme="3" tint="-0.249977111117893"/>
      <name val="Yakout Linotype Light"/>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02">
    <border>
      <left/>
      <right/>
      <top/>
      <bottom/>
      <diagonal/>
    </border>
    <border>
      <left/>
      <right/>
      <top/>
      <bottom style="double">
        <color auto="1"/>
      </bottom>
      <diagonal/>
    </border>
    <border>
      <left style="dotted">
        <color auto="1"/>
      </left>
      <right/>
      <top/>
      <bottom style="double">
        <color auto="1"/>
      </bottom>
      <diagonal/>
    </border>
    <border>
      <left style="thin">
        <color auto="1"/>
      </left>
      <right style="thin">
        <color auto="1"/>
      </right>
      <top style="double">
        <color auto="1"/>
      </top>
      <bottom/>
      <diagonal/>
    </border>
    <border>
      <left style="thin">
        <color auto="1"/>
      </left>
      <right/>
      <top style="double">
        <color auto="1"/>
      </top>
      <bottom/>
      <diagonal/>
    </border>
    <border>
      <left/>
      <right style="dashed">
        <color auto="1"/>
      </right>
      <top style="double">
        <color auto="1"/>
      </top>
      <bottom/>
      <diagonal/>
    </border>
    <border>
      <left style="dashed">
        <color auto="1"/>
      </left>
      <right style="medium">
        <color auto="1"/>
      </right>
      <top style="double">
        <color auto="1"/>
      </top>
      <bottom/>
      <diagonal/>
    </border>
    <border>
      <left style="medium">
        <color auto="1"/>
      </left>
      <right style="medium">
        <color auto="1"/>
      </right>
      <top style="double">
        <color auto="1"/>
      </top>
      <bottom/>
      <diagonal/>
    </border>
    <border>
      <left style="medium">
        <color auto="1"/>
      </left>
      <right/>
      <top style="double">
        <color auto="1"/>
      </top>
      <bottom style="thin">
        <color auto="1"/>
      </bottom>
      <diagonal/>
    </border>
    <border>
      <left/>
      <right/>
      <top style="double">
        <color auto="1"/>
      </top>
      <bottom style="thin">
        <color auto="1"/>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style="thin">
        <color auto="1"/>
      </left>
      <right style="medium">
        <color auto="1"/>
      </right>
      <top style="double">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dashed">
        <color auto="1"/>
      </right>
      <top/>
      <bottom style="medium">
        <color auto="1"/>
      </bottom>
      <diagonal/>
    </border>
    <border>
      <left style="dashed">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dotted">
        <color auto="1"/>
      </right>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dotted">
        <color auto="1"/>
      </top>
      <bottom style="dotted">
        <color auto="1"/>
      </bottom>
      <diagonal/>
    </border>
    <border>
      <left style="medium">
        <color auto="1"/>
      </left>
      <right style="thin">
        <color auto="1"/>
      </right>
      <top style="hair">
        <color auto="1"/>
      </top>
      <bottom style="dotted">
        <color auto="1"/>
      </bottom>
      <diagonal/>
    </border>
    <border>
      <left style="thin">
        <color auto="1"/>
      </left>
      <right style="thin">
        <color auto="1"/>
      </right>
      <top style="hair">
        <color auto="1"/>
      </top>
      <bottom style="dotted">
        <color auto="1"/>
      </bottom>
      <diagonal/>
    </border>
    <border>
      <left style="thin">
        <color auto="1"/>
      </left>
      <right style="medium">
        <color auto="1"/>
      </right>
      <top style="hair">
        <color auto="1"/>
      </top>
      <bottom style="dotted">
        <color auto="1"/>
      </bottom>
      <diagonal/>
    </border>
    <border>
      <left style="medium">
        <color auto="1"/>
      </left>
      <right style="dotted">
        <color auto="1"/>
      </right>
      <top style="dotted">
        <color auto="1"/>
      </top>
      <bottom style="dotted">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top/>
      <bottom/>
      <diagonal/>
    </border>
    <border>
      <left style="medium">
        <color auto="1"/>
      </left>
      <right style="medium">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medium">
        <color auto="1"/>
      </left>
      <right style="thin">
        <color auto="1"/>
      </right>
      <top style="dotted">
        <color auto="1"/>
      </top>
      <bottom style="medium">
        <color auto="1"/>
      </bottom>
      <diagonal/>
    </border>
    <border>
      <left style="thin">
        <color auto="1"/>
      </left>
      <right style="thin">
        <color auto="1"/>
      </right>
      <top style="hair">
        <color auto="1"/>
      </top>
      <bottom style="medium">
        <color auto="1"/>
      </bottom>
      <diagonal/>
    </border>
    <border>
      <left style="hair">
        <color auto="1"/>
      </left>
      <right/>
      <top style="hair">
        <color auto="1"/>
      </top>
      <bottom style="medium">
        <color auto="1"/>
      </bottom>
      <diagonal/>
    </border>
    <border>
      <left/>
      <right style="medium">
        <color auto="1"/>
      </right>
      <top style="hair">
        <color auto="1"/>
      </top>
      <bottom style="medium">
        <color auto="1"/>
      </bottom>
      <diagonal/>
    </border>
    <border>
      <left style="thin">
        <color auto="1"/>
      </left>
      <right/>
      <top/>
      <bottom/>
      <diagonal/>
    </border>
    <border>
      <left style="medium">
        <color auto="1"/>
      </left>
      <right style="thin">
        <color auto="1"/>
      </right>
      <top/>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dotted">
        <color auto="1"/>
      </right>
      <top style="medium">
        <color auto="1"/>
      </top>
      <bottom style="hair">
        <color auto="1"/>
      </bottom>
      <diagonal/>
    </border>
    <border>
      <left/>
      <right style="thin">
        <color auto="1"/>
      </right>
      <top style="medium">
        <color auto="1"/>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medium">
        <color auto="1"/>
      </right>
      <top style="dotted">
        <color auto="1"/>
      </top>
      <bottom/>
      <diagonal/>
    </border>
    <border>
      <left style="medium">
        <color auto="1"/>
      </left>
      <right style="thin">
        <color auto="1"/>
      </right>
      <top/>
      <bottom style="dotted">
        <color auto="1"/>
      </bottom>
      <diagonal/>
    </border>
    <border>
      <left style="thin">
        <color auto="1"/>
      </left>
      <right style="hair">
        <color auto="1"/>
      </right>
      <top style="dotted">
        <color auto="1"/>
      </top>
      <bottom/>
      <diagonal/>
    </border>
    <border>
      <left style="medium">
        <color auto="1"/>
      </left>
      <right style="hair">
        <color auto="1"/>
      </right>
      <top style="dotted">
        <color auto="1"/>
      </top>
      <bottom/>
      <diagonal/>
    </border>
    <border>
      <left style="hair">
        <color auto="1"/>
      </left>
      <right style="thin">
        <color auto="1"/>
      </right>
      <top style="hair">
        <color auto="1"/>
      </top>
      <bottom/>
      <diagonal/>
    </border>
    <border>
      <left style="medium">
        <color auto="1"/>
      </left>
      <right style="medium">
        <color auto="1"/>
      </right>
      <top/>
      <bottom style="dotted">
        <color auto="1"/>
      </bottom>
      <diagonal/>
    </border>
    <border>
      <left style="thin">
        <color auto="1"/>
      </left>
      <right style="thin">
        <color auto="1"/>
      </right>
      <top/>
      <bottom style="dotted">
        <color auto="1"/>
      </bottom>
      <diagonal/>
    </border>
    <border>
      <left style="thin">
        <color auto="1"/>
      </left>
      <right style="medium">
        <color auto="1"/>
      </right>
      <top/>
      <bottom style="dotted">
        <color auto="1"/>
      </bottom>
      <diagonal/>
    </border>
    <border>
      <left style="dotted">
        <color auto="1"/>
      </left>
      <right style="thin">
        <color auto="1"/>
      </right>
      <top style="hair">
        <color auto="1"/>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style="hair">
        <color auto="1"/>
      </left>
      <right style="medium">
        <color auto="1"/>
      </right>
      <top style="hair">
        <color auto="1"/>
      </top>
      <bottom/>
      <diagonal/>
    </border>
    <border>
      <left/>
      <right style="medium">
        <color auto="1"/>
      </right>
      <top/>
      <bottom style="hair">
        <color auto="1"/>
      </bottom>
      <diagonal/>
    </border>
    <border>
      <left style="medium">
        <color auto="1"/>
      </left>
      <right style="thin">
        <color auto="1"/>
      </right>
      <top style="dotted">
        <color auto="1"/>
      </top>
      <bottom/>
      <diagonal/>
    </border>
    <border diagonalUp="1" diagonalDown="1">
      <left style="hair">
        <color auto="1"/>
      </left>
      <right style="hair">
        <color auto="1"/>
      </right>
      <top style="medium">
        <color auto="1"/>
      </top>
      <bottom/>
      <diagonal style="hair">
        <color auto="1"/>
      </diagonal>
    </border>
    <border diagonalUp="1" diagonalDown="1">
      <left style="hair">
        <color auto="1"/>
      </left>
      <right style="hair">
        <color auto="1"/>
      </right>
      <top style="medium">
        <color auto="1"/>
      </top>
      <bottom style="hair">
        <color auto="1"/>
      </bottom>
      <diagonal style="hair">
        <color auto="1"/>
      </diagonal>
    </border>
    <border diagonalUp="1" diagonalDown="1">
      <left style="hair">
        <color auto="1"/>
      </left>
      <right style="hair">
        <color auto="1"/>
      </right>
      <top/>
      <bottom/>
      <diagonal style="hair">
        <color auto="1"/>
      </diagonal>
    </border>
    <border diagonalUp="1" diagonalDown="1">
      <left style="hair">
        <color auto="1"/>
      </left>
      <right style="hair">
        <color auto="1"/>
      </right>
      <top/>
      <bottom style="hair">
        <color auto="1"/>
      </bottom>
      <diagonal style="hair">
        <color auto="1"/>
      </diagonal>
    </border>
    <border diagonalUp="1" diagonalDown="1">
      <left style="hair">
        <color auto="1"/>
      </left>
      <right style="hair">
        <color auto="1"/>
      </right>
      <top style="hair">
        <color auto="1"/>
      </top>
      <bottom style="hair">
        <color auto="1"/>
      </bottom>
      <diagonal style="hair">
        <color auto="1"/>
      </diagonal>
    </border>
    <border diagonalUp="1" diagonalDown="1">
      <left style="hair">
        <color auto="1"/>
      </left>
      <right style="hair">
        <color auto="1"/>
      </right>
      <top style="dotted">
        <color auto="1"/>
      </top>
      <bottom style="dotted">
        <color auto="1"/>
      </bottom>
      <diagonal style="hair">
        <color auto="1"/>
      </diagonal>
    </border>
    <border diagonalUp="1" diagonalDown="1">
      <left style="hair">
        <color auto="1"/>
      </left>
      <right style="hair">
        <color auto="1"/>
      </right>
      <top style="hair">
        <color auto="1"/>
      </top>
      <bottom style="dotted">
        <color auto="1"/>
      </bottom>
      <diagonal style="hair">
        <color auto="1"/>
      </diagonal>
    </border>
    <border diagonalUp="1" diagonalDown="1">
      <left style="hair">
        <color auto="1"/>
      </left>
      <right style="hair">
        <color auto="1"/>
      </right>
      <top style="dotted">
        <color auto="1"/>
      </top>
      <bottom/>
      <diagonal style="hair">
        <color auto="1"/>
      </diagonal>
    </border>
    <border diagonalUp="1" diagonalDown="1">
      <left style="hair">
        <color auto="1"/>
      </left>
      <right style="hair">
        <color auto="1"/>
      </right>
      <top style="hair">
        <color auto="1"/>
      </top>
      <bottom/>
      <diagonal style="hair">
        <color auto="1"/>
      </diagonal>
    </border>
    <border diagonalUp="1" diagonalDown="1">
      <left style="hair">
        <color auto="1"/>
      </left>
      <right style="hair">
        <color auto="1"/>
      </right>
      <top/>
      <bottom style="dotted">
        <color auto="1"/>
      </bottom>
      <diagonal style="hair">
        <color auto="1"/>
      </diagonal>
    </border>
    <border diagonalUp="1" diagonalDown="1">
      <left style="hair">
        <color auto="1"/>
      </left>
      <right style="hair">
        <color auto="1"/>
      </right>
      <top/>
      <bottom style="medium">
        <color auto="1"/>
      </bottom>
      <diagonal style="hair">
        <color auto="1"/>
      </diagonal>
    </border>
    <border diagonalUp="1" diagonalDown="1">
      <left style="hair">
        <color auto="1"/>
      </left>
      <right style="hair">
        <color auto="1"/>
      </right>
      <top style="dotted">
        <color auto="1"/>
      </top>
      <bottom style="medium">
        <color auto="1"/>
      </bottom>
      <diagonal style="hair">
        <color auto="1"/>
      </diagonal>
    </border>
    <border diagonalUp="1" diagonalDown="1">
      <left style="hair">
        <color auto="1"/>
      </left>
      <right style="hair">
        <color auto="1"/>
      </right>
      <top style="hair">
        <color auto="1"/>
      </top>
      <bottom style="medium">
        <color auto="1"/>
      </bottom>
      <diagonal style="hair">
        <color auto="1"/>
      </diagonal>
    </border>
    <border>
      <left/>
      <right style="medium">
        <color auto="1"/>
      </right>
      <top style="medium">
        <color auto="1"/>
      </top>
      <bottom/>
      <diagonal/>
    </border>
    <border>
      <left/>
      <right style="medium">
        <color auto="1"/>
      </right>
      <top/>
      <bottom/>
      <diagonal/>
    </border>
    <border>
      <left/>
      <right style="thin">
        <color auto="1"/>
      </right>
      <top/>
      <bottom style="medium">
        <color auto="1"/>
      </bottom>
      <diagonal/>
    </border>
    <border>
      <left style="thin">
        <color auto="1"/>
      </left>
      <right style="medium">
        <color auto="1"/>
      </right>
      <top style="dotted">
        <color auto="1"/>
      </top>
      <bottom/>
      <diagonal/>
    </border>
    <border>
      <left style="hair">
        <color auto="1"/>
      </left>
      <right style="medium">
        <color auto="1"/>
      </right>
      <top/>
      <bottom style="medium">
        <color auto="1"/>
      </bottom>
      <diagonal/>
    </border>
    <border>
      <left style="hair">
        <color auto="1"/>
      </left>
      <right style="medium">
        <color auto="1"/>
      </right>
      <top/>
      <bottom style="dotted">
        <color auto="1"/>
      </bottom>
      <diagonal/>
    </border>
    <border>
      <left style="hair">
        <color auto="1"/>
      </left>
      <right style="medium">
        <color auto="1"/>
      </right>
      <top style="dotted">
        <color auto="1"/>
      </top>
      <bottom/>
      <diagonal/>
    </border>
    <border>
      <left style="thin">
        <color auto="1"/>
      </left>
      <right/>
      <top style="dotted">
        <color auto="1"/>
      </top>
      <bottom/>
      <diagonal/>
    </border>
  </borders>
  <cellStyleXfs count="1">
    <xf numFmtId="0" fontId="0" fillId="0" borderId="0"/>
  </cellStyleXfs>
  <cellXfs count="352">
    <xf numFmtId="0" fontId="0" fillId="0" borderId="0" xfId="0"/>
    <xf numFmtId="0" fontId="1" fillId="0" borderId="0" xfId="0" applyFont="1" applyBorder="1" applyAlignment="1"/>
    <xf numFmtId="0" fontId="1" fillId="0" borderId="1" xfId="0" applyFont="1" applyBorder="1" applyAlignment="1"/>
    <xf numFmtId="0" fontId="1" fillId="0" borderId="1" xfId="0" applyFont="1" applyBorder="1" applyAlignment="1">
      <alignment textRotation="90"/>
    </xf>
    <xf numFmtId="0" fontId="3" fillId="0" borderId="0" xfId="0" applyFont="1" applyBorder="1" applyAlignment="1"/>
    <xf numFmtId="0" fontId="4" fillId="0" borderId="1" xfId="0" applyFont="1" applyBorder="1" applyAlignment="1">
      <alignment vertical="center"/>
    </xf>
    <xf numFmtId="0" fontId="5" fillId="0" borderId="1" xfId="0" applyFont="1" applyBorder="1" applyAlignment="1" applyProtection="1">
      <alignment vertical="center" wrapText="1"/>
      <protection locked="0"/>
    </xf>
    <xf numFmtId="0" fontId="2" fillId="0" borderId="0" xfId="0" applyFont="1" applyBorder="1" applyAlignment="1" applyProtection="1">
      <protection locked="0"/>
    </xf>
    <xf numFmtId="0" fontId="1" fillId="0" borderId="0" xfId="0" applyFont="1"/>
    <xf numFmtId="0" fontId="9" fillId="2" borderId="7" xfId="0" applyFont="1" applyFill="1" applyBorder="1" applyAlignment="1"/>
    <xf numFmtId="0" fontId="9" fillId="2" borderId="18" xfId="0" applyFont="1" applyFill="1" applyBorder="1" applyAlignment="1"/>
    <xf numFmtId="0" fontId="8" fillId="2" borderId="19" xfId="0" applyFont="1" applyFill="1" applyBorder="1" applyAlignment="1">
      <alignment horizontal="center" vertical="center" textRotation="90"/>
    </xf>
    <xf numFmtId="0" fontId="8" fillId="2" borderId="20" xfId="0" applyFont="1" applyFill="1" applyBorder="1" applyAlignment="1">
      <alignment horizontal="center" vertical="center" textRotation="90"/>
    </xf>
    <xf numFmtId="0" fontId="10" fillId="2" borderId="21" xfId="0" applyFont="1" applyFill="1" applyBorder="1" applyAlignment="1">
      <alignment horizontal="center" vertical="center" textRotation="90" wrapText="1"/>
    </xf>
    <xf numFmtId="0" fontId="12" fillId="2" borderId="23" xfId="0" applyFont="1" applyFill="1" applyBorder="1" applyAlignment="1">
      <alignment horizontal="center" vertical="center" textRotation="90"/>
    </xf>
    <xf numFmtId="0" fontId="6" fillId="2" borderId="23" xfId="0" applyFont="1" applyFill="1" applyBorder="1" applyAlignment="1">
      <alignment horizontal="center" vertical="center" textRotation="90"/>
    </xf>
    <xf numFmtId="0" fontId="10" fillId="2" borderId="24" xfId="0" applyFont="1" applyFill="1" applyBorder="1" applyAlignment="1">
      <alignment horizontal="center" vertical="center" textRotation="90" wrapText="1"/>
    </xf>
    <xf numFmtId="0" fontId="8" fillId="2" borderId="24" xfId="0" applyFont="1" applyFill="1" applyBorder="1" applyAlignment="1">
      <alignment horizontal="center" vertical="center" textRotation="90"/>
    </xf>
    <xf numFmtId="0" fontId="6" fillId="2" borderId="20" xfId="0" applyFont="1" applyFill="1" applyBorder="1" applyAlignment="1">
      <alignment horizontal="center" vertical="center" textRotation="90"/>
    </xf>
    <xf numFmtId="0" fontId="13" fillId="0" borderId="29" xfId="0" applyFont="1" applyBorder="1" applyAlignment="1">
      <alignment horizontal="center" vertical="center"/>
    </xf>
    <xf numFmtId="0" fontId="14" fillId="0" borderId="30" xfId="0" applyFont="1" applyBorder="1" applyAlignment="1" applyProtection="1">
      <alignment horizontal="center" vertical="center" readingOrder="2"/>
      <protection locked="0"/>
    </xf>
    <xf numFmtId="0" fontId="14" fillId="0" borderId="31" xfId="0" applyFont="1" applyBorder="1" applyAlignment="1" applyProtection="1">
      <alignment horizontal="center" vertical="center" readingOrder="2"/>
      <protection locked="0"/>
    </xf>
    <xf numFmtId="0" fontId="14" fillId="0" borderId="32" xfId="0" applyFont="1" applyBorder="1" applyAlignment="1" applyProtection="1">
      <alignment horizontal="center" vertical="center" readingOrder="2"/>
      <protection locked="0"/>
    </xf>
    <xf numFmtId="0" fontId="14" fillId="0" borderId="33" xfId="0" applyFont="1" applyBorder="1" applyAlignment="1" applyProtection="1">
      <alignment horizontal="center" vertical="center" readingOrder="2"/>
      <protection locked="0"/>
    </xf>
    <xf numFmtId="0" fontId="16" fillId="0" borderId="34" xfId="0" applyFont="1" applyBorder="1" applyAlignment="1" applyProtection="1">
      <alignment vertical="center" wrapText="1"/>
      <protection locked="0"/>
    </xf>
    <xf numFmtId="0" fontId="13" fillId="0" borderId="39" xfId="0" applyFont="1" applyBorder="1" applyAlignment="1">
      <alignment horizontal="center" vertical="center"/>
    </xf>
    <xf numFmtId="0" fontId="14" fillId="0" borderId="40" xfId="0" applyFont="1" applyBorder="1" applyAlignment="1" applyProtection="1">
      <alignment horizontal="center" vertical="center" readingOrder="2"/>
      <protection locked="0"/>
    </xf>
    <xf numFmtId="0" fontId="14" fillId="0" borderId="41" xfId="0" applyFont="1" applyBorder="1" applyAlignment="1" applyProtection="1">
      <alignment horizontal="center" vertical="center" readingOrder="2"/>
      <protection locked="0"/>
    </xf>
    <xf numFmtId="0" fontId="14" fillId="0" borderId="42" xfId="0" applyFont="1" applyBorder="1" applyAlignment="1" applyProtection="1">
      <alignment horizontal="center" vertical="center" readingOrder="2"/>
      <protection locked="0"/>
    </xf>
    <xf numFmtId="0" fontId="14" fillId="0" borderId="43" xfId="0" applyFont="1" applyBorder="1" applyAlignment="1" applyProtection="1">
      <alignment horizontal="center" vertical="center" readingOrder="2"/>
      <protection locked="0"/>
    </xf>
    <xf numFmtId="0" fontId="18" fillId="0" borderId="44" xfId="0" applyFont="1" applyBorder="1" applyAlignment="1" applyProtection="1">
      <alignment vertical="center" wrapText="1"/>
      <protection locked="0"/>
    </xf>
    <xf numFmtId="0" fontId="13" fillId="0" borderId="50" xfId="0" applyFont="1" applyBorder="1" applyAlignment="1">
      <alignment horizontal="center" vertical="center"/>
    </xf>
    <xf numFmtId="0" fontId="19" fillId="0" borderId="51" xfId="0" applyFont="1" applyBorder="1" applyAlignment="1">
      <alignment horizontal="center" vertical="center" readingOrder="2"/>
    </xf>
    <xf numFmtId="0" fontId="21" fillId="0" borderId="52" xfId="0" applyFont="1" applyBorder="1" applyAlignment="1" applyProtection="1">
      <alignment horizontal="center" vertical="center" readingOrder="2"/>
      <protection locked="0"/>
    </xf>
    <xf numFmtId="0" fontId="21" fillId="0" borderId="53" xfId="0" applyFont="1" applyBorder="1" applyAlignment="1" applyProtection="1">
      <alignment vertical="center" readingOrder="2"/>
      <protection locked="0"/>
    </xf>
    <xf numFmtId="0" fontId="1" fillId="0" borderId="0" xfId="0" applyFont="1" applyAlignment="1">
      <alignment textRotation="90"/>
    </xf>
    <xf numFmtId="0" fontId="3" fillId="0" borderId="0" xfId="0" applyFont="1"/>
    <xf numFmtId="0" fontId="23" fillId="0" borderId="0" xfId="0" applyFont="1" applyProtection="1">
      <protection locked="0"/>
    </xf>
    <xf numFmtId="0" fontId="14" fillId="0" borderId="58" xfId="0" applyFont="1" applyBorder="1" applyAlignment="1" applyProtection="1">
      <alignment horizontal="center" vertical="center" readingOrder="2"/>
      <protection locked="0"/>
    </xf>
    <xf numFmtId="0" fontId="14" fillId="0" borderId="59" xfId="0" applyFont="1" applyBorder="1" applyAlignment="1" applyProtection="1">
      <alignment horizontal="center" vertical="center" readingOrder="2"/>
      <protection locked="0"/>
    </xf>
    <xf numFmtId="0" fontId="14" fillId="0" borderId="60" xfId="0" applyFont="1" applyBorder="1" applyAlignment="1" applyProtection="1">
      <alignment horizontal="center" vertical="center" readingOrder="2"/>
      <protection locked="0"/>
    </xf>
    <xf numFmtId="0" fontId="14" fillId="0" borderId="61" xfId="0" applyFont="1" applyBorder="1" applyAlignment="1" applyProtection="1">
      <alignment horizontal="center" vertical="center" readingOrder="2"/>
      <protection locked="0"/>
    </xf>
    <xf numFmtId="0" fontId="16" fillId="0" borderId="63" xfId="0" applyFont="1" applyBorder="1" applyAlignment="1" applyProtection="1">
      <alignment vertical="center" wrapText="1"/>
      <protection locked="0"/>
    </xf>
    <xf numFmtId="0" fontId="11" fillId="3" borderId="56" xfId="0" applyFont="1" applyFill="1" applyBorder="1" applyAlignment="1">
      <alignment horizontal="center" vertical="center" textRotation="90"/>
    </xf>
    <xf numFmtId="0" fontId="6" fillId="2" borderId="11" xfId="0" applyFont="1" applyFill="1" applyBorder="1" applyAlignment="1">
      <alignment horizontal="center" vertical="center" textRotation="90"/>
    </xf>
    <xf numFmtId="0" fontId="6" fillId="2" borderId="26" xfId="0" applyFont="1" applyFill="1" applyBorder="1" applyAlignment="1">
      <alignment horizontal="center" vertical="center" textRotation="90"/>
    </xf>
    <xf numFmtId="0" fontId="15" fillId="0" borderId="46" xfId="0" applyFont="1" applyBorder="1" applyAlignment="1" applyProtection="1">
      <alignment horizontal="center" vertical="center" textRotation="90" readingOrder="2"/>
      <protection locked="0"/>
    </xf>
    <xf numFmtId="0" fontId="19" fillId="0" borderId="69" xfId="0" applyFont="1" applyBorder="1" applyAlignment="1">
      <alignment horizontal="center" vertical="top" readingOrder="2"/>
    </xf>
    <xf numFmtId="0" fontId="14" fillId="0" borderId="70" xfId="0" applyFont="1" applyBorder="1" applyAlignment="1" applyProtection="1">
      <alignment horizontal="center" vertical="top" readingOrder="2"/>
      <protection locked="0"/>
    </xf>
    <xf numFmtId="0" fontId="15" fillId="0" borderId="68" xfId="0" applyFont="1" applyBorder="1" applyAlignment="1">
      <alignment horizontal="center" vertical="center" readingOrder="2"/>
    </xf>
    <xf numFmtId="0" fontId="15" fillId="0" borderId="49" xfId="0" applyFont="1" applyBorder="1" applyAlignment="1" applyProtection="1">
      <alignment horizontal="center" vertical="center" readingOrder="2"/>
      <protection locked="0"/>
    </xf>
    <xf numFmtId="0" fontId="15" fillId="0" borderId="73" xfId="0" applyFont="1" applyBorder="1" applyAlignment="1">
      <alignment horizontal="center" vertical="center" readingOrder="2"/>
    </xf>
    <xf numFmtId="0" fontId="15" fillId="0" borderId="74" xfId="0" applyFont="1" applyBorder="1" applyAlignment="1">
      <alignment horizontal="center" vertical="center" readingOrder="2"/>
    </xf>
    <xf numFmtId="0" fontId="22" fillId="4" borderId="0" xfId="0" applyFont="1" applyFill="1" applyAlignment="1">
      <alignment horizontal="center" vertical="center" readingOrder="2"/>
    </xf>
    <xf numFmtId="0" fontId="20" fillId="0" borderId="76" xfId="0" applyFont="1" applyBorder="1" applyAlignment="1" applyProtection="1">
      <alignment vertical="center" readingOrder="2"/>
      <protection locked="0"/>
    </xf>
    <xf numFmtId="0" fontId="20" fillId="0" borderId="77" xfId="0" applyFont="1" applyBorder="1" applyAlignment="1" applyProtection="1">
      <alignment vertical="center" readingOrder="2"/>
      <protection locked="0"/>
    </xf>
    <xf numFmtId="0" fontId="20" fillId="0" borderId="79" xfId="0" applyFont="1" applyBorder="1" applyAlignment="1" applyProtection="1">
      <alignment vertical="center" readingOrder="2"/>
      <protection locked="0"/>
    </xf>
    <xf numFmtId="0" fontId="15" fillId="0" borderId="35" xfId="0" applyFont="1" applyBorder="1" applyAlignment="1" applyProtection="1">
      <alignment horizontal="center" vertical="center" textRotation="90" wrapText="1"/>
      <protection locked="0"/>
    </xf>
    <xf numFmtId="0" fontId="15" fillId="0" borderId="64" xfId="0" applyFont="1" applyBorder="1" applyAlignment="1" applyProtection="1">
      <alignment horizontal="center" vertical="center" textRotation="90" wrapText="1"/>
      <protection locked="0"/>
    </xf>
    <xf numFmtId="0" fontId="15" fillId="0" borderId="45" xfId="0" applyFont="1" applyBorder="1" applyAlignment="1" applyProtection="1">
      <alignment horizontal="center" vertical="center" textRotation="90" wrapText="1"/>
      <protection locked="0"/>
    </xf>
    <xf numFmtId="0" fontId="15" fillId="0" borderId="78" xfId="0" applyFont="1" applyBorder="1" applyAlignment="1" applyProtection="1">
      <alignment horizontal="center" vertical="center" textRotation="90" readingOrder="2"/>
      <protection locked="0"/>
    </xf>
    <xf numFmtId="0" fontId="24" fillId="0" borderId="62" xfId="0" applyFont="1" applyBorder="1" applyAlignment="1" applyProtection="1">
      <alignment horizontal="center" vertical="center" textRotation="90" readingOrder="2"/>
      <protection locked="0"/>
    </xf>
    <xf numFmtId="0" fontId="24" fillId="0" borderId="75" xfId="0" applyFont="1" applyBorder="1" applyAlignment="1" applyProtection="1">
      <alignment horizontal="center" vertical="center" textRotation="90" readingOrder="2"/>
      <protection locked="0"/>
    </xf>
    <xf numFmtId="0" fontId="24" fillId="0" borderId="71" xfId="0" applyFont="1" applyBorder="1" applyAlignment="1" applyProtection="1">
      <alignment horizontal="center" vertical="top" textRotation="90" readingOrder="2"/>
      <protection locked="0"/>
    </xf>
    <xf numFmtId="0" fontId="28" fillId="4" borderId="0" xfId="0" applyFont="1" applyFill="1" applyBorder="1" applyAlignment="1">
      <alignment horizontal="center" vertical="center"/>
    </xf>
    <xf numFmtId="0" fontId="1" fillId="0" borderId="0" xfId="0" applyFont="1" applyAlignment="1">
      <alignment horizontal="center" vertical="center"/>
    </xf>
    <xf numFmtId="0" fontId="8" fillId="2" borderId="24" xfId="0" applyFont="1" applyFill="1" applyBorder="1" applyAlignment="1">
      <alignment horizontal="center" vertical="center" textRotation="90" wrapText="1"/>
    </xf>
    <xf numFmtId="0" fontId="4" fillId="2" borderId="24" xfId="0" applyFont="1" applyFill="1" applyBorder="1" applyAlignment="1">
      <alignment horizontal="center" vertical="center" textRotation="90" wrapText="1"/>
    </xf>
    <xf numFmtId="0" fontId="2" fillId="2" borderId="20" xfId="0" applyFont="1" applyFill="1" applyBorder="1" applyAlignment="1">
      <alignment horizontal="center" vertical="center" textRotation="90" wrapText="1"/>
    </xf>
    <xf numFmtId="0" fontId="10" fillId="2" borderId="20" xfId="0" applyFont="1" applyFill="1" applyBorder="1" applyAlignment="1">
      <alignment horizontal="center" vertical="center" textRotation="90" wrapText="1"/>
    </xf>
    <xf numFmtId="0" fontId="2" fillId="2" borderId="19" xfId="0" applyFont="1" applyFill="1" applyBorder="1" applyAlignment="1">
      <alignment horizontal="center" vertical="center" textRotation="90" wrapText="1"/>
    </xf>
    <xf numFmtId="0" fontId="2" fillId="2" borderId="21" xfId="0" applyFont="1" applyFill="1" applyBorder="1" applyAlignment="1">
      <alignment horizontal="center" vertical="center" textRotation="90" wrapText="1"/>
    </xf>
    <xf numFmtId="0" fontId="2" fillId="2" borderId="23" xfId="0" applyFont="1" applyFill="1" applyBorder="1" applyAlignment="1">
      <alignment horizontal="center" vertical="center" textRotation="90" wrapText="1"/>
    </xf>
    <xf numFmtId="0" fontId="30" fillId="0" borderId="50" xfId="0" applyFont="1" applyBorder="1" applyAlignment="1">
      <alignment horizontal="center" vertical="center"/>
    </xf>
    <xf numFmtId="0" fontId="1" fillId="0" borderId="0" xfId="0" applyFont="1" applyAlignment="1">
      <alignment vertical="center"/>
    </xf>
    <xf numFmtId="0" fontId="1" fillId="0" borderId="0" xfId="0" applyFont="1" applyAlignment="1"/>
    <xf numFmtId="0" fontId="33" fillId="0" borderId="71" xfId="0" applyFont="1" applyBorder="1" applyAlignment="1" applyProtection="1">
      <alignment horizontal="center" vertical="center" textRotation="90" readingOrder="2"/>
      <protection locked="0"/>
    </xf>
    <xf numFmtId="0" fontId="20" fillId="0" borderId="75" xfId="0" applyFont="1" applyBorder="1" applyAlignment="1" applyProtection="1">
      <alignment horizontal="center" vertical="center" textRotation="90" readingOrder="2"/>
      <protection locked="0"/>
    </xf>
    <xf numFmtId="0" fontId="20" fillId="0" borderId="71" xfId="0" applyFont="1" applyBorder="1" applyAlignment="1" applyProtection="1">
      <alignment horizontal="center" vertical="top" textRotation="90" readingOrder="2"/>
      <protection locked="0"/>
    </xf>
    <xf numFmtId="0" fontId="13" fillId="0" borderId="81" xfId="0" applyFont="1" applyBorder="1" applyAlignment="1">
      <alignment horizontal="center" vertical="center"/>
    </xf>
    <xf numFmtId="0" fontId="14" fillId="0" borderId="82" xfId="0" applyFont="1" applyBorder="1" applyAlignment="1" applyProtection="1">
      <alignment horizontal="center" vertical="center" readingOrder="2"/>
      <protection locked="0"/>
    </xf>
    <xf numFmtId="0" fontId="24" fillId="0" borderId="82" xfId="0" applyFont="1" applyBorder="1" applyAlignment="1" applyProtection="1">
      <alignment horizontal="center" vertical="center" textRotation="90" readingOrder="2"/>
      <protection locked="0"/>
    </xf>
    <xf numFmtId="0" fontId="16" fillId="0" borderId="82" xfId="0" applyFont="1" applyBorder="1" applyAlignment="1" applyProtection="1">
      <alignment vertical="center" wrapText="1"/>
      <protection locked="0"/>
    </xf>
    <xf numFmtId="0" fontId="15" fillId="0" borderId="82" xfId="0" applyFont="1" applyBorder="1" applyAlignment="1" applyProtection="1">
      <alignment horizontal="center" vertical="center" textRotation="90" wrapText="1"/>
      <protection locked="0"/>
    </xf>
    <xf numFmtId="0" fontId="11" fillId="3" borderId="81" xfId="0" applyFont="1" applyFill="1" applyBorder="1" applyAlignment="1">
      <alignment horizontal="center" vertical="center" textRotation="90"/>
    </xf>
    <xf numFmtId="0" fontId="13" fillId="0" borderId="83" xfId="0" applyFont="1" applyBorder="1" applyAlignment="1">
      <alignment horizontal="center" vertical="center"/>
    </xf>
    <xf numFmtId="0" fontId="14" fillId="0" borderId="84" xfId="0" applyFont="1" applyBorder="1" applyAlignment="1" applyProtection="1">
      <alignment horizontal="center" vertical="center" readingOrder="2"/>
      <protection locked="0"/>
    </xf>
    <xf numFmtId="0" fontId="14" fillId="0" borderId="83" xfId="0" applyFont="1" applyBorder="1" applyAlignment="1" applyProtection="1">
      <alignment horizontal="center" vertical="center" readingOrder="2"/>
      <protection locked="0"/>
    </xf>
    <xf numFmtId="0" fontId="24" fillId="0" borderId="85" xfId="0" applyFont="1" applyBorder="1" applyAlignment="1" applyProtection="1">
      <alignment horizontal="center" vertical="center" textRotation="90" readingOrder="2"/>
      <protection locked="0"/>
    </xf>
    <xf numFmtId="0" fontId="16" fillId="0" borderId="84" xfId="0" applyFont="1" applyBorder="1" applyAlignment="1" applyProtection="1">
      <alignment vertical="center" wrapText="1"/>
      <protection locked="0"/>
    </xf>
    <xf numFmtId="0" fontId="15" fillId="0" borderId="84" xfId="0" applyFont="1" applyBorder="1" applyAlignment="1" applyProtection="1">
      <alignment horizontal="center" vertical="center" textRotation="90" wrapText="1"/>
      <protection locked="0"/>
    </xf>
    <xf numFmtId="0" fontId="13" fillId="0" borderId="86" xfId="0" applyFont="1" applyBorder="1" applyAlignment="1">
      <alignment horizontal="center" vertical="center"/>
    </xf>
    <xf numFmtId="0" fontId="14" fillId="0" borderId="87" xfId="0" applyFont="1" applyBorder="1" applyAlignment="1" applyProtection="1">
      <alignment horizontal="center" vertical="center" readingOrder="2"/>
      <protection locked="0"/>
    </xf>
    <xf numFmtId="0" fontId="14" fillId="0" borderId="86" xfId="0" applyFont="1" applyBorder="1" applyAlignment="1" applyProtection="1">
      <alignment horizontal="center" vertical="center" readingOrder="2"/>
      <protection locked="0"/>
    </xf>
    <xf numFmtId="0" fontId="18" fillId="0" borderId="85" xfId="0" applyFont="1" applyBorder="1" applyAlignment="1" applyProtection="1">
      <alignment vertical="center" wrapText="1"/>
      <protection locked="0"/>
    </xf>
    <xf numFmtId="0" fontId="15" fillId="0" borderId="85" xfId="0" applyFont="1" applyBorder="1" applyAlignment="1" applyProtection="1">
      <alignment horizontal="center" vertical="center" textRotation="90" wrapText="1"/>
      <protection locked="0"/>
    </xf>
    <xf numFmtId="0" fontId="19" fillId="0" borderId="88" xfId="0" applyFont="1" applyBorder="1" applyAlignment="1">
      <alignment horizontal="center" vertical="top" readingOrder="2"/>
    </xf>
    <xf numFmtId="0" fontId="14" fillId="0" borderId="88" xfId="0" applyFont="1" applyBorder="1" applyAlignment="1" applyProtection="1">
      <alignment horizontal="center" vertical="top" readingOrder="2"/>
      <protection locked="0"/>
    </xf>
    <xf numFmtId="0" fontId="24" fillId="0" borderId="89" xfId="0" applyFont="1" applyBorder="1" applyAlignment="1" applyProtection="1">
      <alignment horizontal="center" vertical="top" textRotation="90" readingOrder="2"/>
      <protection locked="0"/>
    </xf>
    <xf numFmtId="0" fontId="20" fillId="0" borderId="89" xfId="0" applyFont="1" applyBorder="1" applyAlignment="1" applyProtection="1">
      <alignment vertical="center" readingOrder="2"/>
      <protection locked="0"/>
    </xf>
    <xf numFmtId="0" fontId="15" fillId="0" borderId="89" xfId="0" applyFont="1" applyBorder="1" applyAlignment="1" applyProtection="1">
      <alignment horizontal="center" vertical="center" textRotation="90" readingOrder="2"/>
      <protection locked="0"/>
    </xf>
    <xf numFmtId="0" fontId="15" fillId="0" borderId="90" xfId="0" applyFont="1" applyBorder="1" applyAlignment="1">
      <alignment horizontal="center" vertical="center" readingOrder="2"/>
    </xf>
    <xf numFmtId="0" fontId="15" fillId="0" borderId="83" xfId="0" applyFont="1" applyBorder="1" applyAlignment="1" applyProtection="1">
      <alignment horizontal="center" vertical="center" readingOrder="2"/>
      <protection locked="0"/>
    </xf>
    <xf numFmtId="0" fontId="15" fillId="0" borderId="83" xfId="0" applyFont="1" applyBorder="1" applyAlignment="1" applyProtection="1">
      <alignment horizontal="center" vertical="center" textRotation="90" readingOrder="2"/>
      <protection locked="0"/>
    </xf>
    <xf numFmtId="0" fontId="20" fillId="0" borderId="84" xfId="0" applyFont="1" applyBorder="1" applyAlignment="1" applyProtection="1">
      <alignment vertical="center" readingOrder="2"/>
      <protection locked="0"/>
    </xf>
    <xf numFmtId="0" fontId="13" fillId="0" borderId="92" xfId="0" applyFont="1" applyBorder="1" applyAlignment="1">
      <alignment horizontal="center" vertical="center"/>
    </xf>
    <xf numFmtId="0" fontId="19" fillId="0" borderId="92" xfId="0" applyFont="1" applyBorder="1" applyAlignment="1">
      <alignment horizontal="center" vertical="center" readingOrder="2"/>
    </xf>
    <xf numFmtId="0" fontId="21" fillId="0" borderId="92" xfId="0" applyFont="1" applyBorder="1" applyAlignment="1" applyProtection="1">
      <alignment horizontal="center" vertical="center" readingOrder="2"/>
      <protection locked="0"/>
    </xf>
    <xf numFmtId="0" fontId="21" fillId="0" borderId="93" xfId="0" applyFont="1" applyBorder="1" applyAlignment="1" applyProtection="1">
      <alignment vertical="center" readingOrder="2"/>
      <protection locked="0"/>
    </xf>
    <xf numFmtId="0" fontId="11" fillId="3" borderId="83" xfId="0" applyFont="1" applyFill="1" applyBorder="1" applyAlignment="1">
      <alignment horizontal="center" vertical="center" textRotation="90"/>
    </xf>
    <xf numFmtId="0" fontId="39" fillId="0" borderId="0" xfId="0" applyFont="1" applyBorder="1" applyAlignment="1"/>
    <xf numFmtId="0" fontId="42" fillId="0" borderId="1" xfId="0" applyFont="1" applyBorder="1" applyAlignment="1">
      <alignment vertical="center"/>
    </xf>
    <xf numFmtId="0" fontId="40" fillId="0" borderId="0" xfId="0" applyFont="1" applyBorder="1" applyAlignment="1" applyProtection="1">
      <protection locked="0"/>
    </xf>
    <xf numFmtId="0" fontId="41" fillId="0" borderId="0" xfId="0" applyFont="1" applyBorder="1" applyAlignment="1">
      <alignment vertical="top"/>
    </xf>
    <xf numFmtId="0" fontId="9" fillId="5" borderId="7" xfId="0" applyFont="1" applyFill="1" applyBorder="1" applyAlignment="1"/>
    <xf numFmtId="0" fontId="6" fillId="5" borderId="11" xfId="0" applyFont="1" applyFill="1" applyBorder="1" applyAlignment="1">
      <alignment horizontal="center" vertical="center" textRotation="90"/>
    </xf>
    <xf numFmtId="0" fontId="9" fillId="5" borderId="18" xfId="0" applyFont="1" applyFill="1" applyBorder="1" applyAlignment="1"/>
    <xf numFmtId="0" fontId="8" fillId="5" borderId="19" xfId="0" applyFont="1" applyFill="1" applyBorder="1" applyAlignment="1">
      <alignment horizontal="center" vertical="center" textRotation="90"/>
    </xf>
    <xf numFmtId="0" fontId="8" fillId="5" borderId="20" xfId="0" applyFont="1" applyFill="1" applyBorder="1" applyAlignment="1">
      <alignment horizontal="center" vertical="center" textRotation="90"/>
    </xf>
    <xf numFmtId="0" fontId="10" fillId="5" borderId="21" xfId="0" applyFont="1" applyFill="1" applyBorder="1" applyAlignment="1">
      <alignment horizontal="center" vertical="center" textRotation="90" wrapText="1"/>
    </xf>
    <xf numFmtId="0" fontId="6" fillId="5" borderId="23" xfId="0" applyFont="1" applyFill="1" applyBorder="1" applyAlignment="1">
      <alignment horizontal="center" vertical="center" textRotation="90"/>
    </xf>
    <xf numFmtId="0" fontId="2" fillId="5" borderId="24" xfId="0" applyFont="1" applyFill="1" applyBorder="1" applyAlignment="1">
      <alignment horizontal="center" vertical="center" textRotation="90" wrapText="1"/>
    </xf>
    <xf numFmtId="0" fontId="10" fillId="5" borderId="24" xfId="0" applyFont="1" applyFill="1" applyBorder="1" applyAlignment="1">
      <alignment horizontal="center" vertical="center" textRotation="90" wrapText="1"/>
    </xf>
    <xf numFmtId="0" fontId="8" fillId="5" borderId="24" xfId="0" applyFont="1" applyFill="1" applyBorder="1" applyAlignment="1">
      <alignment horizontal="center" vertical="center" textRotation="90"/>
    </xf>
    <xf numFmtId="0" fontId="6" fillId="5" borderId="24" xfId="0" applyFont="1" applyFill="1" applyBorder="1" applyAlignment="1">
      <alignment horizontal="center" vertical="center" textRotation="90"/>
    </xf>
    <xf numFmtId="0" fontId="6" fillId="5" borderId="26" xfId="0" applyFont="1" applyFill="1" applyBorder="1" applyAlignment="1">
      <alignment horizontal="center" vertical="center" textRotation="90"/>
    </xf>
    <xf numFmtId="0" fontId="1" fillId="0" borderId="0" xfId="0" applyFont="1" applyAlignment="1">
      <alignment horizontal="center" vertical="center" wrapText="1"/>
    </xf>
    <xf numFmtId="0" fontId="13" fillId="0" borderId="67" xfId="0" applyFont="1" applyBorder="1" applyAlignment="1">
      <alignment horizontal="center" vertical="center"/>
    </xf>
    <xf numFmtId="0" fontId="8" fillId="5" borderId="22" xfId="0" applyFont="1" applyFill="1" applyBorder="1" applyAlignment="1">
      <alignment horizontal="center" vertical="center" textRotation="90"/>
    </xf>
    <xf numFmtId="1" fontId="51" fillId="0" borderId="0" xfId="0" applyNumberFormat="1" applyFont="1" applyAlignment="1">
      <alignment horizontal="center" vertical="center"/>
    </xf>
    <xf numFmtId="1" fontId="52" fillId="0" borderId="0" xfId="0" applyNumberFormat="1" applyFont="1" applyAlignment="1">
      <alignment horizontal="center" vertical="center"/>
    </xf>
    <xf numFmtId="0" fontId="13" fillId="0" borderId="18" xfId="0" applyFont="1" applyBorder="1" applyAlignment="1">
      <alignment horizontal="center" vertical="center"/>
    </xf>
    <xf numFmtId="0" fontId="53" fillId="0" borderId="47" xfId="0" applyFont="1" applyBorder="1" applyAlignment="1">
      <alignment horizontal="center" vertical="center" readingOrder="2"/>
    </xf>
    <xf numFmtId="0" fontId="53" fillId="0" borderId="97" xfId="0" applyFont="1" applyBorder="1" applyAlignment="1">
      <alignment horizontal="center" vertical="center" readingOrder="2"/>
    </xf>
    <xf numFmtId="0" fontId="53" fillId="0" borderId="46" xfId="0" applyFont="1" applyBorder="1" applyAlignment="1">
      <alignment horizontal="center" vertical="center" readingOrder="2"/>
    </xf>
    <xf numFmtId="0" fontId="53" fillId="0" borderId="48" xfId="0" applyFont="1" applyBorder="1" applyAlignment="1">
      <alignment horizontal="center" vertical="center" readingOrder="2"/>
    </xf>
    <xf numFmtId="0" fontId="53" fillId="0" borderId="73" xfId="0" applyFont="1" applyBorder="1" applyAlignment="1">
      <alignment horizontal="center" vertical="center" readingOrder="2"/>
    </xf>
    <xf numFmtId="0" fontId="53" fillId="0" borderId="74" xfId="0" applyFont="1" applyBorder="1" applyAlignment="1">
      <alignment horizontal="center" vertical="center" readingOrder="2"/>
    </xf>
    <xf numFmtId="0" fontId="54" fillId="0" borderId="73" xfId="0" applyFont="1" applyBorder="1" applyAlignment="1">
      <alignment horizontal="center" vertical="center" readingOrder="2"/>
    </xf>
    <xf numFmtId="0" fontId="54" fillId="0" borderId="74" xfId="0" applyFont="1" applyBorder="1" applyAlignment="1">
      <alignment horizontal="center" vertical="center" readingOrder="2"/>
    </xf>
    <xf numFmtId="0" fontId="53" fillId="0" borderId="80" xfId="0" applyFont="1" applyBorder="1" applyAlignment="1">
      <alignment horizontal="center" vertical="center" readingOrder="2"/>
    </xf>
    <xf numFmtId="0" fontId="53" fillId="0" borderId="99" xfId="0" applyFont="1" applyBorder="1" applyAlignment="1">
      <alignment horizontal="center" vertical="center" readingOrder="2"/>
    </xf>
    <xf numFmtId="0" fontId="53" fillId="0" borderId="100" xfId="0" applyFont="1" applyBorder="1" applyAlignment="1">
      <alignment horizontal="center" vertical="center" readingOrder="2"/>
    </xf>
    <xf numFmtId="0" fontId="19" fillId="0" borderId="98" xfId="0" applyFont="1" applyBorder="1" applyAlignment="1">
      <alignment horizontal="center" vertical="center" readingOrder="2"/>
    </xf>
    <xf numFmtId="0" fontId="35" fillId="0" borderId="30" xfId="0" applyFont="1" applyBorder="1" applyAlignment="1" applyProtection="1">
      <alignment horizontal="center" vertical="center" readingOrder="2"/>
      <protection locked="0"/>
    </xf>
    <xf numFmtId="0" fontId="35" fillId="0" borderId="31" xfId="0" applyFont="1" applyBorder="1" applyAlignment="1" applyProtection="1">
      <alignment horizontal="center" vertical="center" readingOrder="2"/>
      <protection locked="0"/>
    </xf>
    <xf numFmtId="0" fontId="35" fillId="0" borderId="32" xfId="0" applyFont="1" applyBorder="1" applyAlignment="1" applyProtection="1">
      <alignment horizontal="center" vertical="center" readingOrder="2"/>
      <protection locked="0"/>
    </xf>
    <xf numFmtId="0" fontId="35" fillId="0" borderId="61" xfId="0" applyFont="1" applyBorder="1" applyAlignment="1" applyProtection="1">
      <alignment horizontal="center" vertical="center" readingOrder="2"/>
      <protection locked="0"/>
    </xf>
    <xf numFmtId="0" fontId="35" fillId="0" borderId="58" xfId="0" applyFont="1" applyBorder="1" applyAlignment="1" applyProtection="1">
      <alignment horizontal="center" vertical="center" readingOrder="2"/>
      <protection locked="0"/>
    </xf>
    <xf numFmtId="0" fontId="35" fillId="0" borderId="59" xfId="0" applyFont="1" applyBorder="1" applyAlignment="1" applyProtection="1">
      <alignment horizontal="center" vertical="center" readingOrder="2"/>
      <protection locked="0"/>
    </xf>
    <xf numFmtId="0" fontId="35" fillId="0" borderId="60" xfId="0" applyFont="1" applyBorder="1" applyAlignment="1" applyProtection="1">
      <alignment horizontal="center" vertical="center" readingOrder="2"/>
      <protection locked="0"/>
    </xf>
    <xf numFmtId="0" fontId="35" fillId="0" borderId="33" xfId="0" applyFont="1" applyBorder="1" applyAlignment="1" applyProtection="1">
      <alignment horizontal="center" vertical="center" readingOrder="2"/>
      <protection locked="0"/>
    </xf>
    <xf numFmtId="0" fontId="35" fillId="0" borderId="40" xfId="0" applyFont="1" applyBorder="1" applyAlignment="1" applyProtection="1">
      <alignment horizontal="center" vertical="center" readingOrder="2"/>
      <protection locked="0"/>
    </xf>
    <xf numFmtId="0" fontId="35" fillId="0" borderId="41" xfId="0" applyFont="1" applyBorder="1" applyAlignment="1" applyProtection="1">
      <alignment horizontal="center" vertical="center" readingOrder="2"/>
      <protection locked="0"/>
    </xf>
    <xf numFmtId="0" fontId="35" fillId="0" borderId="42" xfId="0" applyFont="1" applyBorder="1" applyAlignment="1" applyProtection="1">
      <alignment horizontal="center" vertical="center" readingOrder="2"/>
      <protection locked="0"/>
    </xf>
    <xf numFmtId="0" fontId="35" fillId="0" borderId="43" xfId="0" applyFont="1" applyBorder="1" applyAlignment="1" applyProtection="1">
      <alignment horizontal="center" vertical="center" readingOrder="2"/>
      <protection locked="0"/>
    </xf>
    <xf numFmtId="0" fontId="35" fillId="3" borderId="41" xfId="0" applyFont="1" applyFill="1" applyBorder="1" applyAlignment="1" applyProtection="1">
      <alignment horizontal="center" vertical="center" readingOrder="2"/>
      <protection locked="0"/>
    </xf>
    <xf numFmtId="0" fontId="55" fillId="0" borderId="69" xfId="0" applyFont="1" applyBorder="1" applyAlignment="1">
      <alignment horizontal="center" vertical="center" readingOrder="2"/>
    </xf>
    <xf numFmtId="0" fontId="55" fillId="0" borderId="66" xfId="0" applyFont="1" applyBorder="1" applyAlignment="1">
      <alignment horizontal="center" vertical="center" readingOrder="2"/>
    </xf>
    <xf numFmtId="0" fontId="55" fillId="0" borderId="14" xfId="0" applyFont="1" applyBorder="1" applyAlignment="1">
      <alignment horizontal="center" vertical="center" readingOrder="2"/>
    </xf>
    <xf numFmtId="0" fontId="55" fillId="0" borderId="28" xfId="0" applyFont="1" applyBorder="1" applyAlignment="1">
      <alignment horizontal="center" vertical="center" readingOrder="2"/>
    </xf>
    <xf numFmtId="0" fontId="55" fillId="0" borderId="96" xfId="0" applyFont="1" applyBorder="1" applyAlignment="1">
      <alignment horizontal="center" vertical="center" readingOrder="2"/>
    </xf>
    <xf numFmtId="0" fontId="35" fillId="0" borderId="34" xfId="0" applyFont="1" applyBorder="1" applyAlignment="1" applyProtection="1">
      <alignment vertical="center" wrapText="1"/>
      <protection locked="0"/>
    </xf>
    <xf numFmtId="0" fontId="35" fillId="0" borderId="63" xfId="0" applyFont="1" applyBorder="1" applyAlignment="1" applyProtection="1">
      <alignment vertical="center" wrapText="1"/>
      <protection locked="0"/>
    </xf>
    <xf numFmtId="0" fontId="29" fillId="0" borderId="44" xfId="0" applyFont="1" applyBorder="1" applyAlignment="1" applyProtection="1">
      <alignment vertical="center" wrapText="1"/>
      <protection locked="0"/>
    </xf>
    <xf numFmtId="0" fontId="29" fillId="0" borderId="76" xfId="0" applyFont="1" applyBorder="1" applyAlignment="1" applyProtection="1">
      <alignment vertical="center" readingOrder="2"/>
      <protection locked="0"/>
    </xf>
    <xf numFmtId="0" fontId="55" fillId="0" borderId="101" xfId="0" applyFont="1" applyBorder="1" applyAlignment="1">
      <alignment horizontal="center" vertical="center" readingOrder="2"/>
    </xf>
    <xf numFmtId="0" fontId="55" fillId="0" borderId="80" xfId="0" applyFont="1" applyBorder="1" applyAlignment="1">
      <alignment horizontal="center" vertical="center" readingOrder="2"/>
    </xf>
    <xf numFmtId="0" fontId="1" fillId="0" borderId="0" xfId="0" applyFont="1" applyAlignment="1">
      <alignment horizontal="center" vertical="center" wrapText="1"/>
    </xf>
    <xf numFmtId="0" fontId="13" fillId="0" borderId="67" xfId="0" applyFont="1" applyBorder="1" applyAlignment="1">
      <alignment horizontal="center" vertical="center"/>
    </xf>
    <xf numFmtId="0" fontId="13" fillId="0" borderId="72" xfId="0" applyFont="1" applyBorder="1" applyAlignment="1">
      <alignment horizontal="center" vertical="center"/>
    </xf>
    <xf numFmtId="0" fontId="49" fillId="3" borderId="94" xfId="0" applyFont="1" applyFill="1" applyBorder="1" applyAlignment="1">
      <alignment horizontal="center" vertical="center" textRotation="90"/>
    </xf>
    <xf numFmtId="0" fontId="49" fillId="3" borderId="95" xfId="0" applyFont="1" applyFill="1" applyBorder="1" applyAlignment="1">
      <alignment horizontal="center" vertical="center" textRotation="90"/>
    </xf>
    <xf numFmtId="0" fontId="49" fillId="3" borderId="27" xfId="0" applyFont="1" applyFill="1" applyBorder="1" applyAlignment="1">
      <alignment horizontal="center" vertical="center" textRotation="90"/>
    </xf>
    <xf numFmtId="0" fontId="4" fillId="5" borderId="0" xfId="0" applyFont="1" applyFill="1" applyBorder="1" applyAlignment="1">
      <alignment horizontal="center" vertical="center" textRotation="135"/>
    </xf>
    <xf numFmtId="0" fontId="29" fillId="0" borderId="38"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25" xfId="0" applyFont="1" applyBorder="1" applyAlignment="1">
      <alignment horizontal="center" vertical="center" wrapText="1"/>
    </xf>
    <xf numFmtId="0" fontId="45" fillId="0" borderId="1" xfId="0" applyFont="1" applyBorder="1" applyAlignment="1">
      <alignment horizontal="center" wrapText="1"/>
    </xf>
    <xf numFmtId="0" fontId="46" fillId="0" borderId="1" xfId="0"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7" fillId="5" borderId="3" xfId="0" applyFont="1" applyFill="1" applyBorder="1" applyAlignment="1">
      <alignment horizontal="center" vertical="center" textRotation="90"/>
    </xf>
    <xf numFmtId="0" fontId="7" fillId="5" borderId="14" xfId="0" applyFont="1" applyFill="1" applyBorder="1" applyAlignment="1">
      <alignment horizontal="center" vertical="center" textRotation="90"/>
    </xf>
    <xf numFmtId="0" fontId="8" fillId="5" borderId="3" xfId="0" applyFont="1" applyFill="1" applyBorder="1" applyAlignment="1">
      <alignment horizontal="center" vertical="center" textRotation="45"/>
    </xf>
    <xf numFmtId="0" fontId="8" fillId="5" borderId="14" xfId="0" applyFont="1" applyFill="1" applyBorder="1" applyAlignment="1">
      <alignment horizontal="center" vertical="center" textRotation="45"/>
    </xf>
    <xf numFmtId="0" fontId="6" fillId="5" borderId="4" xfId="0" applyFont="1" applyFill="1" applyBorder="1" applyAlignment="1">
      <alignment horizontal="center" vertical="center" textRotation="90"/>
    </xf>
    <xf numFmtId="0" fontId="6" fillId="5" borderId="5" xfId="0" applyFont="1" applyFill="1" applyBorder="1" applyAlignment="1">
      <alignment horizontal="center" vertical="center" textRotation="90"/>
    </xf>
    <xf numFmtId="0" fontId="6" fillId="5" borderId="15" xfId="0" applyFont="1" applyFill="1" applyBorder="1" applyAlignment="1">
      <alignment horizontal="center" vertical="center" textRotation="90"/>
    </xf>
    <xf numFmtId="0" fontId="6" fillId="5" borderId="16" xfId="0" applyFont="1" applyFill="1" applyBorder="1" applyAlignment="1">
      <alignment horizontal="center" vertical="center" textRotation="90"/>
    </xf>
    <xf numFmtId="0" fontId="6" fillId="5" borderId="6" xfId="0" applyFont="1" applyFill="1" applyBorder="1" applyAlignment="1">
      <alignment horizontal="center" vertical="center" textRotation="90"/>
    </xf>
    <xf numFmtId="0" fontId="6" fillId="5" borderId="17" xfId="0" applyFont="1" applyFill="1" applyBorder="1" applyAlignment="1">
      <alignment horizontal="center" vertical="center" textRotation="90"/>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10" fontId="35" fillId="3" borderId="36" xfId="0" applyNumberFormat="1" applyFont="1" applyFill="1" applyBorder="1" applyAlignment="1">
      <alignment horizontal="center" vertical="center" textRotation="90"/>
    </xf>
    <xf numFmtId="10" fontId="35" fillId="3" borderId="47" xfId="0" applyNumberFormat="1" applyFont="1" applyFill="1" applyBorder="1" applyAlignment="1">
      <alignment horizontal="center" vertical="center" textRotation="90"/>
    </xf>
    <xf numFmtId="10" fontId="35" fillId="3" borderId="14" xfId="0" applyNumberFormat="1" applyFont="1" applyFill="1" applyBorder="1" applyAlignment="1">
      <alignment horizontal="center" vertical="center" textRotation="90"/>
    </xf>
    <xf numFmtId="0" fontId="26" fillId="0" borderId="36" xfId="0" applyFont="1" applyBorder="1" applyAlignment="1">
      <alignment horizontal="center" vertical="center" textRotation="90"/>
    </xf>
    <xf numFmtId="0" fontId="26" fillId="0" borderId="47" xfId="0" applyFont="1" applyBorder="1" applyAlignment="1">
      <alignment horizontal="center" vertical="center" textRotation="90"/>
    </xf>
    <xf numFmtId="0" fontId="26" fillId="0" borderId="14" xfId="0" applyFont="1" applyBorder="1" applyAlignment="1">
      <alignment horizontal="center" vertical="center" textRotation="90"/>
    </xf>
    <xf numFmtId="0" fontId="26" fillId="0" borderId="37" xfId="0" applyFont="1" applyBorder="1" applyAlignment="1">
      <alignment horizontal="center" vertical="center" textRotation="90"/>
    </xf>
    <xf numFmtId="0" fontId="26" fillId="0" borderId="48" xfId="0" applyFont="1" applyBorder="1" applyAlignment="1">
      <alignment horizontal="center" vertical="center" textRotation="90"/>
    </xf>
    <xf numFmtId="0" fontId="26" fillId="0" borderId="28" xfId="0" applyFont="1" applyBorder="1" applyAlignment="1">
      <alignment horizontal="center" vertical="center" textRotation="90"/>
    </xf>
    <xf numFmtId="0" fontId="17" fillId="3" borderId="36" xfId="0" applyFont="1" applyFill="1" applyBorder="1" applyAlignment="1">
      <alignment horizontal="center" vertical="center"/>
    </xf>
    <xf numFmtId="0" fontId="17" fillId="3" borderId="47" xfId="0" applyFont="1" applyFill="1" applyBorder="1" applyAlignment="1">
      <alignment horizontal="center" vertical="center"/>
    </xf>
    <xf numFmtId="0" fontId="17" fillId="3" borderId="14" xfId="0" applyFont="1" applyFill="1" applyBorder="1" applyAlignment="1">
      <alignment horizontal="center" vertical="center"/>
    </xf>
    <xf numFmtId="0" fontId="32" fillId="3" borderId="36"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17" fillId="3" borderId="36" xfId="0" applyFont="1" applyFill="1" applyBorder="1" applyAlignment="1">
      <alignment horizontal="center" vertical="center" textRotation="90"/>
    </xf>
    <xf numFmtId="0" fontId="17" fillId="3" borderId="47" xfId="0" applyFont="1" applyFill="1" applyBorder="1" applyAlignment="1">
      <alignment horizontal="center" vertical="center" textRotation="90"/>
    </xf>
    <xf numFmtId="0" fontId="17" fillId="3" borderId="14" xfId="0" applyFont="1" applyFill="1" applyBorder="1" applyAlignment="1">
      <alignment horizontal="center" vertical="center" textRotation="90"/>
    </xf>
    <xf numFmtId="0" fontId="31" fillId="3" borderId="37" xfId="0" applyFont="1" applyFill="1" applyBorder="1" applyAlignment="1">
      <alignment horizontal="center" vertical="center" textRotation="90"/>
    </xf>
    <xf numFmtId="0" fontId="31" fillId="3" borderId="48" xfId="0" applyFont="1" applyFill="1" applyBorder="1" applyAlignment="1">
      <alignment horizontal="center" vertical="center" textRotation="90"/>
    </xf>
    <xf numFmtId="0" fontId="31" fillId="3" borderId="28" xfId="0" applyFont="1" applyFill="1" applyBorder="1" applyAlignment="1">
      <alignment horizontal="center" vertical="center" textRotation="90"/>
    </xf>
    <xf numFmtId="0" fontId="8" fillId="3" borderId="38" xfId="0" applyFont="1" applyFill="1" applyBorder="1" applyAlignment="1">
      <alignment horizontal="center" vertical="center"/>
    </xf>
    <xf numFmtId="0" fontId="8" fillId="3" borderId="49" xfId="0" applyFont="1" applyFill="1" applyBorder="1" applyAlignment="1">
      <alignment horizontal="center" vertical="center"/>
    </xf>
    <xf numFmtId="0" fontId="8" fillId="3" borderId="25" xfId="0" applyFont="1" applyFill="1" applyBorder="1" applyAlignment="1">
      <alignment horizontal="center" vertical="center"/>
    </xf>
    <xf numFmtId="0" fontId="35" fillId="3" borderId="65" xfId="0" applyFont="1" applyFill="1" applyBorder="1" applyAlignment="1">
      <alignment horizontal="center" vertical="center" textRotation="90"/>
    </xf>
    <xf numFmtId="0" fontId="35" fillId="3" borderId="57" xfId="0" applyFont="1" applyFill="1" applyBorder="1" applyAlignment="1">
      <alignment horizontal="center" vertical="center" textRotation="90"/>
    </xf>
    <xf numFmtId="0" fontId="35" fillId="3" borderId="66" xfId="0" applyFont="1" applyFill="1" applyBorder="1" applyAlignment="1">
      <alignment horizontal="center" vertical="center" textRotation="90"/>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25" xfId="0" applyFont="1" applyFill="1" applyBorder="1" applyAlignment="1">
      <alignment horizontal="center" vertical="center"/>
    </xf>
    <xf numFmtId="0" fontId="8" fillId="5" borderId="26" xfId="0" applyFont="1" applyFill="1" applyBorder="1" applyAlignment="1">
      <alignment horizontal="center" vertical="center"/>
    </xf>
    <xf numFmtId="0" fontId="6" fillId="5" borderId="10" xfId="0" applyFont="1" applyFill="1" applyBorder="1" applyAlignment="1">
      <alignment horizontal="center" vertical="center" textRotation="90"/>
    </xf>
    <xf numFmtId="0" fontId="6" fillId="5" borderId="25" xfId="0" applyFont="1" applyFill="1" applyBorder="1" applyAlignment="1">
      <alignment horizontal="center" vertical="center" textRotation="90"/>
    </xf>
    <xf numFmtId="0" fontId="6" fillId="5" borderId="13" xfId="0" applyFont="1" applyFill="1" applyBorder="1" applyAlignment="1">
      <alignment horizontal="center" vertical="center" textRotation="90"/>
    </xf>
    <xf numFmtId="0" fontId="6" fillId="5" borderId="28" xfId="0" applyFont="1" applyFill="1" applyBorder="1" applyAlignment="1">
      <alignment horizontal="center" vertical="center" textRotation="90"/>
    </xf>
    <xf numFmtId="0" fontId="44" fillId="0" borderId="0" xfId="0" applyFont="1" applyBorder="1" applyAlignment="1">
      <alignment horizontal="center" vertical="center" wrapText="1"/>
    </xf>
    <xf numFmtId="0" fontId="50" fillId="0" borderId="0" xfId="0" applyFont="1" applyAlignment="1">
      <alignment horizontal="center" vertical="center" wrapText="1"/>
    </xf>
    <xf numFmtId="0" fontId="17" fillId="3" borderId="36" xfId="0" applyFont="1" applyFill="1" applyBorder="1" applyAlignment="1">
      <alignment horizontal="center" vertical="center" wrapText="1"/>
    </xf>
    <xf numFmtId="0" fontId="17" fillId="3" borderId="47"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31" fillId="3" borderId="36" xfId="0" applyFont="1" applyFill="1" applyBorder="1" applyAlignment="1">
      <alignment horizontal="center" vertical="center" textRotation="90"/>
    </xf>
    <xf numFmtId="0" fontId="31" fillId="3" borderId="47" xfId="0" applyFont="1" applyFill="1" applyBorder="1" applyAlignment="1">
      <alignment horizontal="center" vertical="center" textRotation="90"/>
    </xf>
    <xf numFmtId="0" fontId="31" fillId="3" borderId="14" xfId="0" applyFont="1" applyFill="1" applyBorder="1" applyAlignment="1">
      <alignment horizontal="center" vertical="center" textRotation="90"/>
    </xf>
    <xf numFmtId="0" fontId="8" fillId="2" borderId="3" xfId="0" applyFont="1" applyFill="1" applyBorder="1" applyAlignment="1">
      <alignment horizontal="center" vertical="center" textRotation="45"/>
    </xf>
    <xf numFmtId="0" fontId="8" fillId="2" borderId="14" xfId="0" applyFont="1" applyFill="1" applyBorder="1" applyAlignment="1">
      <alignment horizontal="center" vertical="center" textRotation="45"/>
    </xf>
    <xf numFmtId="0" fontId="37" fillId="0" borderId="47" xfId="0" applyFont="1" applyBorder="1" applyAlignment="1">
      <alignment wrapText="1"/>
    </xf>
    <xf numFmtId="0" fontId="37" fillId="0" borderId="14" xfId="0" applyFont="1" applyBorder="1" applyAlignment="1">
      <alignment wrapText="1"/>
    </xf>
    <xf numFmtId="0" fontId="7" fillId="2" borderId="3" xfId="0" applyFont="1" applyFill="1" applyBorder="1" applyAlignment="1">
      <alignment horizontal="center" vertical="center" textRotation="90"/>
    </xf>
    <xf numFmtId="0" fontId="7" fillId="2" borderId="14" xfId="0" applyFont="1" applyFill="1" applyBorder="1" applyAlignment="1">
      <alignment horizontal="center" vertical="center" textRotation="90"/>
    </xf>
    <xf numFmtId="0" fontId="6" fillId="2" borderId="4" xfId="0" applyFont="1" applyFill="1" applyBorder="1" applyAlignment="1">
      <alignment horizontal="center" vertical="center" textRotation="90"/>
    </xf>
    <xf numFmtId="0" fontId="6" fillId="2" borderId="5" xfId="0" applyFont="1" applyFill="1" applyBorder="1" applyAlignment="1">
      <alignment horizontal="center" vertical="center" textRotation="90"/>
    </xf>
    <xf numFmtId="0" fontId="6" fillId="2" borderId="15" xfId="0" applyFont="1" applyFill="1" applyBorder="1" applyAlignment="1">
      <alignment horizontal="center" vertical="center" textRotation="90"/>
    </xf>
    <xf numFmtId="0" fontId="6" fillId="2" borderId="16" xfId="0" applyFont="1" applyFill="1" applyBorder="1" applyAlignment="1">
      <alignment horizontal="center" vertical="center" textRotation="90"/>
    </xf>
    <xf numFmtId="0" fontId="6" fillId="2" borderId="6" xfId="0" applyFont="1" applyFill="1" applyBorder="1" applyAlignment="1">
      <alignment horizontal="center" vertical="center" textRotation="90"/>
    </xf>
    <xf numFmtId="0" fontId="6" fillId="2" borderId="17" xfId="0" applyFont="1" applyFill="1" applyBorder="1" applyAlignment="1">
      <alignment horizontal="center" vertical="center" textRotation="90"/>
    </xf>
    <xf numFmtId="0" fontId="17" fillId="0" borderId="37" xfId="0" applyFont="1" applyBorder="1" applyAlignment="1">
      <alignment horizontal="center" vertical="center" textRotation="90"/>
    </xf>
    <xf numFmtId="0" fontId="17" fillId="0" borderId="48" xfId="0" applyFont="1" applyBorder="1" applyAlignment="1">
      <alignment horizontal="center" vertical="center" textRotation="90"/>
    </xf>
    <xf numFmtId="0" fontId="17" fillId="0" borderId="28" xfId="0" applyFont="1" applyBorder="1" applyAlignment="1">
      <alignment horizontal="center" vertical="center" textRotation="90"/>
    </xf>
    <xf numFmtId="0" fontId="14" fillId="0" borderId="54" xfId="0" applyFont="1" applyBorder="1" applyAlignment="1" applyProtection="1">
      <alignment horizontal="center" vertical="center" wrapText="1"/>
      <protection locked="0"/>
    </xf>
    <xf numFmtId="0" fontId="14" fillId="0" borderId="55" xfId="0" applyFont="1" applyBorder="1" applyAlignment="1" applyProtection="1">
      <alignment horizontal="center" vertical="center" wrapText="1"/>
      <protection locked="0"/>
    </xf>
    <xf numFmtId="0" fontId="32" fillId="3" borderId="65" xfId="0" applyFont="1" applyFill="1" applyBorder="1" applyAlignment="1">
      <alignment horizontal="center" vertical="center" textRotation="90"/>
    </xf>
    <xf numFmtId="0" fontId="32" fillId="3" borderId="57" xfId="0" applyFont="1" applyFill="1" applyBorder="1" applyAlignment="1">
      <alignment horizontal="center" vertical="center" textRotation="90"/>
    </xf>
    <xf numFmtId="0" fontId="32" fillId="3" borderId="66" xfId="0" applyFont="1" applyFill="1" applyBorder="1" applyAlignment="1">
      <alignment horizontal="center" vertical="center" textRotation="90"/>
    </xf>
    <xf numFmtId="0" fontId="26" fillId="3" borderId="65" xfId="0" applyFont="1" applyFill="1" applyBorder="1" applyAlignment="1">
      <alignment horizontal="center" vertical="center" textRotation="90"/>
    </xf>
    <xf numFmtId="0" fontId="26" fillId="3" borderId="57" xfId="0" applyFont="1" applyFill="1" applyBorder="1" applyAlignment="1">
      <alignment horizontal="center" vertical="center" textRotation="90"/>
    </xf>
    <xf numFmtId="0" fontId="26" fillId="3" borderId="66" xfId="0" applyFont="1" applyFill="1" applyBorder="1" applyAlignment="1">
      <alignment horizontal="center" vertical="center" textRotation="90"/>
    </xf>
    <xf numFmtId="10" fontId="26" fillId="3" borderId="36" xfId="0" applyNumberFormat="1" applyFont="1" applyFill="1" applyBorder="1" applyAlignment="1">
      <alignment horizontal="center" vertical="center" textRotation="90"/>
    </xf>
    <xf numFmtId="10" fontId="26" fillId="3" borderId="47" xfId="0" applyNumberFormat="1" applyFont="1" applyFill="1" applyBorder="1" applyAlignment="1">
      <alignment horizontal="center" vertical="center" textRotation="90"/>
    </xf>
    <xf numFmtId="10" fontId="26" fillId="3" borderId="14" xfId="0" applyNumberFormat="1" applyFont="1" applyFill="1" applyBorder="1" applyAlignment="1">
      <alignment horizontal="center" vertical="center" textRotation="90"/>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48"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25" xfId="0" applyFont="1" applyBorder="1" applyAlignment="1">
      <alignment horizontal="center" vertical="center" wrapText="1"/>
    </xf>
    <xf numFmtId="0" fontId="4" fillId="2" borderId="7" xfId="0" applyFont="1" applyFill="1" applyBorder="1" applyAlignment="1">
      <alignment horizontal="center" vertical="center" textRotation="135"/>
    </xf>
    <xf numFmtId="0" fontId="4" fillId="2" borderId="18" xfId="0" applyFont="1" applyFill="1" applyBorder="1" applyAlignment="1">
      <alignment horizontal="center" vertical="center" textRotation="135"/>
    </xf>
    <xf numFmtId="0" fontId="8" fillId="2" borderId="22" xfId="0" applyFont="1" applyFill="1" applyBorder="1" applyAlignment="1">
      <alignment horizontal="center" vertical="center" textRotation="90"/>
    </xf>
    <xf numFmtId="0" fontId="8" fillId="2" borderId="23" xfId="0" applyFont="1" applyFill="1" applyBorder="1" applyAlignment="1">
      <alignment horizontal="center" vertical="center" textRotation="90"/>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6" fillId="2" borderId="10" xfId="0" applyFont="1" applyFill="1" applyBorder="1" applyAlignment="1">
      <alignment horizontal="center" vertical="center" textRotation="90"/>
    </xf>
    <xf numFmtId="0" fontId="6" fillId="2" borderId="25" xfId="0" applyFont="1" applyFill="1" applyBorder="1" applyAlignment="1">
      <alignment horizontal="center" vertical="center" textRotation="90"/>
    </xf>
    <xf numFmtId="0" fontId="6" fillId="2" borderId="13" xfId="0" applyFont="1" applyFill="1" applyBorder="1" applyAlignment="1">
      <alignment horizontal="center" vertical="center" textRotation="90"/>
    </xf>
    <xf numFmtId="0" fontId="6" fillId="2" borderId="28" xfId="0" applyFont="1" applyFill="1" applyBorder="1" applyAlignment="1">
      <alignment horizontal="center" vertical="center" textRotation="90"/>
    </xf>
    <xf numFmtId="0" fontId="10" fillId="2" borderId="4" xfId="0" applyFont="1" applyFill="1" applyBorder="1" applyAlignment="1">
      <alignment horizontal="center" vertical="center" textRotation="90"/>
    </xf>
    <xf numFmtId="0" fontId="10" fillId="2" borderId="15" xfId="0" applyFont="1" applyFill="1" applyBorder="1" applyAlignment="1">
      <alignment horizontal="center" vertical="center" textRotation="90"/>
    </xf>
    <xf numFmtId="0" fontId="11" fillId="2" borderId="4" xfId="0" applyFont="1" applyFill="1" applyBorder="1" applyAlignment="1">
      <alignment horizontal="center" vertical="center" textRotation="90"/>
    </xf>
    <xf numFmtId="0" fontId="11" fillId="2" borderId="15" xfId="0" applyFont="1" applyFill="1" applyBorder="1" applyAlignment="1">
      <alignment horizontal="center" vertical="center" textRotation="90"/>
    </xf>
    <xf numFmtId="0" fontId="43" fillId="0" borderId="2"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29" fillId="0" borderId="81" xfId="0" applyFont="1" applyBorder="1" applyAlignment="1">
      <alignment horizontal="center" vertical="center" wrapText="1"/>
    </xf>
    <xf numFmtId="0" fontId="29" fillId="0" borderId="83" xfId="0" applyFont="1" applyBorder="1" applyAlignment="1">
      <alignment horizontal="center" vertical="center" wrapText="1"/>
    </xf>
    <xf numFmtId="0" fontId="29" fillId="0" borderId="91" xfId="0" applyFont="1" applyBorder="1" applyAlignment="1">
      <alignment horizontal="center" vertical="center" wrapText="1"/>
    </xf>
    <xf numFmtId="0" fontId="17" fillId="0" borderId="81" xfId="0" applyFont="1" applyBorder="1" applyAlignment="1">
      <alignment horizontal="center" vertical="center" textRotation="90"/>
    </xf>
    <xf numFmtId="0" fontId="17" fillId="0" borderId="83" xfId="0" applyFont="1" applyBorder="1" applyAlignment="1">
      <alignment horizontal="center" vertical="center" textRotation="90"/>
    </xf>
    <xf numFmtId="0" fontId="17" fillId="0" borderId="91" xfId="0" applyFont="1" applyBorder="1" applyAlignment="1">
      <alignment horizontal="center" vertical="center" textRotation="90"/>
    </xf>
    <xf numFmtId="0" fontId="13" fillId="0" borderId="88" xfId="0" applyFont="1" applyBorder="1" applyAlignment="1">
      <alignment horizontal="center" vertical="center"/>
    </xf>
    <xf numFmtId="0" fontId="13" fillId="0" borderId="90" xfId="0" applyFont="1" applyBorder="1" applyAlignment="1">
      <alignment horizontal="center" vertical="center"/>
    </xf>
    <xf numFmtId="0" fontId="14" fillId="0" borderId="93" xfId="0" applyFont="1" applyBorder="1" applyAlignment="1" applyProtection="1">
      <alignment horizontal="center" vertical="center" wrapText="1"/>
      <protection locked="0"/>
    </xf>
    <xf numFmtId="0" fontId="27" fillId="3" borderId="81" xfId="0" applyFont="1" applyFill="1" applyBorder="1" applyAlignment="1">
      <alignment horizontal="center" vertical="center" textRotation="90"/>
    </xf>
    <xf numFmtId="0" fontId="27" fillId="3" borderId="83" xfId="0" applyFont="1" applyFill="1" applyBorder="1" applyAlignment="1">
      <alignment horizontal="center" vertical="center" textRotation="90"/>
    </xf>
    <xf numFmtId="0" fontId="27" fillId="3" borderId="91" xfId="0" applyFont="1" applyFill="1" applyBorder="1" applyAlignment="1">
      <alignment horizontal="center" vertical="center" textRotation="90"/>
    </xf>
    <xf numFmtId="0" fontId="8" fillId="3" borderId="81" xfId="0" applyFont="1" applyFill="1" applyBorder="1" applyAlignment="1">
      <alignment horizontal="center" vertical="center"/>
    </xf>
    <xf numFmtId="0" fontId="8" fillId="3" borderId="83" xfId="0" applyFont="1" applyFill="1" applyBorder="1" applyAlignment="1">
      <alignment horizontal="center" vertical="center"/>
    </xf>
    <xf numFmtId="0" fontId="8" fillId="3" borderId="91" xfId="0" applyFont="1" applyFill="1" applyBorder="1" applyAlignment="1">
      <alignment horizontal="center" vertical="center"/>
    </xf>
    <xf numFmtId="0" fontId="25" fillId="3" borderId="81" xfId="0" applyFont="1" applyFill="1" applyBorder="1" applyAlignment="1">
      <alignment horizontal="center" vertical="center" textRotation="90"/>
    </xf>
    <xf numFmtId="0" fontId="25" fillId="3" borderId="83" xfId="0" applyFont="1" applyFill="1" applyBorder="1" applyAlignment="1">
      <alignment horizontal="center" vertical="center" textRotation="90"/>
    </xf>
    <xf numFmtId="0" fontId="25" fillId="3" borderId="91" xfId="0" applyFont="1" applyFill="1" applyBorder="1" applyAlignment="1">
      <alignment horizontal="center" vertical="center" textRotation="90"/>
    </xf>
    <xf numFmtId="10" fontId="25" fillId="3" borderId="81" xfId="0" applyNumberFormat="1" applyFont="1" applyFill="1" applyBorder="1" applyAlignment="1">
      <alignment horizontal="center" vertical="center" textRotation="90"/>
    </xf>
    <xf numFmtId="10" fontId="25" fillId="3" borderId="83" xfId="0" applyNumberFormat="1" applyFont="1" applyFill="1" applyBorder="1" applyAlignment="1">
      <alignment horizontal="center" vertical="center" textRotation="90"/>
    </xf>
    <xf numFmtId="10" fontId="25" fillId="3" borderId="91" xfId="0" applyNumberFormat="1" applyFont="1" applyFill="1" applyBorder="1" applyAlignment="1">
      <alignment horizontal="center" vertical="center" textRotation="90"/>
    </xf>
    <xf numFmtId="0" fontId="26" fillId="0" borderId="81" xfId="0" applyFont="1" applyBorder="1" applyAlignment="1">
      <alignment horizontal="center" vertical="center" textRotation="90"/>
    </xf>
    <xf numFmtId="0" fontId="26" fillId="0" borderId="83" xfId="0" applyFont="1" applyBorder="1" applyAlignment="1">
      <alignment horizontal="center" vertical="center" textRotation="90"/>
    </xf>
    <xf numFmtId="0" fontId="26" fillId="0" borderId="91" xfId="0" applyFont="1" applyBorder="1" applyAlignment="1">
      <alignment horizontal="center" vertical="center" textRotation="90"/>
    </xf>
    <xf numFmtId="0" fontId="6" fillId="3" borderId="81" xfId="0" applyFont="1" applyFill="1" applyBorder="1" applyAlignment="1">
      <alignment horizontal="center" vertical="center"/>
    </xf>
    <xf numFmtId="0" fontId="6" fillId="3" borderId="83" xfId="0" applyFont="1" applyFill="1" applyBorder="1" applyAlignment="1">
      <alignment horizontal="center" vertical="center"/>
    </xf>
    <xf numFmtId="0" fontId="6" fillId="3" borderId="91" xfId="0" applyFont="1" applyFill="1" applyBorder="1" applyAlignment="1">
      <alignment horizontal="center" vertical="center"/>
    </xf>
    <xf numFmtId="0" fontId="8" fillId="3" borderId="81" xfId="0" applyFont="1" applyFill="1" applyBorder="1" applyAlignment="1">
      <alignment horizontal="center" vertical="center" textRotation="45"/>
    </xf>
    <xf numFmtId="0" fontId="8" fillId="3" borderId="83" xfId="0" applyFont="1" applyFill="1" applyBorder="1" applyAlignment="1">
      <alignment horizontal="center" vertical="center" textRotation="45"/>
    </xf>
    <xf numFmtId="0" fontId="8" fillId="3" borderId="91" xfId="0" applyFont="1" applyFill="1" applyBorder="1" applyAlignment="1">
      <alignment horizontal="center" vertical="center" textRotation="45"/>
    </xf>
    <xf numFmtId="0" fontId="6" fillId="3" borderId="81" xfId="0" applyFont="1" applyFill="1" applyBorder="1" applyAlignment="1">
      <alignment horizontal="center" vertical="center" textRotation="90"/>
    </xf>
    <xf numFmtId="0" fontId="6" fillId="3" borderId="83" xfId="0" applyFont="1" applyFill="1" applyBorder="1" applyAlignment="1">
      <alignment horizontal="center" vertical="center" textRotation="90"/>
    </xf>
    <xf numFmtId="0" fontId="6" fillId="3" borderId="91" xfId="0" applyFont="1" applyFill="1" applyBorder="1" applyAlignment="1">
      <alignment horizontal="center" vertical="center" textRotation="90"/>
    </xf>
    <xf numFmtId="0" fontId="26" fillId="3" borderId="65" xfId="0" applyFont="1" applyFill="1" applyBorder="1" applyAlignment="1">
      <alignment horizontal="center" vertical="center"/>
    </xf>
    <xf numFmtId="0" fontId="26" fillId="3" borderId="57" xfId="0" applyFont="1" applyFill="1" applyBorder="1" applyAlignment="1">
      <alignment horizontal="center" vertical="center"/>
    </xf>
    <xf numFmtId="0" fontId="26" fillId="3" borderId="66" xfId="0" applyFont="1" applyFill="1" applyBorder="1" applyAlignment="1">
      <alignment horizontal="center" vertical="center"/>
    </xf>
    <xf numFmtId="10" fontId="26" fillId="3" borderId="36" xfId="0" applyNumberFormat="1" applyFont="1" applyFill="1" applyBorder="1" applyAlignment="1">
      <alignment horizontal="center" vertical="center"/>
    </xf>
    <xf numFmtId="10" fontId="26" fillId="3" borderId="47" xfId="0" applyNumberFormat="1" applyFont="1" applyFill="1" applyBorder="1" applyAlignment="1">
      <alignment horizontal="center" vertical="center"/>
    </xf>
    <xf numFmtId="10" fontId="26" fillId="3" borderId="14" xfId="0" applyNumberFormat="1" applyFont="1" applyFill="1" applyBorder="1" applyAlignment="1">
      <alignment horizontal="center" vertical="center"/>
    </xf>
    <xf numFmtId="0" fontId="26" fillId="0" borderId="36" xfId="0" applyFont="1" applyBorder="1" applyAlignment="1">
      <alignment horizontal="center" vertical="center"/>
    </xf>
    <xf numFmtId="0" fontId="26" fillId="0" borderId="47" xfId="0" applyFont="1" applyBorder="1" applyAlignment="1">
      <alignment horizontal="center" vertical="center"/>
    </xf>
    <xf numFmtId="0" fontId="26" fillId="0" borderId="14" xfId="0" applyFont="1" applyBorder="1" applyAlignment="1">
      <alignment horizontal="center" vertical="center"/>
    </xf>
    <xf numFmtId="0" fontId="26" fillId="0" borderId="37" xfId="0" applyFont="1" applyBorder="1" applyAlignment="1">
      <alignment horizontal="center" vertical="center"/>
    </xf>
    <xf numFmtId="0" fontId="26" fillId="0" borderId="48" xfId="0" applyFont="1" applyBorder="1" applyAlignment="1">
      <alignment horizontal="center" vertical="center"/>
    </xf>
    <xf numFmtId="0" fontId="26" fillId="0" borderId="28" xfId="0" applyFont="1" applyBorder="1" applyAlignment="1">
      <alignment horizontal="center" vertical="center"/>
    </xf>
    <xf numFmtId="0" fontId="17" fillId="3" borderId="36" xfId="0" applyFont="1" applyFill="1" applyBorder="1" applyAlignment="1">
      <alignment horizontal="center" vertical="top" wrapText="1"/>
    </xf>
    <xf numFmtId="0" fontId="17" fillId="3" borderId="47" xfId="0" applyFont="1" applyFill="1" applyBorder="1" applyAlignment="1">
      <alignment horizontal="center" vertical="top" wrapText="1"/>
    </xf>
    <xf numFmtId="0" fontId="17" fillId="3" borderId="14" xfId="0" applyFont="1" applyFill="1" applyBorder="1" applyAlignment="1">
      <alignment horizontal="center" vertical="top" wrapText="1"/>
    </xf>
    <xf numFmtId="0" fontId="38" fillId="3" borderId="36" xfId="0" applyFont="1" applyFill="1" applyBorder="1" applyAlignment="1">
      <alignment horizontal="center" vertical="top" wrapText="1"/>
    </xf>
    <xf numFmtId="0" fontId="38" fillId="3" borderId="47" xfId="0" applyFont="1" applyFill="1" applyBorder="1" applyAlignment="1">
      <alignment horizontal="center" vertical="top" wrapText="1"/>
    </xf>
    <xf numFmtId="0" fontId="38" fillId="3" borderId="14" xfId="0" applyFont="1" applyFill="1" applyBorder="1" applyAlignment="1">
      <alignment horizontal="center" vertical="top" wrapText="1"/>
    </xf>
    <xf numFmtId="0" fontId="38" fillId="3" borderId="36" xfId="0" applyFont="1" applyFill="1" applyBorder="1" applyAlignment="1">
      <alignment horizontal="center" vertical="center" textRotation="90"/>
    </xf>
    <xf numFmtId="0" fontId="38" fillId="3" borderId="47" xfId="0" applyFont="1" applyFill="1" applyBorder="1" applyAlignment="1">
      <alignment horizontal="center" vertical="center" textRotation="90"/>
    </xf>
    <xf numFmtId="0" fontId="38" fillId="3" borderId="14" xfId="0" applyFont="1" applyFill="1" applyBorder="1" applyAlignment="1">
      <alignment horizontal="center" vertical="center" textRotation="90"/>
    </xf>
    <xf numFmtId="0" fontId="34" fillId="3" borderId="65" xfId="0" applyFont="1" applyFill="1" applyBorder="1" applyAlignment="1">
      <alignment horizontal="center" vertical="center"/>
    </xf>
    <xf numFmtId="0" fontId="34" fillId="3" borderId="57" xfId="0" applyFont="1" applyFill="1" applyBorder="1" applyAlignment="1">
      <alignment horizontal="center" vertical="center"/>
    </xf>
    <xf numFmtId="0" fontId="34" fillId="0" borderId="36" xfId="0" applyFont="1" applyBorder="1" applyAlignment="1">
      <alignment horizontal="center" vertical="center"/>
    </xf>
    <xf numFmtId="0" fontId="34" fillId="0" borderId="47" xfId="0" applyFont="1" applyBorder="1" applyAlignment="1">
      <alignment horizontal="center" vertical="center"/>
    </xf>
    <xf numFmtId="0" fontId="47" fillId="0" borderId="1" xfId="0" applyFont="1" applyBorder="1" applyAlignment="1">
      <alignment horizontal="center" vertical="center" wrapText="1"/>
    </xf>
    <xf numFmtId="0" fontId="36" fillId="0" borderId="38"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25" xfId="0" applyFont="1" applyBorder="1" applyAlignment="1">
      <alignment horizontal="center" vertical="center" wrapText="1"/>
    </xf>
  </cellXfs>
  <cellStyles count="1">
    <cellStyle name="Normal" xfId="0" builtinId="0"/>
  </cellStyles>
  <dxfs count="152">
    <dxf>
      <font>
        <color rgb="FFFF0000"/>
      </font>
    </dxf>
    <dxf>
      <font>
        <color rgb="FFFF0000"/>
      </font>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ont>
        <strike/>
      </font>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B3B"/>
          </stop>
        </gradientFill>
      </fill>
    </dxf>
    <dxf>
      <font>
        <strike/>
      </font>
    </dxf>
    <dxf>
      <font>
        <strike/>
      </font>
    </dxf>
    <dxf>
      <fill>
        <patternFill>
          <bgColor rgb="FFFF0000"/>
        </patternFill>
      </fill>
    </dxf>
    <dxf>
      <fill>
        <patternFill>
          <bgColor rgb="FFFF0000"/>
        </patternFill>
      </fill>
    </dxf>
    <dxf>
      <fill>
        <patternFill>
          <bgColor rgb="FFFF0000"/>
        </patternFill>
      </fill>
    </dxf>
    <dxf>
      <fill>
        <patternFill>
          <bgColor rgb="FFFF0000"/>
        </pattern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rgb="FF9C0006"/>
      </font>
      <fill>
        <patternFill>
          <bgColor rgb="FFFFC7CE"/>
        </pattern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ont>
        <color theme="0"/>
      </font>
    </dxf>
    <dxf>
      <font>
        <color theme="0"/>
      </font>
    </dxf>
    <dxf>
      <font>
        <color theme="0"/>
      </font>
    </dxf>
    <dxf>
      <font>
        <strike/>
      </font>
    </dxf>
    <dxf>
      <font>
        <strike/>
      </font>
    </dxf>
    <dxf>
      <fill>
        <patternFill>
          <bgColor rgb="FFFF572F"/>
        </patternFill>
      </fill>
    </dxf>
    <dxf>
      <font>
        <color theme="0"/>
      </font>
    </dxf>
    <dxf>
      <font>
        <color theme="0"/>
      </font>
    </dxf>
    <dxf>
      <font>
        <color theme="0"/>
      </font>
    </dxf>
    <dxf>
      <font>
        <strike/>
      </font>
    </dxf>
    <dxf>
      <font>
        <strike/>
      </font>
    </dxf>
    <dxf>
      <font>
        <strike/>
      </font>
    </dxf>
    <dxf>
      <font>
        <strike/>
      </font>
    </dxf>
    <dxf>
      <font>
        <strike/>
      </font>
    </dxf>
    <dxf>
      <font>
        <strike/>
      </font>
    </dxf>
    <dxf>
      <font>
        <condense val="0"/>
        <extend val="0"/>
        <color rgb="FF9C0006"/>
      </font>
      <fill>
        <patternFill>
          <bgColor rgb="FFFFC7CE"/>
        </patternFill>
      </fill>
    </dxf>
    <dxf>
      <fill>
        <patternFill>
          <fgColor theme="5"/>
          <bgColor rgb="FFC00000"/>
        </patternFill>
      </fill>
    </dxf>
    <dxf>
      <fill>
        <patternFill>
          <bgColor rgb="FFFF0000"/>
        </patternFill>
      </fill>
    </dxf>
    <dxf>
      <font>
        <color rgb="FFFF0000"/>
      </font>
    </dxf>
    <dxf>
      <font>
        <color rgb="FFFF0000"/>
      </font>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ont>
        <strike/>
      </font>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B3B"/>
          </stop>
        </gradientFill>
      </fill>
    </dxf>
    <dxf>
      <font>
        <strike/>
      </font>
    </dxf>
    <dxf>
      <font>
        <strike/>
      </font>
    </dxf>
    <dxf>
      <fill>
        <patternFill>
          <bgColor rgb="FFFF0000"/>
        </patternFill>
      </fill>
    </dxf>
    <dxf>
      <fill>
        <patternFill>
          <bgColor rgb="FFFF0000"/>
        </patternFill>
      </fill>
    </dxf>
    <dxf>
      <fill>
        <patternFill>
          <bgColor rgb="FFFF0000"/>
        </patternFill>
      </fill>
    </dxf>
    <dxf>
      <fill>
        <patternFill>
          <bgColor rgb="FFFF0000"/>
        </pattern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rgb="FF9C0006"/>
      </font>
      <fill>
        <patternFill>
          <bgColor rgb="FFFFC7CE"/>
        </pattern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ont>
        <color theme="0"/>
      </font>
    </dxf>
    <dxf>
      <font>
        <color theme="0"/>
      </font>
    </dxf>
    <dxf>
      <font>
        <color theme="0"/>
      </font>
    </dxf>
    <dxf>
      <font>
        <strike/>
      </font>
    </dxf>
    <dxf>
      <font>
        <strike/>
      </font>
    </dxf>
    <dxf>
      <fill>
        <patternFill>
          <bgColor rgb="FFFF572F"/>
        </patternFill>
      </fill>
    </dxf>
    <dxf>
      <font>
        <color theme="0"/>
      </font>
    </dxf>
    <dxf>
      <font>
        <color theme="0"/>
      </font>
    </dxf>
    <dxf>
      <font>
        <color theme="0"/>
      </font>
    </dxf>
    <dxf>
      <font>
        <strike/>
      </font>
    </dxf>
    <dxf>
      <font>
        <strike/>
      </font>
    </dxf>
    <dxf>
      <font>
        <strike/>
      </font>
    </dxf>
    <dxf>
      <font>
        <strike/>
      </font>
    </dxf>
    <dxf>
      <font>
        <strike/>
      </font>
    </dxf>
    <dxf>
      <font>
        <strike/>
      </font>
    </dxf>
    <dxf>
      <font>
        <condense val="0"/>
        <extend val="0"/>
        <color rgb="FF9C0006"/>
      </font>
      <fill>
        <patternFill>
          <bgColor rgb="FFFFC7CE"/>
        </patternFill>
      </fill>
    </dxf>
    <dxf>
      <fill>
        <patternFill>
          <fgColor theme="5"/>
          <bgColor rgb="FFC00000"/>
        </patternFill>
      </fill>
    </dxf>
    <dxf>
      <fill>
        <patternFill>
          <bgColor rgb="FFFF0000"/>
        </patternFill>
      </fill>
    </dxf>
    <dxf>
      <font>
        <strike/>
      </font>
    </dxf>
    <dxf>
      <font>
        <strike/>
      </font>
    </dxf>
    <dxf>
      <font>
        <strike/>
      </font>
    </dxf>
    <dxf>
      <font>
        <strike/>
      </font>
    </dxf>
    <dxf>
      <font>
        <color rgb="FFFF0000"/>
      </font>
    </dxf>
    <dxf>
      <font>
        <color rgb="FFFF0000"/>
      </font>
    </dxf>
    <dxf>
      <font>
        <color rgb="FFFF0000"/>
      </font>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ont>
        <strike/>
      </font>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B3B"/>
          </stop>
        </gradientFill>
      </fill>
    </dxf>
    <dxf>
      <font>
        <strike/>
      </font>
    </dxf>
    <dxf>
      <font>
        <strike/>
      </font>
    </dxf>
    <dxf>
      <fill>
        <patternFill>
          <bgColor rgb="FFFF0000"/>
        </patternFill>
      </fill>
    </dxf>
    <dxf>
      <fill>
        <patternFill>
          <bgColor rgb="FFFF0000"/>
        </patternFill>
      </fill>
    </dxf>
    <dxf>
      <fill>
        <patternFill>
          <bgColor rgb="FFFF0000"/>
        </patternFill>
      </fill>
    </dxf>
    <dxf>
      <fill>
        <patternFill>
          <bgColor rgb="FFFF0000"/>
        </pattern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rgb="FF9C0006"/>
      </font>
      <fill>
        <patternFill>
          <bgColor rgb="FFFFC7CE"/>
        </patternFill>
      </fill>
    </dxf>
    <dxf>
      <fill>
        <gradientFill type="path" left="0.5" right="0.5" top="0.5" bottom="0.5">
          <stop position="0">
            <color theme="0"/>
          </stop>
          <stop position="1">
            <color rgb="FFFF4F4F"/>
          </stop>
        </gradientFill>
      </fill>
    </dxf>
    <dxf>
      <fill>
        <gradientFill type="path" left="0.5" right="0.5" top="0.5" bottom="0.5">
          <stop position="0">
            <color theme="0"/>
          </stop>
          <stop position="1">
            <color rgb="FFFF3737"/>
          </stop>
        </gradientFill>
      </fill>
    </dxf>
    <dxf>
      <fill>
        <gradientFill type="path" left="0.5" right="0.5" top="0.5" bottom="0.5">
          <stop position="0">
            <color theme="0"/>
          </stop>
          <stop position="1">
            <color rgb="FFFF3B3B"/>
          </stop>
        </gradientFill>
      </fill>
    </dxf>
    <dxf>
      <font>
        <color theme="0"/>
      </font>
    </dxf>
    <dxf>
      <font>
        <color theme="0"/>
      </font>
    </dxf>
    <dxf>
      <font>
        <color theme="0"/>
      </font>
    </dxf>
    <dxf>
      <font>
        <strike/>
      </font>
    </dxf>
    <dxf>
      <font>
        <strike/>
      </font>
    </dxf>
    <dxf>
      <fill>
        <patternFill>
          <bgColor rgb="FFFF572F"/>
        </patternFill>
      </fill>
    </dxf>
    <dxf>
      <font>
        <color theme="0"/>
      </font>
    </dxf>
    <dxf>
      <font>
        <color theme="0"/>
      </font>
    </dxf>
    <dxf>
      <font>
        <color theme="0"/>
      </font>
    </dxf>
    <dxf>
      <font>
        <strike/>
      </font>
    </dxf>
    <dxf>
      <font>
        <strike/>
      </font>
    </dxf>
    <dxf>
      <font>
        <strike/>
      </font>
    </dxf>
    <dxf>
      <font>
        <strike/>
      </font>
    </dxf>
    <dxf>
      <font>
        <strike/>
      </font>
    </dxf>
    <dxf>
      <font>
        <strike/>
      </font>
    </dxf>
    <dxf>
      <font>
        <condense val="0"/>
        <extend val="0"/>
        <color rgb="FF9C0006"/>
      </font>
      <fill>
        <patternFill>
          <bgColor rgb="FFFFC7CE"/>
        </patternFill>
      </fill>
    </dxf>
    <dxf>
      <fill>
        <patternFill>
          <fgColor theme="5"/>
          <bgColor rgb="FFC00000"/>
        </patternFill>
      </fill>
    </dxf>
    <dxf>
      <fill>
        <patternFill>
          <bgColor rgb="FFFF0000"/>
        </patternFill>
      </fill>
    </dxf>
  </dxfs>
  <tableStyles count="0" defaultTableStyle="TableStyleMedium9" defaultPivotStyle="PivotStyleLight16"/>
  <colors>
    <mruColors>
      <color rgb="FF066E26"/>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873917</xdr:colOff>
      <xdr:row>0</xdr:row>
      <xdr:rowOff>59531</xdr:rowOff>
    </xdr:from>
    <xdr:to>
      <xdr:col>1</xdr:col>
      <xdr:colOff>1477167</xdr:colOff>
      <xdr:row>0</xdr:row>
      <xdr:rowOff>520841</xdr:rowOff>
    </xdr:to>
    <xdr:pic>
      <xdr:nvPicPr>
        <xdr:cNvPr id="3" name="صورة 2" descr="univ_logo_1.jpg"/>
        <xdr:cNvPicPr>
          <a:picLocks noChangeAspect="1"/>
        </xdr:cNvPicPr>
      </xdr:nvPicPr>
      <xdr:blipFill>
        <a:blip xmlns:r="http://schemas.openxmlformats.org/officeDocument/2006/relationships" r:embed="rId1" cstate="print"/>
        <a:stretch>
          <a:fillRect/>
        </a:stretch>
      </xdr:blipFill>
      <xdr:spPr>
        <a:xfrm>
          <a:off x="12142650183" y="59531"/>
          <a:ext cx="603250" cy="461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815160</xdr:colOff>
      <xdr:row>0</xdr:row>
      <xdr:rowOff>71437</xdr:rowOff>
    </xdr:from>
    <xdr:to>
      <xdr:col>1</xdr:col>
      <xdr:colOff>1369219</xdr:colOff>
      <xdr:row>0</xdr:row>
      <xdr:rowOff>495130</xdr:rowOff>
    </xdr:to>
    <xdr:pic>
      <xdr:nvPicPr>
        <xdr:cNvPr id="3" name="صورة 2" descr="univ_logo_1.jpg"/>
        <xdr:cNvPicPr>
          <a:picLocks noChangeAspect="1"/>
        </xdr:cNvPicPr>
      </xdr:nvPicPr>
      <xdr:blipFill>
        <a:blip xmlns:r="http://schemas.openxmlformats.org/officeDocument/2006/relationships" r:embed="rId1" cstate="print"/>
        <a:stretch>
          <a:fillRect/>
        </a:stretch>
      </xdr:blipFill>
      <xdr:spPr>
        <a:xfrm>
          <a:off x="12066591468" y="71437"/>
          <a:ext cx="554059" cy="423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666750</xdr:colOff>
      <xdr:row>0</xdr:row>
      <xdr:rowOff>84667</xdr:rowOff>
    </xdr:from>
    <xdr:to>
      <xdr:col>1</xdr:col>
      <xdr:colOff>1270000</xdr:colOff>
      <xdr:row>0</xdr:row>
      <xdr:rowOff>545977</xdr:rowOff>
    </xdr:to>
    <xdr:pic>
      <xdr:nvPicPr>
        <xdr:cNvPr id="3" name="صورة 2" descr="univ_logo_1.jpg"/>
        <xdr:cNvPicPr>
          <a:picLocks noChangeAspect="1"/>
        </xdr:cNvPicPr>
      </xdr:nvPicPr>
      <xdr:blipFill>
        <a:blip xmlns:r="http://schemas.openxmlformats.org/officeDocument/2006/relationships" r:embed="rId1" cstate="print"/>
        <a:stretch>
          <a:fillRect/>
        </a:stretch>
      </xdr:blipFill>
      <xdr:spPr>
        <a:xfrm>
          <a:off x="11762073250" y="84667"/>
          <a:ext cx="603250" cy="4613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603;&#1604;&#1610;&#1577;%20&#1575;&#1604;&#1576;&#1606;&#1575;&#1578;/New%20folder%20(2)/&#1587;3%20&#1571;&#1589;&#1608;&#160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م مستجد"/>
      <sheetName val="م مستجد (2)"/>
      <sheetName val="م مستجد (3)"/>
    </sheetNames>
    <sheetDataSet>
      <sheetData sheetId="0"/>
      <sheetData sheetId="1" refreshError="1"/>
      <sheetData sheetId="2" refreshError="1"/>
    </sheetDataSet>
  </externalBook>
</externalLink>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ورقة2"/>
  <dimension ref="A1:BA10"/>
  <sheetViews>
    <sheetView rightToLeft="1" tabSelected="1" zoomScale="70" zoomScaleNormal="70" zoomScalePageLayoutView="60" workbookViewId="0">
      <selection activeCell="E4" sqref="E4:E10"/>
    </sheetView>
  </sheetViews>
  <sheetFormatPr defaultColWidth="8.88671875" defaultRowHeight="18"/>
  <cols>
    <col min="1" max="1" width="8.21875" style="8" customWidth="1"/>
    <col min="2" max="2" width="26" style="8" customWidth="1"/>
    <col min="3" max="4" width="3.33203125" style="8" customWidth="1"/>
    <col min="5" max="5" width="3.21875" style="75" customWidth="1"/>
    <col min="6" max="6" width="5.109375" style="36" customWidth="1"/>
    <col min="7" max="22" width="4.77734375" style="8" customWidth="1"/>
    <col min="23" max="23" width="6.33203125" style="37" customWidth="1"/>
    <col min="24" max="24" width="4.21875" style="37" customWidth="1"/>
    <col min="25" max="25" width="6.33203125" style="37" customWidth="1"/>
    <col min="26" max="26" width="4.21875" style="37" customWidth="1"/>
    <col min="27" max="27" width="6" style="35" customWidth="1"/>
    <col min="28" max="28" width="3.33203125" style="8" customWidth="1"/>
    <col min="29" max="30" width="6" style="35" customWidth="1"/>
    <col min="31" max="31" width="11.88671875" style="35" customWidth="1"/>
    <col min="32" max="32" width="26.44140625" style="8" customWidth="1"/>
    <col min="33" max="33" width="9" style="8" customWidth="1"/>
    <col min="34" max="51" width="4.77734375" style="8" customWidth="1"/>
    <col min="52" max="52" width="19.21875" style="8" customWidth="1"/>
    <col min="53" max="53" width="28.77734375" style="8" customWidth="1"/>
    <col min="54" max="16384" width="8.88671875" style="8"/>
  </cols>
  <sheetData>
    <row r="1" spans="1:53" ht="83.25" customHeight="1" thickBot="1">
      <c r="A1" s="1" t="s">
        <v>0</v>
      </c>
      <c r="B1" s="178" t="s">
        <v>80</v>
      </c>
      <c r="C1" s="178"/>
      <c r="D1" s="178"/>
      <c r="E1" s="2"/>
      <c r="F1" s="4"/>
      <c r="G1" s="1"/>
      <c r="H1" s="1"/>
      <c r="I1" s="179" t="s">
        <v>82</v>
      </c>
      <c r="J1" s="179"/>
      <c r="K1" s="179"/>
      <c r="L1" s="179"/>
      <c r="M1" s="179"/>
      <c r="N1" s="179"/>
      <c r="O1" s="179"/>
      <c r="P1" s="179"/>
      <c r="Q1" s="179"/>
      <c r="R1" s="179"/>
      <c r="S1" s="179"/>
      <c r="T1" s="179"/>
      <c r="U1" s="179"/>
      <c r="V1" s="5"/>
      <c r="W1" s="180" t="s">
        <v>1</v>
      </c>
      <c r="X1" s="181"/>
      <c r="Y1" s="181"/>
      <c r="Z1" s="6"/>
      <c r="AA1" s="229" t="s">
        <v>81</v>
      </c>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row>
    <row r="2" spans="1:53" ht="18.75" customHeight="1" thickTop="1">
      <c r="A2" s="182" t="s">
        <v>2</v>
      </c>
      <c r="B2" s="184" t="s">
        <v>3</v>
      </c>
      <c r="C2" s="186" t="s">
        <v>34</v>
      </c>
      <c r="D2" s="187"/>
      <c r="E2" s="190" t="s">
        <v>4</v>
      </c>
      <c r="F2" s="114"/>
      <c r="G2" s="192" t="s">
        <v>5</v>
      </c>
      <c r="H2" s="193"/>
      <c r="I2" s="193"/>
      <c r="J2" s="193"/>
      <c r="K2" s="193"/>
      <c r="L2" s="192" t="s">
        <v>6</v>
      </c>
      <c r="M2" s="193"/>
      <c r="N2" s="193"/>
      <c r="O2" s="193"/>
      <c r="P2" s="193"/>
      <c r="Q2" s="193"/>
      <c r="R2" s="193"/>
      <c r="S2" s="193"/>
      <c r="T2" s="193"/>
      <c r="U2" s="193"/>
      <c r="V2" s="193"/>
      <c r="W2" s="221" t="s">
        <v>7</v>
      </c>
      <c r="X2" s="222"/>
      <c r="Y2" s="222"/>
      <c r="Z2" s="222"/>
      <c r="AA2" s="225" t="s">
        <v>8</v>
      </c>
      <c r="AB2" s="115"/>
      <c r="AC2" s="186" t="s">
        <v>9</v>
      </c>
      <c r="AD2" s="227" t="s">
        <v>10</v>
      </c>
      <c r="AE2" s="174" t="s">
        <v>13</v>
      </c>
      <c r="AF2" s="174"/>
      <c r="AG2" s="174"/>
      <c r="AH2" s="174"/>
      <c r="AI2" s="174"/>
      <c r="AJ2" s="174"/>
      <c r="AK2" s="174"/>
      <c r="AL2" s="174"/>
      <c r="AM2" s="174"/>
      <c r="AN2" s="174"/>
      <c r="AO2" s="174"/>
      <c r="AP2" s="174"/>
      <c r="AQ2" s="174"/>
      <c r="AR2" s="174"/>
      <c r="AS2" s="174"/>
      <c r="AT2" s="174"/>
      <c r="AU2" s="174"/>
      <c r="AV2" s="174"/>
      <c r="AW2" s="174"/>
      <c r="AX2" s="174"/>
      <c r="AY2" s="174"/>
      <c r="AZ2" s="174"/>
      <c r="BA2" s="174"/>
    </row>
    <row r="3" spans="1:53" ht="98.25" customHeight="1" thickBot="1">
      <c r="A3" s="183"/>
      <c r="B3" s="185"/>
      <c r="C3" s="188"/>
      <c r="D3" s="189"/>
      <c r="E3" s="191"/>
      <c r="F3" s="116"/>
      <c r="G3" s="117" t="s">
        <v>59</v>
      </c>
      <c r="H3" s="118" t="s">
        <v>15</v>
      </c>
      <c r="I3" s="118" t="s">
        <v>16</v>
      </c>
      <c r="J3" s="118" t="s">
        <v>17</v>
      </c>
      <c r="K3" s="119" t="s">
        <v>18</v>
      </c>
      <c r="L3" s="128" t="s">
        <v>19</v>
      </c>
      <c r="M3" s="120" t="s">
        <v>20</v>
      </c>
      <c r="N3" s="120" t="s">
        <v>21</v>
      </c>
      <c r="O3" s="118" t="s">
        <v>22</v>
      </c>
      <c r="P3" s="121" t="s">
        <v>23</v>
      </c>
      <c r="Q3" s="122" t="s">
        <v>24</v>
      </c>
      <c r="R3" s="118" t="s">
        <v>25</v>
      </c>
      <c r="S3" s="118" t="s">
        <v>26</v>
      </c>
      <c r="T3" s="123" t="s">
        <v>27</v>
      </c>
      <c r="U3" s="124" t="s">
        <v>38</v>
      </c>
      <c r="V3" s="118" t="s">
        <v>14</v>
      </c>
      <c r="W3" s="223"/>
      <c r="X3" s="224"/>
      <c r="Y3" s="224"/>
      <c r="Z3" s="224"/>
      <c r="AA3" s="226"/>
      <c r="AB3" s="125"/>
      <c r="AC3" s="188"/>
      <c r="AD3" s="228"/>
      <c r="AE3" s="174"/>
      <c r="AF3" s="174"/>
      <c r="AG3" s="174"/>
      <c r="AH3" s="174"/>
      <c r="AI3" s="174"/>
      <c r="AJ3" s="174"/>
      <c r="AK3" s="174"/>
      <c r="AL3" s="174"/>
      <c r="AM3" s="174"/>
      <c r="AN3" s="174"/>
      <c r="AO3" s="174"/>
      <c r="AP3" s="174"/>
      <c r="AQ3" s="174"/>
      <c r="AR3" s="174"/>
      <c r="AS3" s="174"/>
      <c r="AT3" s="174"/>
      <c r="AU3" s="174"/>
      <c r="AV3" s="174"/>
      <c r="AW3" s="174"/>
      <c r="AX3" s="174"/>
      <c r="AY3" s="174"/>
      <c r="AZ3" s="174"/>
      <c r="BA3" s="174"/>
    </row>
    <row r="4" spans="1:53" s="74" customFormat="1" ht="24">
      <c r="A4" s="203"/>
      <c r="B4" s="206"/>
      <c r="C4" s="209"/>
      <c r="D4" s="209"/>
      <c r="E4" s="212"/>
      <c r="F4" s="19" t="s">
        <v>33</v>
      </c>
      <c r="G4" s="144">
        <v>16</v>
      </c>
      <c r="H4" s="145">
        <v>16</v>
      </c>
      <c r="I4" s="145">
        <v>10</v>
      </c>
      <c r="J4" s="145">
        <v>10</v>
      </c>
      <c r="K4" s="146"/>
      <c r="L4" s="147"/>
      <c r="M4" s="145"/>
      <c r="N4" s="145"/>
      <c r="O4" s="145"/>
      <c r="P4" s="145">
        <v>20</v>
      </c>
      <c r="Q4" s="145">
        <v>10</v>
      </c>
      <c r="R4" s="145">
        <v>12</v>
      </c>
      <c r="S4" s="145">
        <v>16</v>
      </c>
      <c r="T4" s="145">
        <v>14</v>
      </c>
      <c r="U4" s="145">
        <v>10</v>
      </c>
      <c r="V4" s="146">
        <v>19</v>
      </c>
      <c r="W4" s="215"/>
      <c r="X4" s="162"/>
      <c r="Y4" s="215"/>
      <c r="Z4" s="162"/>
      <c r="AA4" s="218" t="str">
        <f>IF(V7="","",IF(OR(AG10&gt;=1),"",SUM(M7:V7,G7:L7)))</f>
        <v/>
      </c>
      <c r="AB4" s="194" t="str">
        <f>IF(AA4="","",(AA4/1600))</f>
        <v/>
      </c>
      <c r="AC4" s="197" t="str">
        <f>IF(OR(AG10=1),"بمادة",IF(OR(AG10=2),"بمادتين",IF(AB4="","",IF(AB4&gt;100%,"",IF(AB4&gt;=90%,"ممتاز",IF(AB4&gt;=80%,"جيد جداً",IF(AB4&gt;=65%,"جيد",IF(AB4&gt;=50%,"مقبول"))))))))</f>
        <v>بمادة</v>
      </c>
      <c r="AD4" s="200" t="str">
        <f>IF(OR(G10="غ",Z10="غ"),"غائبة",IF(AG10="","",IF(AG10=0,"ناجحة",IF(AG10&lt;=2,"منقولة",IF(AG10&gt;2,"راسبة")))))</f>
        <v>منقولة</v>
      </c>
      <c r="AE4" s="171" t="str">
        <f>IF(OR(AG10=0,AG10=""),"",IF(AG10=1,"",IF(AG10=2,"",IF(AG10=3,"راسبة في 3 مواد",IF(AG10=4,"راسبة في 4 مواد",IF(AG10=5,"راسبة في 5 مواد",IF(AG10=6,"راسبة في 6 مواد",IF(AG10=7,"راسبة في 7 مواد",IF(AG10=8,"راسبة في 8 مواد",IF(AG10=9,"راسبة في 9 مواد",IF(AG10=10,"راسبة في 10 مواد",IF(AG10=11,"راسبة في 11 مادة",IF(AG10=12,"راسبة في 12 مادة",IF(AG10=13,"راسبة في 13 مادة",IF(AG10=14,"راسبة في 14 مادة",IF(AG10=15,"راسبة في 15 مادة",IF(AG10=16,"راسبة في 16 مادة",IF(AG10=17,"راسبة في 17 مادة"))))))))))))))))))</f>
        <v/>
      </c>
      <c r="AF4" s="175" t="str">
        <f>IF(AZ4&lt;&gt;"",AZ4,IF(ISNUMBER(SEARCH("منقول",AD4)),AD4&amp;CHAR(10)&amp;BA4,""))</f>
        <v xml:space="preserve">منقولة
القرآن الكريم |  | </v>
      </c>
      <c r="AG4" s="74" t="b">
        <f>IF(OR(AG10=0,AG10&lt;3),TRUE,FALSE)</f>
        <v>1</v>
      </c>
      <c r="AH4" s="74" t="str">
        <f t="shared" ref="AH4:AT4" si="0">IF(AND(G7&lt;48,G10="ل",$AG4=TRUE),50-G7,"")</f>
        <v/>
      </c>
      <c r="AI4" s="74" t="str">
        <f t="shared" si="0"/>
        <v/>
      </c>
      <c r="AJ4" s="74" t="str">
        <f t="shared" si="0"/>
        <v/>
      </c>
      <c r="AK4" s="74" t="str">
        <f t="shared" si="0"/>
        <v/>
      </c>
      <c r="AL4" s="74" t="str">
        <f t="shared" si="0"/>
        <v/>
      </c>
      <c r="AM4" s="74" t="str">
        <f t="shared" si="0"/>
        <v/>
      </c>
      <c r="AN4" s="74" t="str">
        <f t="shared" si="0"/>
        <v/>
      </c>
      <c r="AO4" s="74" t="str">
        <f t="shared" si="0"/>
        <v/>
      </c>
      <c r="AP4" s="74" t="str">
        <f t="shared" si="0"/>
        <v/>
      </c>
      <c r="AQ4" s="74" t="str">
        <f t="shared" si="0"/>
        <v/>
      </c>
      <c r="AR4" s="74" t="str">
        <f t="shared" si="0"/>
        <v/>
      </c>
      <c r="AS4" s="74" t="str">
        <f t="shared" si="0"/>
        <v/>
      </c>
      <c r="AT4" s="74" t="str">
        <f t="shared" si="0"/>
        <v/>
      </c>
      <c r="AU4" s="74" t="str">
        <f>IF(AND(U7&lt;48,U10="ل",$AG4=TRUE),50-U7,"")</f>
        <v/>
      </c>
      <c r="AV4" s="74" t="str">
        <f>IF(AND(V7&lt;48,V10="ل",$AG4=TRUE),50-V7,"")</f>
        <v/>
      </c>
      <c r="AW4" s="74" t="str">
        <f>IF(AND(X7&lt;48,X10="ل",$AG4=TRUE),50-X7,"")</f>
        <v/>
      </c>
      <c r="AX4" s="74" t="str">
        <f>IF(AND(Z7&lt;48,Z10="ل",$AG4=TRUE),50-Z7,"")</f>
        <v/>
      </c>
      <c r="AY4" s="65">
        <f>COUNT(AH4:AX4)</f>
        <v>0</v>
      </c>
      <c r="AZ4" s="168" t="str">
        <f>IF(AND(AY4&gt;0,AG10&gt;0),AH5&amp;AI5&amp;AJ5&amp;AK5&amp;AL5&amp;AM5&amp;AN5&amp;AO5&amp;AP5&amp;AQ5&amp;AR5&amp;AS5&amp;AT5&amp;AU5&amp;AV5&amp;AW5&amp;AX5&amp;" لتنقل بـ"&amp;BA4,IF(AND(AY4&gt;0,AG10=0),AH5&amp;AI5&amp;AJ5&amp;AK5&amp;AL5&amp;AM5&amp;AN5&amp;AO5&amp;AP5&amp;AQ5&amp;AR5&amp;AS5&amp;AT5&amp;AU5&amp;AV5&amp;AW5&amp;AX5&amp;"لتنجح بتقدير",""))</f>
        <v/>
      </c>
      <c r="BA4" s="230" t="str">
        <f>IF(OR($AG10=1,$AG10=2),IF(AH10=1,H$3&amp;" | ","")&amp;IF(AI10=1,H$3&amp;" | ","")&amp;IF(AJ10=1,I$3&amp;" | ","")&amp;IF(AK10=1,$J$3&amp;" | ","")&amp;IF(AL10=1,K$3&amp;" | ","")&amp;IF(AM10=1,L$3&amp;" | ","")&amp;" | ","")&amp;IF(AN10=1,M$3&amp;" | ","")&amp;IF(AO10=1,N$3&amp;" | ","")&amp;IF(AP10=1,O$3&amp;" | ","")&amp;IF(AQ10=1,P$3&amp;" | ","")&amp;IF(AR10=1,Q$3&amp;" | ","")&amp;IF(AS10=1,R$3&amp;" | ","")&amp;IF(AT10=1,S$3&amp;" | ","")&amp;IF(AU10=1,U$3&amp;" | ","")&amp;IF(AV10=1,V3&amp;" | ","")&amp;IF(AW10=1,W4&amp;" | ","")&amp;IF(AX10=1,Y4&amp;" | ","")</f>
        <v xml:space="preserve">القرآن الكريم |  | </v>
      </c>
    </row>
    <row r="5" spans="1:53" s="74" customFormat="1" ht="24">
      <c r="A5" s="204"/>
      <c r="B5" s="207"/>
      <c r="C5" s="210"/>
      <c r="D5" s="210"/>
      <c r="E5" s="213"/>
      <c r="F5" s="19" t="s">
        <v>29</v>
      </c>
      <c r="G5" s="148"/>
      <c r="H5" s="149"/>
      <c r="I5" s="149"/>
      <c r="J5" s="149">
        <v>20</v>
      </c>
      <c r="K5" s="150"/>
      <c r="L5" s="151">
        <v>25</v>
      </c>
      <c r="M5" s="149"/>
      <c r="N5" s="149"/>
      <c r="O5" s="149"/>
      <c r="P5" s="149"/>
      <c r="Q5" s="149"/>
      <c r="R5" s="149"/>
      <c r="S5" s="149"/>
      <c r="T5" s="149">
        <v>25</v>
      </c>
      <c r="U5" s="149">
        <v>55</v>
      </c>
      <c r="V5" s="150"/>
      <c r="W5" s="216"/>
      <c r="X5" s="163"/>
      <c r="Y5" s="216"/>
      <c r="Z5" s="163"/>
      <c r="AA5" s="219"/>
      <c r="AB5" s="195"/>
      <c r="AC5" s="198"/>
      <c r="AD5" s="201"/>
      <c r="AE5" s="172"/>
      <c r="AF5" s="176"/>
      <c r="AH5" s="74" t="str">
        <f t="shared" ref="AH5:AT5" si="1">IF(AH4&lt;&gt;"",IF(AH4&gt;=11,"جبرت بـ "&amp;AH4&amp;" درجة في "&amp;G$3&amp;CHAR(10),IF(AH4&gt;=3,"جبرت بـ "&amp;AH4&amp;" درجات في "&amp;G$3&amp;CHAR(10),"")),"")</f>
        <v/>
      </c>
      <c r="AI5" s="74" t="str">
        <f t="shared" si="1"/>
        <v/>
      </c>
      <c r="AJ5" s="74" t="str">
        <f t="shared" si="1"/>
        <v/>
      </c>
      <c r="AK5" s="74" t="str">
        <f t="shared" si="1"/>
        <v/>
      </c>
      <c r="AL5" s="74" t="str">
        <f t="shared" si="1"/>
        <v/>
      </c>
      <c r="AM5" s="74" t="str">
        <f t="shared" si="1"/>
        <v/>
      </c>
      <c r="AN5" s="74" t="str">
        <f t="shared" si="1"/>
        <v/>
      </c>
      <c r="AO5" s="74" t="str">
        <f t="shared" si="1"/>
        <v/>
      </c>
      <c r="AP5" s="74" t="str">
        <f t="shared" si="1"/>
        <v/>
      </c>
      <c r="AQ5" s="74" t="str">
        <f t="shared" si="1"/>
        <v/>
      </c>
      <c r="AR5" s="74" t="str">
        <f t="shared" si="1"/>
        <v/>
      </c>
      <c r="AS5" s="74" t="str">
        <f t="shared" si="1"/>
        <v/>
      </c>
      <c r="AT5" s="74" t="str">
        <f t="shared" si="1"/>
        <v/>
      </c>
      <c r="AU5" s="74" t="str">
        <f>IF(AU4&lt;&gt;"",IF(AU4&gt;=11,"جبرت بـ "&amp;AU4&amp;" درجة في "&amp;U$3&amp;CHAR(10),IF(AU4&gt;=3,"جبرت بـ "&amp;AU4&amp;" درجات في "&amp;U$3&amp;CHAR(10),"")),"")</f>
        <v/>
      </c>
      <c r="AV5" s="74" t="str">
        <f>IF(AV4&lt;&gt;"",IF(AV4&gt;=11,"جبرت بـ "&amp;AV4&amp;" درجة في "&amp;V$3&amp;CHAR(10),IF(AV4&gt;=3,"جبرت بـ "&amp;AV4&amp;" درجات في "&amp;V$3&amp;CHAR(10),"")),"")</f>
        <v/>
      </c>
      <c r="AW5" s="74" t="str">
        <f>IF(AW4&lt;&gt;"",IF(AW4&gt;=11,"جبرت بـ "&amp;AW4&amp;" درجة في "&amp;X$3&amp;CHAR(10),IF(AW4&gt;=3,"جبرت بـ "&amp;AW4&amp;" درجات في "&amp;X$3&amp;CHAR(10),"")),"")</f>
        <v/>
      </c>
      <c r="AX5" s="74" t="str">
        <f>IF(AX4&lt;&gt;"",IF(AX4&gt;=11,"جبرت بـ "&amp;AX4&amp;" درجة في "&amp;Z$3&amp;CHAR(10),IF(AX4&gt;=3,"جبرت بـ "&amp;AX4&amp;" درجات في "&amp;Z$3&amp;CHAR(10),"")),"")</f>
        <v/>
      </c>
      <c r="AZ5" s="168"/>
      <c r="BA5" s="230"/>
    </row>
    <row r="6" spans="1:53" s="74" customFormat="1" ht="24">
      <c r="A6" s="204"/>
      <c r="B6" s="207"/>
      <c r="C6" s="210"/>
      <c r="D6" s="210"/>
      <c r="E6" s="213"/>
      <c r="F6" s="25" t="s">
        <v>30</v>
      </c>
      <c r="G6" s="152">
        <v>65</v>
      </c>
      <c r="H6" s="153">
        <v>40</v>
      </c>
      <c r="I6" s="153">
        <v>46</v>
      </c>
      <c r="J6" s="153">
        <v>25</v>
      </c>
      <c r="K6" s="154">
        <v>93</v>
      </c>
      <c r="L6" s="155">
        <v>20</v>
      </c>
      <c r="M6" s="153">
        <v>50</v>
      </c>
      <c r="N6" s="153">
        <v>93</v>
      </c>
      <c r="O6" s="153">
        <v>60</v>
      </c>
      <c r="P6" s="153">
        <v>56</v>
      </c>
      <c r="Q6" s="153">
        <v>57</v>
      </c>
      <c r="R6" s="153">
        <v>43</v>
      </c>
      <c r="S6" s="153">
        <v>35</v>
      </c>
      <c r="T6" s="153">
        <v>21</v>
      </c>
      <c r="U6" s="156">
        <v>0</v>
      </c>
      <c r="V6" s="154">
        <v>40</v>
      </c>
      <c r="W6" s="216"/>
      <c r="X6" s="164"/>
      <c r="Y6" s="216"/>
      <c r="Z6" s="164"/>
      <c r="AA6" s="219"/>
      <c r="AB6" s="195"/>
      <c r="AC6" s="198"/>
      <c r="AD6" s="201"/>
      <c r="AE6" s="172"/>
      <c r="AF6" s="176"/>
      <c r="AZ6" s="168"/>
      <c r="BA6" s="230"/>
    </row>
    <row r="7" spans="1:53" s="74" customFormat="1" ht="25.5">
      <c r="A7" s="204"/>
      <c r="B7" s="207"/>
      <c r="C7" s="210"/>
      <c r="D7" s="210"/>
      <c r="E7" s="213"/>
      <c r="F7" s="169" t="s">
        <v>31</v>
      </c>
      <c r="G7" s="157">
        <f>IF(G6="","",IF(G6="غ","غ",IF(G6="","",SUM(G4:G6))))</f>
        <v>81</v>
      </c>
      <c r="H7" s="157">
        <f t="shared" ref="H7:K7" si="2">IF(H6="","",IF(H6="غ","غ",IF(H6="","",SUM(H4:H6))))</f>
        <v>56</v>
      </c>
      <c r="I7" s="157">
        <f t="shared" si="2"/>
        <v>56</v>
      </c>
      <c r="J7" s="157">
        <f t="shared" si="2"/>
        <v>55</v>
      </c>
      <c r="K7" s="166">
        <f t="shared" si="2"/>
        <v>93</v>
      </c>
      <c r="L7" s="167">
        <f>IF(L6="","",IF(L6="غ","غ",IF(L6="","",SUM(L5:L6))))</f>
        <v>45</v>
      </c>
      <c r="M7" s="157">
        <f t="shared" ref="M7:V7" si="3">IF(M6="","",IF(M6="غ","غ",IF(M6="","",SUM(M4:M6))))</f>
        <v>50</v>
      </c>
      <c r="N7" s="157">
        <f t="shared" ref="N7" si="4">IF(N6="","",IF(N6="غ","غ",IF(N6="","",SUM(N4:N6))))</f>
        <v>93</v>
      </c>
      <c r="O7" s="157">
        <f t="shared" si="3"/>
        <v>60</v>
      </c>
      <c r="P7" s="157">
        <f t="shared" si="3"/>
        <v>76</v>
      </c>
      <c r="Q7" s="157">
        <f t="shared" si="3"/>
        <v>67</v>
      </c>
      <c r="R7" s="157">
        <f t="shared" si="3"/>
        <v>55</v>
      </c>
      <c r="S7" s="157">
        <f t="shared" si="3"/>
        <v>51</v>
      </c>
      <c r="T7" s="157">
        <f t="shared" ref="T7" si="5">IF(T6="","",IF(T6="غ","غ",IF(T6="","",SUM(T4:T6))))</f>
        <v>60</v>
      </c>
      <c r="U7" s="157">
        <f t="shared" si="3"/>
        <v>65</v>
      </c>
      <c r="V7" s="157">
        <f t="shared" si="3"/>
        <v>59</v>
      </c>
      <c r="W7" s="216"/>
      <c r="X7" s="165"/>
      <c r="Y7" s="216"/>
      <c r="Z7" s="165"/>
      <c r="AA7" s="219"/>
      <c r="AB7" s="195"/>
      <c r="AC7" s="198"/>
      <c r="AD7" s="201"/>
      <c r="AE7" s="172"/>
      <c r="AF7" s="176"/>
      <c r="AZ7" s="168"/>
      <c r="BA7" s="230"/>
    </row>
    <row r="8" spans="1:53" s="74" customFormat="1" ht="18" customHeight="1">
      <c r="A8" s="204"/>
      <c r="B8" s="207"/>
      <c r="C8" s="210"/>
      <c r="D8" s="210"/>
      <c r="E8" s="213"/>
      <c r="F8" s="170"/>
      <c r="G8" s="136" t="str">
        <f t="shared" ref="G8:K8" si="6">IF(G7="","",IF(G7=48,"50",IF(G7=49,"50",IF(G7&gt;=50,"",IF(G7&lt;=47,"",)))))</f>
        <v/>
      </c>
      <c r="H8" s="136" t="str">
        <f t="shared" si="6"/>
        <v/>
      </c>
      <c r="I8" s="136" t="str">
        <f t="shared" si="6"/>
        <v/>
      </c>
      <c r="J8" s="136" t="str">
        <f t="shared" si="6"/>
        <v/>
      </c>
      <c r="K8" s="137" t="str">
        <f t="shared" si="6"/>
        <v/>
      </c>
      <c r="L8" s="138">
        <v>50</v>
      </c>
      <c r="M8" s="138" t="str">
        <f t="shared" ref="M8:V8" si="7">IF(M7="","",IF(M7=48,"50",IF(M7=49,"50",IF(M7&gt;=50,"",IF(M7&lt;=47,"",)))))</f>
        <v/>
      </c>
      <c r="N8" s="138" t="str">
        <f t="shared" ref="N8" si="8">IF(N7="","",IF(N7=48,"50",IF(N7=49,"50",IF(N7&gt;=50,"",IF(N7&lt;=47,"",)))))</f>
        <v/>
      </c>
      <c r="O8" s="138" t="str">
        <f t="shared" si="7"/>
        <v/>
      </c>
      <c r="P8" s="138" t="str">
        <f t="shared" si="7"/>
        <v/>
      </c>
      <c r="Q8" s="138" t="str">
        <f t="shared" si="7"/>
        <v/>
      </c>
      <c r="R8" s="138" t="str">
        <f t="shared" si="7"/>
        <v/>
      </c>
      <c r="S8" s="138" t="str">
        <f t="shared" si="7"/>
        <v/>
      </c>
      <c r="T8" s="138" t="str">
        <f t="shared" ref="T8" si="9">IF(T7="","",IF(T7=48,"50",IF(T7=49,"50",IF(T7&gt;=50,"",IF(T7&lt;=47,"",)))))</f>
        <v/>
      </c>
      <c r="U8" s="138" t="str">
        <f t="shared" si="7"/>
        <v/>
      </c>
      <c r="V8" s="139" t="str">
        <f t="shared" si="7"/>
        <v/>
      </c>
      <c r="W8" s="216"/>
      <c r="X8" s="141" t="str">
        <f t="shared" ref="X8" si="10">IF(X7="","",IF(X7=48,"50",IF(X7=49,"50",IF(X7&gt;=50,"",IF(X7&lt;=47,"",)))))</f>
        <v/>
      </c>
      <c r="Y8" s="216"/>
      <c r="Z8" s="141" t="str">
        <f t="shared" ref="Z8" si="11">IF(Z7="","",IF(Z7=48,"50",IF(Z7=49,"50",IF(Z7&gt;=50,"",IF(Z7&lt;=47,"",)))))</f>
        <v/>
      </c>
      <c r="AA8" s="219"/>
      <c r="AB8" s="195"/>
      <c r="AC8" s="198"/>
      <c r="AD8" s="201"/>
      <c r="AE8" s="172"/>
      <c r="AF8" s="176"/>
      <c r="BA8" s="230"/>
    </row>
    <row r="9" spans="1:53" s="74" customFormat="1" ht="18" customHeight="1">
      <c r="A9" s="204"/>
      <c r="B9" s="207"/>
      <c r="C9" s="210"/>
      <c r="D9" s="210"/>
      <c r="E9" s="213"/>
      <c r="F9" s="127"/>
      <c r="G9" s="140" t="str">
        <f>IF(G8="","",IF(G8&lt;=64,"ل",IF(G8=50,"ل")))</f>
        <v/>
      </c>
      <c r="H9" s="134" t="str">
        <f t="shared" ref="H9:V9" si="12">IF(H8="","",IF(H8&lt;=64,"ل",IF(H8=50,"ل")))</f>
        <v/>
      </c>
      <c r="I9" s="132" t="str">
        <f t="shared" si="12"/>
        <v/>
      </c>
      <c r="J9" s="132" t="str">
        <f t="shared" si="12"/>
        <v/>
      </c>
      <c r="K9" s="133" t="str">
        <f t="shared" si="12"/>
        <v/>
      </c>
      <c r="L9" s="134" t="str">
        <f t="shared" si="12"/>
        <v>ل</v>
      </c>
      <c r="M9" s="132" t="str">
        <f t="shared" si="12"/>
        <v/>
      </c>
      <c r="N9" s="132" t="str">
        <f t="shared" si="12"/>
        <v/>
      </c>
      <c r="O9" s="132" t="str">
        <f t="shared" si="12"/>
        <v/>
      </c>
      <c r="P9" s="132" t="str">
        <f t="shared" si="12"/>
        <v/>
      </c>
      <c r="Q9" s="132" t="str">
        <f t="shared" si="12"/>
        <v/>
      </c>
      <c r="R9" s="132" t="str">
        <f t="shared" si="12"/>
        <v/>
      </c>
      <c r="S9" s="132" t="str">
        <f t="shared" si="12"/>
        <v/>
      </c>
      <c r="T9" s="132" t="str">
        <f t="shared" si="12"/>
        <v/>
      </c>
      <c r="U9" s="132" t="str">
        <f t="shared" si="12"/>
        <v/>
      </c>
      <c r="V9" s="135" t="str">
        <f t="shared" si="12"/>
        <v/>
      </c>
      <c r="W9" s="216"/>
      <c r="X9" s="142" t="str">
        <f>IF(X8="","",IF(X8&lt;=64,"ل",IF(X8=50,"ل")))</f>
        <v/>
      </c>
      <c r="Y9" s="216"/>
      <c r="Z9" s="142" t="str">
        <f>IF(Z8="","",IF(Z8&lt;=64,"ل",IF(Z8=50,"ل")))</f>
        <v/>
      </c>
      <c r="AA9" s="219"/>
      <c r="AB9" s="195"/>
      <c r="AC9" s="198"/>
      <c r="AD9" s="201"/>
      <c r="AE9" s="172"/>
      <c r="AF9" s="176"/>
      <c r="BA9" s="230"/>
    </row>
    <row r="10" spans="1:53" s="74" customFormat="1" ht="26.25" customHeight="1" thickBot="1">
      <c r="A10" s="205"/>
      <c r="B10" s="208"/>
      <c r="C10" s="211"/>
      <c r="D10" s="211"/>
      <c r="E10" s="214"/>
      <c r="F10" s="131" t="s">
        <v>32</v>
      </c>
      <c r="G10" s="158" t="str">
        <f>IF(G7="","",IF(G7="غ","غ",IF(G7&gt;=90,"م",IF(G7&gt;=80,"جج",IF(G7&gt;=65,"ج",IF(G7&gt;=48,"ل",IF(G7&gt;=35,"ض",IF(G7&gt;=0,"ضج"))))))))</f>
        <v>جج</v>
      </c>
      <c r="H10" s="159" t="str">
        <f t="shared" ref="H10:V10" si="13">IF(H7="","",IF(H7="غ","غ",IF(H7&gt;=90,"م",IF(H7&gt;=80,"جج",IF(H7&gt;=65,"ج",IF(H7&gt;=48,"ل",IF(H7&gt;=35,"ض",IF(H7&gt;=0,"ضج"))))))))</f>
        <v>ل</v>
      </c>
      <c r="I10" s="159" t="str">
        <f t="shared" si="13"/>
        <v>ل</v>
      </c>
      <c r="J10" s="159" t="str">
        <f t="shared" si="13"/>
        <v>ل</v>
      </c>
      <c r="K10" s="160" t="str">
        <f t="shared" si="13"/>
        <v>م</v>
      </c>
      <c r="L10" s="161" t="str">
        <f t="shared" si="13"/>
        <v>ض</v>
      </c>
      <c r="M10" s="159" t="str">
        <f t="shared" si="13"/>
        <v>ل</v>
      </c>
      <c r="N10" s="159" t="str">
        <f t="shared" si="13"/>
        <v>م</v>
      </c>
      <c r="O10" s="159" t="str">
        <f t="shared" si="13"/>
        <v>ل</v>
      </c>
      <c r="P10" s="159" t="str">
        <f t="shared" si="13"/>
        <v>ج</v>
      </c>
      <c r="Q10" s="159" t="str">
        <f t="shared" si="13"/>
        <v>ج</v>
      </c>
      <c r="R10" s="159" t="str">
        <f t="shared" si="13"/>
        <v>ل</v>
      </c>
      <c r="S10" s="159" t="str">
        <f t="shared" si="13"/>
        <v>ل</v>
      </c>
      <c r="T10" s="159" t="str">
        <f t="shared" si="13"/>
        <v>ل</v>
      </c>
      <c r="U10" s="159" t="str">
        <f t="shared" si="13"/>
        <v>ج</v>
      </c>
      <c r="V10" s="160" t="str">
        <f t="shared" si="13"/>
        <v>ل</v>
      </c>
      <c r="W10" s="217"/>
      <c r="X10" s="143" t="str">
        <f>IF(X7="","",IF(X7="غ","غ",IF(X7&gt;=90,"م",IF(X7&gt;=80,"جج",IF(X7&gt;=65,"ج",IF(X7&gt;=48,"ل",IF(X7&gt;=35,"ض",IF(X7&gt;=0,"ضج"))))))))</f>
        <v/>
      </c>
      <c r="Y10" s="217"/>
      <c r="Z10" s="143" t="str">
        <f>IF(Z7="","",IF(Z7="غ","غ",IF(Z7&gt;=90,"م",IF(Z7&gt;=80,"جج",IF(Z7&gt;=65,"ج",IF(Z7&gt;=48,"ل",IF(Z7&gt;=35,"ض",IF(Z7&gt;=0,"ضج"))))))))</f>
        <v/>
      </c>
      <c r="AA10" s="220"/>
      <c r="AB10" s="196"/>
      <c r="AC10" s="199"/>
      <c r="AD10" s="202"/>
      <c r="AE10" s="173"/>
      <c r="AF10" s="177"/>
      <c r="AG10" s="53">
        <f>IF(OR(G10="",H10="",I10="",J10="",K10="",L10="",M10="",N10="",O10="",R10="",S10="",U10="",V10="",),"",COUNTIF(G10:Z10,"ض")+COUNTIF(G10:Z10,"ضج")+COUNTIF(G10:Z10,"غ")+COUNTIF(G10:Z10,"ملغاة"))</f>
        <v>1</v>
      </c>
      <c r="AH10" s="64" t="str">
        <f>IF(OR(G10="ض",G10="ضج",G10="غ",G10="ملغاة"),1,"")</f>
        <v/>
      </c>
      <c r="AI10" s="64" t="str">
        <f t="shared" ref="AI10:AM10" si="14">IF(OR(H10="ض",H10="ضج",H10="غ",H10="ملغاة"),1,"")</f>
        <v/>
      </c>
      <c r="AJ10" s="64" t="str">
        <f t="shared" si="14"/>
        <v/>
      </c>
      <c r="AK10" s="64" t="str">
        <f t="shared" si="14"/>
        <v/>
      </c>
      <c r="AL10" s="64" t="str">
        <f t="shared" si="14"/>
        <v/>
      </c>
      <c r="AM10" s="64">
        <f t="shared" si="14"/>
        <v>1</v>
      </c>
      <c r="AN10" s="64" t="str">
        <f t="shared" ref="AN10:AT10" si="15">IF(OR(M10="ض",M10="ضج",M10="غ",M10="ملغاة"),1,"")</f>
        <v/>
      </c>
      <c r="AO10" s="64" t="str">
        <f t="shared" si="15"/>
        <v/>
      </c>
      <c r="AP10" s="64" t="str">
        <f t="shared" si="15"/>
        <v/>
      </c>
      <c r="AQ10" s="64" t="str">
        <f t="shared" si="15"/>
        <v/>
      </c>
      <c r="AR10" s="64" t="str">
        <f t="shared" si="15"/>
        <v/>
      </c>
      <c r="AS10" s="64" t="str">
        <f t="shared" si="15"/>
        <v/>
      </c>
      <c r="AT10" s="64" t="str">
        <f t="shared" si="15"/>
        <v/>
      </c>
      <c r="AU10" s="64" t="str">
        <f t="shared" ref="AU10:AV10" si="16">IF(OR(U10="ض",U10="ضج",U10="غ",U10="ملغاة"),1,"")</f>
        <v/>
      </c>
      <c r="AV10" s="64" t="str">
        <f t="shared" si="16"/>
        <v/>
      </c>
      <c r="AW10" s="64" t="str">
        <f>IF(OR(X10="ض",X10="ضج",X10="غ",X10="ملغاة"),1,"")</f>
        <v/>
      </c>
      <c r="AX10" s="64" t="str">
        <f>IF(OR(Z10="ض",Z10="ضج",Z10="غ",Z10="ملغاة"),1,"")</f>
        <v/>
      </c>
      <c r="BA10" s="230"/>
    </row>
  </sheetData>
  <autoFilter ref="A3:AG10">
    <filterColumn colId="2" showButton="0"/>
    <filterColumn colId="5"/>
    <filterColumn colId="11" showButton="0"/>
    <filterColumn colId="15"/>
    <filterColumn colId="16" showButton="0"/>
    <filterColumn colId="19"/>
    <filterColumn colId="22" showButton="0"/>
    <filterColumn colId="23" showButton="0"/>
    <filterColumn colId="24" showButton="0"/>
    <filterColumn colId="25" showButton="0"/>
    <filterColumn colId="27"/>
    <filterColumn colId="30"/>
  </autoFilter>
  <mergeCells count="31">
    <mergeCell ref="AA1:BA1"/>
    <mergeCell ref="BA4:BA10"/>
    <mergeCell ref="A4:A10"/>
    <mergeCell ref="B4:B10"/>
    <mergeCell ref="C4:C10"/>
    <mergeCell ref="D4:D10"/>
    <mergeCell ref="E4:E10"/>
    <mergeCell ref="B1:D1"/>
    <mergeCell ref="I1:U1"/>
    <mergeCell ref="W1:Y1"/>
    <mergeCell ref="A2:A3"/>
    <mergeCell ref="B2:B3"/>
    <mergeCell ref="C2:D3"/>
    <mergeCell ref="E2:E3"/>
    <mergeCell ref="G2:K2"/>
    <mergeCell ref="L2:V2"/>
    <mergeCell ref="W2:Z3"/>
    <mergeCell ref="AZ4:AZ7"/>
    <mergeCell ref="F7:F8"/>
    <mergeCell ref="AE4:AE10"/>
    <mergeCell ref="AE2:BA3"/>
    <mergeCell ref="AF4:AF10"/>
    <mergeCell ref="AB4:AB10"/>
    <mergeCell ref="AC4:AC10"/>
    <mergeCell ref="AD4:AD10"/>
    <mergeCell ref="W4:W10"/>
    <mergeCell ref="Y4:Y10"/>
    <mergeCell ref="AA4:AA10"/>
    <mergeCell ref="AA2:AA3"/>
    <mergeCell ref="AC2:AC3"/>
    <mergeCell ref="AD2:AD3"/>
  </mergeCells>
  <conditionalFormatting sqref="G9:V10 X9:X10 Z9:Z10">
    <cfRule type="containsText" dxfId="151" priority="209" operator="containsText" text="ملغاه">
      <formula>NOT(ISERROR(SEARCH("ملغاه",G9)))</formula>
    </cfRule>
    <cfRule type="containsText" dxfId="150" priority="210" operator="containsText" text="ض,ضج,غ,ملغاه">
      <formula>NOT(ISERROR(SEARCH("ض,ضج,غ,ملغاه",G9)))</formula>
    </cfRule>
  </conditionalFormatting>
  <conditionalFormatting sqref="G9:V10 X9:X10 Z9:Z10">
    <cfRule type="containsText" dxfId="149" priority="208" operator="containsText" text="غ,ض,ضج">
      <formula>NOT(ISERROR(SEARCH("غ,ض,ضج",G9)))</formula>
    </cfRule>
  </conditionalFormatting>
  <conditionalFormatting sqref="M7:V9 G7:K9 H9:V9 X8:X9 Z8:Z9 L8">
    <cfRule type="cellIs" dxfId="148" priority="206" operator="equal">
      <formula>49</formula>
    </cfRule>
    <cfRule type="cellIs" dxfId="147" priority="207" operator="equal">
      <formula>48</formula>
    </cfRule>
  </conditionalFormatting>
  <conditionalFormatting sqref="L4:L6">
    <cfRule type="cellIs" dxfId="146" priority="205" operator="equal">
      <formula>24</formula>
    </cfRule>
  </conditionalFormatting>
  <conditionalFormatting sqref="L7:L9">
    <cfRule type="cellIs" dxfId="145" priority="199" operator="between">
      <formula>48</formula>
      <formula>49</formula>
    </cfRule>
    <cfRule type="cellIs" dxfId="144" priority="200" operator="equal">
      <formula>49</formula>
    </cfRule>
    <cfRule type="cellIs" dxfId="143" priority="201" operator="equal">
      <formula>48</formula>
    </cfRule>
    <cfRule type="cellIs" dxfId="142" priority="202" operator="between">
      <formula>0</formula>
      <formula>23</formula>
    </cfRule>
    <cfRule type="cellIs" dxfId="141" priority="203" operator="lessThan">
      <formula>23</formula>
    </cfRule>
    <cfRule type="cellIs" dxfId="140" priority="204" operator="equal">
      <formula>0</formula>
    </cfRule>
  </conditionalFormatting>
  <conditionalFormatting sqref="L7:L9 G9:V10 X9:X10 Z9:Z10">
    <cfRule type="containsText" dxfId="139" priority="198" operator="containsText" text="ض،ضج،غ،ملغاه">
      <formula>NOT(ISERROR(SEARCH("ض،ضج،غ،ملغاه",G7)))</formula>
    </cfRule>
  </conditionalFormatting>
  <conditionalFormatting sqref="L7:L9">
    <cfRule type="cellIs" dxfId="138" priority="193" operator="equal">
      <formula>49</formula>
    </cfRule>
    <cfRule type="cellIs" dxfId="137" priority="194" operator="equal">
      <formula>48</formula>
    </cfRule>
    <cfRule type="cellIs" dxfId="136" priority="195" operator="between">
      <formula>0</formula>
      <formula>23</formula>
    </cfRule>
    <cfRule type="cellIs" dxfId="135" priority="196" operator="lessThan">
      <formula>23</formula>
    </cfRule>
    <cfRule type="cellIs" dxfId="134" priority="197" operator="equal">
      <formula>0</formula>
    </cfRule>
  </conditionalFormatting>
  <conditionalFormatting sqref="L10">
    <cfRule type="containsText" dxfId="133" priority="189" operator="containsText" text="غ">
      <formula>NOT(ISERROR(SEARCH("غ",L10)))</formula>
    </cfRule>
    <cfRule type="containsText" dxfId="132" priority="190" operator="containsText" text="ضج">
      <formula>NOT(ISERROR(SEARCH("ضج",L10)))</formula>
    </cfRule>
    <cfRule type="containsText" dxfId="131" priority="191" operator="containsText" text="ض">
      <formula>NOT(ISERROR(SEARCH("ض",L10)))</formula>
    </cfRule>
    <cfRule type="containsText" dxfId="130" priority="192" operator="containsText" text="غ,ض,ضج">
      <formula>NOT(ISERROR(SEARCH("غ,ض,ضج",L10)))</formula>
    </cfRule>
  </conditionalFormatting>
  <conditionalFormatting sqref="G9:V10 X9:X10 Z9:Z10">
    <cfRule type="containsText" dxfId="129" priority="187" operator="containsText" text="غ">
      <formula>NOT(ISERROR(SEARCH("غ",G9)))</formula>
    </cfRule>
    <cfRule type="containsText" dxfId="128" priority="188" operator="containsText" text="ض">
      <formula>NOT(ISERROR(SEARCH("ض",G9)))</formula>
    </cfRule>
  </conditionalFormatting>
  <conditionalFormatting sqref="L10">
    <cfRule type="containsText" dxfId="127" priority="183" operator="containsText" text="ملغاه">
      <formula>NOT(ISERROR(SEARCH("ملغاه",L10)))</formula>
    </cfRule>
    <cfRule type="containsText" dxfId="126" priority="184" operator="containsText" text="غ">
      <formula>NOT(ISERROR(SEARCH("غ",L10)))</formula>
    </cfRule>
    <cfRule type="containsText" dxfId="125" priority="185" operator="containsText" text="ضج">
      <formula>NOT(ISERROR(SEARCH("ضج",L10)))</formula>
    </cfRule>
    <cfRule type="containsText" dxfId="124" priority="186" operator="containsText" text="ض">
      <formula>NOT(ISERROR(SEARCH("ض",L10)))</formula>
    </cfRule>
  </conditionalFormatting>
  <conditionalFormatting sqref="G9:V10 X9:X10 Z9:Z10">
    <cfRule type="containsText" dxfId="123" priority="176" operator="containsText" text="غ">
      <formula>NOT(ISERROR(SEARCH("غ",G9)))</formula>
    </cfRule>
    <cfRule type="containsText" dxfId="122" priority="177" operator="containsText" text="ضج">
      <formula>NOT(ISERROR(SEARCH("ضج",G9)))</formula>
    </cfRule>
    <cfRule type="containsText" dxfId="121" priority="178" operator="containsText" text="ض">
      <formula>NOT(ISERROR(SEARCH("ض",G9)))</formula>
    </cfRule>
    <cfRule type="containsText" dxfId="120" priority="179" operator="containsText" text="ملغاه">
      <formula>NOT(ISERROR(SEARCH("ملغاه",G9)))</formula>
    </cfRule>
    <cfRule type="containsText" dxfId="119" priority="180" operator="containsText" text="غ">
      <formula>NOT(ISERROR(SEARCH("غ",G9)))</formula>
    </cfRule>
    <cfRule type="containsText" dxfId="118" priority="181" operator="containsText" text="ضج">
      <formula>NOT(ISERROR(SEARCH("ضج",G9)))</formula>
    </cfRule>
    <cfRule type="containsText" dxfId="117" priority="182" operator="containsText" text="ض">
      <formula>NOT(ISERROR(SEARCH("ض",G9)))</formula>
    </cfRule>
  </conditionalFormatting>
  <conditionalFormatting sqref="M7:V9 G7:K9 H9:V9 X8:X9 Z8:Z9 L8">
    <cfRule type="cellIs" dxfId="116" priority="174" operator="between">
      <formula>48</formula>
      <formula>49</formula>
    </cfRule>
    <cfRule type="cellIs" dxfId="115" priority="175" operator="between">
      <formula>48</formula>
      <formula>49</formula>
    </cfRule>
  </conditionalFormatting>
  <conditionalFormatting sqref="G9:V10 X9:X10 Z9:Z10">
    <cfRule type="containsText" dxfId="114" priority="171" operator="containsText" text="غ">
      <formula>NOT(ISERROR(SEARCH("غ",G9)))</formula>
    </cfRule>
    <cfRule type="containsText" dxfId="113" priority="172" operator="containsText" text="ضج">
      <formula>NOT(ISERROR(SEARCH("ضج",G9)))</formula>
    </cfRule>
    <cfRule type="containsText" dxfId="112" priority="173" operator="containsText" text="ض">
      <formula>NOT(ISERROR(SEARCH("ض",G9)))</formula>
    </cfRule>
  </conditionalFormatting>
  <conditionalFormatting sqref="M6:V6 N7:N10 G6:K6">
    <cfRule type="cellIs" dxfId="111" priority="170" operator="between">
      <formula>48</formula>
      <formula>49</formula>
    </cfRule>
  </conditionalFormatting>
  <conditionalFormatting sqref="Z10 X10">
    <cfRule type="containsText" dxfId="110" priority="167" operator="containsText" text="غ">
      <formula>NOT(ISERROR(SEARCH("غ",X10)))</formula>
    </cfRule>
    <cfRule type="containsText" dxfId="109" priority="168" operator="containsText" text="ضج">
      <formula>NOT(ISERROR(SEARCH("ضج",X10)))</formula>
    </cfRule>
    <cfRule type="containsText" dxfId="108" priority="169" operator="containsText" text="ض">
      <formula>NOT(ISERROR(SEARCH("ض",X10)))</formula>
    </cfRule>
  </conditionalFormatting>
  <conditionalFormatting sqref="AA4:AB4">
    <cfRule type="cellIs" dxfId="107" priority="164" operator="between">
      <formula>909</formula>
      <formula>895</formula>
    </cfRule>
    <cfRule type="cellIs" dxfId="106" priority="165" operator="between">
      <formula>1119</formula>
      <formula>1055</formula>
    </cfRule>
    <cfRule type="cellIs" dxfId="105" priority="166" operator="between">
      <formula>1259</formula>
      <formula>1245</formula>
    </cfRule>
  </conditionalFormatting>
  <conditionalFormatting sqref="AD4:AD10">
    <cfRule type="containsText" dxfId="104" priority="162" operator="containsText" text="غائبة">
      <formula>NOT(ISERROR(SEARCH("غائبة",AD4)))</formula>
    </cfRule>
    <cfRule type="containsText" dxfId="103" priority="163" operator="containsText" text="راسبة">
      <formula>NOT(ISERROR(SEARCH("راسبة",AD4)))</formula>
    </cfRule>
  </conditionalFormatting>
  <conditionalFormatting sqref="AE4:AE10">
    <cfRule type="containsText" dxfId="102" priority="158" operator="containsText" text="راسية في ">
      <formula>NOT(ISERROR(SEARCH("راسية في ",AE4)))</formula>
    </cfRule>
  </conditionalFormatting>
  <conditionalFormatting sqref="L7">
    <cfRule type="cellIs" dxfId="101" priority="3" operator="equal">
      <formula>49</formula>
    </cfRule>
    <cfRule type="cellIs" dxfId="100" priority="4" operator="equal">
      <formula>48</formula>
    </cfRule>
  </conditionalFormatting>
  <conditionalFormatting sqref="L7">
    <cfRule type="cellIs" dxfId="99" priority="1" operator="between">
      <formula>48</formula>
      <formula>49</formula>
    </cfRule>
    <cfRule type="cellIs" dxfId="98" priority="2" operator="between">
      <formula>48</formula>
      <formula>49</formula>
    </cfRule>
  </conditionalFormatting>
  <pageMargins left="0.31496062992125984" right="0.31496062992125984" top="0.74803149606299213" bottom="1.3385826771653544" header="0.70866141732283461" footer="0.90551181102362199"/>
  <pageSetup paperSize="8" orientation="landscape" horizontalDpi="200" verticalDpi="200" r:id="rId1"/>
  <headerFooter>
    <oddHeader xml:space="preserve">&amp;L&amp;"Simplified Arabic,غامق"&amp;14 (&amp;P)&amp;R&amp;"Simplified Arabic,غامق"&amp;14(&amp;P) </oddHeader>
    <oddFooter>&amp;L&amp;"Simplified Arabic,عادي"&amp;16 رئيس الجامعة                         &amp;C&amp;"Simplified Arabic,غامق"&amp;14عميد الكلية: أد. نادي محمود حسن&amp;R&amp;"Simplified Arabic,عادي"&amp;16     رصده: د.حمدي محمد ضيف                   راجعه: د.أحمد محمود مرسي</oddFooter>
  </headerFooter>
  <drawing r:id="rId2"/>
</worksheet>
</file>

<file path=xl/worksheets/sheet2.xml><?xml version="1.0" encoding="utf-8"?>
<worksheet xmlns="http://schemas.openxmlformats.org/spreadsheetml/2006/main" xmlns:r="http://schemas.openxmlformats.org/officeDocument/2006/relationships">
  <sheetPr codeName="ورقة3"/>
  <dimension ref="A1:BC33"/>
  <sheetViews>
    <sheetView rightToLeft="1" view="pageLayout" zoomScale="80" zoomScaleNormal="71" zoomScalePageLayoutView="80" workbookViewId="0"/>
  </sheetViews>
  <sheetFormatPr defaultColWidth="9" defaultRowHeight="18"/>
  <cols>
    <col min="1" max="1" width="3.21875" style="8" customWidth="1"/>
    <col min="2" max="2" width="21.77734375" style="8" customWidth="1"/>
    <col min="3" max="4" width="3" style="8" customWidth="1"/>
    <col min="5" max="5" width="3" style="35" customWidth="1"/>
    <col min="6" max="6" width="5.109375" style="36" customWidth="1"/>
    <col min="7" max="12" width="5.21875" style="8" customWidth="1"/>
    <col min="13" max="13" width="2.77734375" style="8" customWidth="1"/>
    <col min="14" max="21" width="5.21875" style="8" customWidth="1"/>
    <col min="22" max="22" width="4" style="37" customWidth="1"/>
    <col min="23" max="23" width="3.44140625" style="37" customWidth="1"/>
    <col min="24" max="24" width="2.33203125" style="37" customWidth="1"/>
    <col min="25" max="25" width="4" style="37" customWidth="1"/>
    <col min="26" max="26" width="3.44140625" style="37" customWidth="1"/>
    <col min="27" max="27" width="2.33203125" style="37" customWidth="1"/>
    <col min="28" max="28" width="2.6640625" style="8" customWidth="1"/>
    <col min="29" max="29" width="2.6640625" style="8" hidden="1" customWidth="1"/>
    <col min="30" max="33" width="2.6640625" style="8" customWidth="1"/>
    <col min="34" max="34" width="3.21875" style="8" hidden="1" customWidth="1"/>
    <col min="35" max="35" width="27.6640625" style="8" customWidth="1"/>
    <col min="36" max="36" width="9" style="8" hidden="1" customWidth="1"/>
    <col min="37" max="53" width="4.77734375" style="8" hidden="1" customWidth="1"/>
    <col min="54" max="54" width="19.21875" style="8" hidden="1" customWidth="1"/>
    <col min="55" max="55" width="24.33203125" style="8" hidden="1" customWidth="1"/>
    <col min="56" max="16384" width="9" style="8"/>
  </cols>
  <sheetData>
    <row r="1" spans="1:55" ht="83.25" customHeight="1" thickBot="1">
      <c r="A1" s="1" t="s">
        <v>0</v>
      </c>
      <c r="B1" s="178" t="s">
        <v>83</v>
      </c>
      <c r="C1" s="178"/>
      <c r="D1" s="178"/>
      <c r="E1" s="178"/>
      <c r="F1" s="113"/>
      <c r="G1" s="110"/>
      <c r="H1" s="110"/>
      <c r="I1" s="265" t="s">
        <v>46</v>
      </c>
      <c r="J1" s="265"/>
      <c r="K1" s="265"/>
      <c r="L1" s="265"/>
      <c r="M1" s="265"/>
      <c r="N1" s="265"/>
      <c r="O1" s="265"/>
      <c r="P1" s="265"/>
      <c r="Q1" s="265"/>
      <c r="R1" s="265"/>
      <c r="S1" s="265"/>
      <c r="T1" s="265"/>
      <c r="U1" s="111"/>
      <c r="V1" s="288" t="s">
        <v>1</v>
      </c>
      <c r="W1" s="289"/>
      <c r="X1" s="289"/>
      <c r="Y1" s="289"/>
      <c r="Z1" s="289"/>
      <c r="AA1" s="112"/>
      <c r="AB1" s="266" t="s">
        <v>81</v>
      </c>
      <c r="AC1" s="266"/>
      <c r="AD1" s="266"/>
      <c r="AE1" s="266"/>
      <c r="AF1" s="266"/>
      <c r="AG1" s="266"/>
      <c r="AH1" s="266"/>
      <c r="AI1" s="266"/>
    </row>
    <row r="2" spans="1:55" ht="18.75" customHeight="1" thickTop="1">
      <c r="A2" s="241" t="s">
        <v>2</v>
      </c>
      <c r="B2" s="237" t="s">
        <v>3</v>
      </c>
      <c r="C2" s="243" t="s">
        <v>34</v>
      </c>
      <c r="D2" s="244"/>
      <c r="E2" s="247" t="s">
        <v>4</v>
      </c>
      <c r="F2" s="9"/>
      <c r="G2" s="263" t="s">
        <v>5</v>
      </c>
      <c r="H2" s="264"/>
      <c r="I2" s="264"/>
      <c r="J2" s="264"/>
      <c r="K2" s="264"/>
      <c r="L2" s="263" t="s">
        <v>6</v>
      </c>
      <c r="M2" s="264"/>
      <c r="N2" s="264"/>
      <c r="O2" s="264"/>
      <c r="P2" s="264"/>
      <c r="Q2" s="264"/>
      <c r="R2" s="264"/>
      <c r="S2" s="264"/>
      <c r="T2" s="264"/>
      <c r="U2" s="264"/>
      <c r="V2" s="274" t="s">
        <v>7</v>
      </c>
      <c r="W2" s="275"/>
      <c r="X2" s="275"/>
      <c r="Y2" s="275"/>
      <c r="Z2" s="275"/>
      <c r="AA2" s="276"/>
      <c r="AB2" s="280" t="s">
        <v>8</v>
      </c>
      <c r="AC2" s="44"/>
      <c r="AD2" s="243" t="s">
        <v>9</v>
      </c>
      <c r="AE2" s="282" t="s">
        <v>10</v>
      </c>
      <c r="AF2" s="284" t="s">
        <v>39</v>
      </c>
      <c r="AG2" s="284" t="s">
        <v>11</v>
      </c>
      <c r="AH2" s="286" t="s">
        <v>12</v>
      </c>
      <c r="AI2" s="270" t="s">
        <v>13</v>
      </c>
    </row>
    <row r="3" spans="1:55" ht="91.5" customHeight="1" thickBot="1">
      <c r="A3" s="242"/>
      <c r="B3" s="238"/>
      <c r="C3" s="245"/>
      <c r="D3" s="246"/>
      <c r="E3" s="248"/>
      <c r="F3" s="10"/>
      <c r="G3" s="11" t="s">
        <v>26</v>
      </c>
      <c r="H3" s="12" t="s">
        <v>40</v>
      </c>
      <c r="I3" s="12" t="s">
        <v>41</v>
      </c>
      <c r="J3" s="12" t="s">
        <v>42</v>
      </c>
      <c r="K3" s="13" t="s">
        <v>18</v>
      </c>
      <c r="L3" s="272" t="s">
        <v>19</v>
      </c>
      <c r="M3" s="273"/>
      <c r="N3" s="14" t="s">
        <v>43</v>
      </c>
      <c r="O3" s="15" t="s">
        <v>22</v>
      </c>
      <c r="P3" s="12" t="s">
        <v>14</v>
      </c>
      <c r="Q3" s="66" t="s">
        <v>44</v>
      </c>
      <c r="R3" s="67" t="s">
        <v>45</v>
      </c>
      <c r="S3" s="69" t="s">
        <v>23</v>
      </c>
      <c r="T3" s="69" t="s">
        <v>24</v>
      </c>
      <c r="U3" s="18" t="s">
        <v>28</v>
      </c>
      <c r="V3" s="277"/>
      <c r="W3" s="278"/>
      <c r="X3" s="278"/>
      <c r="Y3" s="278"/>
      <c r="Z3" s="278"/>
      <c r="AA3" s="279"/>
      <c r="AB3" s="281"/>
      <c r="AC3" s="45"/>
      <c r="AD3" s="245"/>
      <c r="AE3" s="283"/>
      <c r="AF3" s="285"/>
      <c r="AG3" s="285"/>
      <c r="AH3" s="287"/>
      <c r="AI3" s="271"/>
    </row>
    <row r="4" spans="1:55" ht="18" customHeight="1" thickBot="1">
      <c r="A4" s="209">
        <v>2001</v>
      </c>
      <c r="B4" s="231" t="s">
        <v>60</v>
      </c>
      <c r="C4" s="209" t="s">
        <v>36</v>
      </c>
      <c r="D4" s="209" t="s">
        <v>37</v>
      </c>
      <c r="E4" s="234">
        <v>101</v>
      </c>
      <c r="F4" s="19" t="s">
        <v>33</v>
      </c>
      <c r="G4" s="20">
        <v>18</v>
      </c>
      <c r="H4" s="21">
        <v>18</v>
      </c>
      <c r="I4" s="21">
        <v>18</v>
      </c>
      <c r="J4" s="21">
        <v>15</v>
      </c>
      <c r="K4" s="22"/>
      <c r="L4" s="41"/>
      <c r="M4" s="61"/>
      <c r="N4" s="21"/>
      <c r="O4" s="21"/>
      <c r="P4" s="21">
        <v>20</v>
      </c>
      <c r="Q4" s="21">
        <v>18</v>
      </c>
      <c r="R4" s="21">
        <v>12</v>
      </c>
      <c r="S4" s="21">
        <v>10</v>
      </c>
      <c r="T4" s="21">
        <v>10</v>
      </c>
      <c r="U4" s="22">
        <v>10</v>
      </c>
      <c r="V4" s="215"/>
      <c r="W4" s="24"/>
      <c r="X4" s="57"/>
      <c r="Y4" s="215"/>
      <c r="Z4" s="24"/>
      <c r="AA4" s="57"/>
      <c r="AB4" s="257">
        <f>IF(U7="","",IF(OR(AJ9&gt;=1),"",SUM(N7:U7,G7:L7)))</f>
        <v>910</v>
      </c>
      <c r="AC4" s="260">
        <f>IF(AB4="","",(AB4/1400))</f>
        <v>0.65</v>
      </c>
      <c r="AD4" s="197" t="str">
        <f>IF(OR(AJ9=1),"بمادة",IF(OR(AJ9=2),"بمادتين",IF(AC4="","",IF(AC4&gt;100%,"",IF(AC4&gt;=90%,"ممتاز",IF(AC4&gt;=80%,"جيد جداً",IF(AC4&gt;=65%,"جيد",IF(AC4&gt;=50%,"مقبول"))))))))</f>
        <v>جيد</v>
      </c>
      <c r="AE4" s="200" t="str">
        <f>IF(OR(G9="غ",Z9="غ"),"غائبة",IF(AJ9="","",IF(AJ9=0,"ناجحة",IF(AJ9&lt;=2,"منقولة",IF(AJ9&gt;2,"راسبة")))))</f>
        <v>ناجحة</v>
      </c>
      <c r="AF4" s="254">
        <v>465</v>
      </c>
      <c r="AG4" s="254">
        <v>1093</v>
      </c>
      <c r="AH4" s="43"/>
      <c r="AI4" s="267" t="str">
        <f>IF(BB4&lt;&gt;"",BB4,IF(ISNUMBER(SEARCH("منقول",AE4)),AE4&amp;CHAR(10)&amp;BC4,""))</f>
        <v/>
      </c>
      <c r="AJ4" s="8" t="b">
        <f>IF(OR(AJ9=0,AJ9&lt;3),TRUE,FALSE)</f>
        <v>1</v>
      </c>
      <c r="AK4" s="8" t="str">
        <f t="shared" ref="AK4:AP4" si="0">IF(AND(G7&lt;48,G9="ل",$AJ4=TRUE),50-G7,"")</f>
        <v/>
      </c>
      <c r="AL4" s="8" t="str">
        <f t="shared" si="0"/>
        <v/>
      </c>
      <c r="AM4" s="8" t="str">
        <f t="shared" si="0"/>
        <v/>
      </c>
      <c r="AN4" s="8" t="str">
        <f t="shared" si="0"/>
        <v/>
      </c>
      <c r="AO4" s="8" t="str">
        <f t="shared" si="0"/>
        <v/>
      </c>
      <c r="AP4" s="8" t="str">
        <f t="shared" si="0"/>
        <v/>
      </c>
      <c r="AQ4" s="8" t="str">
        <f t="shared" ref="AQ4:AW4" si="1">IF(AND(N7&lt;48,N9="ل",$AJ4=TRUE),50-N7,"")</f>
        <v/>
      </c>
      <c r="AR4" s="8" t="str">
        <f t="shared" si="1"/>
        <v/>
      </c>
      <c r="AS4" s="8" t="str">
        <f t="shared" si="1"/>
        <v/>
      </c>
      <c r="AT4" s="8" t="str">
        <f t="shared" si="1"/>
        <v/>
      </c>
      <c r="AU4" s="8" t="str">
        <f t="shared" si="1"/>
        <v/>
      </c>
      <c r="AV4" s="8" t="str">
        <f t="shared" si="1"/>
        <v/>
      </c>
      <c r="AW4" s="8" t="str">
        <f t="shared" si="1"/>
        <v/>
      </c>
      <c r="AX4" s="8" t="str">
        <f>IF(AND(U7&lt;48,U9="ل",$AJ4=TRUE),50-U7,"")</f>
        <v/>
      </c>
      <c r="AY4" s="8" t="str">
        <f>IF(AND(W7&lt;48,W9="ل",$AJ4=TRUE),50-W7,"")</f>
        <v/>
      </c>
      <c r="AZ4" s="8" t="str">
        <f>IF(AND(Z7&lt;48,Z9="ل",$AJ4=TRUE),50-Z7,"")</f>
        <v/>
      </c>
      <c r="BA4" s="65">
        <f>COUNT(AK4:AZ4)</f>
        <v>0</v>
      </c>
      <c r="BB4" s="168" t="str">
        <f>IF(AND(BA4&gt;0,AJ9&gt;0),AK5&amp;AL5&amp;AM5&amp;AN5&amp;AO5&amp;AP5&amp;AQ5&amp;AR5&amp;AS5&amp;AT5&amp;AU5&amp;AV5&amp;AW5&amp;AX5&amp;AY5&amp;AZ5&amp;" لتنقل بـ"&amp;BC4,IF(AND(BA4&gt;0,AJ9=0),AK5&amp;AL5&amp;AM5&amp;AN5&amp;AO5&amp;AP5&amp;AQ5&amp;AR5&amp;AS5&amp;AT5&amp;AU5&amp;AV5&amp;AW5&amp;AX5&amp;AY5&amp;AZ5&amp;"لتنجح بتقدير",""))</f>
        <v/>
      </c>
      <c r="BC4" s="168" t="str">
        <f>IF(OR($AJ9=1,$AJ9=2),IF(AK9=1,H$3&amp;" | ","")&amp;IF(AL9=1,H$3&amp;" | ","")&amp;IF(AM9=1,I$3&amp;" | ","")&amp;IF(AN9=1,$J$3&amp;" | ","")&amp;IF(AO9=1,K$3&amp;" | ","")&amp;IF(AP9=1,L$3&amp;" | ","")&amp;" | ","")&amp;IF(AQ9=1,N$3&amp;" | ","")&amp;IF(AR9=1,O$3&amp;" | ","")&amp;IF(AS9=1,P$3&amp;" | ","")&amp;IF(AT9=1,Q$3&amp;" | ","")&amp;IF(AU9=1,R$3&amp;" | ","")&amp;IF(AV9=1,S$3&amp;" | ","")&amp;IF(AW9=1,T$3&amp;" | ","")&amp;IF(AX9=1,U4&amp;" | ","")&amp;IF(AY9=1,V3&amp;" | ","")&amp;IF(AZ9=1,Y3&amp;" | ","")</f>
        <v/>
      </c>
    </row>
    <row r="5" spans="1:55" ht="18" customHeight="1">
      <c r="A5" s="210"/>
      <c r="B5" s="232"/>
      <c r="C5" s="210"/>
      <c r="D5" s="210"/>
      <c r="E5" s="235"/>
      <c r="F5" s="19" t="s">
        <v>29</v>
      </c>
      <c r="G5" s="38"/>
      <c r="H5" s="39"/>
      <c r="I5" s="39"/>
      <c r="J5" s="39"/>
      <c r="K5" s="40"/>
      <c r="L5" s="23">
        <v>30</v>
      </c>
      <c r="M5" s="62" t="str">
        <f>ll</f>
        <v/>
      </c>
      <c r="N5" s="39"/>
      <c r="O5" s="39"/>
      <c r="P5" s="39"/>
      <c r="Q5" s="39"/>
      <c r="R5" s="39"/>
      <c r="S5" s="39"/>
      <c r="T5" s="39"/>
      <c r="U5" s="40">
        <v>60</v>
      </c>
      <c r="V5" s="216"/>
      <c r="W5" s="42"/>
      <c r="X5" s="58"/>
      <c r="Y5" s="216"/>
      <c r="Z5" s="42"/>
      <c r="AA5" s="58"/>
      <c r="AB5" s="258"/>
      <c r="AC5" s="261"/>
      <c r="AD5" s="198"/>
      <c r="AE5" s="201"/>
      <c r="AF5" s="255"/>
      <c r="AG5" s="255"/>
      <c r="AH5" s="249"/>
      <c r="AI5" s="268"/>
      <c r="AK5" s="8" t="str">
        <f t="shared" ref="AK5:AP5" si="2">IF(AK4&lt;&gt;"",IF(AK4&gt;=11,"جبرت بـ "&amp;AK4&amp;" درجة في "&amp;G$3&amp;CHAR(10),IF(AK4&gt;=3,"جبرت بـ "&amp;AK4&amp;" درجات في "&amp;G$3&amp;CHAR(10),"")),"")</f>
        <v/>
      </c>
      <c r="AL5" s="8" t="str">
        <f t="shared" si="2"/>
        <v/>
      </c>
      <c r="AM5" s="8" t="str">
        <f t="shared" si="2"/>
        <v/>
      </c>
      <c r="AN5" s="8" t="str">
        <f t="shared" si="2"/>
        <v/>
      </c>
      <c r="AO5" s="8" t="str">
        <f t="shared" si="2"/>
        <v/>
      </c>
      <c r="AP5" s="8" t="str">
        <f t="shared" si="2"/>
        <v/>
      </c>
      <c r="AQ5" s="8" t="str">
        <f t="shared" ref="AQ5:AW5" si="3">IF(AQ4&lt;&gt;"",IF(AQ4&gt;=11,"جبرت بـ "&amp;AQ4&amp;" درجة في "&amp;N$3&amp;CHAR(10),IF(AQ4&gt;=3,"جبرت بـ "&amp;AQ4&amp;" درجات في "&amp;N$3&amp;CHAR(10),"")),"")</f>
        <v/>
      </c>
      <c r="AR5" s="8" t="str">
        <f t="shared" si="3"/>
        <v/>
      </c>
      <c r="AS5" s="8" t="str">
        <f t="shared" si="3"/>
        <v/>
      </c>
      <c r="AT5" s="8" t="str">
        <f t="shared" si="3"/>
        <v/>
      </c>
      <c r="AU5" s="8" t="str">
        <f t="shared" si="3"/>
        <v/>
      </c>
      <c r="AV5" s="8" t="str">
        <f t="shared" si="3"/>
        <v/>
      </c>
      <c r="AW5" s="8" t="str">
        <f t="shared" si="3"/>
        <v/>
      </c>
      <c r="AX5" s="8" t="str">
        <f>IF(AX4&lt;&gt;"",IF(AX4&gt;=11,"جبرت بـ "&amp;AX4&amp;" درجة في "&amp;U$3&amp;CHAR(10),IF(AX4&gt;=3,"جبرت بـ "&amp;AX4&amp;" درجات في "&amp;U$3&amp;CHAR(10),"")),"")</f>
        <v/>
      </c>
      <c r="AY5" s="8" t="str">
        <f>IF(AY4&lt;&gt;"",IF(AY4&gt;=11,"جبرت بـ "&amp;AY4&amp;" درجة في "&amp;W$3&amp;CHAR(10),IF(AY4&gt;=3,"جبرت بـ "&amp;AY4&amp;" درجات في "&amp;W$3&amp;CHAR(10),"")),"")</f>
        <v/>
      </c>
      <c r="AZ5" s="8" t="str">
        <f>IF(AZ4&lt;&gt;"",IF(AZ4&gt;=11,"جبرت بـ "&amp;AZ4&amp;" درجة في "&amp;Z$3&amp;CHAR(10),IF(AZ4&gt;=3,"جبرت بـ "&amp;AZ4&amp;" درجات في "&amp;Z$3&amp;CHAR(10),"")),"")</f>
        <v/>
      </c>
      <c r="BB5" s="168"/>
      <c r="BC5" s="168"/>
    </row>
    <row r="6" spans="1:55" ht="18" customHeight="1">
      <c r="A6" s="210"/>
      <c r="B6" s="232"/>
      <c r="C6" s="210"/>
      <c r="D6" s="210"/>
      <c r="E6" s="235"/>
      <c r="F6" s="25" t="s">
        <v>30</v>
      </c>
      <c r="G6" s="26">
        <v>35</v>
      </c>
      <c r="H6" s="27">
        <v>65</v>
      </c>
      <c r="I6" s="27">
        <v>40</v>
      </c>
      <c r="J6" s="27">
        <v>55</v>
      </c>
      <c r="K6" s="28">
        <v>90</v>
      </c>
      <c r="L6" s="29">
        <v>20</v>
      </c>
      <c r="M6" s="77"/>
      <c r="N6" s="27">
        <v>65</v>
      </c>
      <c r="O6" s="27">
        <v>55</v>
      </c>
      <c r="P6" s="27">
        <v>55</v>
      </c>
      <c r="Q6" s="27">
        <v>35</v>
      </c>
      <c r="R6" s="27">
        <v>57</v>
      </c>
      <c r="S6" s="27">
        <v>59</v>
      </c>
      <c r="T6" s="27">
        <v>40</v>
      </c>
      <c r="U6" s="28">
        <v>0</v>
      </c>
      <c r="V6" s="216"/>
      <c r="W6" s="30"/>
      <c r="X6" s="59"/>
      <c r="Y6" s="216"/>
      <c r="Z6" s="30"/>
      <c r="AA6" s="59"/>
      <c r="AB6" s="258"/>
      <c r="AC6" s="261"/>
      <c r="AD6" s="198"/>
      <c r="AE6" s="201"/>
      <c r="AF6" s="255"/>
      <c r="AG6" s="255"/>
      <c r="AH6" s="250"/>
      <c r="AI6" s="268"/>
      <c r="BB6" s="168"/>
      <c r="BC6" s="168"/>
    </row>
    <row r="7" spans="1:55" ht="18" customHeight="1">
      <c r="A7" s="210"/>
      <c r="B7" s="232"/>
      <c r="C7" s="210"/>
      <c r="D7" s="210"/>
      <c r="E7" s="235"/>
      <c r="F7" s="169" t="s">
        <v>31</v>
      </c>
      <c r="G7" s="47">
        <f>IF(G6="","",IF(G6="غ","غ",IF(G6="","",SUM(G4:G6))))</f>
        <v>53</v>
      </c>
      <c r="H7" s="47">
        <f t="shared" ref="H7:K7" si="4">IF(H6="","",IF(H6="غ","غ",IF(H6="","",SUM(H4:H6))))</f>
        <v>83</v>
      </c>
      <c r="I7" s="47">
        <f t="shared" si="4"/>
        <v>58</v>
      </c>
      <c r="J7" s="47">
        <f t="shared" si="4"/>
        <v>70</v>
      </c>
      <c r="K7" s="47">
        <f t="shared" si="4"/>
        <v>90</v>
      </c>
      <c r="L7" s="48">
        <v>50</v>
      </c>
      <c r="M7" s="78"/>
      <c r="N7" s="47">
        <f t="shared" ref="N7:U7" si="5">IF(N6="","",IF(N6="غ","غ",IF(N6="","",SUM(N4:N6))))</f>
        <v>65</v>
      </c>
      <c r="O7" s="47">
        <f t="shared" si="5"/>
        <v>55</v>
      </c>
      <c r="P7" s="47">
        <f t="shared" si="5"/>
        <v>75</v>
      </c>
      <c r="Q7" s="47">
        <f t="shared" si="5"/>
        <v>53</v>
      </c>
      <c r="R7" s="47">
        <f t="shared" si="5"/>
        <v>69</v>
      </c>
      <c r="S7" s="47">
        <f t="shared" si="5"/>
        <v>69</v>
      </c>
      <c r="T7" s="47">
        <f t="shared" si="5"/>
        <v>50</v>
      </c>
      <c r="U7" s="47">
        <f t="shared" si="5"/>
        <v>70</v>
      </c>
      <c r="V7" s="216"/>
      <c r="W7" s="54"/>
      <c r="X7" s="60"/>
      <c r="Y7" s="216"/>
      <c r="Z7" s="54"/>
      <c r="AA7" s="60"/>
      <c r="AB7" s="258"/>
      <c r="AC7" s="261"/>
      <c r="AD7" s="198"/>
      <c r="AE7" s="201"/>
      <c r="AF7" s="255"/>
      <c r="AG7" s="255"/>
      <c r="AH7" s="250"/>
      <c r="AI7" s="268"/>
      <c r="BB7" s="168"/>
      <c r="BC7" s="168"/>
    </row>
    <row r="8" spans="1:55" ht="8.25" customHeight="1">
      <c r="A8" s="210"/>
      <c r="B8" s="232"/>
      <c r="C8" s="210"/>
      <c r="D8" s="210"/>
      <c r="E8" s="235"/>
      <c r="F8" s="170"/>
      <c r="G8" s="49" t="str">
        <f>IF(G7="","",IF(G7=48,"50",IF(G7=49,"50",IF(G7&gt;=50,"",IF(G7&lt;=47,"",)))))</f>
        <v/>
      </c>
      <c r="H8" s="51" t="str">
        <f t="shared" ref="H8:K8" si="6">IF(H7="","",IF(H7=48,"50",IF(H7=49,"50",IF(H7&gt;=50,"",IF(H7&lt;=47,"",)))))</f>
        <v/>
      </c>
      <c r="I8" s="51" t="str">
        <f t="shared" si="6"/>
        <v/>
      </c>
      <c r="J8" s="51" t="str">
        <f t="shared" si="6"/>
        <v/>
      </c>
      <c r="K8" s="52" t="str">
        <f t="shared" si="6"/>
        <v/>
      </c>
      <c r="L8" s="50"/>
      <c r="M8" s="46"/>
      <c r="N8" s="51" t="str">
        <f t="shared" ref="N8:U8" si="7">IF(N7="","",IF(N7=48,"50",IF(N7=49,"50",IF(N7&gt;=50,"",IF(N7&lt;=47,"",)))))</f>
        <v/>
      </c>
      <c r="O8" s="51" t="str">
        <f t="shared" si="7"/>
        <v/>
      </c>
      <c r="P8" s="51" t="str">
        <f t="shared" si="7"/>
        <v/>
      </c>
      <c r="Q8" s="51" t="str">
        <f t="shared" si="7"/>
        <v/>
      </c>
      <c r="R8" s="51" t="str">
        <f t="shared" si="7"/>
        <v/>
      </c>
      <c r="S8" s="51" t="str">
        <f t="shared" si="7"/>
        <v/>
      </c>
      <c r="T8" s="51" t="str">
        <f t="shared" si="7"/>
        <v/>
      </c>
      <c r="U8" s="52" t="str">
        <f t="shared" si="7"/>
        <v/>
      </c>
      <c r="V8" s="216"/>
      <c r="W8" s="55"/>
      <c r="X8" s="56"/>
      <c r="Y8" s="216"/>
      <c r="Z8" s="55"/>
      <c r="AA8" s="56"/>
      <c r="AB8" s="258"/>
      <c r="AC8" s="261"/>
      <c r="AD8" s="198"/>
      <c r="AE8" s="201"/>
      <c r="AF8" s="255"/>
      <c r="AG8" s="255"/>
      <c r="AH8" s="250"/>
      <c r="AI8" s="268"/>
    </row>
    <row r="9" spans="1:55" ht="22.5" customHeight="1" thickBot="1">
      <c r="A9" s="211"/>
      <c r="B9" s="233"/>
      <c r="C9" s="211"/>
      <c r="D9" s="211"/>
      <c r="E9" s="236"/>
      <c r="F9" s="31" t="s">
        <v>32</v>
      </c>
      <c r="G9" s="32" t="str">
        <f t="shared" ref="G9:K9" si="8">IF(G7="","",IF(G7="غ","غ",IF(G8&lt;=64,"ل",IF(G7&gt;=90,"م",IF(G7&gt;=80,"جج",IF(G7&gt;=65,"ج",IF(G7&gt;=48,"ل",IF(G7&gt;=35,"ض",IF(G7&gt;=0,"ضج",IF(G8=50,"ل"))))))))))</f>
        <v>ل</v>
      </c>
      <c r="H9" s="32" t="str">
        <f t="shared" si="8"/>
        <v>جج</v>
      </c>
      <c r="I9" s="32" t="str">
        <f t="shared" si="8"/>
        <v>ل</v>
      </c>
      <c r="J9" s="32" t="str">
        <f t="shared" si="8"/>
        <v>ج</v>
      </c>
      <c r="K9" s="32" t="str">
        <f t="shared" si="8"/>
        <v>م</v>
      </c>
      <c r="L9" s="33" t="str">
        <f>IF(L7="","",IF(L7="غ","غ",IF(M7=50,"ل",IF(M7="0","ضج",IF(L7&gt;=90,"م",IF(L7&gt;=80,"جج",IF(L7&gt;=65,"ج",IF(L7&gt;=40,"ل"))))))))</f>
        <v>ل</v>
      </c>
      <c r="M9" s="34"/>
      <c r="N9" s="32" t="str">
        <f t="shared" ref="N9:U9" si="9">IF(N7="","",IF(N7="غ","غ",IF(N8&lt;=64,"ل",IF(N7&gt;=90,"م",IF(N7&gt;=80,"جج",IF(N7&gt;=65,"ج",IF(N7&gt;=48,"ل",IF(N7&gt;=35,"ض",IF(N7&gt;=0,"ضج",IF(N8=50,"ل"))))))))))</f>
        <v>ج</v>
      </c>
      <c r="O9" s="32" t="str">
        <f t="shared" si="9"/>
        <v>ل</v>
      </c>
      <c r="P9" s="32" t="str">
        <f t="shared" si="9"/>
        <v>ج</v>
      </c>
      <c r="Q9" s="32" t="str">
        <f t="shared" si="9"/>
        <v>ل</v>
      </c>
      <c r="R9" s="32" t="str">
        <f t="shared" si="9"/>
        <v>ج</v>
      </c>
      <c r="S9" s="32" t="str">
        <f t="shared" si="9"/>
        <v>ج</v>
      </c>
      <c r="T9" s="32" t="str">
        <f t="shared" si="9"/>
        <v>ل</v>
      </c>
      <c r="U9" s="32" t="str">
        <f t="shared" si="9"/>
        <v>ج</v>
      </c>
      <c r="V9" s="217"/>
      <c r="W9" s="252"/>
      <c r="X9" s="253"/>
      <c r="Y9" s="217"/>
      <c r="Z9" s="252"/>
      <c r="AA9" s="253"/>
      <c r="AB9" s="259"/>
      <c r="AC9" s="262"/>
      <c r="AD9" s="199"/>
      <c r="AE9" s="202"/>
      <c r="AF9" s="256"/>
      <c r="AG9" s="256"/>
      <c r="AH9" s="251"/>
      <c r="AI9" s="269"/>
      <c r="AJ9" s="53">
        <f>IF(OR(G9="",H9="",I9="",J9="",K9="",L9="",N9="",O9="",P9="",S9="",T9="",U9="",),"",COUNTIF(G9:AA9,"ض")+COUNTIF(G9:AA9,"ضج")+COUNTIF(G9:AA9,"غ")+COUNTIF(G9:AA9,"ملغاة"))</f>
        <v>0</v>
      </c>
      <c r="AK9" s="64" t="str">
        <f>IF(OR(G9="ض",G9="ضج",G9="غ",G9="ملغاة"),1,"")</f>
        <v/>
      </c>
      <c r="AL9" s="64" t="str">
        <f t="shared" ref="AL9:AP9" si="10">IF(OR(H9="ض",H9="ضج",H9="غ",H9="ملغاة"),1,"")</f>
        <v/>
      </c>
      <c r="AM9" s="64" t="str">
        <f t="shared" si="10"/>
        <v/>
      </c>
      <c r="AN9" s="64" t="str">
        <f t="shared" si="10"/>
        <v/>
      </c>
      <c r="AO9" s="64" t="str">
        <f t="shared" si="10"/>
        <v/>
      </c>
      <c r="AP9" s="64" t="str">
        <f t="shared" si="10"/>
        <v/>
      </c>
      <c r="AQ9" s="64" t="str">
        <f t="shared" ref="AQ9:AW9" si="11">IF(OR(N9="ض",N9="ضج",N9="غ",N9="ملغاة"),1,"")</f>
        <v/>
      </c>
      <c r="AR9" s="64" t="str">
        <f t="shared" si="11"/>
        <v/>
      </c>
      <c r="AS9" s="64" t="str">
        <f t="shared" si="11"/>
        <v/>
      </c>
      <c r="AT9" s="64" t="str">
        <f t="shared" si="11"/>
        <v/>
      </c>
      <c r="AU9" s="64" t="str">
        <f t="shared" si="11"/>
        <v/>
      </c>
      <c r="AV9" s="64" t="str">
        <f t="shared" si="11"/>
        <v/>
      </c>
      <c r="AW9" s="64" t="str">
        <f t="shared" si="11"/>
        <v/>
      </c>
      <c r="AX9" s="64" t="str">
        <f t="shared" ref="AX9" si="12">IF(OR(U9="ض",U9="ضج",U9="غ",U9="ملغاة"),1,"")</f>
        <v/>
      </c>
      <c r="AY9" s="64" t="str">
        <f>IF(OR(W9="ض",W9="ضج",W9="غ",W9="ملغاة"),1,"")</f>
        <v/>
      </c>
      <c r="AZ9" s="64" t="str">
        <f>IF(OR(Z9="ض",Z9="ضج",Z9="غ",Z9="ملغاة"),1,"")</f>
        <v/>
      </c>
    </row>
    <row r="10" spans="1:55" ht="18" customHeight="1" thickBot="1">
      <c r="A10" s="209">
        <v>2002</v>
      </c>
      <c r="B10" s="231" t="s">
        <v>61</v>
      </c>
      <c r="C10" s="209" t="s">
        <v>36</v>
      </c>
      <c r="D10" s="209" t="s">
        <v>37</v>
      </c>
      <c r="E10" s="234">
        <v>102</v>
      </c>
      <c r="F10" s="19" t="s">
        <v>33</v>
      </c>
      <c r="G10" s="20">
        <v>18</v>
      </c>
      <c r="H10" s="21">
        <v>18</v>
      </c>
      <c r="I10" s="21">
        <v>18</v>
      </c>
      <c r="J10" s="21">
        <v>18</v>
      </c>
      <c r="K10" s="22"/>
      <c r="L10" s="41"/>
      <c r="M10" s="61"/>
      <c r="N10" s="21"/>
      <c r="O10" s="21"/>
      <c r="P10" s="21">
        <v>20</v>
      </c>
      <c r="Q10" s="21">
        <v>18</v>
      </c>
      <c r="R10" s="21">
        <v>15</v>
      </c>
      <c r="S10" s="21">
        <v>18</v>
      </c>
      <c r="T10" s="21">
        <v>19</v>
      </c>
      <c r="U10" s="22">
        <v>18</v>
      </c>
      <c r="V10" s="215"/>
      <c r="W10" s="24"/>
      <c r="X10" s="57"/>
      <c r="Y10" s="215"/>
      <c r="Z10" s="24"/>
      <c r="AA10" s="57"/>
      <c r="AB10" s="257">
        <f>IF(U13="","",IF(OR(AJ15&gt;=1),"",SUM(N13:U13,G13:L13)))</f>
        <v>1169</v>
      </c>
      <c r="AC10" s="260">
        <f t="shared" ref="AC10" si="13">IF(AB10="","",(AB10/1400))</f>
        <v>0.83499999999999996</v>
      </c>
      <c r="AD10" s="197" t="str">
        <f t="shared" ref="AD10" si="14">IF(OR(AJ15=1),"بمادة",IF(OR(AJ15=2),"بمادتين",IF(AC10="","",IF(AC10&gt;100%,"",IF(AC10&gt;=90%,"ممتاز",IF(AC10&gt;=80%,"جيد جداً",IF(AC10&gt;=65%,"جيد",IF(AC10&gt;=50%,"مقبول"))))))))</f>
        <v>جيد جداً</v>
      </c>
      <c r="AE10" s="200" t="str">
        <f>IF(OR(G15="غ",Z15="غ"),"غائبة",IF(AJ15="","",IF(AJ15=0,"ناجحة",IF(AJ15&lt;=2,"منقولة",IF(AJ15&gt;2,"راسبة")))))</f>
        <v>ناجحة</v>
      </c>
      <c r="AF10" s="254">
        <v>512</v>
      </c>
      <c r="AG10" s="254">
        <v>1262</v>
      </c>
      <c r="AH10" s="43"/>
      <c r="AI10" s="175" t="str">
        <f>IF(BB10&lt;&gt;"",BB10,IF(ISNUMBER(SEARCH("منقول",AE10)),AE10&amp;CHAR(10)&amp;BC10,""))</f>
        <v/>
      </c>
      <c r="AJ10" s="8" t="b">
        <f t="shared" ref="AJ10" si="15">IF(OR(AJ15=0,AJ15&lt;3),TRUE,FALSE)</f>
        <v>1</v>
      </c>
      <c r="AK10" s="8" t="str">
        <f t="shared" ref="AK10" si="16">IF(AND(G13&lt;48,G15="ل",$AJ10=TRUE),50-G13,"")</f>
        <v/>
      </c>
      <c r="AL10" s="8" t="str">
        <f t="shared" ref="AL10" si="17">IF(AND(H13&lt;48,H15="ل",$AJ10=TRUE),50-H13,"")</f>
        <v/>
      </c>
      <c r="AM10" s="8" t="str">
        <f t="shared" ref="AM10" si="18">IF(AND(I13&lt;48,I15="ل",$AJ10=TRUE),50-I13,"")</f>
        <v/>
      </c>
      <c r="AN10" s="8" t="str">
        <f t="shared" ref="AN10" si="19">IF(AND(J13&lt;48,J15="ل",$AJ10=TRUE),50-J13,"")</f>
        <v/>
      </c>
      <c r="AO10" s="8" t="str">
        <f t="shared" ref="AO10" si="20">IF(AND(K13&lt;48,K15="ل",$AJ10=TRUE),50-K13,"")</f>
        <v/>
      </c>
      <c r="AP10" s="8" t="str">
        <f t="shared" ref="AP10" si="21">IF(AND(L13&lt;48,L15="ل",$AJ10=TRUE),50-L13,"")</f>
        <v/>
      </c>
      <c r="AQ10" s="8" t="str">
        <f t="shared" ref="AQ10" si="22">IF(AND(N13&lt;48,N15="ل",$AJ10=TRUE),50-N13,"")</f>
        <v/>
      </c>
      <c r="AR10" s="8" t="str">
        <f t="shared" ref="AR10" si="23">IF(AND(O13&lt;48,O15="ل",$AJ10=TRUE),50-O13,"")</f>
        <v/>
      </c>
      <c r="AS10" s="8" t="str">
        <f t="shared" ref="AS10" si="24">IF(AND(P13&lt;48,P15="ل",$AJ10=TRUE),50-P13,"")</f>
        <v/>
      </c>
      <c r="AT10" s="8" t="str">
        <f t="shared" ref="AT10" si="25">IF(AND(Q13&lt;48,Q15="ل",$AJ10=TRUE),50-Q13,"")</f>
        <v/>
      </c>
      <c r="AU10" s="8" t="str">
        <f t="shared" ref="AU10" si="26">IF(AND(R13&lt;48,R15="ل",$AJ10=TRUE),50-R13,"")</f>
        <v/>
      </c>
      <c r="AV10" s="8" t="str">
        <f t="shared" ref="AV10" si="27">IF(AND(S13&lt;48,S15="ل",$AJ10=TRUE),50-S13,"")</f>
        <v/>
      </c>
      <c r="AW10" s="8" t="str">
        <f t="shared" ref="AW10" si="28">IF(AND(T13&lt;48,T15="ل",$AJ10=TRUE),50-T13,"")</f>
        <v/>
      </c>
      <c r="AX10" s="8" t="str">
        <f t="shared" ref="AX10" si="29">IF(AND(U13&lt;48,U15="ل",$AJ10=TRUE),50-U13,"")</f>
        <v/>
      </c>
      <c r="AY10" s="8" t="str">
        <f t="shared" ref="AY10" si="30">IF(AND(W13&lt;48,W15="ل",$AJ10=TRUE),50-W13,"")</f>
        <v/>
      </c>
      <c r="AZ10" s="8" t="str">
        <f t="shared" ref="AZ10" si="31">IF(AND(Z13&lt;48,Z15="ل",$AJ10=TRUE),50-Z13,"")</f>
        <v/>
      </c>
      <c r="BA10" s="65">
        <f t="shared" ref="BA10" si="32">COUNT(AK10:AZ10)</f>
        <v>0</v>
      </c>
      <c r="BB10" s="168" t="str">
        <f t="shared" ref="BB10" si="33">IF(AND(BA10&gt;0,AJ15&gt;0),AK11&amp;AL11&amp;AM11&amp;AN11&amp;AO11&amp;AP11&amp;AQ11&amp;AR11&amp;AS11&amp;AT11&amp;AU11&amp;AV11&amp;AW11&amp;AX11&amp;AY11&amp;AZ11&amp;" لتنقل بـ"&amp;BC10,IF(AND(BA10&gt;0,AJ15=0),AK11&amp;AL11&amp;AM11&amp;AN11&amp;AO11&amp;AP11&amp;AQ11&amp;AR11&amp;AS11&amp;AT11&amp;AU11&amp;AV11&amp;AW11&amp;AX11&amp;AY11&amp;AZ11&amp;"لتنجح بتقدير",""))</f>
        <v/>
      </c>
      <c r="BC10" s="168" t="str">
        <f t="shared" ref="BC10" si="34">IF(OR($AJ15=1,$AJ15=2),IF(AK15=1,H$3&amp;" | ","")&amp;IF(AL15=1,H$3&amp;" | ","")&amp;IF(AM15=1,I$3&amp;" | ","")&amp;IF(AN15=1,$J$3&amp;" | ","")&amp;IF(AO15=1,K$3&amp;" | ","")&amp;IF(AP15=1,L$3&amp;" | ","")&amp;" | ","")&amp;IF(AQ15=1,N$3&amp;" | ","")&amp;IF(AR15=1,O$3&amp;" | ","")&amp;IF(AS15=1,P$3&amp;" | ","")&amp;IF(AT15=1,Q$3&amp;" | ","")&amp;IF(AU15=1,R$3&amp;" | ","")&amp;IF(AV15=1,S$3&amp;" | ","")&amp;IF(AW15=1,T$3&amp;" | ","")&amp;IF(AX15=1,U10&amp;" | ","")&amp;IF(AY15=1,V9&amp;" | ","")&amp;IF(AZ15=1,Y9&amp;" | ","")</f>
        <v/>
      </c>
    </row>
    <row r="11" spans="1:55" ht="18" customHeight="1">
      <c r="A11" s="210"/>
      <c r="B11" s="232"/>
      <c r="C11" s="210"/>
      <c r="D11" s="210"/>
      <c r="E11" s="235"/>
      <c r="F11" s="19" t="s">
        <v>29</v>
      </c>
      <c r="G11" s="38"/>
      <c r="H11" s="39"/>
      <c r="I11" s="39"/>
      <c r="J11" s="39"/>
      <c r="K11" s="40"/>
      <c r="L11" s="23">
        <v>43</v>
      </c>
      <c r="M11" s="62" t="str">
        <f>ll</f>
        <v/>
      </c>
      <c r="N11" s="39"/>
      <c r="O11" s="39"/>
      <c r="P11" s="39"/>
      <c r="Q11" s="39"/>
      <c r="R11" s="39"/>
      <c r="S11" s="39"/>
      <c r="T11" s="39"/>
      <c r="U11" s="40">
        <v>76</v>
      </c>
      <c r="V11" s="216"/>
      <c r="W11" s="42"/>
      <c r="X11" s="58"/>
      <c r="Y11" s="216"/>
      <c r="Z11" s="42"/>
      <c r="AA11" s="58"/>
      <c r="AB11" s="258"/>
      <c r="AC11" s="261"/>
      <c r="AD11" s="198"/>
      <c r="AE11" s="201"/>
      <c r="AF11" s="255"/>
      <c r="AG11" s="255"/>
      <c r="AH11" s="249"/>
      <c r="AI11" s="176"/>
      <c r="AK11" s="8" t="str">
        <f t="shared" ref="AK11" si="35">IF(AK10&lt;&gt;"",IF(AK10&gt;=11,"جبرت بـ "&amp;AK10&amp;" درجة في "&amp;G$3&amp;CHAR(10),IF(AK10&gt;=3,"جبرت بـ "&amp;AK10&amp;" درجات في "&amp;G$3&amp;CHAR(10),"")),"")</f>
        <v/>
      </c>
      <c r="AL11" s="8" t="str">
        <f t="shared" ref="AL11" si="36">IF(AL10&lt;&gt;"",IF(AL10&gt;=11,"جبرت بـ "&amp;AL10&amp;" درجة في "&amp;H$3&amp;CHAR(10),IF(AL10&gt;=3,"جبرت بـ "&amp;AL10&amp;" درجات في "&amp;H$3&amp;CHAR(10),"")),"")</f>
        <v/>
      </c>
      <c r="AM11" s="8" t="str">
        <f t="shared" ref="AM11" si="37">IF(AM10&lt;&gt;"",IF(AM10&gt;=11,"جبرت بـ "&amp;AM10&amp;" درجة في "&amp;I$3&amp;CHAR(10),IF(AM10&gt;=3,"جبرت بـ "&amp;AM10&amp;" درجات في "&amp;I$3&amp;CHAR(10),"")),"")</f>
        <v/>
      </c>
      <c r="AN11" s="8" t="str">
        <f t="shared" ref="AN11" si="38">IF(AN10&lt;&gt;"",IF(AN10&gt;=11,"جبرت بـ "&amp;AN10&amp;" درجة في "&amp;J$3&amp;CHAR(10),IF(AN10&gt;=3,"جبرت بـ "&amp;AN10&amp;" درجات في "&amp;J$3&amp;CHAR(10),"")),"")</f>
        <v/>
      </c>
      <c r="AO11" s="8" t="str">
        <f t="shared" ref="AO11" si="39">IF(AO10&lt;&gt;"",IF(AO10&gt;=11,"جبرت بـ "&amp;AO10&amp;" درجة في "&amp;K$3&amp;CHAR(10),IF(AO10&gt;=3,"جبرت بـ "&amp;AO10&amp;" درجات في "&amp;K$3&amp;CHAR(10),"")),"")</f>
        <v/>
      </c>
      <c r="AP11" s="8" t="str">
        <f t="shared" ref="AP11" si="40">IF(AP10&lt;&gt;"",IF(AP10&gt;=11,"جبرت بـ "&amp;AP10&amp;" درجة في "&amp;L$3&amp;CHAR(10),IF(AP10&gt;=3,"جبرت بـ "&amp;AP10&amp;" درجات في "&amp;L$3&amp;CHAR(10),"")),"")</f>
        <v/>
      </c>
      <c r="AQ11" s="8" t="str">
        <f t="shared" ref="AQ11" si="41">IF(AQ10&lt;&gt;"",IF(AQ10&gt;=11,"جبرت بـ "&amp;AQ10&amp;" درجة في "&amp;N$3&amp;CHAR(10),IF(AQ10&gt;=3,"جبرت بـ "&amp;AQ10&amp;" درجات في "&amp;N$3&amp;CHAR(10),"")),"")</f>
        <v/>
      </c>
      <c r="AR11" s="8" t="str">
        <f t="shared" ref="AR11" si="42">IF(AR10&lt;&gt;"",IF(AR10&gt;=11,"جبرت بـ "&amp;AR10&amp;" درجة في "&amp;O$3&amp;CHAR(10),IF(AR10&gt;=3,"جبرت بـ "&amp;AR10&amp;" درجات في "&amp;O$3&amp;CHAR(10),"")),"")</f>
        <v/>
      </c>
      <c r="AS11" s="8" t="str">
        <f t="shared" ref="AS11" si="43">IF(AS10&lt;&gt;"",IF(AS10&gt;=11,"جبرت بـ "&amp;AS10&amp;" درجة في "&amp;P$3&amp;CHAR(10),IF(AS10&gt;=3,"جبرت بـ "&amp;AS10&amp;" درجات في "&amp;P$3&amp;CHAR(10),"")),"")</f>
        <v/>
      </c>
      <c r="AT11" s="8" t="str">
        <f t="shared" ref="AT11" si="44">IF(AT10&lt;&gt;"",IF(AT10&gt;=11,"جبرت بـ "&amp;AT10&amp;" درجة في "&amp;Q$3&amp;CHAR(10),IF(AT10&gt;=3,"جبرت بـ "&amp;AT10&amp;" درجات في "&amp;Q$3&amp;CHAR(10),"")),"")</f>
        <v/>
      </c>
      <c r="AU11" s="8" t="str">
        <f t="shared" ref="AU11" si="45">IF(AU10&lt;&gt;"",IF(AU10&gt;=11,"جبرت بـ "&amp;AU10&amp;" درجة في "&amp;R$3&amp;CHAR(10),IF(AU10&gt;=3,"جبرت بـ "&amp;AU10&amp;" درجات في "&amp;R$3&amp;CHAR(10),"")),"")</f>
        <v/>
      </c>
      <c r="AV11" s="8" t="str">
        <f t="shared" ref="AV11" si="46">IF(AV10&lt;&gt;"",IF(AV10&gt;=11,"جبرت بـ "&amp;AV10&amp;" درجة في "&amp;S$3&amp;CHAR(10),IF(AV10&gt;=3,"جبرت بـ "&amp;AV10&amp;" درجات في "&amp;S$3&amp;CHAR(10),"")),"")</f>
        <v/>
      </c>
      <c r="AW11" s="8" t="str">
        <f t="shared" ref="AW11:AX11" si="47">IF(AW10&lt;&gt;"",IF(AW10&gt;=11,"جبرت بـ "&amp;AW10&amp;" درجة في "&amp;T$3&amp;CHAR(10),IF(AW10&gt;=3,"جبرت بـ "&amp;AW10&amp;" درجات في "&amp;T$3&amp;CHAR(10),"")),"")</f>
        <v/>
      </c>
      <c r="AX11" s="8" t="str">
        <f t="shared" si="47"/>
        <v/>
      </c>
      <c r="AY11" s="8" t="str">
        <f t="shared" ref="AY11" si="48">IF(AY10&lt;&gt;"",IF(AY10&gt;=11,"جبرت بـ "&amp;AY10&amp;" درجة في "&amp;W$3&amp;CHAR(10),IF(AY10&gt;=3,"جبرت بـ "&amp;AY10&amp;" درجات في "&amp;W$3&amp;CHAR(10),"")),"")</f>
        <v/>
      </c>
      <c r="AZ11" s="8" t="str">
        <f t="shared" ref="AZ11" si="49">IF(AZ10&lt;&gt;"",IF(AZ10&gt;=11,"جبرت بـ "&amp;AZ10&amp;" درجة في "&amp;Z$3&amp;CHAR(10),IF(AZ10&gt;=3,"جبرت بـ "&amp;AZ10&amp;" درجات في "&amp;Z$3&amp;CHAR(10),"")),"")</f>
        <v/>
      </c>
      <c r="BB11" s="168"/>
      <c r="BC11" s="168"/>
    </row>
    <row r="12" spans="1:55" ht="18" customHeight="1">
      <c r="A12" s="210"/>
      <c r="B12" s="232"/>
      <c r="C12" s="210"/>
      <c r="D12" s="210"/>
      <c r="E12" s="235"/>
      <c r="F12" s="25" t="s">
        <v>30</v>
      </c>
      <c r="G12" s="26">
        <v>60</v>
      </c>
      <c r="H12" s="27">
        <v>68</v>
      </c>
      <c r="I12" s="27">
        <v>65</v>
      </c>
      <c r="J12" s="27">
        <v>55</v>
      </c>
      <c r="K12" s="28">
        <v>96</v>
      </c>
      <c r="L12" s="29">
        <v>48</v>
      </c>
      <c r="M12" s="62" t="str">
        <f>ll</f>
        <v/>
      </c>
      <c r="N12" s="27">
        <v>95</v>
      </c>
      <c r="O12" s="27">
        <v>75</v>
      </c>
      <c r="P12" s="27">
        <v>60</v>
      </c>
      <c r="Q12" s="27">
        <v>65</v>
      </c>
      <c r="R12" s="27">
        <v>62</v>
      </c>
      <c r="S12" s="27">
        <v>70</v>
      </c>
      <c r="T12" s="27">
        <v>51</v>
      </c>
      <c r="U12" s="28">
        <v>0</v>
      </c>
      <c r="V12" s="216"/>
      <c r="W12" s="30"/>
      <c r="X12" s="59"/>
      <c r="Y12" s="216"/>
      <c r="Z12" s="30"/>
      <c r="AA12" s="59"/>
      <c r="AB12" s="258"/>
      <c r="AC12" s="261"/>
      <c r="AD12" s="198"/>
      <c r="AE12" s="201"/>
      <c r="AF12" s="255"/>
      <c r="AG12" s="255"/>
      <c r="AH12" s="250"/>
      <c r="AI12" s="176"/>
      <c r="BB12" s="168"/>
      <c r="BC12" s="168"/>
    </row>
    <row r="13" spans="1:55" ht="18" customHeight="1">
      <c r="A13" s="210"/>
      <c r="B13" s="232"/>
      <c r="C13" s="210"/>
      <c r="D13" s="210"/>
      <c r="E13" s="235"/>
      <c r="F13" s="169" t="s">
        <v>31</v>
      </c>
      <c r="G13" s="47">
        <f t="shared" ref="G13" si="50">IF(G12="","",IF(G12="غ","غ",IF(G12="","",SUM(G10:G12))))</f>
        <v>78</v>
      </c>
      <c r="H13" s="47">
        <f t="shared" ref="H13:K13" si="51">IF(H12="","",IF(H12="غ","غ",IF(H12="","",SUM(H10:H12))))</f>
        <v>86</v>
      </c>
      <c r="I13" s="47">
        <f t="shared" si="51"/>
        <v>83</v>
      </c>
      <c r="J13" s="47">
        <f t="shared" si="51"/>
        <v>73</v>
      </c>
      <c r="K13" s="47">
        <f t="shared" si="51"/>
        <v>96</v>
      </c>
      <c r="L13" s="48">
        <f>lmq</f>
        <v>91</v>
      </c>
      <c r="M13" s="63" t="str">
        <f>raf</f>
        <v/>
      </c>
      <c r="N13" s="47">
        <f t="shared" ref="N13:U13" si="52">IF(N12="","",IF(N12="غ","غ",IF(N12="","",SUM(N10:N12))))</f>
        <v>95</v>
      </c>
      <c r="O13" s="47">
        <f t="shared" si="52"/>
        <v>75</v>
      </c>
      <c r="P13" s="47">
        <f t="shared" si="52"/>
        <v>80</v>
      </c>
      <c r="Q13" s="47">
        <f t="shared" si="52"/>
        <v>83</v>
      </c>
      <c r="R13" s="47">
        <f t="shared" si="52"/>
        <v>77</v>
      </c>
      <c r="S13" s="47">
        <f t="shared" si="52"/>
        <v>88</v>
      </c>
      <c r="T13" s="47">
        <f t="shared" si="52"/>
        <v>70</v>
      </c>
      <c r="U13" s="47">
        <f t="shared" si="52"/>
        <v>94</v>
      </c>
      <c r="V13" s="216"/>
      <c r="W13" s="54"/>
      <c r="X13" s="60"/>
      <c r="Y13" s="216"/>
      <c r="Z13" s="54"/>
      <c r="AA13" s="60"/>
      <c r="AB13" s="258"/>
      <c r="AC13" s="261"/>
      <c r="AD13" s="198"/>
      <c r="AE13" s="201"/>
      <c r="AF13" s="255"/>
      <c r="AG13" s="255"/>
      <c r="AH13" s="250"/>
      <c r="AI13" s="176"/>
      <c r="BB13" s="168"/>
      <c r="BC13" s="168"/>
    </row>
    <row r="14" spans="1:55" ht="11.25" customHeight="1">
      <c r="A14" s="210"/>
      <c r="B14" s="232"/>
      <c r="C14" s="210"/>
      <c r="D14" s="210"/>
      <c r="E14" s="235"/>
      <c r="F14" s="170"/>
      <c r="G14" s="49" t="str">
        <f t="shared" ref="G14:K14" si="53">IF(G13="","",IF(G13=48,"50",IF(G13=49,"50",IF(G13&gt;=50,"",IF(G13&lt;=47,"",)))))</f>
        <v/>
      </c>
      <c r="H14" s="51" t="str">
        <f t="shared" si="53"/>
        <v/>
      </c>
      <c r="I14" s="51" t="str">
        <f t="shared" si="53"/>
        <v/>
      </c>
      <c r="J14" s="51" t="str">
        <f t="shared" si="53"/>
        <v/>
      </c>
      <c r="K14" s="52" t="str">
        <f t="shared" si="53"/>
        <v/>
      </c>
      <c r="L14" s="50"/>
      <c r="M14" s="46"/>
      <c r="N14" s="51" t="str">
        <f t="shared" ref="N14:U14" si="54">IF(N13="","",IF(N13=48,"50",IF(N13=49,"50",IF(N13&gt;=50,"",IF(N13&lt;=47,"",)))))</f>
        <v/>
      </c>
      <c r="O14" s="51" t="str">
        <f t="shared" si="54"/>
        <v/>
      </c>
      <c r="P14" s="51" t="str">
        <f t="shared" si="54"/>
        <v/>
      </c>
      <c r="Q14" s="51" t="str">
        <f t="shared" si="54"/>
        <v/>
      </c>
      <c r="R14" s="51" t="str">
        <f t="shared" si="54"/>
        <v/>
      </c>
      <c r="S14" s="51" t="str">
        <f t="shared" si="54"/>
        <v/>
      </c>
      <c r="T14" s="51" t="str">
        <f t="shared" si="54"/>
        <v/>
      </c>
      <c r="U14" s="52" t="str">
        <f t="shared" si="54"/>
        <v/>
      </c>
      <c r="V14" s="216"/>
      <c r="W14" s="55"/>
      <c r="X14" s="56"/>
      <c r="Y14" s="216"/>
      <c r="Z14" s="55"/>
      <c r="AA14" s="56"/>
      <c r="AB14" s="258"/>
      <c r="AC14" s="261"/>
      <c r="AD14" s="198"/>
      <c r="AE14" s="201"/>
      <c r="AF14" s="255"/>
      <c r="AG14" s="255"/>
      <c r="AH14" s="250"/>
      <c r="AI14" s="176"/>
    </row>
    <row r="15" spans="1:55" ht="21.75" customHeight="1" thickBot="1">
      <c r="A15" s="211"/>
      <c r="B15" s="233"/>
      <c r="C15" s="211"/>
      <c r="D15" s="211"/>
      <c r="E15" s="236"/>
      <c r="F15" s="31" t="s">
        <v>32</v>
      </c>
      <c r="G15" s="32" t="str">
        <f t="shared" ref="G15:K15" si="55">IF(G13="","",IF(G13="غ","غ",IF(G14&lt;=64,"ل",IF(G13&gt;=90,"م",IF(G13&gt;=80,"جج",IF(G13&gt;=65,"ج",IF(G13&gt;=48,"ل",IF(G13&gt;=35,"ض",IF(G13&gt;=0,"ضج",IF(G14=50,"ل"))))))))))</f>
        <v>ج</v>
      </c>
      <c r="H15" s="32" t="str">
        <f t="shared" si="55"/>
        <v>جج</v>
      </c>
      <c r="I15" s="32" t="str">
        <f t="shared" si="55"/>
        <v>جج</v>
      </c>
      <c r="J15" s="32" t="str">
        <f t="shared" si="55"/>
        <v>ج</v>
      </c>
      <c r="K15" s="32" t="str">
        <f t="shared" si="55"/>
        <v>م</v>
      </c>
      <c r="L15" s="33" t="str">
        <f t="shared" ref="L15" si="56">IF(L13="","",IF(L13="غ","غ",IF(M13=50,"ل",IF(M13="0","ضج",IF(L13&gt;=90,"م",IF(L13&gt;=80,"جج",IF(L13&gt;=65,"ج",IF(L13&gt;=40,"ل"))))))))</f>
        <v>م</v>
      </c>
      <c r="M15" s="34"/>
      <c r="N15" s="32" t="str">
        <f t="shared" ref="N15:U15" si="57">IF(N13="","",IF(N13="غ","غ",IF(N14&lt;=64,"ل",IF(N13&gt;=90,"م",IF(N13&gt;=80,"جج",IF(N13&gt;=65,"ج",IF(N13&gt;=48,"ل",IF(N13&gt;=35,"ض",IF(N13&gt;=0,"ضج",IF(N14=50,"ل"))))))))))</f>
        <v>م</v>
      </c>
      <c r="O15" s="32" t="str">
        <f t="shared" si="57"/>
        <v>ج</v>
      </c>
      <c r="P15" s="32" t="str">
        <f t="shared" si="57"/>
        <v>جج</v>
      </c>
      <c r="Q15" s="32" t="str">
        <f t="shared" si="57"/>
        <v>جج</v>
      </c>
      <c r="R15" s="32" t="str">
        <f t="shared" si="57"/>
        <v>ج</v>
      </c>
      <c r="S15" s="32" t="str">
        <f t="shared" si="57"/>
        <v>جج</v>
      </c>
      <c r="T15" s="32" t="str">
        <f t="shared" si="57"/>
        <v>ج</v>
      </c>
      <c r="U15" s="32" t="str">
        <f t="shared" si="57"/>
        <v>م</v>
      </c>
      <c r="V15" s="217"/>
      <c r="W15" s="252"/>
      <c r="X15" s="253"/>
      <c r="Y15" s="217"/>
      <c r="Z15" s="252"/>
      <c r="AA15" s="253"/>
      <c r="AB15" s="259"/>
      <c r="AC15" s="262"/>
      <c r="AD15" s="199"/>
      <c r="AE15" s="202"/>
      <c r="AF15" s="256"/>
      <c r="AG15" s="256"/>
      <c r="AH15" s="251"/>
      <c r="AI15" s="177"/>
      <c r="AJ15" s="53">
        <f t="shared" ref="AJ15" si="58">IF(OR(G15="",H15="",I15="",J15="",K15="",L15="",N15="",O15="",P15="",S15="",T15="",U15="",),"",COUNTIF(G15:AA15,"ض")+COUNTIF(G15:AA15,"ضج")+COUNTIF(G15:AA15,"غ")+COUNTIF(G15:AA15,"ملغاة"))</f>
        <v>0</v>
      </c>
      <c r="AK15" s="64" t="str">
        <f t="shared" ref="AK15" si="59">IF(OR(G15="ض",G15="ضج",G15="غ",G15="ملغاة"),1,"")</f>
        <v/>
      </c>
      <c r="AL15" s="64" t="str">
        <f t="shared" ref="AL15" si="60">IF(OR(H15="ض",H15="ضج",H15="غ",H15="ملغاة"),1,"")</f>
        <v/>
      </c>
      <c r="AM15" s="64" t="str">
        <f t="shared" ref="AM15" si="61">IF(OR(I15="ض",I15="ضج",I15="غ",I15="ملغاة"),1,"")</f>
        <v/>
      </c>
      <c r="AN15" s="64" t="str">
        <f t="shared" ref="AN15" si="62">IF(OR(J15="ض",J15="ضج",J15="غ",J15="ملغاة"),1,"")</f>
        <v/>
      </c>
      <c r="AO15" s="64" t="str">
        <f t="shared" ref="AO15" si="63">IF(OR(K15="ض",K15="ضج",K15="غ",K15="ملغاة"),1,"")</f>
        <v/>
      </c>
      <c r="AP15" s="64" t="str">
        <f t="shared" ref="AP15" si="64">IF(OR(L15="ض",L15="ضج",L15="غ",L15="ملغاة"),1,"")</f>
        <v/>
      </c>
      <c r="AQ15" s="64" t="str">
        <f t="shared" ref="AQ15" si="65">IF(OR(N15="ض",N15="ضج",N15="غ",N15="ملغاة"),1,"")</f>
        <v/>
      </c>
      <c r="AR15" s="64" t="str">
        <f t="shared" ref="AR15" si="66">IF(OR(O15="ض",O15="ضج",O15="غ",O15="ملغاة"),1,"")</f>
        <v/>
      </c>
      <c r="AS15" s="64" t="str">
        <f t="shared" ref="AS15" si="67">IF(OR(P15="ض",P15="ضج",P15="غ",P15="ملغاة"),1,"")</f>
        <v/>
      </c>
      <c r="AT15" s="64" t="str">
        <f t="shared" ref="AT15" si="68">IF(OR(Q15="ض",Q15="ضج",Q15="غ",Q15="ملغاة"),1,"")</f>
        <v/>
      </c>
      <c r="AU15" s="64" t="str">
        <f t="shared" ref="AU15" si="69">IF(OR(R15="ض",R15="ضج",R15="غ",R15="ملغاة"),1,"")</f>
        <v/>
      </c>
      <c r="AV15" s="64" t="str">
        <f t="shared" ref="AV15" si="70">IF(OR(S15="ض",S15="ضج",S15="غ",S15="ملغاة"),1,"")</f>
        <v/>
      </c>
      <c r="AW15" s="64" t="str">
        <f t="shared" ref="AW15" si="71">IF(OR(T15="ض",T15="ضج",T15="غ",T15="ملغاة"),1,"")</f>
        <v/>
      </c>
      <c r="AX15" s="64" t="str">
        <f t="shared" ref="AX15" si="72">IF(OR(U15="ض",U15="ضج",U15="غ",U15="ملغاة"),1,"")</f>
        <v/>
      </c>
      <c r="AY15" s="64" t="str">
        <f t="shared" ref="AY15" si="73">IF(OR(W15="ض",W15="ضج",W15="غ",W15="ملغاة"),1,"")</f>
        <v/>
      </c>
      <c r="AZ15" s="64" t="str">
        <f t="shared" ref="AZ15" si="74">IF(OR(Z15="ض",Z15="ضج",Z15="غ",Z15="ملغاة"),1,"")</f>
        <v/>
      </c>
    </row>
    <row r="16" spans="1:55" ht="18" customHeight="1" thickBot="1">
      <c r="A16" s="209">
        <v>2003</v>
      </c>
      <c r="B16" s="231" t="s">
        <v>62</v>
      </c>
      <c r="C16" s="209" t="s">
        <v>36</v>
      </c>
      <c r="D16" s="209" t="s">
        <v>37</v>
      </c>
      <c r="E16" s="234">
        <v>103</v>
      </c>
      <c r="F16" s="19" t="s">
        <v>33</v>
      </c>
      <c r="G16" s="20">
        <v>18</v>
      </c>
      <c r="H16" s="21">
        <v>18</v>
      </c>
      <c r="I16" s="21">
        <v>18</v>
      </c>
      <c r="J16" s="21">
        <v>15</v>
      </c>
      <c r="K16" s="22"/>
      <c r="L16" s="41"/>
      <c r="M16" s="61"/>
      <c r="N16" s="21"/>
      <c r="O16" s="21"/>
      <c r="P16" s="21">
        <v>20</v>
      </c>
      <c r="Q16" s="21">
        <v>18</v>
      </c>
      <c r="R16" s="21">
        <v>18</v>
      </c>
      <c r="S16" s="21">
        <v>11</v>
      </c>
      <c r="T16" s="21">
        <v>10</v>
      </c>
      <c r="U16" s="22">
        <v>10</v>
      </c>
      <c r="V16" s="215"/>
      <c r="W16" s="24"/>
      <c r="X16" s="57"/>
      <c r="Y16" s="215"/>
      <c r="Z16" s="24"/>
      <c r="AA16" s="57"/>
      <c r="AB16" s="257">
        <f>IF(U19="","",IF(OR(AJ21&gt;=1),"",SUM(N19:U19,G19:L19)))</f>
        <v>1160</v>
      </c>
      <c r="AC16" s="260">
        <f t="shared" ref="AC16" si="75">IF(AB16="","",(AB16/1400))</f>
        <v>0.82857142857142863</v>
      </c>
      <c r="AD16" s="197" t="str">
        <f t="shared" ref="AD16" si="76">IF(OR(AJ21=1),"بمادة",IF(OR(AJ21=2),"بمادتين",IF(AC16="","",IF(AC16&gt;100%,"",IF(AC16&gt;=90%,"ممتاز",IF(AC16&gt;=80%,"جيد جداً",IF(AC16&gt;=65%,"جيد",IF(AC16&gt;=50%,"مقبول"))))))))</f>
        <v>جيد جداً</v>
      </c>
      <c r="AE16" s="200" t="str">
        <f>IF(OR(G21="غ",Z21="غ"),"غائبة",IF(AJ21="","",IF(AJ21=0,"ناجحة",IF(AJ21&lt;=2,"منقولة",IF(AJ21&gt;2,"راسبة")))))</f>
        <v>ناجحة</v>
      </c>
      <c r="AF16" s="254">
        <v>611</v>
      </c>
      <c r="AG16" s="254">
        <v>1301</v>
      </c>
      <c r="AH16" s="43"/>
      <c r="AI16" s="175" t="str">
        <f>IF(BB16&lt;&gt;"",BB16,IF(ISNUMBER(SEARCH("منقول",AE16)),AE16&amp;CHAR(10)&amp;BC16,""))</f>
        <v/>
      </c>
      <c r="AJ16" s="8" t="b">
        <f t="shared" ref="AJ16" si="77">IF(OR(AJ21=0,AJ21&lt;3),TRUE,FALSE)</f>
        <v>1</v>
      </c>
      <c r="AK16" s="8" t="str">
        <f t="shared" ref="AK16" si="78">IF(AND(G19&lt;48,G21="ل",$AJ16=TRUE),50-G19,"")</f>
        <v/>
      </c>
      <c r="AL16" s="8" t="str">
        <f t="shared" ref="AL16" si="79">IF(AND(H19&lt;48,H21="ل",$AJ16=TRUE),50-H19,"")</f>
        <v/>
      </c>
      <c r="AM16" s="8" t="str">
        <f t="shared" ref="AM16" si="80">IF(AND(I19&lt;48,I21="ل",$AJ16=TRUE),50-I19,"")</f>
        <v/>
      </c>
      <c r="AN16" s="8" t="str">
        <f t="shared" ref="AN16" si="81">IF(AND(J19&lt;48,J21="ل",$AJ16=TRUE),50-J19,"")</f>
        <v/>
      </c>
      <c r="AO16" s="8" t="str">
        <f t="shared" ref="AO16" si="82">IF(AND(K19&lt;48,K21="ل",$AJ16=TRUE),50-K19,"")</f>
        <v/>
      </c>
      <c r="AP16" s="8" t="str">
        <f t="shared" ref="AP16" si="83">IF(AND(L19&lt;48,L21="ل",$AJ16=TRUE),50-L19,"")</f>
        <v/>
      </c>
      <c r="AQ16" s="8" t="str">
        <f t="shared" ref="AQ16" si="84">IF(AND(N19&lt;48,N21="ل",$AJ16=TRUE),50-N19,"")</f>
        <v/>
      </c>
      <c r="AR16" s="8" t="str">
        <f t="shared" ref="AR16" si="85">IF(AND(O19&lt;48,O21="ل",$AJ16=TRUE),50-O19,"")</f>
        <v/>
      </c>
      <c r="AS16" s="8" t="str">
        <f t="shared" ref="AS16" si="86">IF(AND(P19&lt;48,P21="ل",$AJ16=TRUE),50-P19,"")</f>
        <v/>
      </c>
      <c r="AT16" s="8" t="str">
        <f t="shared" ref="AT16" si="87">IF(AND(Q19&lt;48,Q21="ل",$AJ16=TRUE),50-Q19,"")</f>
        <v/>
      </c>
      <c r="AU16" s="8" t="str">
        <f t="shared" ref="AU16" si="88">IF(AND(R19&lt;48,R21="ل",$AJ16=TRUE),50-R19,"")</f>
        <v/>
      </c>
      <c r="AV16" s="8" t="str">
        <f t="shared" ref="AV16" si="89">IF(AND(S19&lt;48,S21="ل",$AJ16=TRUE),50-S19,"")</f>
        <v/>
      </c>
      <c r="AW16" s="8" t="str">
        <f t="shared" ref="AW16" si="90">IF(AND(T19&lt;48,T21="ل",$AJ16=TRUE),50-T19,"")</f>
        <v/>
      </c>
      <c r="AX16" s="8" t="str">
        <f t="shared" ref="AX16" si="91">IF(AND(U19&lt;48,U21="ل",$AJ16=TRUE),50-U19,"")</f>
        <v/>
      </c>
      <c r="AY16" s="8" t="str">
        <f t="shared" ref="AY16" si="92">IF(AND(W19&lt;48,W21="ل",$AJ16=TRUE),50-W19,"")</f>
        <v/>
      </c>
      <c r="AZ16" s="8" t="str">
        <f t="shared" ref="AZ16" si="93">IF(AND(Z19&lt;48,Z21="ل",$AJ16=TRUE),50-Z19,"")</f>
        <v/>
      </c>
      <c r="BA16" s="65">
        <f t="shared" ref="BA16" si="94">COUNT(AK16:AZ16)</f>
        <v>0</v>
      </c>
      <c r="BB16" s="168" t="str">
        <f t="shared" ref="BB16" si="95">IF(AND(BA16&gt;0,AJ21&gt;0),AK17&amp;AL17&amp;AM17&amp;AN17&amp;AO17&amp;AP17&amp;AQ17&amp;AR17&amp;AS17&amp;AT17&amp;AU17&amp;AV17&amp;AW17&amp;AX17&amp;AY17&amp;AZ17&amp;" لتنقل بـ"&amp;BC16,IF(AND(BA16&gt;0,AJ21=0),AK17&amp;AL17&amp;AM17&amp;AN17&amp;AO17&amp;AP17&amp;AQ17&amp;AR17&amp;AS17&amp;AT17&amp;AU17&amp;AV17&amp;AW17&amp;AX17&amp;AY17&amp;AZ17&amp;"لتنجح بتقدير",""))</f>
        <v/>
      </c>
      <c r="BC16" s="168" t="str">
        <f t="shared" ref="BC16" si="96">IF(OR($AJ21=1,$AJ21=2),IF(AK21=1,H$3&amp;" | ","")&amp;IF(AL21=1,H$3&amp;" | ","")&amp;IF(AM21=1,I$3&amp;" | ","")&amp;IF(AN21=1,$J$3&amp;" | ","")&amp;IF(AO21=1,K$3&amp;" | ","")&amp;IF(AP21=1,L$3&amp;" | ","")&amp;" | ","")&amp;IF(AQ21=1,N$3&amp;" | ","")&amp;IF(AR21=1,O$3&amp;" | ","")&amp;IF(AS21=1,P$3&amp;" | ","")&amp;IF(AT21=1,Q$3&amp;" | ","")&amp;IF(AU21=1,R$3&amp;" | ","")&amp;IF(AV21=1,S$3&amp;" | ","")&amp;IF(AW21=1,T$3&amp;" | ","")&amp;IF(AX21=1,U16&amp;" | ","")&amp;IF(AY21=1,V15&amp;" | ","")&amp;IF(AZ21=1,Y15&amp;" | ","")</f>
        <v/>
      </c>
    </row>
    <row r="17" spans="1:55" ht="18" customHeight="1">
      <c r="A17" s="210"/>
      <c r="B17" s="232"/>
      <c r="C17" s="210"/>
      <c r="D17" s="210"/>
      <c r="E17" s="235"/>
      <c r="F17" s="19" t="s">
        <v>29</v>
      </c>
      <c r="G17" s="38"/>
      <c r="H17" s="39"/>
      <c r="I17" s="39"/>
      <c r="J17" s="39"/>
      <c r="K17" s="40"/>
      <c r="L17" s="23">
        <v>48</v>
      </c>
      <c r="M17" s="62" t="str">
        <f>ll</f>
        <v/>
      </c>
      <c r="N17" s="39"/>
      <c r="O17" s="39"/>
      <c r="P17" s="39"/>
      <c r="Q17" s="39"/>
      <c r="R17" s="39"/>
      <c r="S17" s="39"/>
      <c r="T17" s="39"/>
      <c r="U17" s="40">
        <v>64</v>
      </c>
      <c r="V17" s="216"/>
      <c r="W17" s="42"/>
      <c r="X17" s="58"/>
      <c r="Y17" s="216"/>
      <c r="Z17" s="42"/>
      <c r="AA17" s="58"/>
      <c r="AB17" s="258"/>
      <c r="AC17" s="261"/>
      <c r="AD17" s="198"/>
      <c r="AE17" s="201"/>
      <c r="AF17" s="255"/>
      <c r="AG17" s="255"/>
      <c r="AH17" s="249"/>
      <c r="AI17" s="176"/>
      <c r="AK17" s="8" t="str">
        <f t="shared" ref="AK17" si="97">IF(AK16&lt;&gt;"",IF(AK16&gt;=11,"جبرت بـ "&amp;AK16&amp;" درجة في "&amp;G$3&amp;CHAR(10),IF(AK16&gt;=3,"جبرت بـ "&amp;AK16&amp;" درجات في "&amp;G$3&amp;CHAR(10),"")),"")</f>
        <v/>
      </c>
      <c r="AL17" s="8" t="str">
        <f t="shared" ref="AL17" si="98">IF(AL16&lt;&gt;"",IF(AL16&gt;=11,"جبرت بـ "&amp;AL16&amp;" درجة في "&amp;H$3&amp;CHAR(10),IF(AL16&gt;=3,"جبرت بـ "&amp;AL16&amp;" درجات في "&amp;H$3&amp;CHAR(10),"")),"")</f>
        <v/>
      </c>
      <c r="AM17" s="8" t="str">
        <f t="shared" ref="AM17" si="99">IF(AM16&lt;&gt;"",IF(AM16&gt;=11,"جبرت بـ "&amp;AM16&amp;" درجة في "&amp;I$3&amp;CHAR(10),IF(AM16&gt;=3,"جبرت بـ "&amp;AM16&amp;" درجات في "&amp;I$3&amp;CHAR(10),"")),"")</f>
        <v/>
      </c>
      <c r="AN17" s="8" t="str">
        <f t="shared" ref="AN17" si="100">IF(AN16&lt;&gt;"",IF(AN16&gt;=11,"جبرت بـ "&amp;AN16&amp;" درجة في "&amp;J$3&amp;CHAR(10),IF(AN16&gt;=3,"جبرت بـ "&amp;AN16&amp;" درجات في "&amp;J$3&amp;CHAR(10),"")),"")</f>
        <v/>
      </c>
      <c r="AO17" s="8" t="str">
        <f t="shared" ref="AO17" si="101">IF(AO16&lt;&gt;"",IF(AO16&gt;=11,"جبرت بـ "&amp;AO16&amp;" درجة في "&amp;K$3&amp;CHAR(10),IF(AO16&gt;=3,"جبرت بـ "&amp;AO16&amp;" درجات في "&amp;K$3&amp;CHAR(10),"")),"")</f>
        <v/>
      </c>
      <c r="AP17" s="8" t="str">
        <f t="shared" ref="AP17" si="102">IF(AP16&lt;&gt;"",IF(AP16&gt;=11,"جبرت بـ "&amp;AP16&amp;" درجة في "&amp;L$3&amp;CHAR(10),IF(AP16&gt;=3,"جبرت بـ "&amp;AP16&amp;" درجات في "&amp;L$3&amp;CHAR(10),"")),"")</f>
        <v/>
      </c>
      <c r="AQ17" s="8" t="str">
        <f t="shared" ref="AQ17" si="103">IF(AQ16&lt;&gt;"",IF(AQ16&gt;=11,"جبرت بـ "&amp;AQ16&amp;" درجة في "&amp;N$3&amp;CHAR(10),IF(AQ16&gt;=3,"جبرت بـ "&amp;AQ16&amp;" درجات في "&amp;N$3&amp;CHAR(10),"")),"")</f>
        <v/>
      </c>
      <c r="AR17" s="8" t="str">
        <f t="shared" ref="AR17" si="104">IF(AR16&lt;&gt;"",IF(AR16&gt;=11,"جبرت بـ "&amp;AR16&amp;" درجة في "&amp;O$3&amp;CHAR(10),IF(AR16&gt;=3,"جبرت بـ "&amp;AR16&amp;" درجات في "&amp;O$3&amp;CHAR(10),"")),"")</f>
        <v/>
      </c>
      <c r="AS17" s="8" t="str">
        <f t="shared" ref="AS17" si="105">IF(AS16&lt;&gt;"",IF(AS16&gt;=11,"جبرت بـ "&amp;AS16&amp;" درجة في "&amp;P$3&amp;CHAR(10),IF(AS16&gt;=3,"جبرت بـ "&amp;AS16&amp;" درجات في "&amp;P$3&amp;CHAR(10),"")),"")</f>
        <v/>
      </c>
      <c r="AT17" s="8" t="str">
        <f t="shared" ref="AT17" si="106">IF(AT16&lt;&gt;"",IF(AT16&gt;=11,"جبرت بـ "&amp;AT16&amp;" درجة في "&amp;Q$3&amp;CHAR(10),IF(AT16&gt;=3,"جبرت بـ "&amp;AT16&amp;" درجات في "&amp;Q$3&amp;CHAR(10),"")),"")</f>
        <v/>
      </c>
      <c r="AU17" s="8" t="str">
        <f t="shared" ref="AU17" si="107">IF(AU16&lt;&gt;"",IF(AU16&gt;=11,"جبرت بـ "&amp;AU16&amp;" درجة في "&amp;R$3&amp;CHAR(10),IF(AU16&gt;=3,"جبرت بـ "&amp;AU16&amp;" درجات في "&amp;R$3&amp;CHAR(10),"")),"")</f>
        <v/>
      </c>
      <c r="AV17" s="8" t="str">
        <f t="shared" ref="AV17" si="108">IF(AV16&lt;&gt;"",IF(AV16&gt;=11,"جبرت بـ "&amp;AV16&amp;" درجة في "&amp;S$3&amp;CHAR(10),IF(AV16&gt;=3,"جبرت بـ "&amp;AV16&amp;" درجات في "&amp;S$3&amp;CHAR(10),"")),"")</f>
        <v/>
      </c>
      <c r="AW17" s="8" t="str">
        <f t="shared" ref="AW17:AX17" si="109">IF(AW16&lt;&gt;"",IF(AW16&gt;=11,"جبرت بـ "&amp;AW16&amp;" درجة في "&amp;T$3&amp;CHAR(10),IF(AW16&gt;=3,"جبرت بـ "&amp;AW16&amp;" درجات في "&amp;T$3&amp;CHAR(10),"")),"")</f>
        <v/>
      </c>
      <c r="AX17" s="8" t="str">
        <f t="shared" si="109"/>
        <v/>
      </c>
      <c r="AY17" s="8" t="str">
        <f t="shared" ref="AY17" si="110">IF(AY16&lt;&gt;"",IF(AY16&gt;=11,"جبرت بـ "&amp;AY16&amp;" درجة في "&amp;W$3&amp;CHAR(10),IF(AY16&gt;=3,"جبرت بـ "&amp;AY16&amp;" درجات في "&amp;W$3&amp;CHAR(10),"")),"")</f>
        <v/>
      </c>
      <c r="AZ17" s="8" t="str">
        <f t="shared" ref="AZ17" si="111">IF(AZ16&lt;&gt;"",IF(AZ16&gt;=11,"جبرت بـ "&amp;AZ16&amp;" درجة في "&amp;Z$3&amp;CHAR(10),IF(AZ16&gt;=3,"جبرت بـ "&amp;AZ16&amp;" درجات في "&amp;Z$3&amp;CHAR(10),"")),"")</f>
        <v/>
      </c>
      <c r="BB17" s="168"/>
      <c r="BC17" s="168"/>
    </row>
    <row r="18" spans="1:55" ht="18" customHeight="1">
      <c r="A18" s="210"/>
      <c r="B18" s="232"/>
      <c r="C18" s="210"/>
      <c r="D18" s="210"/>
      <c r="E18" s="235"/>
      <c r="F18" s="25" t="s">
        <v>30</v>
      </c>
      <c r="G18" s="26">
        <v>65</v>
      </c>
      <c r="H18" s="27">
        <v>68</v>
      </c>
      <c r="I18" s="27">
        <v>62</v>
      </c>
      <c r="J18" s="27">
        <v>70</v>
      </c>
      <c r="K18" s="28">
        <v>94</v>
      </c>
      <c r="L18" s="29">
        <v>48</v>
      </c>
      <c r="M18" s="62" t="str">
        <f>ll</f>
        <v/>
      </c>
      <c r="N18" s="27">
        <v>93</v>
      </c>
      <c r="O18" s="27">
        <v>75</v>
      </c>
      <c r="P18" s="27">
        <v>65</v>
      </c>
      <c r="Q18" s="27">
        <v>55</v>
      </c>
      <c r="R18" s="27">
        <v>67</v>
      </c>
      <c r="S18" s="27">
        <v>66</v>
      </c>
      <c r="T18" s="27">
        <v>64</v>
      </c>
      <c r="U18" s="28">
        <v>0</v>
      </c>
      <c r="V18" s="216"/>
      <c r="W18" s="30"/>
      <c r="X18" s="59"/>
      <c r="Y18" s="216"/>
      <c r="Z18" s="30"/>
      <c r="AA18" s="59"/>
      <c r="AB18" s="258"/>
      <c r="AC18" s="261"/>
      <c r="AD18" s="198"/>
      <c r="AE18" s="201"/>
      <c r="AF18" s="255"/>
      <c r="AG18" s="255"/>
      <c r="AH18" s="250"/>
      <c r="AI18" s="176"/>
      <c r="BB18" s="168"/>
      <c r="BC18" s="168"/>
    </row>
    <row r="19" spans="1:55" ht="18" customHeight="1">
      <c r="A19" s="210"/>
      <c r="B19" s="232"/>
      <c r="C19" s="210"/>
      <c r="D19" s="210"/>
      <c r="E19" s="235"/>
      <c r="F19" s="169" t="s">
        <v>31</v>
      </c>
      <c r="G19" s="47">
        <f t="shared" ref="G19" si="112">IF(G18="","",IF(G18="غ","غ",IF(G18="","",SUM(G16:G18))))</f>
        <v>83</v>
      </c>
      <c r="H19" s="47">
        <f t="shared" ref="H19:K19" si="113">IF(H18="","",IF(H18="غ","غ",IF(H18="","",SUM(H16:H18))))</f>
        <v>86</v>
      </c>
      <c r="I19" s="47">
        <f t="shared" si="113"/>
        <v>80</v>
      </c>
      <c r="J19" s="47">
        <f t="shared" si="113"/>
        <v>85</v>
      </c>
      <c r="K19" s="47">
        <f t="shared" si="113"/>
        <v>94</v>
      </c>
      <c r="L19" s="48">
        <f>lmq</f>
        <v>96</v>
      </c>
      <c r="M19" s="63" t="str">
        <f>raf</f>
        <v/>
      </c>
      <c r="N19" s="47">
        <f t="shared" ref="N19:U19" si="114">IF(N18="","",IF(N18="غ","غ",IF(N18="","",SUM(N16:N18))))</f>
        <v>93</v>
      </c>
      <c r="O19" s="47">
        <f t="shared" si="114"/>
        <v>75</v>
      </c>
      <c r="P19" s="47">
        <f t="shared" si="114"/>
        <v>85</v>
      </c>
      <c r="Q19" s="47">
        <f t="shared" si="114"/>
        <v>73</v>
      </c>
      <c r="R19" s="47">
        <f t="shared" si="114"/>
        <v>85</v>
      </c>
      <c r="S19" s="47">
        <f t="shared" si="114"/>
        <v>77</v>
      </c>
      <c r="T19" s="47">
        <f t="shared" si="114"/>
        <v>74</v>
      </c>
      <c r="U19" s="47">
        <f t="shared" si="114"/>
        <v>74</v>
      </c>
      <c r="V19" s="216"/>
      <c r="W19" s="54"/>
      <c r="X19" s="60"/>
      <c r="Y19" s="216"/>
      <c r="Z19" s="54"/>
      <c r="AA19" s="60"/>
      <c r="AB19" s="258"/>
      <c r="AC19" s="261"/>
      <c r="AD19" s="198"/>
      <c r="AE19" s="201"/>
      <c r="AF19" s="255"/>
      <c r="AG19" s="255"/>
      <c r="AH19" s="250"/>
      <c r="AI19" s="176"/>
      <c r="BB19" s="168"/>
      <c r="BC19" s="168"/>
    </row>
    <row r="20" spans="1:55" ht="11.25" customHeight="1">
      <c r="A20" s="210"/>
      <c r="B20" s="232"/>
      <c r="C20" s="210"/>
      <c r="D20" s="210"/>
      <c r="E20" s="235"/>
      <c r="F20" s="170"/>
      <c r="G20" s="49" t="str">
        <f t="shared" ref="G20:K20" si="115">IF(G19="","",IF(G19=48,"50",IF(G19=49,"50",IF(G19&gt;=50,"",IF(G19&lt;=47,"",)))))</f>
        <v/>
      </c>
      <c r="H20" s="51" t="str">
        <f t="shared" si="115"/>
        <v/>
      </c>
      <c r="I20" s="51" t="str">
        <f t="shared" si="115"/>
        <v/>
      </c>
      <c r="J20" s="51" t="str">
        <f t="shared" si="115"/>
        <v/>
      </c>
      <c r="K20" s="52" t="str">
        <f t="shared" si="115"/>
        <v/>
      </c>
      <c r="L20" s="50"/>
      <c r="M20" s="46"/>
      <c r="N20" s="51" t="str">
        <f t="shared" ref="N20:U20" si="116">IF(N19="","",IF(N19=48,"50",IF(N19=49,"50",IF(N19&gt;=50,"",IF(N19&lt;=47,"",)))))</f>
        <v/>
      </c>
      <c r="O20" s="51" t="str">
        <f t="shared" si="116"/>
        <v/>
      </c>
      <c r="P20" s="51" t="str">
        <f t="shared" si="116"/>
        <v/>
      </c>
      <c r="Q20" s="51" t="str">
        <f t="shared" si="116"/>
        <v/>
      </c>
      <c r="R20" s="51" t="str">
        <f t="shared" si="116"/>
        <v/>
      </c>
      <c r="S20" s="51" t="str">
        <f t="shared" si="116"/>
        <v/>
      </c>
      <c r="T20" s="51" t="str">
        <f t="shared" si="116"/>
        <v/>
      </c>
      <c r="U20" s="52" t="str">
        <f t="shared" si="116"/>
        <v/>
      </c>
      <c r="V20" s="216"/>
      <c r="W20" s="55"/>
      <c r="X20" s="56"/>
      <c r="Y20" s="216"/>
      <c r="Z20" s="55"/>
      <c r="AA20" s="56"/>
      <c r="AB20" s="258"/>
      <c r="AC20" s="261"/>
      <c r="AD20" s="198"/>
      <c r="AE20" s="201"/>
      <c r="AF20" s="255"/>
      <c r="AG20" s="255"/>
      <c r="AH20" s="250"/>
      <c r="AI20" s="176"/>
    </row>
    <row r="21" spans="1:55" ht="24" customHeight="1" thickBot="1">
      <c r="A21" s="211"/>
      <c r="B21" s="233"/>
      <c r="C21" s="211"/>
      <c r="D21" s="211"/>
      <c r="E21" s="236"/>
      <c r="F21" s="31" t="s">
        <v>32</v>
      </c>
      <c r="G21" s="32" t="str">
        <f t="shared" ref="G21:K21" si="117">IF(G19="","",IF(G19="غ","غ",IF(G20&lt;=64,"ل",IF(G19&gt;=90,"م",IF(G19&gt;=80,"جج",IF(G19&gt;=65,"ج",IF(G19&gt;=48,"ل",IF(G19&gt;=35,"ض",IF(G19&gt;=0,"ضج",IF(G20=50,"ل"))))))))))</f>
        <v>جج</v>
      </c>
      <c r="H21" s="32" t="str">
        <f t="shared" si="117"/>
        <v>جج</v>
      </c>
      <c r="I21" s="32" t="str">
        <f t="shared" si="117"/>
        <v>جج</v>
      </c>
      <c r="J21" s="32" t="str">
        <f t="shared" si="117"/>
        <v>جج</v>
      </c>
      <c r="K21" s="32" t="str">
        <f t="shared" si="117"/>
        <v>م</v>
      </c>
      <c r="L21" s="33" t="str">
        <f t="shared" ref="L21" si="118">IF(L19="","",IF(L19="غ","غ",IF(M19=50,"ل",IF(M19="0","ضج",IF(L19&gt;=90,"م",IF(L19&gt;=80,"جج",IF(L19&gt;=65,"ج",IF(L19&gt;=40,"ل"))))))))</f>
        <v>م</v>
      </c>
      <c r="M21" s="34"/>
      <c r="N21" s="32" t="str">
        <f t="shared" ref="N21:U21" si="119">IF(N19="","",IF(N19="غ","غ",IF(N20&lt;=64,"ل",IF(N19&gt;=90,"م",IF(N19&gt;=80,"جج",IF(N19&gt;=65,"ج",IF(N19&gt;=48,"ل",IF(N19&gt;=35,"ض",IF(N19&gt;=0,"ضج",IF(N20=50,"ل"))))))))))</f>
        <v>م</v>
      </c>
      <c r="O21" s="32" t="str">
        <f t="shared" si="119"/>
        <v>ج</v>
      </c>
      <c r="P21" s="32" t="str">
        <f t="shared" si="119"/>
        <v>جج</v>
      </c>
      <c r="Q21" s="32" t="str">
        <f t="shared" si="119"/>
        <v>ج</v>
      </c>
      <c r="R21" s="32" t="str">
        <f t="shared" si="119"/>
        <v>جج</v>
      </c>
      <c r="S21" s="32" t="str">
        <f t="shared" si="119"/>
        <v>ج</v>
      </c>
      <c r="T21" s="32" t="str">
        <f t="shared" si="119"/>
        <v>ج</v>
      </c>
      <c r="U21" s="32" t="str">
        <f t="shared" si="119"/>
        <v>ج</v>
      </c>
      <c r="V21" s="217"/>
      <c r="W21" s="252"/>
      <c r="X21" s="253"/>
      <c r="Y21" s="217"/>
      <c r="Z21" s="252"/>
      <c r="AA21" s="253"/>
      <c r="AB21" s="259"/>
      <c r="AC21" s="262"/>
      <c r="AD21" s="199"/>
      <c r="AE21" s="202"/>
      <c r="AF21" s="256"/>
      <c r="AG21" s="256"/>
      <c r="AH21" s="251"/>
      <c r="AI21" s="177"/>
      <c r="AJ21" s="53">
        <f t="shared" ref="AJ21" si="120">IF(OR(G21="",H21="",I21="",J21="",K21="",L21="",N21="",O21="",P21="",S21="",T21="",U21="",),"",COUNTIF(G21:AA21,"ض")+COUNTIF(G21:AA21,"ضج")+COUNTIF(G21:AA21,"غ")+COUNTIF(G21:AA21,"ملغاة"))</f>
        <v>0</v>
      </c>
      <c r="AK21" s="64" t="str">
        <f t="shared" ref="AK21" si="121">IF(OR(G21="ض",G21="ضج",G21="غ",G21="ملغاة"),1,"")</f>
        <v/>
      </c>
      <c r="AL21" s="64" t="str">
        <f t="shared" ref="AL21" si="122">IF(OR(H21="ض",H21="ضج",H21="غ",H21="ملغاة"),1,"")</f>
        <v/>
      </c>
      <c r="AM21" s="64" t="str">
        <f t="shared" ref="AM21" si="123">IF(OR(I21="ض",I21="ضج",I21="غ",I21="ملغاة"),1,"")</f>
        <v/>
      </c>
      <c r="AN21" s="64" t="str">
        <f t="shared" ref="AN21" si="124">IF(OR(J21="ض",J21="ضج",J21="غ",J21="ملغاة"),1,"")</f>
        <v/>
      </c>
      <c r="AO21" s="64" t="str">
        <f t="shared" ref="AO21" si="125">IF(OR(K21="ض",K21="ضج",K21="غ",K21="ملغاة"),1,"")</f>
        <v/>
      </c>
      <c r="AP21" s="64" t="str">
        <f t="shared" ref="AP21" si="126">IF(OR(L21="ض",L21="ضج",L21="غ",L21="ملغاة"),1,"")</f>
        <v/>
      </c>
      <c r="AQ21" s="64" t="str">
        <f t="shared" ref="AQ21" si="127">IF(OR(N21="ض",N21="ضج",N21="غ",N21="ملغاة"),1,"")</f>
        <v/>
      </c>
      <c r="AR21" s="64" t="str">
        <f t="shared" ref="AR21" si="128">IF(OR(O21="ض",O21="ضج",O21="غ",O21="ملغاة"),1,"")</f>
        <v/>
      </c>
      <c r="AS21" s="64" t="str">
        <f t="shared" ref="AS21" si="129">IF(OR(P21="ض",P21="ضج",P21="غ",P21="ملغاة"),1,"")</f>
        <v/>
      </c>
      <c r="AT21" s="64" t="str">
        <f t="shared" ref="AT21" si="130">IF(OR(Q21="ض",Q21="ضج",Q21="غ",Q21="ملغاة"),1,"")</f>
        <v/>
      </c>
      <c r="AU21" s="64" t="str">
        <f t="shared" ref="AU21" si="131">IF(OR(R21="ض",R21="ضج",R21="غ",R21="ملغاة"),1,"")</f>
        <v/>
      </c>
      <c r="AV21" s="64" t="str">
        <f t="shared" ref="AV21" si="132">IF(OR(S21="ض",S21="ضج",S21="غ",S21="ملغاة"),1,"")</f>
        <v/>
      </c>
      <c r="AW21" s="64" t="str">
        <f t="shared" ref="AW21" si="133">IF(OR(T21="ض",T21="ضج",T21="غ",T21="ملغاة"),1,"")</f>
        <v/>
      </c>
      <c r="AX21" s="64" t="str">
        <f t="shared" ref="AX21" si="134">IF(OR(U21="ض",U21="ضج",U21="غ",U21="ملغاة"),1,"")</f>
        <v/>
      </c>
      <c r="AY21" s="64" t="str">
        <f t="shared" ref="AY21" si="135">IF(OR(W21="ض",W21="ضج",W21="غ",W21="ملغاة"),1,"")</f>
        <v/>
      </c>
      <c r="AZ21" s="64" t="str">
        <f t="shared" ref="AZ21" si="136">IF(OR(Z21="ض",Z21="ضج",Z21="غ",Z21="ملغاة"),1,"")</f>
        <v/>
      </c>
    </row>
    <row r="22" spans="1:55" ht="18" customHeight="1" thickBot="1">
      <c r="A22" s="209">
        <v>2004</v>
      </c>
      <c r="B22" s="231" t="s">
        <v>63</v>
      </c>
      <c r="C22" s="209" t="s">
        <v>36</v>
      </c>
      <c r="D22" s="209" t="s">
        <v>37</v>
      </c>
      <c r="E22" s="234">
        <v>104</v>
      </c>
      <c r="F22" s="19" t="s">
        <v>33</v>
      </c>
      <c r="G22" s="20">
        <v>18</v>
      </c>
      <c r="H22" s="21">
        <v>18</v>
      </c>
      <c r="I22" s="21">
        <v>18</v>
      </c>
      <c r="J22" s="21">
        <v>17</v>
      </c>
      <c r="K22" s="22"/>
      <c r="L22" s="41"/>
      <c r="M22" s="61"/>
      <c r="N22" s="21"/>
      <c r="O22" s="21"/>
      <c r="P22" s="21">
        <v>20</v>
      </c>
      <c r="Q22" s="21">
        <v>18</v>
      </c>
      <c r="R22" s="21">
        <v>13</v>
      </c>
      <c r="S22" s="21">
        <v>12</v>
      </c>
      <c r="T22" s="21">
        <v>10</v>
      </c>
      <c r="U22" s="22">
        <v>11</v>
      </c>
      <c r="V22" s="215"/>
      <c r="W22" s="24"/>
      <c r="X22" s="57"/>
      <c r="Y22" s="215"/>
      <c r="Z22" s="24"/>
      <c r="AA22" s="57"/>
      <c r="AB22" s="257">
        <f>IF(U25="","",IF(OR(AJ27&gt;=1),"",SUM(N25:U25,G25:L25)))</f>
        <v>1071</v>
      </c>
      <c r="AC22" s="260">
        <f t="shared" ref="AC22" si="137">IF(AB22="","",(AB22/1400))</f>
        <v>0.76500000000000001</v>
      </c>
      <c r="AD22" s="197" t="str">
        <f t="shared" ref="AD22" si="138">IF(OR(AJ27=1),"بمادة",IF(OR(AJ27=2),"بمادتين",IF(AC22="","",IF(AC22&gt;100%,"",IF(AC22&gt;=90%,"ممتاز",IF(AC22&gt;=80%,"جيد جداً",IF(AC22&gt;=65%,"جيد",IF(AC22&gt;=50%,"مقبول"))))))))</f>
        <v>جيد</v>
      </c>
      <c r="AE22" s="200" t="str">
        <f>IF(OR(G27="غ",Z27="غ"),"غائبة",IF(AJ27="","",IF(AJ27=0,"ناجحة",IF(AJ27&lt;=2,"منقولة",IF(AJ27&gt;2,"راسبة")))))</f>
        <v>ناجحة</v>
      </c>
      <c r="AF22" s="254">
        <v>509</v>
      </c>
      <c r="AG22" s="254">
        <v>1200</v>
      </c>
      <c r="AH22" s="43"/>
      <c r="AI22" s="175" t="str">
        <f>IF(BB22&lt;&gt;"",BB22,IF(ISNUMBER(SEARCH("منقول",AE22)),AE22&amp;CHAR(10)&amp;BC22,""))</f>
        <v/>
      </c>
      <c r="AJ22" s="8" t="b">
        <f t="shared" ref="AJ22" si="139">IF(OR(AJ27=0,AJ27&lt;3),TRUE,FALSE)</f>
        <v>1</v>
      </c>
      <c r="AK22" s="8" t="str">
        <f t="shared" ref="AK22" si="140">IF(AND(G25&lt;48,G27="ل",$AJ22=TRUE),50-G25,"")</f>
        <v/>
      </c>
      <c r="AL22" s="8" t="str">
        <f t="shared" ref="AL22" si="141">IF(AND(H25&lt;48,H27="ل",$AJ22=TRUE),50-H25,"")</f>
        <v/>
      </c>
      <c r="AM22" s="8" t="str">
        <f t="shared" ref="AM22" si="142">IF(AND(I25&lt;48,I27="ل",$AJ22=TRUE),50-I25,"")</f>
        <v/>
      </c>
      <c r="AN22" s="8" t="str">
        <f t="shared" ref="AN22" si="143">IF(AND(J25&lt;48,J27="ل",$AJ22=TRUE),50-J25,"")</f>
        <v/>
      </c>
      <c r="AO22" s="8" t="str">
        <f t="shared" ref="AO22" si="144">IF(AND(K25&lt;48,K27="ل",$AJ22=TRUE),50-K25,"")</f>
        <v/>
      </c>
      <c r="AP22" s="8" t="str">
        <f t="shared" ref="AP22" si="145">IF(AND(L25&lt;48,L27="ل",$AJ22=TRUE),50-L25,"")</f>
        <v/>
      </c>
      <c r="AQ22" s="8" t="str">
        <f t="shared" ref="AQ22" si="146">IF(AND(N25&lt;48,N27="ل",$AJ22=TRUE),50-N25,"")</f>
        <v/>
      </c>
      <c r="AR22" s="8" t="str">
        <f t="shared" ref="AR22" si="147">IF(AND(O25&lt;48,O27="ل",$AJ22=TRUE),50-O25,"")</f>
        <v/>
      </c>
      <c r="AS22" s="8" t="str">
        <f t="shared" ref="AS22" si="148">IF(AND(P25&lt;48,P27="ل",$AJ22=TRUE),50-P25,"")</f>
        <v/>
      </c>
      <c r="AT22" s="8" t="str">
        <f t="shared" ref="AT22" si="149">IF(AND(Q25&lt;48,Q27="ل",$AJ22=TRUE),50-Q25,"")</f>
        <v/>
      </c>
      <c r="AU22" s="8" t="str">
        <f t="shared" ref="AU22" si="150">IF(AND(R25&lt;48,R27="ل",$AJ22=TRUE),50-R25,"")</f>
        <v/>
      </c>
      <c r="AV22" s="8" t="str">
        <f t="shared" ref="AV22" si="151">IF(AND(S25&lt;48,S27="ل",$AJ22=TRUE),50-S25,"")</f>
        <v/>
      </c>
      <c r="AW22" s="8" t="str">
        <f t="shared" ref="AW22" si="152">IF(AND(T25&lt;48,T27="ل",$AJ22=TRUE),50-T25,"")</f>
        <v/>
      </c>
      <c r="AX22" s="8" t="str">
        <f t="shared" ref="AX22" si="153">IF(AND(U25&lt;48,U27="ل",$AJ22=TRUE),50-U25,"")</f>
        <v/>
      </c>
      <c r="AY22" s="8" t="str">
        <f t="shared" ref="AY22" si="154">IF(AND(W25&lt;48,W27="ل",$AJ22=TRUE),50-W25,"")</f>
        <v/>
      </c>
      <c r="AZ22" s="8" t="str">
        <f t="shared" ref="AZ22" si="155">IF(AND(Z25&lt;48,Z27="ل",$AJ22=TRUE),50-Z25,"")</f>
        <v/>
      </c>
      <c r="BA22" s="65">
        <f t="shared" ref="BA22" si="156">COUNT(AK22:AZ22)</f>
        <v>0</v>
      </c>
      <c r="BB22" s="168" t="str">
        <f t="shared" ref="BB22" si="157">IF(AND(BA22&gt;0,AJ27&gt;0),AK23&amp;AL23&amp;AM23&amp;AN23&amp;AO23&amp;AP23&amp;AQ23&amp;AR23&amp;AS23&amp;AT23&amp;AU23&amp;AV23&amp;AW23&amp;AX23&amp;AY23&amp;AZ23&amp;" لتنقل بـ"&amp;BC22,IF(AND(BA22&gt;0,AJ27=0),AK23&amp;AL23&amp;AM23&amp;AN23&amp;AO23&amp;AP23&amp;AQ23&amp;AR23&amp;AS23&amp;AT23&amp;AU23&amp;AV23&amp;AW23&amp;AX23&amp;AY23&amp;AZ23&amp;"لتنجح بتقدير",""))</f>
        <v/>
      </c>
      <c r="BC22" s="168" t="str">
        <f t="shared" ref="BC22" si="158">IF(OR($AJ27=1,$AJ27=2),IF(AK27=1,H$3&amp;" | ","")&amp;IF(AL27=1,H$3&amp;" | ","")&amp;IF(AM27=1,I$3&amp;" | ","")&amp;IF(AN27=1,$J$3&amp;" | ","")&amp;IF(AO27=1,K$3&amp;" | ","")&amp;IF(AP27=1,L$3&amp;" | ","")&amp;" | ","")&amp;IF(AQ27=1,N$3&amp;" | ","")&amp;IF(AR27=1,O$3&amp;" | ","")&amp;IF(AS27=1,P$3&amp;" | ","")&amp;IF(AT27=1,Q$3&amp;" | ","")&amp;IF(AU27=1,R$3&amp;" | ","")&amp;IF(AV27=1,S$3&amp;" | ","")&amp;IF(AW27=1,T$3&amp;" | ","")&amp;IF(AX27=1,U22&amp;" | ","")&amp;IF(AY27=1,V21&amp;" | ","")&amp;IF(AZ27=1,Y21&amp;" | ","")</f>
        <v/>
      </c>
    </row>
    <row r="23" spans="1:55" ht="18" customHeight="1">
      <c r="A23" s="210"/>
      <c r="B23" s="239"/>
      <c r="C23" s="210"/>
      <c r="D23" s="210"/>
      <c r="E23" s="235"/>
      <c r="F23" s="19" t="s">
        <v>29</v>
      </c>
      <c r="G23" s="38"/>
      <c r="H23" s="39"/>
      <c r="I23" s="39"/>
      <c r="J23" s="39"/>
      <c r="K23" s="40"/>
      <c r="L23" s="23">
        <v>50</v>
      </c>
      <c r="M23" s="62" t="str">
        <f>ll</f>
        <v/>
      </c>
      <c r="N23" s="39"/>
      <c r="O23" s="39"/>
      <c r="P23" s="39"/>
      <c r="Q23" s="39"/>
      <c r="R23" s="39"/>
      <c r="S23" s="39"/>
      <c r="T23" s="39"/>
      <c r="U23" s="40">
        <v>63</v>
      </c>
      <c r="V23" s="216"/>
      <c r="W23" s="42"/>
      <c r="X23" s="58"/>
      <c r="Y23" s="216"/>
      <c r="Z23" s="42"/>
      <c r="AA23" s="58"/>
      <c r="AB23" s="258"/>
      <c r="AC23" s="261"/>
      <c r="AD23" s="198"/>
      <c r="AE23" s="201"/>
      <c r="AF23" s="255"/>
      <c r="AG23" s="255"/>
      <c r="AH23" s="249"/>
      <c r="AI23" s="176"/>
      <c r="AK23" s="8" t="str">
        <f t="shared" ref="AK23" si="159">IF(AK22&lt;&gt;"",IF(AK22&gt;=11,"جبرت بـ "&amp;AK22&amp;" درجة في "&amp;G$3&amp;CHAR(10),IF(AK22&gt;=3,"جبرت بـ "&amp;AK22&amp;" درجات في "&amp;G$3&amp;CHAR(10),"")),"")</f>
        <v/>
      </c>
      <c r="AL23" s="8" t="str">
        <f t="shared" ref="AL23" si="160">IF(AL22&lt;&gt;"",IF(AL22&gt;=11,"جبرت بـ "&amp;AL22&amp;" درجة في "&amp;H$3&amp;CHAR(10),IF(AL22&gt;=3,"جبرت بـ "&amp;AL22&amp;" درجات في "&amp;H$3&amp;CHAR(10),"")),"")</f>
        <v/>
      </c>
      <c r="AM23" s="8" t="str">
        <f t="shared" ref="AM23" si="161">IF(AM22&lt;&gt;"",IF(AM22&gt;=11,"جبرت بـ "&amp;AM22&amp;" درجة في "&amp;I$3&amp;CHAR(10),IF(AM22&gt;=3,"جبرت بـ "&amp;AM22&amp;" درجات في "&amp;I$3&amp;CHAR(10),"")),"")</f>
        <v/>
      </c>
      <c r="AN23" s="8" t="str">
        <f t="shared" ref="AN23" si="162">IF(AN22&lt;&gt;"",IF(AN22&gt;=11,"جبرت بـ "&amp;AN22&amp;" درجة في "&amp;J$3&amp;CHAR(10),IF(AN22&gt;=3,"جبرت بـ "&amp;AN22&amp;" درجات في "&amp;J$3&amp;CHAR(10),"")),"")</f>
        <v/>
      </c>
      <c r="AO23" s="8" t="str">
        <f t="shared" ref="AO23" si="163">IF(AO22&lt;&gt;"",IF(AO22&gt;=11,"جبرت بـ "&amp;AO22&amp;" درجة في "&amp;K$3&amp;CHAR(10),IF(AO22&gt;=3,"جبرت بـ "&amp;AO22&amp;" درجات في "&amp;K$3&amp;CHAR(10),"")),"")</f>
        <v/>
      </c>
      <c r="AP23" s="8" t="str">
        <f t="shared" ref="AP23" si="164">IF(AP22&lt;&gt;"",IF(AP22&gt;=11,"جبرت بـ "&amp;AP22&amp;" درجة في "&amp;L$3&amp;CHAR(10),IF(AP22&gt;=3,"جبرت بـ "&amp;AP22&amp;" درجات في "&amp;L$3&amp;CHAR(10),"")),"")</f>
        <v/>
      </c>
      <c r="AQ23" s="8" t="str">
        <f t="shared" ref="AQ23" si="165">IF(AQ22&lt;&gt;"",IF(AQ22&gt;=11,"جبرت بـ "&amp;AQ22&amp;" درجة في "&amp;N$3&amp;CHAR(10),IF(AQ22&gt;=3,"جبرت بـ "&amp;AQ22&amp;" درجات في "&amp;N$3&amp;CHAR(10),"")),"")</f>
        <v/>
      </c>
      <c r="AR23" s="8" t="str">
        <f t="shared" ref="AR23" si="166">IF(AR22&lt;&gt;"",IF(AR22&gt;=11,"جبرت بـ "&amp;AR22&amp;" درجة في "&amp;O$3&amp;CHAR(10),IF(AR22&gt;=3,"جبرت بـ "&amp;AR22&amp;" درجات في "&amp;O$3&amp;CHAR(10),"")),"")</f>
        <v/>
      </c>
      <c r="AS23" s="8" t="str">
        <f t="shared" ref="AS23" si="167">IF(AS22&lt;&gt;"",IF(AS22&gt;=11,"جبرت بـ "&amp;AS22&amp;" درجة في "&amp;P$3&amp;CHAR(10),IF(AS22&gt;=3,"جبرت بـ "&amp;AS22&amp;" درجات في "&amp;P$3&amp;CHAR(10),"")),"")</f>
        <v/>
      </c>
      <c r="AT23" s="8" t="str">
        <f t="shared" ref="AT23" si="168">IF(AT22&lt;&gt;"",IF(AT22&gt;=11,"جبرت بـ "&amp;AT22&amp;" درجة في "&amp;Q$3&amp;CHAR(10),IF(AT22&gt;=3,"جبرت بـ "&amp;AT22&amp;" درجات في "&amp;Q$3&amp;CHAR(10),"")),"")</f>
        <v/>
      </c>
      <c r="AU23" s="8" t="str">
        <f t="shared" ref="AU23" si="169">IF(AU22&lt;&gt;"",IF(AU22&gt;=11,"جبرت بـ "&amp;AU22&amp;" درجة في "&amp;R$3&amp;CHAR(10),IF(AU22&gt;=3,"جبرت بـ "&amp;AU22&amp;" درجات في "&amp;R$3&amp;CHAR(10),"")),"")</f>
        <v/>
      </c>
      <c r="AV23" s="8" t="str">
        <f t="shared" ref="AV23" si="170">IF(AV22&lt;&gt;"",IF(AV22&gt;=11,"جبرت بـ "&amp;AV22&amp;" درجة في "&amp;S$3&amp;CHAR(10),IF(AV22&gt;=3,"جبرت بـ "&amp;AV22&amp;" درجات في "&amp;S$3&amp;CHAR(10),"")),"")</f>
        <v/>
      </c>
      <c r="AW23" s="8" t="str">
        <f t="shared" ref="AW23:AX23" si="171">IF(AW22&lt;&gt;"",IF(AW22&gt;=11,"جبرت بـ "&amp;AW22&amp;" درجة في "&amp;T$3&amp;CHAR(10),IF(AW22&gt;=3,"جبرت بـ "&amp;AW22&amp;" درجات في "&amp;T$3&amp;CHAR(10),"")),"")</f>
        <v/>
      </c>
      <c r="AX23" s="8" t="str">
        <f t="shared" si="171"/>
        <v/>
      </c>
      <c r="AY23" s="8" t="str">
        <f t="shared" ref="AY23" si="172">IF(AY22&lt;&gt;"",IF(AY22&gt;=11,"جبرت بـ "&amp;AY22&amp;" درجة في "&amp;W$3&amp;CHAR(10),IF(AY22&gt;=3,"جبرت بـ "&amp;AY22&amp;" درجات في "&amp;W$3&amp;CHAR(10),"")),"")</f>
        <v/>
      </c>
      <c r="AZ23" s="8" t="str">
        <f t="shared" ref="AZ23" si="173">IF(AZ22&lt;&gt;"",IF(AZ22&gt;=11,"جبرت بـ "&amp;AZ22&amp;" درجة في "&amp;Z$3&amp;CHAR(10),IF(AZ22&gt;=3,"جبرت بـ "&amp;AZ22&amp;" درجات في "&amp;Z$3&amp;CHAR(10),"")),"")</f>
        <v/>
      </c>
      <c r="BB23" s="168"/>
      <c r="BC23" s="168"/>
    </row>
    <row r="24" spans="1:55" ht="18" customHeight="1">
      <c r="A24" s="210"/>
      <c r="B24" s="239"/>
      <c r="C24" s="210"/>
      <c r="D24" s="210"/>
      <c r="E24" s="235"/>
      <c r="F24" s="25" t="s">
        <v>30</v>
      </c>
      <c r="G24" s="26">
        <v>45</v>
      </c>
      <c r="H24" s="27">
        <v>65</v>
      </c>
      <c r="I24" s="27">
        <v>55</v>
      </c>
      <c r="J24" s="27">
        <v>60</v>
      </c>
      <c r="K24" s="28">
        <v>92</v>
      </c>
      <c r="L24" s="29">
        <v>47</v>
      </c>
      <c r="M24" s="62" t="str">
        <f>ll</f>
        <v/>
      </c>
      <c r="N24" s="27">
        <v>91</v>
      </c>
      <c r="O24" s="27">
        <v>70</v>
      </c>
      <c r="P24" s="27">
        <v>60</v>
      </c>
      <c r="Q24" s="27">
        <v>50</v>
      </c>
      <c r="R24" s="27">
        <v>53</v>
      </c>
      <c r="S24" s="27">
        <v>65</v>
      </c>
      <c r="T24" s="27">
        <v>50</v>
      </c>
      <c r="U24" s="28">
        <v>0</v>
      </c>
      <c r="V24" s="216"/>
      <c r="W24" s="30"/>
      <c r="X24" s="59"/>
      <c r="Y24" s="216"/>
      <c r="Z24" s="30"/>
      <c r="AA24" s="59"/>
      <c r="AB24" s="258"/>
      <c r="AC24" s="261"/>
      <c r="AD24" s="198"/>
      <c r="AE24" s="201"/>
      <c r="AF24" s="255"/>
      <c r="AG24" s="255"/>
      <c r="AH24" s="250"/>
      <c r="AI24" s="176"/>
      <c r="BB24" s="168"/>
      <c r="BC24" s="168"/>
    </row>
    <row r="25" spans="1:55" ht="18" customHeight="1">
      <c r="A25" s="210"/>
      <c r="B25" s="239"/>
      <c r="C25" s="210"/>
      <c r="D25" s="210"/>
      <c r="E25" s="235"/>
      <c r="F25" s="169" t="s">
        <v>31</v>
      </c>
      <c r="G25" s="47">
        <f t="shared" ref="G25" si="174">IF(G24="","",IF(G24="غ","غ",IF(G24="","",SUM(G22:G24))))</f>
        <v>63</v>
      </c>
      <c r="H25" s="47">
        <f t="shared" ref="H25:K25" si="175">IF(H24="","",IF(H24="غ","غ",IF(H24="","",SUM(H22:H24))))</f>
        <v>83</v>
      </c>
      <c r="I25" s="47">
        <f t="shared" si="175"/>
        <v>73</v>
      </c>
      <c r="J25" s="47">
        <f t="shared" si="175"/>
        <v>77</v>
      </c>
      <c r="K25" s="47">
        <f t="shared" si="175"/>
        <v>92</v>
      </c>
      <c r="L25" s="48">
        <f>lmq</f>
        <v>97</v>
      </c>
      <c r="M25" s="63" t="str">
        <f>raf</f>
        <v/>
      </c>
      <c r="N25" s="47">
        <f t="shared" ref="N25:U25" si="176">IF(N24="","",IF(N24="غ","غ",IF(N24="","",SUM(N22:N24))))</f>
        <v>91</v>
      </c>
      <c r="O25" s="47">
        <f t="shared" si="176"/>
        <v>70</v>
      </c>
      <c r="P25" s="47">
        <f t="shared" si="176"/>
        <v>80</v>
      </c>
      <c r="Q25" s="47">
        <f t="shared" si="176"/>
        <v>68</v>
      </c>
      <c r="R25" s="47">
        <f t="shared" si="176"/>
        <v>66</v>
      </c>
      <c r="S25" s="47">
        <f t="shared" si="176"/>
        <v>77</v>
      </c>
      <c r="T25" s="47">
        <f t="shared" si="176"/>
        <v>60</v>
      </c>
      <c r="U25" s="47">
        <f t="shared" si="176"/>
        <v>74</v>
      </c>
      <c r="V25" s="216"/>
      <c r="W25" s="54"/>
      <c r="X25" s="60"/>
      <c r="Y25" s="216"/>
      <c r="Z25" s="54"/>
      <c r="AA25" s="60"/>
      <c r="AB25" s="258"/>
      <c r="AC25" s="261"/>
      <c r="AD25" s="198"/>
      <c r="AE25" s="201"/>
      <c r="AF25" s="255"/>
      <c r="AG25" s="255"/>
      <c r="AH25" s="250"/>
      <c r="AI25" s="176"/>
      <c r="BB25" s="168"/>
      <c r="BC25" s="168"/>
    </row>
    <row r="26" spans="1:55" ht="11.25" customHeight="1">
      <c r="A26" s="210"/>
      <c r="B26" s="239"/>
      <c r="C26" s="210"/>
      <c r="D26" s="210"/>
      <c r="E26" s="235"/>
      <c r="F26" s="170"/>
      <c r="G26" s="49" t="str">
        <f t="shared" ref="G26:K26" si="177">IF(G25="","",IF(G25=48,"50",IF(G25=49,"50",IF(G25&gt;=50,"",IF(G25&lt;=47,"",)))))</f>
        <v/>
      </c>
      <c r="H26" s="51" t="str">
        <f t="shared" si="177"/>
        <v/>
      </c>
      <c r="I26" s="51" t="str">
        <f t="shared" si="177"/>
        <v/>
      </c>
      <c r="J26" s="51" t="str">
        <f t="shared" si="177"/>
        <v/>
      </c>
      <c r="K26" s="52" t="str">
        <f t="shared" si="177"/>
        <v/>
      </c>
      <c r="L26" s="50"/>
      <c r="M26" s="46"/>
      <c r="N26" s="51" t="str">
        <f t="shared" ref="N26:U26" si="178">IF(N25="","",IF(N25=48,"50",IF(N25=49,"50",IF(N25&gt;=50,"",IF(N25&lt;=47,"",)))))</f>
        <v/>
      </c>
      <c r="O26" s="51" t="str">
        <f t="shared" si="178"/>
        <v/>
      </c>
      <c r="P26" s="51" t="str">
        <f t="shared" si="178"/>
        <v/>
      </c>
      <c r="Q26" s="51" t="str">
        <f t="shared" si="178"/>
        <v/>
      </c>
      <c r="R26" s="51" t="str">
        <f t="shared" si="178"/>
        <v/>
      </c>
      <c r="S26" s="51" t="str">
        <f t="shared" si="178"/>
        <v/>
      </c>
      <c r="T26" s="51" t="str">
        <f t="shared" si="178"/>
        <v/>
      </c>
      <c r="U26" s="52" t="str">
        <f t="shared" si="178"/>
        <v/>
      </c>
      <c r="V26" s="216"/>
      <c r="W26" s="55"/>
      <c r="X26" s="56"/>
      <c r="Y26" s="216"/>
      <c r="Z26" s="55"/>
      <c r="AA26" s="56"/>
      <c r="AB26" s="258"/>
      <c r="AC26" s="261"/>
      <c r="AD26" s="198"/>
      <c r="AE26" s="201"/>
      <c r="AF26" s="255"/>
      <c r="AG26" s="255"/>
      <c r="AH26" s="250"/>
      <c r="AI26" s="176"/>
    </row>
    <row r="27" spans="1:55" ht="21.75" customHeight="1" thickBot="1">
      <c r="A27" s="211"/>
      <c r="B27" s="240"/>
      <c r="C27" s="211"/>
      <c r="D27" s="211"/>
      <c r="E27" s="236"/>
      <c r="F27" s="31" t="s">
        <v>32</v>
      </c>
      <c r="G27" s="32" t="str">
        <f t="shared" ref="G27:K27" si="179">IF(G25="","",IF(G25="غ","غ",IF(G26&lt;=64,"ل",IF(G25&gt;=90,"م",IF(G25&gt;=80,"جج",IF(G25&gt;=65,"ج",IF(G25&gt;=48,"ل",IF(G25&gt;=35,"ض",IF(G25&gt;=0,"ضج",IF(G26=50,"ل"))))))))))</f>
        <v>ل</v>
      </c>
      <c r="H27" s="32" t="str">
        <f t="shared" si="179"/>
        <v>جج</v>
      </c>
      <c r="I27" s="32" t="str">
        <f t="shared" si="179"/>
        <v>ج</v>
      </c>
      <c r="J27" s="32" t="str">
        <f t="shared" si="179"/>
        <v>ج</v>
      </c>
      <c r="K27" s="32" t="str">
        <f t="shared" si="179"/>
        <v>م</v>
      </c>
      <c r="L27" s="33" t="str">
        <f t="shared" ref="L27" si="180">IF(L25="","",IF(L25="غ","غ",IF(M25=50,"ل",IF(M25="0","ضج",IF(L25&gt;=90,"م",IF(L25&gt;=80,"جج",IF(L25&gt;=65,"ج",IF(L25&gt;=40,"ل"))))))))</f>
        <v>م</v>
      </c>
      <c r="M27" s="34"/>
      <c r="N27" s="32" t="str">
        <f t="shared" ref="N27:U27" si="181">IF(N25="","",IF(N25="غ","غ",IF(N26&lt;=64,"ل",IF(N25&gt;=90,"م",IF(N25&gt;=80,"جج",IF(N25&gt;=65,"ج",IF(N25&gt;=48,"ل",IF(N25&gt;=35,"ض",IF(N25&gt;=0,"ضج",IF(N26=50,"ل"))))))))))</f>
        <v>م</v>
      </c>
      <c r="O27" s="32" t="str">
        <f t="shared" si="181"/>
        <v>ج</v>
      </c>
      <c r="P27" s="32" t="str">
        <f t="shared" si="181"/>
        <v>جج</v>
      </c>
      <c r="Q27" s="32" t="str">
        <f t="shared" si="181"/>
        <v>ج</v>
      </c>
      <c r="R27" s="32" t="str">
        <f t="shared" si="181"/>
        <v>ج</v>
      </c>
      <c r="S27" s="32" t="str">
        <f t="shared" si="181"/>
        <v>ج</v>
      </c>
      <c r="T27" s="32" t="str">
        <f t="shared" si="181"/>
        <v>ل</v>
      </c>
      <c r="U27" s="32" t="str">
        <f t="shared" si="181"/>
        <v>ج</v>
      </c>
      <c r="V27" s="217"/>
      <c r="W27" s="252"/>
      <c r="X27" s="253"/>
      <c r="Y27" s="217"/>
      <c r="Z27" s="252"/>
      <c r="AA27" s="253"/>
      <c r="AB27" s="259"/>
      <c r="AC27" s="262"/>
      <c r="AD27" s="199"/>
      <c r="AE27" s="202"/>
      <c r="AF27" s="256"/>
      <c r="AG27" s="256"/>
      <c r="AH27" s="251"/>
      <c r="AI27" s="177"/>
      <c r="AJ27" s="53">
        <f t="shared" ref="AJ27" si="182">IF(OR(G27="",H27="",I27="",J27="",K27="",L27="",N27="",O27="",P27="",S27="",T27="",U27="",),"",COUNTIF(G27:AA27,"ض")+COUNTIF(G27:AA27,"ضج")+COUNTIF(G27:AA27,"غ")+COUNTIF(G27:AA27,"ملغاة"))</f>
        <v>0</v>
      </c>
      <c r="AK27" s="64" t="str">
        <f t="shared" ref="AK27" si="183">IF(OR(G27="ض",G27="ضج",G27="غ",G27="ملغاة"),1,"")</f>
        <v/>
      </c>
      <c r="AL27" s="64" t="str">
        <f t="shared" ref="AL27" si="184">IF(OR(H27="ض",H27="ضج",H27="غ",H27="ملغاة"),1,"")</f>
        <v/>
      </c>
      <c r="AM27" s="64" t="str">
        <f t="shared" ref="AM27" si="185">IF(OR(I27="ض",I27="ضج",I27="غ",I27="ملغاة"),1,"")</f>
        <v/>
      </c>
      <c r="AN27" s="64" t="str">
        <f t="shared" ref="AN27" si="186">IF(OR(J27="ض",J27="ضج",J27="غ",J27="ملغاة"),1,"")</f>
        <v/>
      </c>
      <c r="AO27" s="64" t="str">
        <f t="shared" ref="AO27" si="187">IF(OR(K27="ض",K27="ضج",K27="غ",K27="ملغاة"),1,"")</f>
        <v/>
      </c>
      <c r="AP27" s="64" t="str">
        <f t="shared" ref="AP27" si="188">IF(OR(L27="ض",L27="ضج",L27="غ",L27="ملغاة"),1,"")</f>
        <v/>
      </c>
      <c r="AQ27" s="64" t="str">
        <f t="shared" ref="AQ27" si="189">IF(OR(N27="ض",N27="ضج",N27="غ",N27="ملغاة"),1,"")</f>
        <v/>
      </c>
      <c r="AR27" s="64" t="str">
        <f t="shared" ref="AR27" si="190">IF(OR(O27="ض",O27="ضج",O27="غ",O27="ملغاة"),1,"")</f>
        <v/>
      </c>
      <c r="AS27" s="64" t="str">
        <f t="shared" ref="AS27" si="191">IF(OR(P27="ض",P27="ضج",P27="غ",P27="ملغاة"),1,"")</f>
        <v/>
      </c>
      <c r="AT27" s="64" t="str">
        <f t="shared" ref="AT27" si="192">IF(OR(Q27="ض",Q27="ضج",Q27="غ",Q27="ملغاة"),1,"")</f>
        <v/>
      </c>
      <c r="AU27" s="64" t="str">
        <f t="shared" ref="AU27" si="193">IF(OR(R27="ض",R27="ضج",R27="غ",R27="ملغاة"),1,"")</f>
        <v/>
      </c>
      <c r="AV27" s="64" t="str">
        <f t="shared" ref="AV27" si="194">IF(OR(S27="ض",S27="ضج",S27="غ",S27="ملغاة"),1,"")</f>
        <v/>
      </c>
      <c r="AW27" s="64" t="str">
        <f t="shared" ref="AW27" si="195">IF(OR(T27="ض",T27="ضج",T27="غ",T27="ملغاة"),1,"")</f>
        <v/>
      </c>
      <c r="AX27" s="64" t="str">
        <f t="shared" ref="AX27" si="196">IF(OR(U27="ض",U27="ضج",U27="غ",U27="ملغاة"),1,"")</f>
        <v/>
      </c>
      <c r="AY27" s="64" t="str">
        <f t="shared" ref="AY27" si="197">IF(OR(W27="ض",W27="ضج",W27="غ",W27="ملغاة"),1,"")</f>
        <v/>
      </c>
      <c r="AZ27" s="64" t="str">
        <f t="shared" ref="AZ27" si="198">IF(OR(Z27="ض",Z27="ضج",Z27="غ",Z27="ملغاة"),1,"")</f>
        <v/>
      </c>
    </row>
    <row r="28" spans="1:55" ht="18" customHeight="1" thickBot="1">
      <c r="A28" s="209">
        <v>2005</v>
      </c>
      <c r="B28" s="231" t="s">
        <v>64</v>
      </c>
      <c r="C28" s="209" t="s">
        <v>36</v>
      </c>
      <c r="D28" s="209" t="s">
        <v>37</v>
      </c>
      <c r="E28" s="234">
        <v>105</v>
      </c>
      <c r="F28" s="19" t="s">
        <v>33</v>
      </c>
      <c r="G28" s="20">
        <v>20</v>
      </c>
      <c r="H28" s="21">
        <v>18</v>
      </c>
      <c r="I28" s="21">
        <v>18</v>
      </c>
      <c r="J28" s="21">
        <v>20</v>
      </c>
      <c r="K28" s="22"/>
      <c r="L28" s="41"/>
      <c r="M28" s="61"/>
      <c r="N28" s="21"/>
      <c r="O28" s="21"/>
      <c r="P28" s="21">
        <v>20</v>
      </c>
      <c r="Q28" s="21">
        <v>20</v>
      </c>
      <c r="R28" s="21">
        <v>18</v>
      </c>
      <c r="S28" s="21">
        <v>19</v>
      </c>
      <c r="T28" s="21">
        <v>18</v>
      </c>
      <c r="U28" s="22">
        <v>19</v>
      </c>
      <c r="V28" s="215"/>
      <c r="W28" s="24"/>
      <c r="X28" s="57"/>
      <c r="Y28" s="215"/>
      <c r="Z28" s="24"/>
      <c r="AA28" s="57"/>
      <c r="AB28" s="257">
        <f>IF(U31="","",IF(OR(AJ33&gt;=1),"",SUM(N31:U31,G31:L31)))</f>
        <v>1209</v>
      </c>
      <c r="AC28" s="260">
        <f t="shared" ref="AC28" si="199">IF(AB28="","",(AB28/1400))</f>
        <v>0.86357142857142855</v>
      </c>
      <c r="AD28" s="197" t="str">
        <f t="shared" ref="AD28" si="200">IF(OR(AJ33=1),"بمادة",IF(OR(AJ33=2),"بمادتين",IF(AC28="","",IF(AC28&gt;100%,"",IF(AC28&gt;=90%,"ممتاز",IF(AC28&gt;=80%,"جيد جداً",IF(AC28&gt;=65%,"جيد",IF(AC28&gt;=50%,"مقبول"))))))))</f>
        <v>جيد جداً</v>
      </c>
      <c r="AE28" s="200" t="str">
        <f>IF(OR(G33="غ",Z33="غ"),"غائبة",IF(AJ33="","",IF(AJ33=0,"ناجحة",IF(AJ33&lt;=2,"منقولة",IF(AJ33&gt;2,"راسبة")))))</f>
        <v>ناجحة</v>
      </c>
      <c r="AF28" s="254">
        <v>542</v>
      </c>
      <c r="AG28" s="254">
        <v>1326</v>
      </c>
      <c r="AH28" s="43"/>
      <c r="AI28" s="175" t="str">
        <f>IF(BB28&lt;&gt;"",BB28,IF(ISNUMBER(SEARCH("منقول",AE28)),AE28&amp;CHAR(10)&amp;BC28,""))</f>
        <v/>
      </c>
      <c r="AJ28" s="8" t="b">
        <f t="shared" ref="AJ28" si="201">IF(OR(AJ33=0,AJ33&lt;3),TRUE,FALSE)</f>
        <v>1</v>
      </c>
      <c r="AK28" s="8" t="str">
        <f t="shared" ref="AK28" si="202">IF(AND(G31&lt;48,G33="ل",$AJ28=TRUE),50-G31,"")</f>
        <v/>
      </c>
      <c r="AL28" s="8" t="str">
        <f t="shared" ref="AL28" si="203">IF(AND(H31&lt;48,H33="ل",$AJ28=TRUE),50-H31,"")</f>
        <v/>
      </c>
      <c r="AM28" s="8" t="str">
        <f t="shared" ref="AM28" si="204">IF(AND(I31&lt;48,I33="ل",$AJ28=TRUE),50-I31,"")</f>
        <v/>
      </c>
      <c r="AN28" s="8" t="str">
        <f t="shared" ref="AN28" si="205">IF(AND(J31&lt;48,J33="ل",$AJ28=TRUE),50-J31,"")</f>
        <v/>
      </c>
      <c r="AO28" s="8" t="str">
        <f t="shared" ref="AO28" si="206">IF(AND(K31&lt;48,K33="ل",$AJ28=TRUE),50-K31,"")</f>
        <v/>
      </c>
      <c r="AP28" s="8" t="str">
        <f t="shared" ref="AP28" si="207">IF(AND(L31&lt;48,L33="ل",$AJ28=TRUE),50-L31,"")</f>
        <v/>
      </c>
      <c r="AQ28" s="8" t="str">
        <f t="shared" ref="AQ28" si="208">IF(AND(N31&lt;48,N33="ل",$AJ28=TRUE),50-N31,"")</f>
        <v/>
      </c>
      <c r="AR28" s="8" t="str">
        <f t="shared" ref="AR28" si="209">IF(AND(O31&lt;48,O33="ل",$AJ28=TRUE),50-O31,"")</f>
        <v/>
      </c>
      <c r="AS28" s="8" t="str">
        <f t="shared" ref="AS28" si="210">IF(AND(P31&lt;48,P33="ل",$AJ28=TRUE),50-P31,"")</f>
        <v/>
      </c>
      <c r="AT28" s="8" t="str">
        <f t="shared" ref="AT28" si="211">IF(AND(Q31&lt;48,Q33="ل",$AJ28=TRUE),50-Q31,"")</f>
        <v/>
      </c>
      <c r="AU28" s="8" t="str">
        <f t="shared" ref="AU28" si="212">IF(AND(R31&lt;48,R33="ل",$AJ28=TRUE),50-R31,"")</f>
        <v/>
      </c>
      <c r="AV28" s="8" t="str">
        <f t="shared" ref="AV28" si="213">IF(AND(S31&lt;48,S33="ل",$AJ28=TRUE),50-S31,"")</f>
        <v/>
      </c>
      <c r="AW28" s="8" t="str">
        <f t="shared" ref="AW28" si="214">IF(AND(T31&lt;48,T33="ل",$AJ28=TRUE),50-T31,"")</f>
        <v/>
      </c>
      <c r="AX28" s="8" t="str">
        <f t="shared" ref="AX28" si="215">IF(AND(U31&lt;48,U33="ل",$AJ28=TRUE),50-U31,"")</f>
        <v/>
      </c>
      <c r="AY28" s="8" t="str">
        <f t="shared" ref="AY28" si="216">IF(AND(W31&lt;48,W33="ل",$AJ28=TRUE),50-W31,"")</f>
        <v/>
      </c>
      <c r="AZ28" s="8" t="str">
        <f t="shared" ref="AZ28" si="217">IF(AND(Z31&lt;48,Z33="ل",$AJ28=TRUE),50-Z31,"")</f>
        <v/>
      </c>
      <c r="BA28" s="65">
        <f t="shared" ref="BA28" si="218">COUNT(AK28:AZ28)</f>
        <v>0</v>
      </c>
      <c r="BB28" s="168" t="str">
        <f t="shared" ref="BB28" si="219">IF(AND(BA28&gt;0,AJ33&gt;0),AK29&amp;AL29&amp;AM29&amp;AN29&amp;AO29&amp;AP29&amp;AQ29&amp;AR29&amp;AS29&amp;AT29&amp;AU29&amp;AV29&amp;AW29&amp;AX29&amp;AY29&amp;AZ29&amp;" لتنقل بـ"&amp;BC28,IF(AND(BA28&gt;0,AJ33=0),AK29&amp;AL29&amp;AM29&amp;AN29&amp;AO29&amp;AP29&amp;AQ29&amp;AR29&amp;AS29&amp;AT29&amp;AU29&amp;AV29&amp;AW29&amp;AX29&amp;AY29&amp;AZ29&amp;"لتنجح بتقدير",""))</f>
        <v/>
      </c>
      <c r="BC28" s="168" t="str">
        <f t="shared" ref="BC28" si="220">IF(OR($AJ33=1,$AJ33=2),IF(AK33=1,H$3&amp;" | ","")&amp;IF(AL33=1,H$3&amp;" | ","")&amp;IF(AM33=1,I$3&amp;" | ","")&amp;IF(AN33=1,$J$3&amp;" | ","")&amp;IF(AO33=1,K$3&amp;" | ","")&amp;IF(AP33=1,L$3&amp;" | ","")&amp;" | ","")&amp;IF(AQ33=1,N$3&amp;" | ","")&amp;IF(AR33=1,O$3&amp;" | ","")&amp;IF(AS33=1,P$3&amp;" | ","")&amp;IF(AT33=1,Q$3&amp;" | ","")&amp;IF(AU33=1,R$3&amp;" | ","")&amp;IF(AV33=1,S$3&amp;" | ","")&amp;IF(AW33=1,T$3&amp;" | ","")&amp;IF(AX33=1,U28&amp;" | ","")&amp;IF(AY33=1,V27&amp;" | ","")&amp;IF(AZ33=1,Y27&amp;" | ","")</f>
        <v/>
      </c>
    </row>
    <row r="29" spans="1:55" ht="18" customHeight="1">
      <c r="A29" s="210"/>
      <c r="B29" s="232"/>
      <c r="C29" s="210"/>
      <c r="D29" s="210"/>
      <c r="E29" s="235"/>
      <c r="F29" s="19" t="s">
        <v>29</v>
      </c>
      <c r="G29" s="38"/>
      <c r="H29" s="39"/>
      <c r="I29" s="39"/>
      <c r="J29" s="39"/>
      <c r="K29" s="40"/>
      <c r="L29" s="23">
        <v>45</v>
      </c>
      <c r="M29" s="62" t="str">
        <f>ll</f>
        <v/>
      </c>
      <c r="N29" s="39"/>
      <c r="O29" s="39"/>
      <c r="P29" s="39"/>
      <c r="Q29" s="39"/>
      <c r="R29" s="39"/>
      <c r="S29" s="39"/>
      <c r="T29" s="39"/>
      <c r="U29" s="40">
        <v>78</v>
      </c>
      <c r="V29" s="216"/>
      <c r="W29" s="42"/>
      <c r="X29" s="58"/>
      <c r="Y29" s="216"/>
      <c r="Z29" s="42"/>
      <c r="AA29" s="58"/>
      <c r="AB29" s="258"/>
      <c r="AC29" s="261"/>
      <c r="AD29" s="198"/>
      <c r="AE29" s="201"/>
      <c r="AF29" s="255"/>
      <c r="AG29" s="255"/>
      <c r="AH29" s="249"/>
      <c r="AI29" s="176"/>
      <c r="AK29" s="8" t="str">
        <f t="shared" ref="AK29" si="221">IF(AK28&lt;&gt;"",IF(AK28&gt;=11,"جبرت بـ "&amp;AK28&amp;" درجة في "&amp;G$3&amp;CHAR(10),IF(AK28&gt;=3,"جبرت بـ "&amp;AK28&amp;" درجات في "&amp;G$3&amp;CHAR(10),"")),"")</f>
        <v/>
      </c>
      <c r="AL29" s="8" t="str">
        <f t="shared" ref="AL29" si="222">IF(AL28&lt;&gt;"",IF(AL28&gt;=11,"جبرت بـ "&amp;AL28&amp;" درجة في "&amp;H$3&amp;CHAR(10),IF(AL28&gt;=3,"جبرت بـ "&amp;AL28&amp;" درجات في "&amp;H$3&amp;CHAR(10),"")),"")</f>
        <v/>
      </c>
      <c r="AM29" s="8" t="str">
        <f t="shared" ref="AM29" si="223">IF(AM28&lt;&gt;"",IF(AM28&gt;=11,"جبرت بـ "&amp;AM28&amp;" درجة في "&amp;I$3&amp;CHAR(10),IF(AM28&gt;=3,"جبرت بـ "&amp;AM28&amp;" درجات في "&amp;I$3&amp;CHAR(10),"")),"")</f>
        <v/>
      </c>
      <c r="AN29" s="8" t="str">
        <f t="shared" ref="AN29" si="224">IF(AN28&lt;&gt;"",IF(AN28&gt;=11,"جبرت بـ "&amp;AN28&amp;" درجة في "&amp;J$3&amp;CHAR(10),IF(AN28&gt;=3,"جبرت بـ "&amp;AN28&amp;" درجات في "&amp;J$3&amp;CHAR(10),"")),"")</f>
        <v/>
      </c>
      <c r="AO29" s="8" t="str">
        <f t="shared" ref="AO29" si="225">IF(AO28&lt;&gt;"",IF(AO28&gt;=11,"جبرت بـ "&amp;AO28&amp;" درجة في "&amp;K$3&amp;CHAR(10),IF(AO28&gt;=3,"جبرت بـ "&amp;AO28&amp;" درجات في "&amp;K$3&amp;CHAR(10),"")),"")</f>
        <v/>
      </c>
      <c r="AP29" s="8" t="str">
        <f t="shared" ref="AP29" si="226">IF(AP28&lt;&gt;"",IF(AP28&gt;=11,"جبرت بـ "&amp;AP28&amp;" درجة في "&amp;L$3&amp;CHAR(10),IF(AP28&gt;=3,"جبرت بـ "&amp;AP28&amp;" درجات في "&amp;L$3&amp;CHAR(10),"")),"")</f>
        <v/>
      </c>
      <c r="AQ29" s="8" t="str">
        <f t="shared" ref="AQ29" si="227">IF(AQ28&lt;&gt;"",IF(AQ28&gt;=11,"جبرت بـ "&amp;AQ28&amp;" درجة في "&amp;N$3&amp;CHAR(10),IF(AQ28&gt;=3,"جبرت بـ "&amp;AQ28&amp;" درجات في "&amp;N$3&amp;CHAR(10),"")),"")</f>
        <v/>
      </c>
      <c r="AR29" s="8" t="str">
        <f t="shared" ref="AR29" si="228">IF(AR28&lt;&gt;"",IF(AR28&gt;=11,"جبرت بـ "&amp;AR28&amp;" درجة في "&amp;O$3&amp;CHAR(10),IF(AR28&gt;=3,"جبرت بـ "&amp;AR28&amp;" درجات في "&amp;O$3&amp;CHAR(10),"")),"")</f>
        <v/>
      </c>
      <c r="AS29" s="8" t="str">
        <f t="shared" ref="AS29" si="229">IF(AS28&lt;&gt;"",IF(AS28&gt;=11,"جبرت بـ "&amp;AS28&amp;" درجة في "&amp;P$3&amp;CHAR(10),IF(AS28&gt;=3,"جبرت بـ "&amp;AS28&amp;" درجات في "&amp;P$3&amp;CHAR(10),"")),"")</f>
        <v/>
      </c>
      <c r="AT29" s="8" t="str">
        <f t="shared" ref="AT29" si="230">IF(AT28&lt;&gt;"",IF(AT28&gt;=11,"جبرت بـ "&amp;AT28&amp;" درجة في "&amp;Q$3&amp;CHAR(10),IF(AT28&gt;=3,"جبرت بـ "&amp;AT28&amp;" درجات في "&amp;Q$3&amp;CHAR(10),"")),"")</f>
        <v/>
      </c>
      <c r="AU29" s="8" t="str">
        <f t="shared" ref="AU29" si="231">IF(AU28&lt;&gt;"",IF(AU28&gt;=11,"جبرت بـ "&amp;AU28&amp;" درجة في "&amp;R$3&amp;CHAR(10),IF(AU28&gt;=3,"جبرت بـ "&amp;AU28&amp;" درجات في "&amp;R$3&amp;CHAR(10),"")),"")</f>
        <v/>
      </c>
      <c r="AV29" s="8" t="str">
        <f t="shared" ref="AV29" si="232">IF(AV28&lt;&gt;"",IF(AV28&gt;=11,"جبرت بـ "&amp;AV28&amp;" درجة في "&amp;S$3&amp;CHAR(10),IF(AV28&gt;=3,"جبرت بـ "&amp;AV28&amp;" درجات في "&amp;S$3&amp;CHAR(10),"")),"")</f>
        <v/>
      </c>
      <c r="AW29" s="8" t="str">
        <f t="shared" ref="AW29:AX29" si="233">IF(AW28&lt;&gt;"",IF(AW28&gt;=11,"جبرت بـ "&amp;AW28&amp;" درجة في "&amp;T$3&amp;CHAR(10),IF(AW28&gt;=3,"جبرت بـ "&amp;AW28&amp;" درجات في "&amp;T$3&amp;CHAR(10),"")),"")</f>
        <v/>
      </c>
      <c r="AX29" s="8" t="str">
        <f t="shared" si="233"/>
        <v/>
      </c>
      <c r="AY29" s="8" t="str">
        <f t="shared" ref="AY29" si="234">IF(AY28&lt;&gt;"",IF(AY28&gt;=11,"جبرت بـ "&amp;AY28&amp;" درجة في "&amp;W$3&amp;CHAR(10),IF(AY28&gt;=3,"جبرت بـ "&amp;AY28&amp;" درجات في "&amp;W$3&amp;CHAR(10),"")),"")</f>
        <v/>
      </c>
      <c r="AZ29" s="8" t="str">
        <f t="shared" ref="AZ29" si="235">IF(AZ28&lt;&gt;"",IF(AZ28&gt;=11,"جبرت بـ "&amp;AZ28&amp;" درجة في "&amp;Z$3&amp;CHAR(10),IF(AZ28&gt;=3,"جبرت بـ "&amp;AZ28&amp;" درجات في "&amp;Z$3&amp;CHAR(10),"")),"")</f>
        <v/>
      </c>
      <c r="BB29" s="168"/>
      <c r="BC29" s="168"/>
    </row>
    <row r="30" spans="1:55" ht="18" customHeight="1">
      <c r="A30" s="210"/>
      <c r="B30" s="232"/>
      <c r="C30" s="210"/>
      <c r="D30" s="210"/>
      <c r="E30" s="235"/>
      <c r="F30" s="25" t="s">
        <v>30</v>
      </c>
      <c r="G30" s="26">
        <v>70</v>
      </c>
      <c r="H30" s="27">
        <v>70</v>
      </c>
      <c r="I30" s="27">
        <v>60</v>
      </c>
      <c r="J30" s="27">
        <v>75</v>
      </c>
      <c r="K30" s="28">
        <v>98</v>
      </c>
      <c r="L30" s="29">
        <v>43</v>
      </c>
      <c r="M30" s="62" t="str">
        <f>ll</f>
        <v/>
      </c>
      <c r="N30" s="27">
        <v>85</v>
      </c>
      <c r="O30" s="27">
        <v>75</v>
      </c>
      <c r="P30" s="27">
        <v>58</v>
      </c>
      <c r="Q30" s="27">
        <v>65</v>
      </c>
      <c r="R30" s="27">
        <v>61</v>
      </c>
      <c r="S30" s="27">
        <v>72</v>
      </c>
      <c r="T30" s="27">
        <v>64</v>
      </c>
      <c r="U30" s="28">
        <v>0</v>
      </c>
      <c r="V30" s="216"/>
      <c r="W30" s="30"/>
      <c r="X30" s="59"/>
      <c r="Y30" s="216"/>
      <c r="Z30" s="30"/>
      <c r="AA30" s="59"/>
      <c r="AB30" s="258"/>
      <c r="AC30" s="261"/>
      <c r="AD30" s="198"/>
      <c r="AE30" s="201"/>
      <c r="AF30" s="255"/>
      <c r="AG30" s="255"/>
      <c r="AH30" s="250"/>
      <c r="AI30" s="176"/>
      <c r="BB30" s="168"/>
      <c r="BC30" s="168"/>
    </row>
    <row r="31" spans="1:55" ht="18" customHeight="1">
      <c r="A31" s="210"/>
      <c r="B31" s="232"/>
      <c r="C31" s="210"/>
      <c r="D31" s="210"/>
      <c r="E31" s="235"/>
      <c r="F31" s="169" t="s">
        <v>31</v>
      </c>
      <c r="G31" s="47">
        <f t="shared" ref="G31" si="236">IF(G30="","",IF(G30="غ","غ",IF(G30="","",SUM(G28:G30))))</f>
        <v>90</v>
      </c>
      <c r="H31" s="47">
        <f t="shared" ref="H31:K31" si="237">IF(H30="","",IF(H30="غ","غ",IF(H30="","",SUM(H28:H30))))</f>
        <v>88</v>
      </c>
      <c r="I31" s="47">
        <f t="shared" si="237"/>
        <v>78</v>
      </c>
      <c r="J31" s="47">
        <f t="shared" si="237"/>
        <v>95</v>
      </c>
      <c r="K31" s="47">
        <f t="shared" si="237"/>
        <v>98</v>
      </c>
      <c r="L31" s="48">
        <f>lmq</f>
        <v>88</v>
      </c>
      <c r="M31" s="63" t="str">
        <f>raf</f>
        <v/>
      </c>
      <c r="N31" s="47">
        <f t="shared" ref="N31:U31" si="238">IF(N30="","",IF(N30="غ","غ",IF(N30="","",SUM(N28:N30))))</f>
        <v>85</v>
      </c>
      <c r="O31" s="47">
        <f t="shared" si="238"/>
        <v>75</v>
      </c>
      <c r="P31" s="47">
        <f t="shared" si="238"/>
        <v>78</v>
      </c>
      <c r="Q31" s="47">
        <f t="shared" si="238"/>
        <v>85</v>
      </c>
      <c r="R31" s="47">
        <f t="shared" si="238"/>
        <v>79</v>
      </c>
      <c r="S31" s="47">
        <f t="shared" si="238"/>
        <v>91</v>
      </c>
      <c r="T31" s="47">
        <f t="shared" si="238"/>
        <v>82</v>
      </c>
      <c r="U31" s="47">
        <f t="shared" si="238"/>
        <v>97</v>
      </c>
      <c r="V31" s="216"/>
      <c r="W31" s="54"/>
      <c r="X31" s="60"/>
      <c r="Y31" s="216"/>
      <c r="Z31" s="54"/>
      <c r="AA31" s="60"/>
      <c r="AB31" s="258"/>
      <c r="AC31" s="261"/>
      <c r="AD31" s="198"/>
      <c r="AE31" s="201"/>
      <c r="AF31" s="255"/>
      <c r="AG31" s="255"/>
      <c r="AH31" s="250"/>
      <c r="AI31" s="176"/>
      <c r="BB31" s="168"/>
      <c r="BC31" s="168"/>
    </row>
    <row r="32" spans="1:55" ht="8.25" customHeight="1">
      <c r="A32" s="210"/>
      <c r="B32" s="232"/>
      <c r="C32" s="210"/>
      <c r="D32" s="210"/>
      <c r="E32" s="235"/>
      <c r="F32" s="170"/>
      <c r="G32" s="49" t="str">
        <f t="shared" ref="G32:K32" si="239">IF(G31="","",IF(G31=48,"50",IF(G31=49,"50",IF(G31&gt;=50,"",IF(G31&lt;=47,"",)))))</f>
        <v/>
      </c>
      <c r="H32" s="51" t="str">
        <f t="shared" si="239"/>
        <v/>
      </c>
      <c r="I32" s="51" t="str">
        <f t="shared" si="239"/>
        <v/>
      </c>
      <c r="J32" s="51" t="str">
        <f t="shared" si="239"/>
        <v/>
      </c>
      <c r="K32" s="52" t="str">
        <f t="shared" si="239"/>
        <v/>
      </c>
      <c r="L32" s="50"/>
      <c r="M32" s="46"/>
      <c r="N32" s="51" t="str">
        <f t="shared" ref="N32:U32" si="240">IF(N31="","",IF(N31=48,"50",IF(N31=49,"50",IF(N31&gt;=50,"",IF(N31&lt;=47,"",)))))</f>
        <v/>
      </c>
      <c r="O32" s="51" t="str">
        <f t="shared" si="240"/>
        <v/>
      </c>
      <c r="P32" s="51" t="str">
        <f t="shared" si="240"/>
        <v/>
      </c>
      <c r="Q32" s="51" t="str">
        <f t="shared" si="240"/>
        <v/>
      </c>
      <c r="R32" s="51" t="str">
        <f t="shared" si="240"/>
        <v/>
      </c>
      <c r="S32" s="51" t="str">
        <f t="shared" si="240"/>
        <v/>
      </c>
      <c r="T32" s="51" t="str">
        <f t="shared" si="240"/>
        <v/>
      </c>
      <c r="U32" s="52" t="str">
        <f t="shared" si="240"/>
        <v/>
      </c>
      <c r="V32" s="216"/>
      <c r="W32" s="55"/>
      <c r="X32" s="56"/>
      <c r="Y32" s="216"/>
      <c r="Z32" s="55"/>
      <c r="AA32" s="56"/>
      <c r="AB32" s="258"/>
      <c r="AC32" s="261"/>
      <c r="AD32" s="198"/>
      <c r="AE32" s="201"/>
      <c r="AF32" s="255"/>
      <c r="AG32" s="255"/>
      <c r="AH32" s="250"/>
      <c r="AI32" s="176"/>
    </row>
    <row r="33" spans="1:52" ht="24.75" customHeight="1" thickBot="1">
      <c r="A33" s="211"/>
      <c r="B33" s="233"/>
      <c r="C33" s="211"/>
      <c r="D33" s="211"/>
      <c r="E33" s="236"/>
      <c r="F33" s="31" t="s">
        <v>32</v>
      </c>
      <c r="G33" s="32" t="str">
        <f t="shared" ref="G33:K33" si="241">IF(G31="","",IF(G31="غ","غ",IF(G32&lt;=64,"ل",IF(G31&gt;=90,"م",IF(G31&gt;=80,"جج",IF(G31&gt;=65,"ج",IF(G31&gt;=48,"ل",IF(G31&gt;=35,"ض",IF(G31&gt;=0,"ضج",IF(G32=50,"ل"))))))))))</f>
        <v>م</v>
      </c>
      <c r="H33" s="32" t="str">
        <f t="shared" si="241"/>
        <v>جج</v>
      </c>
      <c r="I33" s="32" t="str">
        <f t="shared" si="241"/>
        <v>ج</v>
      </c>
      <c r="J33" s="32" t="str">
        <f t="shared" si="241"/>
        <v>م</v>
      </c>
      <c r="K33" s="32" t="str">
        <f t="shared" si="241"/>
        <v>م</v>
      </c>
      <c r="L33" s="33" t="str">
        <f t="shared" ref="L33" si="242">IF(L31="","",IF(L31="غ","غ",IF(M31=50,"ل",IF(M31="0","ضج",IF(L31&gt;=90,"م",IF(L31&gt;=80,"جج",IF(L31&gt;=65,"ج",IF(L31&gt;=40,"ل"))))))))</f>
        <v>جج</v>
      </c>
      <c r="M33" s="34"/>
      <c r="N33" s="32" t="str">
        <f t="shared" ref="N33:U33" si="243">IF(N31="","",IF(N31="غ","غ",IF(N32&lt;=64,"ل",IF(N31&gt;=90,"م",IF(N31&gt;=80,"جج",IF(N31&gt;=65,"ج",IF(N31&gt;=48,"ل",IF(N31&gt;=35,"ض",IF(N31&gt;=0,"ضج",IF(N32=50,"ل"))))))))))</f>
        <v>جج</v>
      </c>
      <c r="O33" s="32" t="str">
        <f t="shared" si="243"/>
        <v>ج</v>
      </c>
      <c r="P33" s="32" t="str">
        <f t="shared" si="243"/>
        <v>ج</v>
      </c>
      <c r="Q33" s="32" t="str">
        <f t="shared" si="243"/>
        <v>جج</v>
      </c>
      <c r="R33" s="32" t="str">
        <f t="shared" si="243"/>
        <v>ج</v>
      </c>
      <c r="S33" s="32" t="str">
        <f t="shared" si="243"/>
        <v>م</v>
      </c>
      <c r="T33" s="32" t="str">
        <f t="shared" si="243"/>
        <v>جج</v>
      </c>
      <c r="U33" s="32" t="str">
        <f t="shared" si="243"/>
        <v>م</v>
      </c>
      <c r="V33" s="217"/>
      <c r="W33" s="252"/>
      <c r="X33" s="253"/>
      <c r="Y33" s="217"/>
      <c r="Z33" s="252"/>
      <c r="AA33" s="253"/>
      <c r="AB33" s="259"/>
      <c r="AC33" s="262"/>
      <c r="AD33" s="199"/>
      <c r="AE33" s="202"/>
      <c r="AF33" s="256"/>
      <c r="AG33" s="256"/>
      <c r="AH33" s="251"/>
      <c r="AI33" s="177"/>
      <c r="AJ33" s="53">
        <f t="shared" ref="AJ33" si="244">IF(OR(G33="",H33="",I33="",J33="",K33="",L33="",N33="",O33="",P33="",S33="",T33="",U33="",),"",COUNTIF(G33:AA33,"ض")+COUNTIF(G33:AA33,"ضج")+COUNTIF(G33:AA33,"غ")+COUNTIF(G33:AA33,"ملغاة"))</f>
        <v>0</v>
      </c>
      <c r="AK33" s="64" t="str">
        <f t="shared" ref="AK33" si="245">IF(OR(G33="ض",G33="ضج",G33="غ",G33="ملغاة"),1,"")</f>
        <v/>
      </c>
      <c r="AL33" s="64" t="str">
        <f t="shared" ref="AL33" si="246">IF(OR(H33="ض",H33="ضج",H33="غ",H33="ملغاة"),1,"")</f>
        <v/>
      </c>
      <c r="AM33" s="64" t="str">
        <f t="shared" ref="AM33" si="247">IF(OR(I33="ض",I33="ضج",I33="غ",I33="ملغاة"),1,"")</f>
        <v/>
      </c>
      <c r="AN33" s="64" t="str">
        <f t="shared" ref="AN33" si="248">IF(OR(J33="ض",J33="ضج",J33="غ",J33="ملغاة"),1,"")</f>
        <v/>
      </c>
      <c r="AO33" s="64" t="str">
        <f t="shared" ref="AO33" si="249">IF(OR(K33="ض",K33="ضج",K33="غ",K33="ملغاة"),1,"")</f>
        <v/>
      </c>
      <c r="AP33" s="64" t="str">
        <f t="shared" ref="AP33" si="250">IF(OR(L33="ض",L33="ضج",L33="غ",L33="ملغاة"),1,"")</f>
        <v/>
      </c>
      <c r="AQ33" s="64" t="str">
        <f t="shared" ref="AQ33" si="251">IF(OR(N33="ض",N33="ضج",N33="غ",N33="ملغاة"),1,"")</f>
        <v/>
      </c>
      <c r="AR33" s="64" t="str">
        <f t="shared" ref="AR33" si="252">IF(OR(O33="ض",O33="ضج",O33="غ",O33="ملغاة"),1,"")</f>
        <v/>
      </c>
      <c r="AS33" s="64" t="str">
        <f t="shared" ref="AS33" si="253">IF(OR(P33="ض",P33="ضج",P33="غ",P33="ملغاة"),1,"")</f>
        <v/>
      </c>
      <c r="AT33" s="64" t="str">
        <f t="shared" ref="AT33" si="254">IF(OR(Q33="ض",Q33="ضج",Q33="غ",Q33="ملغاة"),1,"")</f>
        <v/>
      </c>
      <c r="AU33" s="64" t="str">
        <f t="shared" ref="AU33" si="255">IF(OR(R33="ض",R33="ضج",R33="غ",R33="ملغاة"),1,"")</f>
        <v/>
      </c>
      <c r="AV33" s="64" t="str">
        <f t="shared" ref="AV33" si="256">IF(OR(S33="ض",S33="ضج",S33="غ",S33="ملغاة"),1,"")</f>
        <v/>
      </c>
      <c r="AW33" s="64" t="str">
        <f t="shared" ref="AW33" si="257">IF(OR(T33="ض",T33="ضج",T33="غ",T33="ملغاة"),1,"")</f>
        <v/>
      </c>
      <c r="AX33" s="64" t="str">
        <f t="shared" ref="AX33" si="258">IF(OR(U33="ض",U33="ضج",U33="غ",U33="ملغاة"),1,"")</f>
        <v/>
      </c>
      <c r="AY33" s="64" t="str">
        <f t="shared" ref="AY33" si="259">IF(OR(W33="ض",W33="ضج",W33="غ",W33="ملغاة"),1,"")</f>
        <v/>
      </c>
      <c r="AZ33" s="64" t="str">
        <f t="shared" ref="AZ33" si="260">IF(OR(Z33="ض",Z33="ضج",Z33="غ",Z33="ملغاة"),1,"")</f>
        <v/>
      </c>
    </row>
  </sheetData>
  <autoFilter ref="A3:AJ33">
    <filterColumn colId="2" showButton="0"/>
    <filterColumn colId="11" showButton="0"/>
    <filterColumn colId="16"/>
    <filterColumn colId="17" showButton="0"/>
    <filterColumn colId="21" showButton="0"/>
    <filterColumn colId="22" showButton="0"/>
    <filterColumn colId="23" showButton="0"/>
    <filterColumn colId="24" showButton="0"/>
    <filterColumn colId="25" showButton="0"/>
    <filterColumn colId="28"/>
    <filterColumn colId="31"/>
  </autoFilter>
  <mergeCells count="120">
    <mergeCell ref="AE10:AE15"/>
    <mergeCell ref="AG4:AG9"/>
    <mergeCell ref="I1:T1"/>
    <mergeCell ref="AB1:AI1"/>
    <mergeCell ref="AI4:AI9"/>
    <mergeCell ref="AG10:AG15"/>
    <mergeCell ref="AI10:AI15"/>
    <mergeCell ref="AI2:AI3"/>
    <mergeCell ref="L3:M3"/>
    <mergeCell ref="V4:V9"/>
    <mergeCell ref="Y4:Y9"/>
    <mergeCell ref="AB4:AB9"/>
    <mergeCell ref="V2:AA3"/>
    <mergeCell ref="AB2:AB3"/>
    <mergeCell ref="AD2:AD3"/>
    <mergeCell ref="AE2:AE3"/>
    <mergeCell ref="AG2:AG3"/>
    <mergeCell ref="AH2:AH3"/>
    <mergeCell ref="AE4:AE9"/>
    <mergeCell ref="V1:Z1"/>
    <mergeCell ref="AF2:AF3"/>
    <mergeCell ref="AF10:AF15"/>
    <mergeCell ref="V10:V15"/>
    <mergeCell ref="Y10:Y15"/>
    <mergeCell ref="AB10:AB15"/>
    <mergeCell ref="AC10:AC15"/>
    <mergeCell ref="G2:K2"/>
    <mergeCell ref="L2:U2"/>
    <mergeCell ref="E10:E15"/>
    <mergeCell ref="AC4:AC9"/>
    <mergeCell ref="A4:A9"/>
    <mergeCell ref="AD4:AD9"/>
    <mergeCell ref="A10:A15"/>
    <mergeCell ref="B10:B15"/>
    <mergeCell ref="C10:C15"/>
    <mergeCell ref="D10:D15"/>
    <mergeCell ref="F13:F14"/>
    <mergeCell ref="W15:X15"/>
    <mergeCell ref="Z15:AA15"/>
    <mergeCell ref="B4:B9"/>
    <mergeCell ref="C4:C9"/>
    <mergeCell ref="D4:D9"/>
    <mergeCell ref="E4:E9"/>
    <mergeCell ref="AD10:AD15"/>
    <mergeCell ref="BC4:BC7"/>
    <mergeCell ref="AH5:AH9"/>
    <mergeCell ref="F7:F8"/>
    <mergeCell ref="W9:X9"/>
    <mergeCell ref="Z9:AA9"/>
    <mergeCell ref="BB4:BB7"/>
    <mergeCell ref="AF4:AF9"/>
    <mergeCell ref="AI16:AI21"/>
    <mergeCell ref="BB16:BB19"/>
    <mergeCell ref="BC16:BC19"/>
    <mergeCell ref="AH17:AH21"/>
    <mergeCell ref="F19:F20"/>
    <mergeCell ref="W21:X21"/>
    <mergeCell ref="Z21:AA21"/>
    <mergeCell ref="AF16:AF21"/>
    <mergeCell ref="Y16:Y21"/>
    <mergeCell ref="AB16:AB21"/>
    <mergeCell ref="AC16:AC21"/>
    <mergeCell ref="AD16:AD21"/>
    <mergeCell ref="AE16:AE21"/>
    <mergeCell ref="AG16:AG21"/>
    <mergeCell ref="BB10:BB13"/>
    <mergeCell ref="BC10:BC13"/>
    <mergeCell ref="AH11:AH15"/>
    <mergeCell ref="BC22:BC25"/>
    <mergeCell ref="AH23:AH27"/>
    <mergeCell ref="F25:F26"/>
    <mergeCell ref="W27:X27"/>
    <mergeCell ref="Z27:AA27"/>
    <mergeCell ref="AF22:AF27"/>
    <mergeCell ref="Y22:Y27"/>
    <mergeCell ref="AB22:AB27"/>
    <mergeCell ref="AC22:AC27"/>
    <mergeCell ref="AD22:AD27"/>
    <mergeCell ref="AE22:AE27"/>
    <mergeCell ref="AG22:AG27"/>
    <mergeCell ref="AI22:AI27"/>
    <mergeCell ref="BB22:BB25"/>
    <mergeCell ref="AI28:AI33"/>
    <mergeCell ref="BB28:BB31"/>
    <mergeCell ref="BC28:BC31"/>
    <mergeCell ref="AH29:AH33"/>
    <mergeCell ref="F31:F32"/>
    <mergeCell ref="W33:X33"/>
    <mergeCell ref="Z33:AA33"/>
    <mergeCell ref="AF28:AF33"/>
    <mergeCell ref="Y28:Y33"/>
    <mergeCell ref="AB28:AB33"/>
    <mergeCell ref="AC28:AC33"/>
    <mergeCell ref="AD28:AD33"/>
    <mergeCell ref="AE28:AE33"/>
    <mergeCell ref="AG28:AG33"/>
    <mergeCell ref="B1:C1"/>
    <mergeCell ref="D1:E1"/>
    <mergeCell ref="A28:A33"/>
    <mergeCell ref="B28:B33"/>
    <mergeCell ref="C28:C33"/>
    <mergeCell ref="D28:D33"/>
    <mergeCell ref="E28:E33"/>
    <mergeCell ref="V28:V33"/>
    <mergeCell ref="E22:E27"/>
    <mergeCell ref="V22:V27"/>
    <mergeCell ref="B2:B3"/>
    <mergeCell ref="A16:A21"/>
    <mergeCell ref="B16:B21"/>
    <mergeCell ref="C16:C21"/>
    <mergeCell ref="D16:D21"/>
    <mergeCell ref="E16:E21"/>
    <mergeCell ref="V16:V21"/>
    <mergeCell ref="A22:A27"/>
    <mergeCell ref="B22:B27"/>
    <mergeCell ref="C22:C27"/>
    <mergeCell ref="D22:D27"/>
    <mergeCell ref="A2:A3"/>
    <mergeCell ref="C2:D3"/>
    <mergeCell ref="E2:E3"/>
  </mergeCells>
  <conditionalFormatting sqref="Z9 W9 Z15 Z21 Z27 Z33 W15 W21 W27 W33 G9:U9 G15:U15 G21:U21 G27:U27 G33:U33">
    <cfRule type="containsText" dxfId="97" priority="48" operator="containsText" text="ملغاه">
      <formula>NOT(ISERROR(SEARCH("ملغاه",G9)))</formula>
    </cfRule>
    <cfRule type="containsText" dxfId="96" priority="49" operator="containsText" text="ض,ضج,غ,ملغاه">
      <formula>NOT(ISERROR(SEARCH("ض,ضج,غ,ملغاه",G9)))</formula>
    </cfRule>
  </conditionalFormatting>
  <conditionalFormatting sqref="G9:K9 N9:U9 G15:K15 G21:K21 G27:K27 G33:K33 N15:U15 N21:U21 N27:U27 N33:U33">
    <cfRule type="containsText" dxfId="95" priority="47" operator="containsText" text="غ,ض,ضج">
      <formula>NOT(ISERROR(SEARCH("غ,ض,ضج",G9)))</formula>
    </cfRule>
  </conditionalFormatting>
  <conditionalFormatting sqref="G7:K8 N7:U8 G13:K14 G19:K20 G25:K26 G31:K32 N13:U14 N19:U20 N25:U26 N31:U32">
    <cfRule type="cellIs" dxfId="94" priority="45" operator="equal">
      <formula>49</formula>
    </cfRule>
    <cfRule type="cellIs" dxfId="93" priority="46" operator="equal">
      <formula>48</formula>
    </cfRule>
  </conditionalFormatting>
  <conditionalFormatting sqref="L4:L6 L10:L12 L16:L18 L22:L24 L28:L30">
    <cfRule type="cellIs" dxfId="92" priority="44" operator="equal">
      <formula>24</formula>
    </cfRule>
  </conditionalFormatting>
  <conditionalFormatting sqref="L7:L8 L13:L14 L19:L20 L25:L26 L31:L32">
    <cfRule type="cellIs" dxfId="91" priority="38" operator="between">
      <formula>48</formula>
      <formula>49</formula>
    </cfRule>
    <cfRule type="cellIs" dxfId="90" priority="39" operator="equal">
      <formula>49</formula>
    </cfRule>
    <cfRule type="cellIs" dxfId="89" priority="40" operator="equal">
      <formula>48</formula>
    </cfRule>
    <cfRule type="cellIs" dxfId="88" priority="41" operator="between">
      <formula>0</formula>
      <formula>23</formula>
    </cfRule>
    <cfRule type="cellIs" dxfId="87" priority="42" operator="lessThan">
      <formula>23</formula>
    </cfRule>
    <cfRule type="cellIs" dxfId="86" priority="43" operator="equal">
      <formula>0</formula>
    </cfRule>
  </conditionalFormatting>
  <conditionalFormatting sqref="L7:L8 G9:U9 L13:L14 L19:L20 L25:L26 L31:L32 G15:U15 G21:U21 G27:U27 G33:U33">
    <cfRule type="containsText" dxfId="85" priority="37" operator="containsText" text="ض،ضج،غ،ملغاه">
      <formula>NOT(ISERROR(SEARCH("ض،ضج،غ،ملغاه",G7)))</formula>
    </cfRule>
  </conditionalFormatting>
  <conditionalFormatting sqref="L7:L8 L13:L14 L19:L20 L25:L26 L31:L32">
    <cfRule type="cellIs" dxfId="84" priority="32" operator="equal">
      <formula>49</formula>
    </cfRule>
    <cfRule type="cellIs" dxfId="83" priority="33" operator="equal">
      <formula>48</formula>
    </cfRule>
    <cfRule type="cellIs" dxfId="82" priority="34" operator="between">
      <formula>0</formula>
      <formula>23</formula>
    </cfRule>
    <cfRule type="cellIs" dxfId="81" priority="35" operator="lessThan">
      <formula>23</formula>
    </cfRule>
    <cfRule type="cellIs" dxfId="80" priority="36" operator="equal">
      <formula>0</formula>
    </cfRule>
  </conditionalFormatting>
  <conditionalFormatting sqref="L9 L15 L21 L27 L33">
    <cfRule type="containsText" dxfId="79" priority="28" operator="containsText" text="غ">
      <formula>NOT(ISERROR(SEARCH("غ",L9)))</formula>
    </cfRule>
    <cfRule type="containsText" dxfId="78" priority="29" operator="containsText" text="ضج">
      <formula>NOT(ISERROR(SEARCH("ضج",L9)))</formula>
    </cfRule>
    <cfRule type="containsText" dxfId="77" priority="30" operator="containsText" text="ض">
      <formula>NOT(ISERROR(SEARCH("ض",L9)))</formula>
    </cfRule>
    <cfRule type="containsText" dxfId="76" priority="31" operator="containsText" text="غ,ض,ضج">
      <formula>NOT(ISERROR(SEARCH("غ,ض,ضج",L9)))</formula>
    </cfRule>
  </conditionalFormatting>
  <conditionalFormatting sqref="G9:U9 G15:U15 G21:U21 G27:U27 G33:U33">
    <cfRule type="containsText" dxfId="75" priority="26" operator="containsText" text="غ">
      <formula>NOT(ISERROR(SEARCH("غ",G9)))</formula>
    </cfRule>
    <cfRule type="containsText" dxfId="74" priority="27" operator="containsText" text="ض">
      <formula>NOT(ISERROR(SEARCH("ض",G9)))</formula>
    </cfRule>
  </conditionalFormatting>
  <conditionalFormatting sqref="L9 L15 L21 L27 L33">
    <cfRule type="containsText" dxfId="73" priority="22" operator="containsText" text="ملغاه">
      <formula>NOT(ISERROR(SEARCH("ملغاه",L9)))</formula>
    </cfRule>
    <cfRule type="containsText" dxfId="72" priority="23" operator="containsText" text="غ">
      <formula>NOT(ISERROR(SEARCH("غ",L9)))</formula>
    </cfRule>
    <cfRule type="containsText" dxfId="71" priority="24" operator="containsText" text="ضج">
      <formula>NOT(ISERROR(SEARCH("ضج",L9)))</formula>
    </cfRule>
    <cfRule type="containsText" dxfId="70" priority="25" operator="containsText" text="ض">
      <formula>NOT(ISERROR(SEARCH("ض",L9)))</formula>
    </cfRule>
  </conditionalFormatting>
  <conditionalFormatting sqref="G9:K9 N9:U9 G15:K15 G21:K21 G27:K27 G33:K33 N15:U15 N21:U21 N27:U27 N33:U33">
    <cfRule type="containsText" dxfId="69" priority="15" operator="containsText" text="غ">
      <formula>NOT(ISERROR(SEARCH("غ",G9)))</formula>
    </cfRule>
    <cfRule type="containsText" dxfId="68" priority="16" operator="containsText" text="ضج">
      <formula>NOT(ISERROR(SEARCH("ضج",G9)))</formula>
    </cfRule>
    <cfRule type="containsText" dxfId="67" priority="17" operator="containsText" text="ض">
      <formula>NOT(ISERROR(SEARCH("ض",G9)))</formula>
    </cfRule>
    <cfRule type="containsText" dxfId="66" priority="18" operator="containsText" text="ملغاه">
      <formula>NOT(ISERROR(SEARCH("ملغاه",G9)))</formula>
    </cfRule>
    <cfRule type="containsText" dxfId="65" priority="19" operator="containsText" text="غ">
      <formula>NOT(ISERROR(SEARCH("غ",G9)))</formula>
    </cfRule>
    <cfRule type="containsText" dxfId="64" priority="20" operator="containsText" text="ضج">
      <formula>NOT(ISERROR(SEARCH("ضج",G9)))</formula>
    </cfRule>
    <cfRule type="containsText" dxfId="63" priority="21" operator="containsText" text="ض">
      <formula>NOT(ISERROR(SEARCH("ض",G9)))</formula>
    </cfRule>
  </conditionalFormatting>
  <conditionalFormatting sqref="G7:K8 N7:U8 G13:K14 G19:K20 G25:K26 G31:K32 N13:U14 N19:U20 N25:U26 N31:U32">
    <cfRule type="cellIs" dxfId="62" priority="13" operator="between">
      <formula>48</formula>
      <formula>49</formula>
    </cfRule>
    <cfRule type="cellIs" dxfId="61" priority="14" operator="between">
      <formula>48</formula>
      <formula>49</formula>
    </cfRule>
  </conditionalFormatting>
  <conditionalFormatting sqref="G9:K9 N9:U9 G15:K15 G21:K21 G27:K27 G33:K33 N15:U15 N21:U21 N27:U27 N33:U33">
    <cfRule type="containsText" dxfId="60" priority="10" operator="containsText" text="غ">
      <formula>NOT(ISERROR(SEARCH("غ",G9)))</formula>
    </cfRule>
    <cfRule type="containsText" dxfId="59" priority="11" operator="containsText" text="ضج">
      <formula>NOT(ISERROR(SEARCH("ضج",G9)))</formula>
    </cfRule>
    <cfRule type="containsText" dxfId="58" priority="12" operator="containsText" text="ض">
      <formula>NOT(ISERROR(SEARCH("ض",G9)))</formula>
    </cfRule>
  </conditionalFormatting>
  <conditionalFormatting sqref="G6:K6 N6:U6 G12:K12 G18:K18 G24:K24 G30:K30 N12:U12 N18:U18 N24:U24 N30:U30">
    <cfRule type="cellIs" dxfId="57" priority="9" operator="between">
      <formula>48</formula>
      <formula>49</formula>
    </cfRule>
  </conditionalFormatting>
  <conditionalFormatting sqref="Z9:AA9 W9 Z15:AA15 Z21:AA21 Z27:AA27 Z33:AA33 W15 W21 W27 W33">
    <cfRule type="containsText" dxfId="56" priority="6" operator="containsText" text="غ">
      <formula>NOT(ISERROR(SEARCH("غ",W9)))</formula>
    </cfRule>
    <cfRule type="containsText" dxfId="55" priority="7" operator="containsText" text="ضج">
      <formula>NOT(ISERROR(SEARCH("ضج",W9)))</formula>
    </cfRule>
    <cfRule type="containsText" dxfId="54" priority="8" operator="containsText" text="ض">
      <formula>NOT(ISERROR(SEARCH("ض",W9)))</formula>
    </cfRule>
  </conditionalFormatting>
  <conditionalFormatting sqref="AC4 AB10:AC10 AB16:AC16 AC22 AB28:AC28">
    <cfRule type="cellIs" dxfId="53" priority="3" operator="between">
      <formula>909</formula>
      <formula>895</formula>
    </cfRule>
    <cfRule type="cellIs" dxfId="52" priority="4" operator="between">
      <formula>1119</formula>
      <formula>1055</formula>
    </cfRule>
    <cfRule type="cellIs" dxfId="51" priority="5" operator="between">
      <formula>1259</formula>
      <formula>1245</formula>
    </cfRule>
  </conditionalFormatting>
  <conditionalFormatting sqref="AE4:AE33">
    <cfRule type="containsText" dxfId="50" priority="1" operator="containsText" text="غائبة">
      <formula>NOT(ISERROR(SEARCH("غائبة",AE4)))</formula>
    </cfRule>
    <cfRule type="containsText" dxfId="49" priority="2" operator="containsText" text="راسبة">
      <formula>NOT(ISERROR(SEARCH("راسبة",AE4)))</formula>
    </cfRule>
  </conditionalFormatting>
  <pageMargins left="0.31496062992125984" right="0.31496062992125984" top="0.74803149606299213" bottom="1.3385826771653544" header="0.70866141732283461" footer="0.90551181102362199"/>
  <pageSetup paperSize="8" orientation="landscape" horizontalDpi="200" verticalDpi="200" r:id="rId1"/>
  <headerFooter>
    <oddHeader xml:space="preserve">&amp;L&amp;"Simplified Arabic,غامق"&amp;14 (&amp;P)&amp;R&amp;"Simplified Arabic,غامق"&amp;14(&amp;P) </oddHeader>
    <oddFooter>&amp;L&amp;"Simplified Arabic,عادي"&amp;16 رئيس الجامعة                         &amp;C&amp;"Simplified Arabic,غامق"&amp;14عميد الكلية: أد. نادي محمود حسن&amp;R&amp;"Simplified Arabic,عادي"&amp;16     رصده: د.حمدي محمد ضيف                   راجعه: د.أحمد محمود مرسي</oddFooter>
  </headerFooter>
  <ignoredErrors>
    <ignoredError sqref="M5 M11:M13 L13 L15 M17:M19 L19 L21 M23:M25 L25 L27 M29:M31 L31 L33" unlockedFormula="1"/>
  </ignoredErrors>
  <drawing r:id="rId2"/>
</worksheet>
</file>

<file path=xl/worksheets/sheet3.xml><?xml version="1.0" encoding="utf-8"?>
<worksheet xmlns="http://schemas.openxmlformats.org/spreadsheetml/2006/main" xmlns:r="http://schemas.openxmlformats.org/officeDocument/2006/relationships">
  <sheetPr codeName="ورقة4"/>
  <dimension ref="A1:BN99"/>
  <sheetViews>
    <sheetView rightToLeft="1" topLeftCell="K4" zoomScale="70" zoomScaleNormal="70" zoomScalePageLayoutView="80" workbookViewId="0">
      <selection activeCell="BJ7" sqref="BJ7"/>
    </sheetView>
  </sheetViews>
  <sheetFormatPr defaultColWidth="9" defaultRowHeight="18"/>
  <cols>
    <col min="1" max="1" width="6" style="75" customWidth="1"/>
    <col min="2" max="2" width="25.6640625" style="8" customWidth="1"/>
    <col min="3" max="4" width="3" style="8" customWidth="1"/>
    <col min="5" max="5" width="3" style="35" customWidth="1"/>
    <col min="6" max="6" width="5.109375" style="36" customWidth="1"/>
    <col min="7" max="12" width="5.21875" style="8" customWidth="1"/>
    <col min="13" max="13" width="2.77734375" style="8" customWidth="1"/>
    <col min="14" max="22" width="5.21875" style="8" customWidth="1"/>
    <col min="23" max="23" width="4" style="37" customWidth="1"/>
    <col min="24" max="24" width="3.44140625" style="37" customWidth="1"/>
    <col min="25" max="25" width="2.33203125" style="37" customWidth="1"/>
    <col min="26" max="26" width="4" style="37" customWidth="1"/>
    <col min="27" max="27" width="3.44140625" style="37" customWidth="1"/>
    <col min="28" max="28" width="2.33203125" style="37" customWidth="1"/>
    <col min="29" max="32" width="7.6640625" style="8" customWidth="1"/>
    <col min="33" max="35" width="2.6640625" style="8" hidden="1" customWidth="1"/>
    <col min="36" max="36" width="3.21875" style="8" hidden="1" customWidth="1"/>
    <col min="37" max="37" width="23" style="8" customWidth="1"/>
    <col min="38" max="38" width="9" style="8" hidden="1" customWidth="1"/>
    <col min="39" max="56" width="4.77734375" style="8" hidden="1" customWidth="1"/>
    <col min="57" max="57" width="19.21875" style="8" hidden="1" customWidth="1"/>
    <col min="58" max="58" width="24.33203125" style="8" hidden="1" customWidth="1"/>
    <col min="59" max="60" width="9" style="8"/>
    <col min="61" max="61" width="12" style="65" customWidth="1"/>
    <col min="62" max="62" width="22.88671875" style="65" customWidth="1"/>
    <col min="63" max="64" width="12" style="65" customWidth="1"/>
    <col min="65" max="16384" width="9" style="8"/>
  </cols>
  <sheetData>
    <row r="1" spans="1:66" ht="83.25" customHeight="1" thickBot="1">
      <c r="A1" s="1">
        <v>7</v>
      </c>
      <c r="B1" s="178" t="s">
        <v>83</v>
      </c>
      <c r="C1" s="178"/>
      <c r="D1" s="2"/>
      <c r="E1" s="3"/>
      <c r="F1" s="4"/>
      <c r="G1" s="1"/>
      <c r="H1" s="1"/>
      <c r="I1" s="265" t="s">
        <v>35</v>
      </c>
      <c r="J1" s="265"/>
      <c r="K1" s="265"/>
      <c r="L1" s="265"/>
      <c r="M1" s="265"/>
      <c r="N1" s="265"/>
      <c r="O1" s="265"/>
      <c r="P1" s="265"/>
      <c r="Q1" s="265"/>
      <c r="R1" s="265"/>
      <c r="S1" s="265"/>
      <c r="T1" s="265"/>
      <c r="U1" s="265"/>
      <c r="V1" s="5"/>
      <c r="W1" s="180" t="s">
        <v>1</v>
      </c>
      <c r="X1" s="181"/>
      <c r="Y1" s="181"/>
      <c r="Z1" s="181"/>
      <c r="AA1" s="6"/>
      <c r="AB1" s="7"/>
      <c r="AC1" s="348" t="s">
        <v>81</v>
      </c>
      <c r="AD1" s="348"/>
      <c r="AE1" s="348"/>
      <c r="AF1" s="348"/>
      <c r="AG1" s="348"/>
      <c r="AH1" s="348"/>
      <c r="AI1" s="348"/>
      <c r="AJ1" s="348"/>
      <c r="AK1" s="348"/>
    </row>
    <row r="2" spans="1:66" ht="18.75" customHeight="1" thickTop="1">
      <c r="A2" s="241" t="s">
        <v>2</v>
      </c>
      <c r="B2" s="237" t="s">
        <v>3</v>
      </c>
      <c r="C2" s="243" t="s">
        <v>34</v>
      </c>
      <c r="D2" s="244"/>
      <c r="E2" s="247" t="s">
        <v>4</v>
      </c>
      <c r="F2" s="9"/>
      <c r="G2" s="263" t="s">
        <v>5</v>
      </c>
      <c r="H2" s="264"/>
      <c r="I2" s="264"/>
      <c r="J2" s="264"/>
      <c r="K2" s="264"/>
      <c r="L2" s="263" t="s">
        <v>6</v>
      </c>
      <c r="M2" s="264"/>
      <c r="N2" s="264"/>
      <c r="O2" s="264"/>
      <c r="P2" s="264"/>
      <c r="Q2" s="264"/>
      <c r="R2" s="264"/>
      <c r="S2" s="264"/>
      <c r="T2" s="264"/>
      <c r="U2" s="264"/>
      <c r="V2" s="264"/>
      <c r="W2" s="274" t="s">
        <v>7</v>
      </c>
      <c r="X2" s="275"/>
      <c r="Y2" s="275"/>
      <c r="Z2" s="275"/>
      <c r="AA2" s="275"/>
      <c r="AB2" s="276"/>
      <c r="AC2" s="280" t="s">
        <v>8</v>
      </c>
      <c r="AD2" s="44"/>
      <c r="AE2" s="243" t="s">
        <v>9</v>
      </c>
      <c r="AF2" s="282" t="s">
        <v>10</v>
      </c>
      <c r="AG2" s="284" t="s">
        <v>39</v>
      </c>
      <c r="AH2" s="284" t="s">
        <v>11</v>
      </c>
      <c r="AI2" s="284" t="s">
        <v>12</v>
      </c>
      <c r="AJ2" s="286" t="s">
        <v>12</v>
      </c>
      <c r="AK2" s="270" t="s">
        <v>13</v>
      </c>
    </row>
    <row r="3" spans="1:66" ht="98.25" customHeight="1" thickBot="1">
      <c r="A3" s="242"/>
      <c r="B3" s="238"/>
      <c r="C3" s="245"/>
      <c r="D3" s="246"/>
      <c r="E3" s="248"/>
      <c r="F3" s="10"/>
      <c r="G3" s="70" t="s">
        <v>22</v>
      </c>
      <c r="H3" s="68" t="s">
        <v>47</v>
      </c>
      <c r="I3" s="68" t="s">
        <v>48</v>
      </c>
      <c r="J3" s="68" t="s">
        <v>49</v>
      </c>
      <c r="K3" s="71" t="s">
        <v>50</v>
      </c>
      <c r="L3" s="272" t="s">
        <v>19</v>
      </c>
      <c r="M3" s="273"/>
      <c r="N3" s="14" t="s">
        <v>51</v>
      </c>
      <c r="O3" s="72" t="s">
        <v>52</v>
      </c>
      <c r="P3" s="68" t="s">
        <v>53</v>
      </c>
      <c r="Q3" s="16" t="s">
        <v>18</v>
      </c>
      <c r="R3" s="16" t="s">
        <v>54</v>
      </c>
      <c r="S3" s="68" t="s">
        <v>55</v>
      </c>
      <c r="T3" s="12" t="s">
        <v>56</v>
      </c>
      <c r="U3" s="17" t="s">
        <v>57</v>
      </c>
      <c r="V3" s="18" t="s">
        <v>58</v>
      </c>
      <c r="W3" s="277"/>
      <c r="X3" s="278"/>
      <c r="Y3" s="278"/>
      <c r="Z3" s="278"/>
      <c r="AA3" s="278"/>
      <c r="AB3" s="279"/>
      <c r="AC3" s="281"/>
      <c r="AD3" s="45"/>
      <c r="AE3" s="245"/>
      <c r="AF3" s="283"/>
      <c r="AG3" s="285"/>
      <c r="AH3" s="285"/>
      <c r="AI3" s="285"/>
      <c r="AJ3" s="287"/>
      <c r="AK3" s="271"/>
      <c r="BI3" s="65" t="s">
        <v>2</v>
      </c>
      <c r="BJ3" s="65" t="s">
        <v>85</v>
      </c>
      <c r="BK3" s="65" t="s">
        <v>86</v>
      </c>
      <c r="BL3" s="65" t="s">
        <v>87</v>
      </c>
      <c r="BM3" s="126" t="s">
        <v>10</v>
      </c>
      <c r="BN3" s="65" t="s">
        <v>88</v>
      </c>
    </row>
    <row r="4" spans="1:66" ht="21" customHeight="1" thickBot="1">
      <c r="A4" s="203">
        <v>3001</v>
      </c>
      <c r="B4" s="231" t="s">
        <v>65</v>
      </c>
      <c r="C4" s="209" t="s">
        <v>36</v>
      </c>
      <c r="D4" s="209" t="s">
        <v>37</v>
      </c>
      <c r="E4" s="234">
        <v>1</v>
      </c>
      <c r="F4" s="19" t="s">
        <v>33</v>
      </c>
      <c r="G4" s="20"/>
      <c r="H4" s="21">
        <v>16</v>
      </c>
      <c r="I4" s="21">
        <v>18</v>
      </c>
      <c r="J4" s="21">
        <v>16</v>
      </c>
      <c r="K4" s="22">
        <v>15</v>
      </c>
      <c r="L4" s="41"/>
      <c r="M4" s="61"/>
      <c r="N4" s="21"/>
      <c r="O4" s="21">
        <v>20</v>
      </c>
      <c r="P4" s="21">
        <v>20</v>
      </c>
      <c r="Q4" s="21">
        <v>20</v>
      </c>
      <c r="R4" s="21">
        <v>18</v>
      </c>
      <c r="S4" s="21">
        <v>19</v>
      </c>
      <c r="T4" s="21">
        <v>15</v>
      </c>
      <c r="U4" s="21">
        <v>19</v>
      </c>
      <c r="V4" s="22">
        <v>19</v>
      </c>
      <c r="W4" s="215"/>
      <c r="X4" s="24"/>
      <c r="Y4" s="57"/>
      <c r="Z4" s="215"/>
      <c r="AA4" s="24"/>
      <c r="AB4" s="57"/>
      <c r="AC4" s="344">
        <f>IF(V7="","",IF(OR(AL9&gt;=1),"",SUM(N7:V7,G7:L7)))</f>
        <v>1341</v>
      </c>
      <c r="AD4" s="326">
        <f>IF(AC4="","",(AC4/1500))</f>
        <v>0.89400000000000002</v>
      </c>
      <c r="AE4" s="346" t="str">
        <f>IF(OR(AL9=1),"بمادة",IF(OR(AL9=2),"بمادتين",IF(AD4="","",IF(AD4&gt;100%,"",IF(AD4&gt;=90%,"ممتاز",IF(AD4&gt;=80%,"جيد جداً",IF(AD4&gt;=65%,"جيد",IF(AD4&gt;=50%,"مقبول"))))))))</f>
        <v>جيد جداً</v>
      </c>
      <c r="AF4" s="332" t="str">
        <f>IF(OR(G9="غ",AA9="غ"),"غائبة",IF(AL9="","",IF(AL9=0,"ناجحة",IF(AL9&lt;=2,"منقولة",IF(AL9&gt;2,"راسبة")))))</f>
        <v>ناجحة</v>
      </c>
      <c r="AG4" s="254"/>
      <c r="AH4" s="254"/>
      <c r="AI4" s="254">
        <v>1152</v>
      </c>
      <c r="AJ4" s="43"/>
      <c r="AK4" s="349" t="s">
        <v>76</v>
      </c>
      <c r="AL4" s="8" t="b">
        <f>IF(OR(AL9=0,AL9&lt;3),TRUE,FALSE)</f>
        <v>1</v>
      </c>
      <c r="AM4" s="8" t="str">
        <f t="shared" ref="AM4:AR4" si="0">IF(AND(G7&lt;48,G9="ل",$AL4=TRUE),50-G7,"")</f>
        <v/>
      </c>
      <c r="AN4" s="8" t="str">
        <f t="shared" si="0"/>
        <v/>
      </c>
      <c r="AO4" s="8" t="str">
        <f t="shared" si="0"/>
        <v/>
      </c>
      <c r="AP4" s="8" t="str">
        <f t="shared" si="0"/>
        <v/>
      </c>
      <c r="AQ4" s="8" t="str">
        <f t="shared" si="0"/>
        <v/>
      </c>
      <c r="AR4" s="8" t="str">
        <f t="shared" si="0"/>
        <v/>
      </c>
      <c r="AS4" s="8" t="str">
        <f t="shared" ref="AS4:BA4" si="1">IF(AND(N7&lt;48,N9="ل",$AL4=TRUE),50-N7,"")</f>
        <v/>
      </c>
      <c r="AT4" s="8" t="str">
        <f t="shared" si="1"/>
        <v/>
      </c>
      <c r="AU4" s="8" t="str">
        <f t="shared" si="1"/>
        <v/>
      </c>
      <c r="AV4" s="8" t="str">
        <f t="shared" si="1"/>
        <v/>
      </c>
      <c r="AW4" s="8" t="str">
        <f t="shared" si="1"/>
        <v/>
      </c>
      <c r="AX4" s="8" t="str">
        <f t="shared" si="1"/>
        <v/>
      </c>
      <c r="AY4" s="8" t="str">
        <f t="shared" si="1"/>
        <v/>
      </c>
      <c r="AZ4" s="8" t="str">
        <f t="shared" si="1"/>
        <v/>
      </c>
      <c r="BA4" s="8" t="str">
        <f t="shared" si="1"/>
        <v/>
      </c>
      <c r="BB4" s="8" t="str">
        <f>IF(AND(X7&lt;48,X9="ل",$AL4=TRUE),50-X7,"")</f>
        <v/>
      </c>
      <c r="BC4" s="8" t="str">
        <f>IF(AND(AA7&lt;48,AA9="ل",$AL4=TRUE),50-AA7,"")</f>
        <v/>
      </c>
      <c r="BD4" s="65">
        <f>COUNT(AM4:BC4)</f>
        <v>0</v>
      </c>
      <c r="BE4" s="168" t="str">
        <f>IF(AND(BD4&gt;0,AL9&gt;0),AM5&amp;AN5&amp;AO5&amp;AP5&amp;AQ5&amp;AR5&amp;AS5&amp;AT5&amp;AU5&amp;AV5&amp;AW5&amp;AX5&amp;AY5&amp;AZ5&amp;BA5&amp;BB5&amp;BC5&amp;" لتنقل بـ"&amp;BF4,IF(AND(BD4&gt;0,AL9=0),AM5&amp;AN5&amp;AO5&amp;AP5&amp;AQ5&amp;AR5&amp;AS5&amp;AT5&amp;AU5&amp;AV5&amp;AW5&amp;AX5&amp;AY5&amp;AZ5&amp;BA5&amp;BB5&amp;BC5&amp;"لتنجح بتقدير",""))</f>
        <v/>
      </c>
      <c r="BF4" s="168" t="str">
        <f>IF(OR($AL9=1,$AL9=2),IF(AM9=1,G$3&amp;" | ","")&amp;IF(AN9=1,H$3&amp;" | ","")&amp;IF(AO9=1,I$3&amp;" | ","")&amp;IF(AP9=1,$J$3&amp;" | ","")&amp;IF(AQ9=1,K$3&amp;" | ","")&amp;IF(AR9=1,L$3&amp;" | ","")&amp;" | ","")&amp;IF(AS9=1,N$3&amp;" | ","")&amp;IF(AT9=1,O$3&amp;" | ","")&amp;IF(AU9=1,P$3&amp;" | ","")&amp;IF(AV9=1,Q$3&amp;" | ","")&amp;IF(AW9=1,R$3&amp;" | ","")&amp;IF(AX9=1,S$3&amp;" | ","")&amp;IF(AY9=1,T$3&amp;" | ","")&amp;IF(AZ9=1,U$3&amp;" | ","")&amp;IF(BA9=1,V4&amp;" | ","")&amp;IF(BB9=1,W3&amp;" | ","")&amp;IF(BC9=1,Z3&amp;" | ","")</f>
        <v/>
      </c>
      <c r="BI4" s="65">
        <v>3013</v>
      </c>
      <c r="BJ4" s="65" t="str">
        <f>VLOOKUP($BI$4,$A$4:$AE$81,2,FALSE)</f>
        <v>ياسمين سيد صادق أحمد</v>
      </c>
      <c r="BK4" s="129">
        <f>VLOOKUP(BJ4,B4:AF81,28,FALSE)</f>
        <v>1353</v>
      </c>
      <c r="BL4" s="129" t="str">
        <f>VLOOKUP(BI4,A4:AF81,31,FALSE)</f>
        <v>ممتاز</v>
      </c>
      <c r="BM4" s="129" t="str">
        <f>VLOOKUP(BJ4,B4:AG81,31,FALSE)</f>
        <v>ناجحة</v>
      </c>
      <c r="BN4" s="130">
        <f>RANK(BK4,AC7:AC81)</f>
        <v>1</v>
      </c>
    </row>
    <row r="5" spans="1:66" ht="21" customHeight="1">
      <c r="A5" s="204"/>
      <c r="B5" s="232"/>
      <c r="C5" s="210"/>
      <c r="D5" s="210"/>
      <c r="E5" s="235"/>
      <c r="F5" s="19" t="s">
        <v>29</v>
      </c>
      <c r="G5" s="38"/>
      <c r="H5" s="39"/>
      <c r="I5" s="39"/>
      <c r="J5" s="39"/>
      <c r="K5" s="40"/>
      <c r="L5" s="23">
        <v>50</v>
      </c>
      <c r="M5" s="62" t="str">
        <f>ll</f>
        <v/>
      </c>
      <c r="N5" s="39"/>
      <c r="O5" s="39"/>
      <c r="P5" s="39"/>
      <c r="Q5" s="39"/>
      <c r="R5" s="39"/>
      <c r="S5" s="39"/>
      <c r="T5" s="39"/>
      <c r="U5" s="39">
        <v>78</v>
      </c>
      <c r="V5" s="40">
        <v>78</v>
      </c>
      <c r="W5" s="216"/>
      <c r="X5" s="42"/>
      <c r="Y5" s="58"/>
      <c r="Z5" s="216"/>
      <c r="AA5" s="42"/>
      <c r="AB5" s="58"/>
      <c r="AC5" s="345"/>
      <c r="AD5" s="327"/>
      <c r="AE5" s="347"/>
      <c r="AF5" s="333"/>
      <c r="AG5" s="255"/>
      <c r="AH5" s="255"/>
      <c r="AI5" s="255"/>
      <c r="AJ5" s="249"/>
      <c r="AK5" s="350"/>
      <c r="AM5" s="8" t="str">
        <f t="shared" ref="AM5:AR5" si="2">IF(AM4&lt;&gt;"",IF(AM4&gt;=11,"جبرت بـ "&amp;AM4&amp;" درجة في "&amp;G$3&amp;CHAR(10),IF(AM4&gt;=3,"جبرت بـ "&amp;AM4&amp;" درجات في "&amp;G$3&amp;CHAR(10),"")),"")</f>
        <v/>
      </c>
      <c r="AN5" s="8" t="str">
        <f t="shared" si="2"/>
        <v/>
      </c>
      <c r="AO5" s="8" t="str">
        <f t="shared" si="2"/>
        <v/>
      </c>
      <c r="AP5" s="8" t="str">
        <f t="shared" si="2"/>
        <v/>
      </c>
      <c r="AQ5" s="8" t="str">
        <f t="shared" si="2"/>
        <v/>
      </c>
      <c r="AR5" s="8" t="str">
        <f t="shared" si="2"/>
        <v/>
      </c>
      <c r="AS5" s="8" t="str">
        <f t="shared" ref="AS5:BA5" si="3">IF(AS4&lt;&gt;"",IF(AS4&gt;=11,"جبرت بـ "&amp;AS4&amp;" درجة في "&amp;N$3&amp;CHAR(10),IF(AS4&gt;=3,"جبرت بـ "&amp;AS4&amp;" درجات في "&amp;N$3&amp;CHAR(10),"")),"")</f>
        <v/>
      </c>
      <c r="AT5" s="8" t="str">
        <f t="shared" si="3"/>
        <v/>
      </c>
      <c r="AU5" s="8" t="str">
        <f t="shared" si="3"/>
        <v/>
      </c>
      <c r="AV5" s="8" t="str">
        <f t="shared" si="3"/>
        <v/>
      </c>
      <c r="AW5" s="8" t="str">
        <f t="shared" si="3"/>
        <v/>
      </c>
      <c r="AX5" s="8" t="str">
        <f t="shared" si="3"/>
        <v/>
      </c>
      <c r="AY5" s="8" t="str">
        <f t="shared" si="3"/>
        <v/>
      </c>
      <c r="AZ5" s="8" t="str">
        <f t="shared" si="3"/>
        <v/>
      </c>
      <c r="BA5" s="8" t="str">
        <f t="shared" si="3"/>
        <v/>
      </c>
      <c r="BB5" s="8" t="str">
        <f>IF(BB4&lt;&gt;"",IF(BB4&gt;=11,"جبرت بـ "&amp;BB4&amp;" درجة في "&amp;X$3&amp;CHAR(10),IF(BB4&gt;=3,"جبرت بـ "&amp;BB4&amp;" درجات في "&amp;X$3&amp;CHAR(10),"")),"")</f>
        <v/>
      </c>
      <c r="BC5" s="8" t="str">
        <f>IF(BC4&lt;&gt;"",IF(BC4&gt;=11,"جبرت بـ "&amp;BC4&amp;" درجة في "&amp;AA$3&amp;CHAR(10),IF(BC4&gt;=3,"جبرت بـ "&amp;BC4&amp;" درجات في "&amp;AA$3&amp;CHAR(10),"")),"")</f>
        <v/>
      </c>
      <c r="BE5" s="168"/>
      <c r="BF5" s="168"/>
      <c r="BK5" s="129"/>
      <c r="BL5" s="129"/>
      <c r="BM5" s="129"/>
    </row>
    <row r="6" spans="1:66" ht="21" customHeight="1" thickBot="1">
      <c r="A6" s="204"/>
      <c r="B6" s="232"/>
      <c r="C6" s="210"/>
      <c r="D6" s="210"/>
      <c r="E6" s="235"/>
      <c r="F6" s="25" t="s">
        <v>30</v>
      </c>
      <c r="G6" s="26">
        <v>94</v>
      </c>
      <c r="H6" s="27">
        <v>70</v>
      </c>
      <c r="I6" s="27">
        <v>75</v>
      </c>
      <c r="J6" s="27">
        <v>70</v>
      </c>
      <c r="K6" s="28">
        <v>58</v>
      </c>
      <c r="L6" s="29">
        <v>50</v>
      </c>
      <c r="M6" s="62" t="str">
        <f>ll</f>
        <v/>
      </c>
      <c r="N6" s="27">
        <v>90</v>
      </c>
      <c r="O6" s="27">
        <v>58</v>
      </c>
      <c r="P6" s="27">
        <v>70</v>
      </c>
      <c r="Q6" s="27">
        <v>76</v>
      </c>
      <c r="R6" s="27">
        <v>73</v>
      </c>
      <c r="S6" s="27">
        <v>71</v>
      </c>
      <c r="T6" s="27">
        <v>65</v>
      </c>
      <c r="U6" s="27">
        <v>0</v>
      </c>
      <c r="V6" s="28">
        <v>0</v>
      </c>
      <c r="W6" s="216"/>
      <c r="X6" s="30"/>
      <c r="Y6" s="59"/>
      <c r="Z6" s="216"/>
      <c r="AA6" s="30"/>
      <c r="AB6" s="59"/>
      <c r="AC6" s="345"/>
      <c r="AD6" s="327"/>
      <c r="AE6" s="347"/>
      <c r="AF6" s="333"/>
      <c r="AG6" s="255"/>
      <c r="AH6" s="255"/>
      <c r="AI6" s="255"/>
      <c r="AJ6" s="250"/>
      <c r="AK6" s="350"/>
      <c r="BE6" s="168"/>
      <c r="BF6" s="168"/>
    </row>
    <row r="7" spans="1:66" ht="21" customHeight="1">
      <c r="A7" s="204"/>
      <c r="B7" s="232"/>
      <c r="C7" s="210"/>
      <c r="D7" s="210"/>
      <c r="E7" s="235"/>
      <c r="F7" s="169" t="s">
        <v>31</v>
      </c>
      <c r="G7" s="47">
        <f>IF(G6="","",IF(G6="غ","غ",IF(G6="","",SUM(G4:G6))))</f>
        <v>94</v>
      </c>
      <c r="H7" s="47">
        <f t="shared" ref="H7:K7" si="4">IF(H6="","",IF(H6="غ","غ",IF(H6="","",SUM(H4:H6))))</f>
        <v>86</v>
      </c>
      <c r="I7" s="47">
        <f t="shared" si="4"/>
        <v>93</v>
      </c>
      <c r="J7" s="47">
        <f t="shared" si="4"/>
        <v>86</v>
      </c>
      <c r="K7" s="47">
        <f t="shared" si="4"/>
        <v>73</v>
      </c>
      <c r="L7" s="48">
        <f>lmq</f>
        <v>100</v>
      </c>
      <c r="M7" s="63" t="str">
        <f>raf</f>
        <v/>
      </c>
      <c r="N7" s="47">
        <f t="shared" ref="N7:V7" si="5">IF(N6="","",IF(N6="غ","غ",IF(N6="","",SUM(N4:N6))))</f>
        <v>90</v>
      </c>
      <c r="O7" s="47">
        <f t="shared" si="5"/>
        <v>78</v>
      </c>
      <c r="P7" s="47">
        <f t="shared" si="5"/>
        <v>90</v>
      </c>
      <c r="Q7" s="47">
        <f t="shared" si="5"/>
        <v>96</v>
      </c>
      <c r="R7" s="47">
        <f t="shared" si="5"/>
        <v>91</v>
      </c>
      <c r="S7" s="47">
        <f t="shared" si="5"/>
        <v>90</v>
      </c>
      <c r="T7" s="47">
        <f t="shared" si="5"/>
        <v>80</v>
      </c>
      <c r="U7" s="47">
        <f t="shared" si="5"/>
        <v>97</v>
      </c>
      <c r="V7" s="47">
        <f t="shared" si="5"/>
        <v>97</v>
      </c>
      <c r="W7" s="216"/>
      <c r="X7" s="54"/>
      <c r="Y7" s="60"/>
      <c r="Z7" s="216"/>
      <c r="AA7" s="54"/>
      <c r="AB7" s="60"/>
      <c r="AC7" s="323">
        <v>1350</v>
      </c>
      <c r="AD7" s="327"/>
      <c r="AE7" s="329" t="s">
        <v>75</v>
      </c>
      <c r="AF7" s="333"/>
      <c r="AG7" s="255"/>
      <c r="AH7" s="255"/>
      <c r="AI7" s="255"/>
      <c r="AJ7" s="250"/>
      <c r="AK7" s="350"/>
      <c r="BE7" s="168"/>
      <c r="BF7" s="168"/>
      <c r="BI7" s="65" t="s">
        <v>75</v>
      </c>
      <c r="BJ7" s="65">
        <f>COUNTIF($AE$4:$AE$81,BI7)</f>
        <v>3</v>
      </c>
    </row>
    <row r="8" spans="1:66" ht="21" customHeight="1">
      <c r="A8" s="204"/>
      <c r="B8" s="232"/>
      <c r="C8" s="210"/>
      <c r="D8" s="210"/>
      <c r="E8" s="235"/>
      <c r="F8" s="170"/>
      <c r="G8" s="49" t="str">
        <f>IF(G7="","",IF(G7=48,"50",IF(G7=49,"50",IF(G7&gt;=50,"",IF(G7&lt;=47,"",)))))</f>
        <v/>
      </c>
      <c r="H8" s="51" t="str">
        <f t="shared" ref="H8:K8" si="6">IF(H7="","",IF(H7=48,"50",IF(H7=49,"50",IF(H7&gt;=50,"",IF(H7&lt;=47,"",)))))</f>
        <v/>
      </c>
      <c r="I8" s="51" t="str">
        <f t="shared" si="6"/>
        <v/>
      </c>
      <c r="J8" s="51" t="str">
        <f t="shared" si="6"/>
        <v/>
      </c>
      <c r="K8" s="52" t="str">
        <f t="shared" si="6"/>
        <v/>
      </c>
      <c r="L8" s="50"/>
      <c r="M8" s="46"/>
      <c r="N8" s="51" t="str">
        <f t="shared" ref="N8:V8" si="7">IF(N7="","",IF(N7=48,"50",IF(N7=49,"50",IF(N7&gt;=50,"",IF(N7&lt;=47,"",)))))</f>
        <v/>
      </c>
      <c r="O8" s="51" t="str">
        <f t="shared" si="7"/>
        <v/>
      </c>
      <c r="P8" s="51" t="str">
        <f t="shared" si="7"/>
        <v/>
      </c>
      <c r="Q8" s="51" t="str">
        <f t="shared" si="7"/>
        <v/>
      </c>
      <c r="R8" s="51" t="str">
        <f t="shared" si="7"/>
        <v/>
      </c>
      <c r="S8" s="51" t="str">
        <f t="shared" si="7"/>
        <v/>
      </c>
      <c r="T8" s="51" t="str">
        <f t="shared" si="7"/>
        <v/>
      </c>
      <c r="U8" s="51" t="str">
        <f t="shared" si="7"/>
        <v/>
      </c>
      <c r="V8" s="52" t="str">
        <f t="shared" si="7"/>
        <v/>
      </c>
      <c r="W8" s="216"/>
      <c r="X8" s="55"/>
      <c r="Y8" s="56"/>
      <c r="Z8" s="216"/>
      <c r="AA8" s="55"/>
      <c r="AB8" s="56"/>
      <c r="AC8" s="324"/>
      <c r="AD8" s="327"/>
      <c r="AE8" s="330"/>
      <c r="AF8" s="333"/>
      <c r="AG8" s="255"/>
      <c r="AH8" s="255"/>
      <c r="AI8" s="255"/>
      <c r="AJ8" s="250"/>
      <c r="AK8" s="350"/>
      <c r="BI8" s="65" t="s">
        <v>84</v>
      </c>
      <c r="BJ8" s="65">
        <f>COUNTIF($AE$4:$AE$81,BI8)</f>
        <v>9</v>
      </c>
    </row>
    <row r="9" spans="1:66" ht="21" customHeight="1" thickBot="1">
      <c r="A9" s="205"/>
      <c r="B9" s="233"/>
      <c r="C9" s="211"/>
      <c r="D9" s="211"/>
      <c r="E9" s="236"/>
      <c r="F9" s="31" t="s">
        <v>32</v>
      </c>
      <c r="G9" s="32" t="str">
        <f t="shared" ref="G9:K9" si="8">IF(G7="","",IF(G7="غ","غ",IF(G8&lt;=64,"ل",IF(G7&gt;=90,"م",IF(G7&gt;=80,"جج",IF(G7&gt;=65,"ج",IF(G7&gt;=48,"ل",IF(G7&gt;=35,"ض",IF(G7&gt;=0,"ضج",IF(G8=50,"ل"))))))))))</f>
        <v>م</v>
      </c>
      <c r="H9" s="32" t="str">
        <f t="shared" si="8"/>
        <v>جج</v>
      </c>
      <c r="I9" s="32" t="str">
        <f t="shared" si="8"/>
        <v>م</v>
      </c>
      <c r="J9" s="32" t="str">
        <f t="shared" si="8"/>
        <v>جج</v>
      </c>
      <c r="K9" s="32" t="str">
        <f t="shared" si="8"/>
        <v>ج</v>
      </c>
      <c r="L9" s="33" t="str">
        <f>IF(L7="","",IF(L7="غ","غ",IF(M7=50,"ل",IF(M7="0","ضج",IF(L7&gt;=90,"م",IF(L7&gt;=80,"جج",IF(L7&gt;=65,"ج",IF(L7&gt;=40,"ل"))))))))</f>
        <v>م</v>
      </c>
      <c r="M9" s="34"/>
      <c r="N9" s="32" t="str">
        <f t="shared" ref="N9:V9" si="9">IF(N7="","",IF(N7="غ","غ",IF(N8&lt;=64,"ل",IF(N7&gt;=90,"م",IF(N7&gt;=80,"جج",IF(N7&gt;=65,"ج",IF(N7&gt;=48,"ل",IF(N7&gt;=35,"ض",IF(N7&gt;=0,"ضج",IF(N8=50,"ل"))))))))))</f>
        <v>م</v>
      </c>
      <c r="O9" s="32" t="str">
        <f t="shared" si="9"/>
        <v>ج</v>
      </c>
      <c r="P9" s="32" t="str">
        <f t="shared" si="9"/>
        <v>م</v>
      </c>
      <c r="Q9" s="32" t="str">
        <f t="shared" si="9"/>
        <v>م</v>
      </c>
      <c r="R9" s="32" t="str">
        <f t="shared" si="9"/>
        <v>م</v>
      </c>
      <c r="S9" s="32" t="str">
        <f t="shared" si="9"/>
        <v>م</v>
      </c>
      <c r="T9" s="32" t="str">
        <f t="shared" si="9"/>
        <v>جج</v>
      </c>
      <c r="U9" s="32" t="str">
        <f t="shared" si="9"/>
        <v>م</v>
      </c>
      <c r="V9" s="32" t="str">
        <f t="shared" si="9"/>
        <v>م</v>
      </c>
      <c r="W9" s="217"/>
      <c r="X9" s="252"/>
      <c r="Y9" s="253"/>
      <c r="Z9" s="217"/>
      <c r="AA9" s="252"/>
      <c r="AB9" s="253"/>
      <c r="AC9" s="324"/>
      <c r="AD9" s="328"/>
      <c r="AE9" s="330"/>
      <c r="AF9" s="334"/>
      <c r="AG9" s="256"/>
      <c r="AH9" s="256"/>
      <c r="AI9" s="256"/>
      <c r="AJ9" s="251"/>
      <c r="AK9" s="351"/>
      <c r="AL9" s="53">
        <f>IF(OR(G9="",H9="",I9="",J9="",K9="",L9="",N9="",O9="",P9="",S9="",T9="",U9="",V9="",),"",COUNTIF(G9:AB9,"ض")+COUNTIF(G9:AB9,"ضج")+COUNTIF(G9:AB9,"غ")+COUNTIF(G9:AB9,"ملغاة"))</f>
        <v>0</v>
      </c>
      <c r="AM9" s="64" t="str">
        <f>IF(OR(G9="ض",G9="ضج",G9="غ",G9="ملغاة"),1,"")</f>
        <v/>
      </c>
      <c r="AN9" s="64" t="str">
        <f t="shared" ref="AN9:AR9" si="10">IF(OR(H9="ض",H9="ضج",H9="غ",H9="ملغاة"),1,"")</f>
        <v/>
      </c>
      <c r="AO9" s="64" t="str">
        <f t="shared" si="10"/>
        <v/>
      </c>
      <c r="AP9" s="64" t="str">
        <f t="shared" si="10"/>
        <v/>
      </c>
      <c r="AQ9" s="64" t="str">
        <f t="shared" si="10"/>
        <v/>
      </c>
      <c r="AR9" s="64" t="str">
        <f t="shared" si="10"/>
        <v/>
      </c>
      <c r="AS9" s="64" t="str">
        <f t="shared" ref="AS9:BA9" si="11">IF(OR(N9="ض",N9="ضج",N9="غ",N9="ملغاة"),1,"")</f>
        <v/>
      </c>
      <c r="AT9" s="64" t="str">
        <f t="shared" si="11"/>
        <v/>
      </c>
      <c r="AU9" s="64" t="str">
        <f t="shared" si="11"/>
        <v/>
      </c>
      <c r="AV9" s="64" t="str">
        <f t="shared" si="11"/>
        <v/>
      </c>
      <c r="AW9" s="64" t="str">
        <f t="shared" si="11"/>
        <v/>
      </c>
      <c r="AX9" s="64" t="str">
        <f t="shared" si="11"/>
        <v/>
      </c>
      <c r="AY9" s="64" t="str">
        <f t="shared" si="11"/>
        <v/>
      </c>
      <c r="AZ9" s="64" t="str">
        <f t="shared" si="11"/>
        <v/>
      </c>
      <c r="BA9" s="64" t="str">
        <f t="shared" si="11"/>
        <v/>
      </c>
      <c r="BB9" s="64" t="str">
        <f>IF(OR(X9="ض",X9="ضج",X9="غ",X9="ملغاة"),1,"")</f>
        <v/>
      </c>
      <c r="BC9" s="64" t="str">
        <f>IF(OR(AA9="ض",AA9="ضج",AA9="غ",AA9="ملغاة"),1,"")</f>
        <v/>
      </c>
      <c r="BI9" s="65" t="s">
        <v>89</v>
      </c>
      <c r="BJ9" s="65">
        <f>COUNTIF($AE$4:$AE$81,BI9)</f>
        <v>2</v>
      </c>
    </row>
    <row r="10" spans="1:66" ht="21" customHeight="1" thickBot="1">
      <c r="A10" s="203">
        <v>3002</v>
      </c>
      <c r="B10" s="335" t="s">
        <v>77</v>
      </c>
      <c r="C10" s="209" t="s">
        <v>36</v>
      </c>
      <c r="D10" s="209" t="s">
        <v>37</v>
      </c>
      <c r="E10" s="234">
        <v>2</v>
      </c>
      <c r="F10" s="19" t="s">
        <v>33</v>
      </c>
      <c r="G10" s="20"/>
      <c r="H10" s="21">
        <v>16</v>
      </c>
      <c r="I10" s="21">
        <v>16</v>
      </c>
      <c r="J10" s="21">
        <v>16</v>
      </c>
      <c r="K10" s="22">
        <v>17</v>
      </c>
      <c r="L10" s="41"/>
      <c r="M10" s="61"/>
      <c r="N10" s="21"/>
      <c r="O10" s="21">
        <v>20</v>
      </c>
      <c r="P10" s="21">
        <v>16</v>
      </c>
      <c r="Q10" s="21">
        <v>20</v>
      </c>
      <c r="R10" s="21">
        <v>18</v>
      </c>
      <c r="S10" s="21">
        <v>18</v>
      </c>
      <c r="T10" s="21">
        <v>13</v>
      </c>
      <c r="U10" s="21">
        <v>13</v>
      </c>
      <c r="V10" s="22">
        <v>14</v>
      </c>
      <c r="W10" s="215"/>
      <c r="X10" s="24"/>
      <c r="Y10" s="57"/>
      <c r="Z10" s="215"/>
      <c r="AA10" s="24"/>
      <c r="AB10" s="57"/>
      <c r="AC10" s="323">
        <f t="shared" ref="AC10" si="12">IF(V13="","",IF(OR(AL15&gt;=1),"",SUM(N13:V13,G13:L13)))</f>
        <v>1161</v>
      </c>
      <c r="AD10" s="326">
        <f t="shared" ref="AD10" si="13">IF(AC10="","",(AC10/1500))</f>
        <v>0.77400000000000002</v>
      </c>
      <c r="AE10" s="329" t="str">
        <f t="shared" ref="AE10" si="14">IF(OR(AL15=1),"بمادة",IF(OR(AL15=2),"بمادتين",IF(AD10="","",IF(AD10&gt;100%,"",IF(AD10&gt;=90%,"ممتاز",IF(AD10&gt;=80%,"جيد جداً",IF(AD10&gt;=65%,"جيد",IF(AD10&gt;=50%,"مقبول"))))))))</f>
        <v>جيد</v>
      </c>
      <c r="AF10" s="332" t="str">
        <f t="shared" ref="AF10" si="15">IF(OR(G15="غ",AA15="غ"),"غائبة",IF(AL15="","",IF(AL15=0,"ناجحة",IF(AL15&lt;=2,"منقولة",IF(AL15&gt;2,"راسبة")))))</f>
        <v>ناجحة</v>
      </c>
      <c r="AG10" s="254">
        <v>533</v>
      </c>
      <c r="AH10" s="254">
        <v>1205</v>
      </c>
      <c r="AI10" s="254">
        <v>1069</v>
      </c>
      <c r="AJ10" s="43"/>
      <c r="AK10" s="175" t="str">
        <f t="shared" ref="AK10" si="16">IF(BE10&lt;&gt;"",BE10,IF(ISNUMBER(SEARCH("منقول",AF10)),AF10&amp;CHAR(10)&amp;BF10,""))</f>
        <v/>
      </c>
      <c r="AL10" s="8" t="b">
        <f t="shared" ref="AL10" si="17">IF(OR(AL15=0,AL15&lt;3),TRUE,FALSE)</f>
        <v>1</v>
      </c>
      <c r="AM10" s="8" t="str">
        <f t="shared" ref="AM10:AR10" si="18">IF(AND(G13&lt;48,G15="ل",$AL10=TRUE),50-G13,"")</f>
        <v/>
      </c>
      <c r="AN10" s="8" t="str">
        <f t="shared" si="18"/>
        <v/>
      </c>
      <c r="AO10" s="8" t="str">
        <f t="shared" si="18"/>
        <v/>
      </c>
      <c r="AP10" s="8" t="str">
        <f t="shared" si="18"/>
        <v/>
      </c>
      <c r="AQ10" s="8" t="str">
        <f t="shared" si="18"/>
        <v/>
      </c>
      <c r="AR10" s="8" t="str">
        <f t="shared" si="18"/>
        <v/>
      </c>
      <c r="AS10" s="8" t="str">
        <f t="shared" ref="AS10:BA10" si="19">IF(AND(N13&lt;48,N15="ل",$AL10=TRUE),50-N13,"")</f>
        <v/>
      </c>
      <c r="AT10" s="8" t="str">
        <f t="shared" si="19"/>
        <v/>
      </c>
      <c r="AU10" s="8" t="str">
        <f t="shared" si="19"/>
        <v/>
      </c>
      <c r="AV10" s="8" t="str">
        <f t="shared" si="19"/>
        <v/>
      </c>
      <c r="AW10" s="8" t="str">
        <f t="shared" si="19"/>
        <v/>
      </c>
      <c r="AX10" s="8" t="str">
        <f t="shared" si="19"/>
        <v/>
      </c>
      <c r="AY10" s="8" t="str">
        <f t="shared" si="19"/>
        <v/>
      </c>
      <c r="AZ10" s="8" t="str">
        <f t="shared" si="19"/>
        <v/>
      </c>
      <c r="BA10" s="8" t="str">
        <f t="shared" si="19"/>
        <v/>
      </c>
      <c r="BB10" s="8" t="str">
        <f t="shared" ref="BB10" si="20">IF(AND(X13&lt;48,X15="ل",$AL10=TRUE),50-X13,"")</f>
        <v/>
      </c>
      <c r="BC10" s="8" t="str">
        <f t="shared" ref="BC10" si="21">IF(AND(AA13&lt;48,AA15="ل",$AL10=TRUE),50-AA13,"")</f>
        <v/>
      </c>
      <c r="BD10" s="65">
        <f t="shared" ref="BD10" si="22">COUNT(AM10:BC10)</f>
        <v>0</v>
      </c>
      <c r="BE10" s="168" t="str">
        <f t="shared" ref="BE10" si="23">IF(AND(BD10&gt;0,AL15&gt;0),AM11&amp;AN11&amp;AO11&amp;AP11&amp;AQ11&amp;AR11&amp;AS11&amp;AT11&amp;AU11&amp;AV11&amp;AW11&amp;AX11&amp;AY11&amp;AZ11&amp;BA11&amp;BB11&amp;BC11&amp;" لتنقل بـ"&amp;BF10,IF(AND(BD10&gt;0,AL15=0),AM11&amp;AN11&amp;AO11&amp;AP11&amp;AQ11&amp;AR11&amp;AS11&amp;AT11&amp;AU11&amp;AV11&amp;AW11&amp;AX11&amp;AY11&amp;AZ11&amp;BA11&amp;BB11&amp;BC11&amp;"لتنجح بتقدير",""))</f>
        <v/>
      </c>
      <c r="BF10" s="168" t="str">
        <f t="shared" ref="BF10" si="24">IF(OR($AL15=1,$AL15=2),IF(AM15=1,G$3&amp;" | ","")&amp;IF(AN15=1,H$3&amp;" | ","")&amp;IF(AO15=1,I$3&amp;" | ","")&amp;IF(AP15=1,$J$3&amp;" | ","")&amp;IF(AQ15=1,K$3&amp;" | ","")&amp;IF(AR15=1,L$3&amp;" | ","")&amp;" | ","")&amp;IF(AS15=1,N$3&amp;" | ","")&amp;IF(AT15=1,O$3&amp;" | ","")&amp;IF(AU15=1,P$3&amp;" | ","")&amp;IF(AV15=1,Q$3&amp;" | ","")&amp;IF(AW15=1,R$3&amp;" | ","")&amp;IF(AX15=1,S$3&amp;" | ","")&amp;IF(AY15=1,T$3&amp;" | ","")&amp;IF(AZ15=1,U$3&amp;" | ","")&amp;IF(BA15=1,V10&amp;" | ","")&amp;IF(BB15=1,W9&amp;" | ","")&amp;IF(BC15=1,Z9&amp;" | ","")</f>
        <v/>
      </c>
      <c r="BI10" s="65" t="s">
        <v>90</v>
      </c>
      <c r="BJ10" s="65">
        <f>COUNTIF($AE$4:$AE$81,BI10)</f>
        <v>0</v>
      </c>
    </row>
    <row r="11" spans="1:66" ht="21" customHeight="1">
      <c r="A11" s="204"/>
      <c r="B11" s="336"/>
      <c r="C11" s="210"/>
      <c r="D11" s="210"/>
      <c r="E11" s="235"/>
      <c r="F11" s="19" t="s">
        <v>29</v>
      </c>
      <c r="G11" s="38"/>
      <c r="H11" s="39"/>
      <c r="I11" s="39"/>
      <c r="J11" s="39"/>
      <c r="K11" s="40"/>
      <c r="L11" s="23">
        <v>27</v>
      </c>
      <c r="M11" s="62" t="str">
        <f>ll</f>
        <v/>
      </c>
      <c r="N11" s="39"/>
      <c r="O11" s="39"/>
      <c r="P11" s="39"/>
      <c r="Q11" s="39"/>
      <c r="R11" s="39"/>
      <c r="S11" s="39"/>
      <c r="T11" s="39"/>
      <c r="U11" s="39">
        <v>71</v>
      </c>
      <c r="V11" s="40">
        <v>70</v>
      </c>
      <c r="W11" s="216"/>
      <c r="X11" s="42"/>
      <c r="Y11" s="58"/>
      <c r="Z11" s="216"/>
      <c r="AA11" s="42"/>
      <c r="AB11" s="58"/>
      <c r="AC11" s="324"/>
      <c r="AD11" s="327"/>
      <c r="AE11" s="330"/>
      <c r="AF11" s="333"/>
      <c r="AG11" s="255"/>
      <c r="AH11" s="255"/>
      <c r="AI11" s="255"/>
      <c r="AJ11" s="249"/>
      <c r="AK11" s="176"/>
      <c r="AM11" s="8" t="str">
        <f t="shared" ref="AM11:AR11" si="25">IF(AM10&lt;&gt;"",IF(AM10&gt;=11,"جبرت بـ "&amp;AM10&amp;" درجة في "&amp;G$3&amp;CHAR(10),IF(AM10&gt;=3,"جبرت بـ "&amp;AM10&amp;" درجات في "&amp;G$3&amp;CHAR(10),"")),"")</f>
        <v/>
      </c>
      <c r="AN11" s="8" t="str">
        <f t="shared" si="25"/>
        <v/>
      </c>
      <c r="AO11" s="8" t="str">
        <f t="shared" si="25"/>
        <v/>
      </c>
      <c r="AP11" s="8" t="str">
        <f t="shared" si="25"/>
        <v/>
      </c>
      <c r="AQ11" s="8" t="str">
        <f t="shared" si="25"/>
        <v/>
      </c>
      <c r="AR11" s="8" t="str">
        <f t="shared" si="25"/>
        <v/>
      </c>
      <c r="AS11" s="8" t="str">
        <f t="shared" ref="AS11:BA11" si="26">IF(AS10&lt;&gt;"",IF(AS10&gt;=11,"جبرت بـ "&amp;AS10&amp;" درجة في "&amp;N$3&amp;CHAR(10),IF(AS10&gt;=3,"جبرت بـ "&amp;AS10&amp;" درجات في "&amp;N$3&amp;CHAR(10),"")),"")</f>
        <v/>
      </c>
      <c r="AT11" s="8" t="str">
        <f t="shared" si="26"/>
        <v/>
      </c>
      <c r="AU11" s="8" t="str">
        <f t="shared" si="26"/>
        <v/>
      </c>
      <c r="AV11" s="8" t="str">
        <f t="shared" si="26"/>
        <v/>
      </c>
      <c r="AW11" s="8" t="str">
        <f t="shared" si="26"/>
        <v/>
      </c>
      <c r="AX11" s="8" t="str">
        <f t="shared" si="26"/>
        <v/>
      </c>
      <c r="AY11" s="8" t="str">
        <f t="shared" si="26"/>
        <v/>
      </c>
      <c r="AZ11" s="8" t="str">
        <f t="shared" si="26"/>
        <v/>
      </c>
      <c r="BA11" s="8" t="str">
        <f t="shared" si="26"/>
        <v/>
      </c>
      <c r="BB11" s="8" t="str">
        <f t="shared" ref="BB11" si="27">IF(BB10&lt;&gt;"",IF(BB10&gt;=11,"جبرت بـ "&amp;BB10&amp;" درجة في "&amp;X$3&amp;CHAR(10),IF(BB10&gt;=3,"جبرت بـ "&amp;BB10&amp;" درجات في "&amp;X$3&amp;CHAR(10),"")),"")</f>
        <v/>
      </c>
      <c r="BC11" s="8" t="str">
        <f t="shared" ref="BC11" si="28">IF(BC10&lt;&gt;"",IF(BC10&gt;=11,"جبرت بـ "&amp;BC10&amp;" درجة في "&amp;AA$3&amp;CHAR(10),IF(BC10&gt;=3,"جبرت بـ "&amp;BC10&amp;" درجات في "&amp;AA$3&amp;CHAR(10),"")),"")</f>
        <v/>
      </c>
      <c r="BE11" s="168"/>
      <c r="BF11" s="168"/>
      <c r="BJ11" s="65">
        <f>SUM(BJ7:BJ10)</f>
        <v>14</v>
      </c>
    </row>
    <row r="12" spans="1:66" ht="21" customHeight="1">
      <c r="A12" s="204"/>
      <c r="B12" s="336"/>
      <c r="C12" s="210"/>
      <c r="D12" s="210"/>
      <c r="E12" s="235"/>
      <c r="F12" s="25" t="s">
        <v>30</v>
      </c>
      <c r="G12" s="26">
        <v>74</v>
      </c>
      <c r="H12" s="27">
        <v>55</v>
      </c>
      <c r="I12" s="27">
        <v>60</v>
      </c>
      <c r="J12" s="27">
        <v>68</v>
      </c>
      <c r="K12" s="28">
        <v>60</v>
      </c>
      <c r="L12" s="29">
        <v>22</v>
      </c>
      <c r="M12" s="62" t="str">
        <f>ll</f>
        <v/>
      </c>
      <c r="N12" s="27">
        <v>90</v>
      </c>
      <c r="O12" s="27">
        <v>56</v>
      </c>
      <c r="P12" s="27">
        <v>65</v>
      </c>
      <c r="Q12" s="27">
        <v>74</v>
      </c>
      <c r="R12" s="27">
        <v>60</v>
      </c>
      <c r="S12" s="27">
        <v>60</v>
      </c>
      <c r="T12" s="27">
        <v>52</v>
      </c>
      <c r="U12" s="27">
        <v>0</v>
      </c>
      <c r="V12" s="28">
        <v>0</v>
      </c>
      <c r="W12" s="216"/>
      <c r="X12" s="30"/>
      <c r="Y12" s="59"/>
      <c r="Z12" s="216"/>
      <c r="AA12" s="30"/>
      <c r="AB12" s="59"/>
      <c r="AC12" s="324"/>
      <c r="AD12" s="327"/>
      <c r="AE12" s="330"/>
      <c r="AF12" s="333"/>
      <c r="AG12" s="255"/>
      <c r="AH12" s="255"/>
      <c r="AI12" s="255"/>
      <c r="AJ12" s="250"/>
      <c r="AK12" s="176"/>
      <c r="BE12" s="168"/>
      <c r="BF12" s="168"/>
    </row>
    <row r="13" spans="1:66" ht="21" customHeight="1">
      <c r="A13" s="204"/>
      <c r="B13" s="336"/>
      <c r="C13" s="210"/>
      <c r="D13" s="210"/>
      <c r="E13" s="235"/>
      <c r="F13" s="169" t="s">
        <v>31</v>
      </c>
      <c r="G13" s="47">
        <f t="shared" ref="G13" si="29">IF(G12="","",IF(G12="غ","غ",IF(G12="","",SUM(G10:G12))))</f>
        <v>74</v>
      </c>
      <c r="H13" s="47">
        <f t="shared" ref="H13:K13" si="30">IF(H12="","",IF(H12="غ","غ",IF(H12="","",SUM(H10:H12))))</f>
        <v>71</v>
      </c>
      <c r="I13" s="47">
        <f t="shared" si="30"/>
        <v>76</v>
      </c>
      <c r="J13" s="47">
        <f t="shared" si="30"/>
        <v>84</v>
      </c>
      <c r="K13" s="47">
        <f t="shared" si="30"/>
        <v>77</v>
      </c>
      <c r="L13" s="48">
        <f>lmq</f>
        <v>49</v>
      </c>
      <c r="M13" s="76" t="str">
        <f>raf</f>
        <v>50</v>
      </c>
      <c r="N13" s="47">
        <f t="shared" ref="N13:V13" si="31">IF(N12="","",IF(N12="غ","غ",IF(N12="","",SUM(N10:N12))))</f>
        <v>90</v>
      </c>
      <c r="O13" s="47">
        <f t="shared" si="31"/>
        <v>76</v>
      </c>
      <c r="P13" s="47">
        <f t="shared" si="31"/>
        <v>81</v>
      </c>
      <c r="Q13" s="47">
        <f t="shared" si="31"/>
        <v>94</v>
      </c>
      <c r="R13" s="47">
        <f t="shared" si="31"/>
        <v>78</v>
      </c>
      <c r="S13" s="47">
        <f t="shared" si="31"/>
        <v>78</v>
      </c>
      <c r="T13" s="47">
        <f t="shared" si="31"/>
        <v>65</v>
      </c>
      <c r="U13" s="47">
        <f t="shared" si="31"/>
        <v>84</v>
      </c>
      <c r="V13" s="47">
        <f t="shared" si="31"/>
        <v>84</v>
      </c>
      <c r="W13" s="216"/>
      <c r="X13" s="54"/>
      <c r="Y13" s="60"/>
      <c r="Z13" s="216"/>
      <c r="AA13" s="54"/>
      <c r="AB13" s="60"/>
      <c r="AC13" s="324"/>
      <c r="AD13" s="327"/>
      <c r="AE13" s="330"/>
      <c r="AF13" s="333"/>
      <c r="AG13" s="255"/>
      <c r="AH13" s="255"/>
      <c r="AI13" s="255"/>
      <c r="AJ13" s="250"/>
      <c r="AK13" s="176"/>
      <c r="BE13" s="168"/>
      <c r="BF13" s="168"/>
    </row>
    <row r="14" spans="1:66" ht="21" customHeight="1">
      <c r="A14" s="204"/>
      <c r="B14" s="336"/>
      <c r="C14" s="210"/>
      <c r="D14" s="210"/>
      <c r="E14" s="235"/>
      <c r="F14" s="170"/>
      <c r="G14" s="49" t="str">
        <f t="shared" ref="G14:K14" si="32">IF(G13="","",IF(G13=48,"50",IF(G13=49,"50",IF(G13&gt;=50,"",IF(G13&lt;=47,"",)))))</f>
        <v/>
      </c>
      <c r="H14" s="51" t="str">
        <f t="shared" si="32"/>
        <v/>
      </c>
      <c r="I14" s="51" t="str">
        <f t="shared" si="32"/>
        <v/>
      </c>
      <c r="J14" s="51" t="str">
        <f t="shared" si="32"/>
        <v/>
      </c>
      <c r="K14" s="52" t="str">
        <f t="shared" si="32"/>
        <v/>
      </c>
      <c r="L14" s="50"/>
      <c r="M14" s="46"/>
      <c r="N14" s="51" t="str">
        <f t="shared" ref="N14:V14" si="33">IF(N13="","",IF(N13=48,"50",IF(N13=49,"50",IF(N13&gt;=50,"",IF(N13&lt;=47,"",)))))</f>
        <v/>
      </c>
      <c r="O14" s="51" t="str">
        <f t="shared" si="33"/>
        <v/>
      </c>
      <c r="P14" s="51" t="str">
        <f t="shared" si="33"/>
        <v/>
      </c>
      <c r="Q14" s="51" t="str">
        <f t="shared" si="33"/>
        <v/>
      </c>
      <c r="R14" s="51" t="str">
        <f t="shared" si="33"/>
        <v/>
      </c>
      <c r="S14" s="51" t="str">
        <f t="shared" si="33"/>
        <v/>
      </c>
      <c r="T14" s="51" t="str">
        <f t="shared" si="33"/>
        <v/>
      </c>
      <c r="U14" s="51" t="str">
        <f t="shared" si="33"/>
        <v/>
      </c>
      <c r="V14" s="52" t="str">
        <f t="shared" si="33"/>
        <v/>
      </c>
      <c r="W14" s="216"/>
      <c r="X14" s="55"/>
      <c r="Y14" s="56"/>
      <c r="Z14" s="216"/>
      <c r="AA14" s="55"/>
      <c r="AB14" s="56"/>
      <c r="AC14" s="324"/>
      <c r="AD14" s="327"/>
      <c r="AE14" s="330"/>
      <c r="AF14" s="333"/>
      <c r="AG14" s="255"/>
      <c r="AH14" s="255"/>
      <c r="AI14" s="255"/>
      <c r="AJ14" s="250"/>
      <c r="AK14" s="176"/>
    </row>
    <row r="15" spans="1:66" ht="21" customHeight="1" thickBot="1">
      <c r="A15" s="205"/>
      <c r="B15" s="337"/>
      <c r="C15" s="211"/>
      <c r="D15" s="211"/>
      <c r="E15" s="236"/>
      <c r="F15" s="31" t="s">
        <v>32</v>
      </c>
      <c r="G15" s="32" t="str">
        <f t="shared" ref="G15:K15" si="34">IF(G13="","",IF(G13="غ","غ",IF(G14&lt;=64,"ل",IF(G13&gt;=90,"م",IF(G13&gt;=80,"جج",IF(G13&gt;=65,"ج",IF(G13&gt;=48,"ل",IF(G13&gt;=35,"ض",IF(G13&gt;=0,"ضج",IF(G14=50,"ل"))))))))))</f>
        <v>ج</v>
      </c>
      <c r="H15" s="32" t="str">
        <f t="shared" si="34"/>
        <v>ج</v>
      </c>
      <c r="I15" s="32" t="str">
        <f t="shared" si="34"/>
        <v>ج</v>
      </c>
      <c r="J15" s="32" t="str">
        <f t="shared" si="34"/>
        <v>جج</v>
      </c>
      <c r="K15" s="32" t="str">
        <f t="shared" si="34"/>
        <v>ج</v>
      </c>
      <c r="L15" s="33" t="str">
        <f t="shared" ref="L15" si="35">IF(L13="","",IF(L13="غ","غ",IF(M13=50,"ل",IF(M13="0","ضج",IF(L13&gt;=90,"م",IF(L13&gt;=80,"جج",IF(L13&gt;=65,"ج",IF(L13&gt;=40,"ل"))))))))</f>
        <v>ل</v>
      </c>
      <c r="M15" s="34"/>
      <c r="N15" s="32" t="str">
        <f t="shared" ref="N15:V15" si="36">IF(N13="","",IF(N13="غ","غ",IF(N14&lt;=64,"ل",IF(N13&gt;=90,"م",IF(N13&gt;=80,"جج",IF(N13&gt;=65,"ج",IF(N13&gt;=48,"ل",IF(N13&gt;=35,"ض",IF(N13&gt;=0,"ضج",IF(N14=50,"ل"))))))))))</f>
        <v>م</v>
      </c>
      <c r="O15" s="32" t="str">
        <f t="shared" si="36"/>
        <v>ج</v>
      </c>
      <c r="P15" s="32" t="str">
        <f t="shared" si="36"/>
        <v>جج</v>
      </c>
      <c r="Q15" s="32" t="str">
        <f t="shared" si="36"/>
        <v>م</v>
      </c>
      <c r="R15" s="32" t="str">
        <f t="shared" si="36"/>
        <v>ج</v>
      </c>
      <c r="S15" s="32" t="str">
        <f t="shared" si="36"/>
        <v>ج</v>
      </c>
      <c r="T15" s="32" t="str">
        <f t="shared" si="36"/>
        <v>ج</v>
      </c>
      <c r="U15" s="32" t="str">
        <f t="shared" si="36"/>
        <v>جج</v>
      </c>
      <c r="V15" s="32" t="str">
        <f t="shared" si="36"/>
        <v>جج</v>
      </c>
      <c r="W15" s="217"/>
      <c r="X15" s="252"/>
      <c r="Y15" s="253"/>
      <c r="Z15" s="217"/>
      <c r="AA15" s="252"/>
      <c r="AB15" s="253"/>
      <c r="AC15" s="325"/>
      <c r="AD15" s="328"/>
      <c r="AE15" s="331"/>
      <c r="AF15" s="334"/>
      <c r="AG15" s="256"/>
      <c r="AH15" s="256"/>
      <c r="AI15" s="256"/>
      <c r="AJ15" s="251"/>
      <c r="AK15" s="177"/>
      <c r="AL15" s="53">
        <f t="shared" ref="AL15" si="37">IF(OR(G15="",H15="",I15="",J15="",K15="",L15="",N15="",O15="",P15="",S15="",T15="",U15="",V15="",),"",COUNTIF(G15:AB15,"ض")+COUNTIF(G15:AB15,"ضج")+COUNTIF(G15:AB15,"غ")+COUNTIF(G15:AB15,"ملغاة"))</f>
        <v>0</v>
      </c>
      <c r="AM15" s="64" t="str">
        <f t="shared" ref="AM15:AR15" si="38">IF(OR(G15="ض",G15="ضج",G15="غ",G15="ملغاة"),1,"")</f>
        <v/>
      </c>
      <c r="AN15" s="64" t="str">
        <f t="shared" si="38"/>
        <v/>
      </c>
      <c r="AO15" s="64" t="str">
        <f t="shared" si="38"/>
        <v/>
      </c>
      <c r="AP15" s="64" t="str">
        <f t="shared" si="38"/>
        <v/>
      </c>
      <c r="AQ15" s="64" t="str">
        <f t="shared" si="38"/>
        <v/>
      </c>
      <c r="AR15" s="64" t="str">
        <f t="shared" si="38"/>
        <v/>
      </c>
      <c r="AS15" s="64" t="str">
        <f t="shared" ref="AS15:BA15" si="39">IF(OR(N15="ض",N15="ضج",N15="غ",N15="ملغاة"),1,"")</f>
        <v/>
      </c>
      <c r="AT15" s="64" t="str">
        <f t="shared" si="39"/>
        <v/>
      </c>
      <c r="AU15" s="64" t="str">
        <f t="shared" si="39"/>
        <v/>
      </c>
      <c r="AV15" s="64" t="str">
        <f t="shared" si="39"/>
        <v/>
      </c>
      <c r="AW15" s="64" t="str">
        <f t="shared" si="39"/>
        <v/>
      </c>
      <c r="AX15" s="64" t="str">
        <f t="shared" si="39"/>
        <v/>
      </c>
      <c r="AY15" s="64" t="str">
        <f t="shared" si="39"/>
        <v/>
      </c>
      <c r="AZ15" s="64" t="str">
        <f t="shared" si="39"/>
        <v/>
      </c>
      <c r="BA15" s="64" t="str">
        <f t="shared" si="39"/>
        <v/>
      </c>
      <c r="BB15" s="64" t="str">
        <f t="shared" ref="BB15" si="40">IF(OR(X15="ض",X15="ضج",X15="غ",X15="ملغاة"),1,"")</f>
        <v/>
      </c>
      <c r="BC15" s="64" t="str">
        <f t="shared" ref="BC15" si="41">IF(OR(AA15="ض",AA15="ضج",AA15="غ",AA15="ملغاة"),1,"")</f>
        <v/>
      </c>
    </row>
    <row r="16" spans="1:66" ht="21" customHeight="1" thickBot="1">
      <c r="A16" s="203">
        <v>3003</v>
      </c>
      <c r="B16" s="335" t="s">
        <v>66</v>
      </c>
      <c r="C16" s="209" t="s">
        <v>36</v>
      </c>
      <c r="D16" s="209" t="s">
        <v>37</v>
      </c>
      <c r="E16" s="234">
        <v>3</v>
      </c>
      <c r="F16" s="19" t="s">
        <v>33</v>
      </c>
      <c r="G16" s="20"/>
      <c r="H16" s="21">
        <v>17</v>
      </c>
      <c r="I16" s="21">
        <v>20</v>
      </c>
      <c r="J16" s="21">
        <v>16</v>
      </c>
      <c r="K16" s="22">
        <v>18</v>
      </c>
      <c r="L16" s="41"/>
      <c r="M16" s="61"/>
      <c r="N16" s="21"/>
      <c r="O16" s="21">
        <v>20</v>
      </c>
      <c r="P16" s="21">
        <v>20</v>
      </c>
      <c r="Q16" s="21">
        <v>20</v>
      </c>
      <c r="R16" s="21">
        <v>18</v>
      </c>
      <c r="S16" s="21">
        <v>18</v>
      </c>
      <c r="T16" s="21">
        <v>18</v>
      </c>
      <c r="U16" s="21">
        <v>18</v>
      </c>
      <c r="V16" s="22">
        <v>16</v>
      </c>
      <c r="W16" s="215"/>
      <c r="X16" s="24"/>
      <c r="Y16" s="57"/>
      <c r="Z16" s="215"/>
      <c r="AA16" s="24"/>
      <c r="AB16" s="57"/>
      <c r="AC16" s="323">
        <f t="shared" ref="AC16" si="42">IF(V19="","",IF(OR(AL21&gt;=1),"",SUM(N19:V19,G19:L19)))</f>
        <v>1351</v>
      </c>
      <c r="AD16" s="326">
        <f t="shared" ref="AD16" si="43">IF(AC16="","",(AC16/1500))</f>
        <v>0.90066666666666662</v>
      </c>
      <c r="AE16" s="329" t="str">
        <f t="shared" ref="AE16" si="44">IF(OR(AL21=1),"بمادة",IF(OR(AL21=2),"بمادتين",IF(AD16="","",IF(AD16&gt;100%,"",IF(AD16&gt;=90%,"ممتاز",IF(AD16&gt;=80%,"جيد جداً",IF(AD16&gt;=65%,"جيد",IF(AD16&gt;=50%,"مقبول"))))))))</f>
        <v>ممتاز</v>
      </c>
      <c r="AF16" s="332" t="str">
        <f t="shared" ref="AF16" si="45">IF(OR(G21="غ",AA21="غ"),"غائبة",IF(AL21="","",IF(AL21=0,"ناجحة",IF(AL21&lt;=2,"منقولة",IF(AL21&gt;2,"راسبة")))))</f>
        <v>ناجحة</v>
      </c>
      <c r="AG16" s="254"/>
      <c r="AH16" s="254"/>
      <c r="AI16" s="254">
        <v>1209</v>
      </c>
      <c r="AJ16" s="43"/>
      <c r="AK16" s="175" t="str">
        <f t="shared" ref="AK16" si="46">IF(BE16&lt;&gt;"",BE16,IF(ISNUMBER(SEARCH("منقول",AF16)),AF16&amp;CHAR(10)&amp;BF16,""))</f>
        <v/>
      </c>
      <c r="AL16" s="8" t="b">
        <f t="shared" ref="AL16" si="47">IF(OR(AL21=0,AL21&lt;3),TRUE,FALSE)</f>
        <v>1</v>
      </c>
      <c r="AM16" s="8" t="str">
        <f t="shared" ref="AM16:AR16" si="48">IF(AND(G19&lt;48,G21="ل",$AL16=TRUE),50-G19,"")</f>
        <v/>
      </c>
      <c r="AN16" s="8" t="str">
        <f t="shared" si="48"/>
        <v/>
      </c>
      <c r="AO16" s="8" t="str">
        <f t="shared" si="48"/>
        <v/>
      </c>
      <c r="AP16" s="8" t="str">
        <f t="shared" si="48"/>
        <v/>
      </c>
      <c r="AQ16" s="8" t="str">
        <f t="shared" si="48"/>
        <v/>
      </c>
      <c r="AR16" s="8" t="str">
        <f t="shared" si="48"/>
        <v/>
      </c>
      <c r="AS16" s="8" t="str">
        <f t="shared" ref="AS16:BA16" si="49">IF(AND(N19&lt;48,N21="ل",$AL16=TRUE),50-N19,"")</f>
        <v/>
      </c>
      <c r="AT16" s="8" t="str">
        <f t="shared" si="49"/>
        <v/>
      </c>
      <c r="AU16" s="8" t="str">
        <f t="shared" si="49"/>
        <v/>
      </c>
      <c r="AV16" s="8" t="str">
        <f t="shared" si="49"/>
        <v/>
      </c>
      <c r="AW16" s="8" t="str">
        <f t="shared" si="49"/>
        <v/>
      </c>
      <c r="AX16" s="8" t="str">
        <f t="shared" si="49"/>
        <v/>
      </c>
      <c r="AY16" s="8" t="str">
        <f t="shared" si="49"/>
        <v/>
      </c>
      <c r="AZ16" s="8" t="str">
        <f t="shared" si="49"/>
        <v/>
      </c>
      <c r="BA16" s="8" t="str">
        <f t="shared" si="49"/>
        <v/>
      </c>
      <c r="BB16" s="8" t="str">
        <f t="shared" ref="BB16" si="50">IF(AND(X19&lt;48,X21="ل",$AL16=TRUE),50-X19,"")</f>
        <v/>
      </c>
      <c r="BC16" s="8" t="str">
        <f t="shared" ref="BC16" si="51">IF(AND(AA19&lt;48,AA21="ل",$AL16=TRUE),50-AA19,"")</f>
        <v/>
      </c>
      <c r="BD16" s="65">
        <f t="shared" ref="BD16" si="52">COUNT(AM16:BC16)</f>
        <v>0</v>
      </c>
      <c r="BE16" s="168" t="str">
        <f t="shared" ref="BE16" si="53">IF(AND(BD16&gt;0,AL21&gt;0),AM17&amp;AN17&amp;AO17&amp;AP17&amp;AQ17&amp;AR17&amp;AS17&amp;AT17&amp;AU17&amp;AV17&amp;AW17&amp;AX17&amp;AY17&amp;AZ17&amp;BA17&amp;BB17&amp;BC17&amp;" لتنقل بـ"&amp;BF16,IF(AND(BD16&gt;0,AL21=0),AM17&amp;AN17&amp;AO17&amp;AP17&amp;AQ17&amp;AR17&amp;AS17&amp;AT17&amp;AU17&amp;AV17&amp;AW17&amp;AX17&amp;AY17&amp;AZ17&amp;BA17&amp;BB17&amp;BC17&amp;"لتنجح بتقدير",""))</f>
        <v/>
      </c>
      <c r="BF16" s="168" t="str">
        <f t="shared" ref="BF16" si="54">IF(OR($AL21=1,$AL21=2),IF(AM21=1,G$3&amp;" | ","")&amp;IF(AN21=1,H$3&amp;" | ","")&amp;IF(AO21=1,I$3&amp;" | ","")&amp;IF(AP21=1,$J$3&amp;" | ","")&amp;IF(AQ21=1,K$3&amp;" | ","")&amp;IF(AR21=1,L$3&amp;" | ","")&amp;" | ","")&amp;IF(AS21=1,N$3&amp;" | ","")&amp;IF(AT21=1,O$3&amp;" | ","")&amp;IF(AU21=1,P$3&amp;" | ","")&amp;IF(AV21=1,Q$3&amp;" | ","")&amp;IF(AW21=1,R$3&amp;" | ","")&amp;IF(AX21=1,S$3&amp;" | ","")&amp;IF(AY21=1,T$3&amp;" | ","")&amp;IF(AZ21=1,U$3&amp;" | ","")&amp;IF(BA21=1,V16&amp;" | ","")&amp;IF(BB21=1,W15&amp;" | ","")&amp;IF(BC21=1,Z15&amp;" | ","")</f>
        <v/>
      </c>
    </row>
    <row r="17" spans="1:58" ht="21" customHeight="1">
      <c r="A17" s="204"/>
      <c r="B17" s="336"/>
      <c r="C17" s="210"/>
      <c r="D17" s="210"/>
      <c r="E17" s="235"/>
      <c r="F17" s="19" t="s">
        <v>29</v>
      </c>
      <c r="G17" s="38"/>
      <c r="H17" s="39"/>
      <c r="I17" s="39"/>
      <c r="J17" s="39"/>
      <c r="K17" s="40"/>
      <c r="L17" s="23">
        <v>50</v>
      </c>
      <c r="M17" s="62" t="str">
        <f>ll</f>
        <v/>
      </c>
      <c r="N17" s="39"/>
      <c r="O17" s="39"/>
      <c r="P17" s="39"/>
      <c r="Q17" s="39"/>
      <c r="R17" s="39"/>
      <c r="S17" s="39"/>
      <c r="T17" s="39"/>
      <c r="U17" s="39">
        <v>77</v>
      </c>
      <c r="V17" s="40">
        <v>79</v>
      </c>
      <c r="W17" s="216"/>
      <c r="X17" s="42"/>
      <c r="Y17" s="58"/>
      <c r="Z17" s="216"/>
      <c r="AA17" s="42"/>
      <c r="AB17" s="58"/>
      <c r="AC17" s="324"/>
      <c r="AD17" s="327"/>
      <c r="AE17" s="330"/>
      <c r="AF17" s="333"/>
      <c r="AG17" s="255"/>
      <c r="AH17" s="255"/>
      <c r="AI17" s="255"/>
      <c r="AJ17" s="249"/>
      <c r="AK17" s="176"/>
      <c r="AM17" s="8" t="str">
        <f t="shared" ref="AM17:AR17" si="55">IF(AM16&lt;&gt;"",IF(AM16&gt;=11,"جبرت بـ "&amp;AM16&amp;" درجة في "&amp;G$3&amp;CHAR(10),IF(AM16&gt;=3,"جبرت بـ "&amp;AM16&amp;" درجات في "&amp;G$3&amp;CHAR(10),"")),"")</f>
        <v/>
      </c>
      <c r="AN17" s="8" t="str">
        <f t="shared" si="55"/>
        <v/>
      </c>
      <c r="AO17" s="8" t="str">
        <f t="shared" si="55"/>
        <v/>
      </c>
      <c r="AP17" s="8" t="str">
        <f t="shared" si="55"/>
        <v/>
      </c>
      <c r="AQ17" s="8" t="str">
        <f t="shared" si="55"/>
        <v/>
      </c>
      <c r="AR17" s="8" t="str">
        <f t="shared" si="55"/>
        <v/>
      </c>
      <c r="AS17" s="8" t="str">
        <f t="shared" ref="AS17:BA17" si="56">IF(AS16&lt;&gt;"",IF(AS16&gt;=11,"جبرت بـ "&amp;AS16&amp;" درجة في "&amp;N$3&amp;CHAR(10),IF(AS16&gt;=3,"جبرت بـ "&amp;AS16&amp;" درجات في "&amp;N$3&amp;CHAR(10),"")),"")</f>
        <v/>
      </c>
      <c r="AT17" s="8" t="str">
        <f t="shared" si="56"/>
        <v/>
      </c>
      <c r="AU17" s="8" t="str">
        <f t="shared" si="56"/>
        <v/>
      </c>
      <c r="AV17" s="8" t="str">
        <f t="shared" si="56"/>
        <v/>
      </c>
      <c r="AW17" s="8" t="str">
        <f t="shared" si="56"/>
        <v/>
      </c>
      <c r="AX17" s="8" t="str">
        <f t="shared" si="56"/>
        <v/>
      </c>
      <c r="AY17" s="8" t="str">
        <f t="shared" si="56"/>
        <v/>
      </c>
      <c r="AZ17" s="8" t="str">
        <f t="shared" si="56"/>
        <v/>
      </c>
      <c r="BA17" s="8" t="str">
        <f t="shared" si="56"/>
        <v/>
      </c>
      <c r="BB17" s="8" t="str">
        <f t="shared" ref="BB17" si="57">IF(BB16&lt;&gt;"",IF(BB16&gt;=11,"جبرت بـ "&amp;BB16&amp;" درجة في "&amp;X$3&amp;CHAR(10),IF(BB16&gt;=3,"جبرت بـ "&amp;BB16&amp;" درجات في "&amp;X$3&amp;CHAR(10),"")),"")</f>
        <v/>
      </c>
      <c r="BC17" s="8" t="str">
        <f t="shared" ref="BC17" si="58">IF(BC16&lt;&gt;"",IF(BC16&gt;=11,"جبرت بـ "&amp;BC16&amp;" درجة في "&amp;AA$3&amp;CHAR(10),IF(BC16&gt;=3,"جبرت بـ "&amp;BC16&amp;" درجات في "&amp;AA$3&amp;CHAR(10),"")),"")</f>
        <v/>
      </c>
      <c r="BE17" s="168"/>
      <c r="BF17" s="168"/>
    </row>
    <row r="18" spans="1:58" ht="21" customHeight="1">
      <c r="A18" s="204"/>
      <c r="B18" s="336"/>
      <c r="C18" s="210"/>
      <c r="D18" s="210"/>
      <c r="E18" s="235"/>
      <c r="F18" s="25" t="s">
        <v>30</v>
      </c>
      <c r="G18" s="26">
        <v>91</v>
      </c>
      <c r="H18" s="27">
        <v>70</v>
      </c>
      <c r="I18" s="27">
        <v>70</v>
      </c>
      <c r="J18" s="27">
        <v>65</v>
      </c>
      <c r="K18" s="28">
        <v>61</v>
      </c>
      <c r="L18" s="29">
        <v>50</v>
      </c>
      <c r="M18" s="62" t="str">
        <f>ll</f>
        <v/>
      </c>
      <c r="N18" s="27">
        <v>94</v>
      </c>
      <c r="O18" s="27">
        <v>58</v>
      </c>
      <c r="P18" s="27">
        <v>70</v>
      </c>
      <c r="Q18" s="27">
        <v>78</v>
      </c>
      <c r="R18" s="27">
        <v>72</v>
      </c>
      <c r="S18" s="27">
        <v>74</v>
      </c>
      <c r="T18" s="27">
        <v>73</v>
      </c>
      <c r="U18" s="27">
        <v>0</v>
      </c>
      <c r="V18" s="28">
        <v>0</v>
      </c>
      <c r="W18" s="216"/>
      <c r="X18" s="30"/>
      <c r="Y18" s="59"/>
      <c r="Z18" s="216"/>
      <c r="AA18" s="30"/>
      <c r="AB18" s="59"/>
      <c r="AC18" s="324"/>
      <c r="AD18" s="327"/>
      <c r="AE18" s="330"/>
      <c r="AF18" s="333"/>
      <c r="AG18" s="255"/>
      <c r="AH18" s="255"/>
      <c r="AI18" s="255"/>
      <c r="AJ18" s="250"/>
      <c r="AK18" s="176"/>
      <c r="BE18" s="168"/>
      <c r="BF18" s="168"/>
    </row>
    <row r="19" spans="1:58" ht="21" customHeight="1">
      <c r="A19" s="204"/>
      <c r="B19" s="336"/>
      <c r="C19" s="210"/>
      <c r="D19" s="210"/>
      <c r="E19" s="235"/>
      <c r="F19" s="169" t="s">
        <v>31</v>
      </c>
      <c r="G19" s="47">
        <f t="shared" ref="G19" si="59">IF(G18="","",IF(G18="غ","غ",IF(G18="","",SUM(G16:G18))))</f>
        <v>91</v>
      </c>
      <c r="H19" s="47">
        <f t="shared" ref="H19:K19" si="60">IF(H18="","",IF(H18="غ","غ",IF(H18="","",SUM(H16:H18))))</f>
        <v>87</v>
      </c>
      <c r="I19" s="47">
        <f t="shared" si="60"/>
        <v>90</v>
      </c>
      <c r="J19" s="47">
        <f t="shared" si="60"/>
        <v>81</v>
      </c>
      <c r="K19" s="47">
        <f t="shared" si="60"/>
        <v>79</v>
      </c>
      <c r="L19" s="48">
        <f>lmq</f>
        <v>100</v>
      </c>
      <c r="M19" s="63" t="str">
        <f>raf</f>
        <v/>
      </c>
      <c r="N19" s="47">
        <f t="shared" ref="N19:V19" si="61">IF(N18="","",IF(N18="غ","غ",IF(N18="","",SUM(N16:N18))))</f>
        <v>94</v>
      </c>
      <c r="O19" s="47">
        <f t="shared" si="61"/>
        <v>78</v>
      </c>
      <c r="P19" s="47">
        <f t="shared" si="61"/>
        <v>90</v>
      </c>
      <c r="Q19" s="47">
        <f t="shared" si="61"/>
        <v>98</v>
      </c>
      <c r="R19" s="47">
        <f t="shared" si="61"/>
        <v>90</v>
      </c>
      <c r="S19" s="47">
        <f t="shared" si="61"/>
        <v>92</v>
      </c>
      <c r="T19" s="47">
        <f t="shared" si="61"/>
        <v>91</v>
      </c>
      <c r="U19" s="47">
        <f t="shared" si="61"/>
        <v>95</v>
      </c>
      <c r="V19" s="47">
        <f t="shared" si="61"/>
        <v>95</v>
      </c>
      <c r="W19" s="216"/>
      <c r="X19" s="54"/>
      <c r="Y19" s="60"/>
      <c r="Z19" s="216"/>
      <c r="AA19" s="54"/>
      <c r="AB19" s="60"/>
      <c r="AC19" s="324"/>
      <c r="AD19" s="327"/>
      <c r="AE19" s="330"/>
      <c r="AF19" s="333"/>
      <c r="AG19" s="255"/>
      <c r="AH19" s="255"/>
      <c r="AI19" s="255"/>
      <c r="AJ19" s="250"/>
      <c r="AK19" s="176"/>
      <c r="BE19" s="168"/>
      <c r="BF19" s="168"/>
    </row>
    <row r="20" spans="1:58" ht="21" customHeight="1">
      <c r="A20" s="204"/>
      <c r="B20" s="336"/>
      <c r="C20" s="210"/>
      <c r="D20" s="210"/>
      <c r="E20" s="235"/>
      <c r="F20" s="170"/>
      <c r="G20" s="49" t="str">
        <f t="shared" ref="G20:K20" si="62">IF(G19="","",IF(G19=48,"50",IF(G19=49,"50",IF(G19&gt;=50,"",IF(G19&lt;=47,"",)))))</f>
        <v/>
      </c>
      <c r="H20" s="51" t="str">
        <f t="shared" si="62"/>
        <v/>
      </c>
      <c r="I20" s="51" t="str">
        <f t="shared" si="62"/>
        <v/>
      </c>
      <c r="J20" s="51" t="str">
        <f t="shared" si="62"/>
        <v/>
      </c>
      <c r="K20" s="52" t="str">
        <f t="shared" si="62"/>
        <v/>
      </c>
      <c r="L20" s="50"/>
      <c r="M20" s="46"/>
      <c r="N20" s="51" t="str">
        <f t="shared" ref="N20:V20" si="63">IF(N19="","",IF(N19=48,"50",IF(N19=49,"50",IF(N19&gt;=50,"",IF(N19&lt;=47,"",)))))</f>
        <v/>
      </c>
      <c r="O20" s="51" t="str">
        <f t="shared" si="63"/>
        <v/>
      </c>
      <c r="P20" s="51" t="str">
        <f t="shared" si="63"/>
        <v/>
      </c>
      <c r="Q20" s="51" t="str">
        <f t="shared" si="63"/>
        <v/>
      </c>
      <c r="R20" s="51" t="str">
        <f t="shared" si="63"/>
        <v/>
      </c>
      <c r="S20" s="51" t="str">
        <f t="shared" si="63"/>
        <v/>
      </c>
      <c r="T20" s="51" t="str">
        <f t="shared" si="63"/>
        <v/>
      </c>
      <c r="U20" s="51" t="str">
        <f t="shared" si="63"/>
        <v/>
      </c>
      <c r="V20" s="52" t="str">
        <f t="shared" si="63"/>
        <v/>
      </c>
      <c r="W20" s="216"/>
      <c r="X20" s="55"/>
      <c r="Y20" s="56"/>
      <c r="Z20" s="216"/>
      <c r="AA20" s="55"/>
      <c r="AB20" s="56"/>
      <c r="AC20" s="324"/>
      <c r="AD20" s="327"/>
      <c r="AE20" s="330"/>
      <c r="AF20" s="333"/>
      <c r="AG20" s="255"/>
      <c r="AH20" s="255"/>
      <c r="AI20" s="255"/>
      <c r="AJ20" s="250"/>
      <c r="AK20" s="176"/>
    </row>
    <row r="21" spans="1:58" ht="21" customHeight="1" thickBot="1">
      <c r="A21" s="205"/>
      <c r="B21" s="337"/>
      <c r="C21" s="211"/>
      <c r="D21" s="211"/>
      <c r="E21" s="236"/>
      <c r="F21" s="31" t="s">
        <v>32</v>
      </c>
      <c r="G21" s="32" t="str">
        <f t="shared" ref="G21:K21" si="64">IF(G19="","",IF(G19="غ","غ",IF(G20&lt;=64,"ل",IF(G19&gt;=90,"م",IF(G19&gt;=80,"جج",IF(G19&gt;=65,"ج",IF(G19&gt;=48,"ل",IF(G19&gt;=35,"ض",IF(G19&gt;=0,"ضج",IF(G20=50,"ل"))))))))))</f>
        <v>م</v>
      </c>
      <c r="H21" s="32" t="str">
        <f t="shared" si="64"/>
        <v>جج</v>
      </c>
      <c r="I21" s="32" t="str">
        <f t="shared" si="64"/>
        <v>م</v>
      </c>
      <c r="J21" s="32" t="str">
        <f t="shared" si="64"/>
        <v>جج</v>
      </c>
      <c r="K21" s="32" t="str">
        <f t="shared" si="64"/>
        <v>ج</v>
      </c>
      <c r="L21" s="33" t="str">
        <f t="shared" ref="L21" si="65">IF(L19="","",IF(L19="غ","غ",IF(M19=50,"ل",IF(M19="0","ضج",IF(L19&gt;=90,"م",IF(L19&gt;=80,"جج",IF(L19&gt;=65,"ج",IF(L19&gt;=40,"ل"))))))))</f>
        <v>م</v>
      </c>
      <c r="M21" s="34"/>
      <c r="N21" s="32" t="str">
        <f t="shared" ref="N21:V21" si="66">IF(N19="","",IF(N19="غ","غ",IF(N20&lt;=64,"ل",IF(N19&gt;=90,"م",IF(N19&gt;=80,"جج",IF(N19&gt;=65,"ج",IF(N19&gt;=48,"ل",IF(N19&gt;=35,"ض",IF(N19&gt;=0,"ضج",IF(N20=50,"ل"))))))))))</f>
        <v>م</v>
      </c>
      <c r="O21" s="32" t="str">
        <f t="shared" si="66"/>
        <v>ج</v>
      </c>
      <c r="P21" s="32" t="str">
        <f t="shared" si="66"/>
        <v>م</v>
      </c>
      <c r="Q21" s="32" t="str">
        <f t="shared" si="66"/>
        <v>م</v>
      </c>
      <c r="R21" s="32" t="str">
        <f t="shared" si="66"/>
        <v>م</v>
      </c>
      <c r="S21" s="32" t="str">
        <f t="shared" si="66"/>
        <v>م</v>
      </c>
      <c r="T21" s="32" t="str">
        <f t="shared" si="66"/>
        <v>م</v>
      </c>
      <c r="U21" s="32" t="str">
        <f t="shared" si="66"/>
        <v>م</v>
      </c>
      <c r="V21" s="32" t="str">
        <f t="shared" si="66"/>
        <v>م</v>
      </c>
      <c r="W21" s="217"/>
      <c r="X21" s="252"/>
      <c r="Y21" s="253"/>
      <c r="Z21" s="217"/>
      <c r="AA21" s="252"/>
      <c r="AB21" s="253"/>
      <c r="AC21" s="325"/>
      <c r="AD21" s="328"/>
      <c r="AE21" s="331"/>
      <c r="AF21" s="334"/>
      <c r="AG21" s="256"/>
      <c r="AH21" s="256"/>
      <c r="AI21" s="256"/>
      <c r="AJ21" s="251"/>
      <c r="AK21" s="177"/>
      <c r="AL21" s="53">
        <f t="shared" ref="AL21" si="67">IF(OR(G21="",H21="",I21="",J21="",K21="",L21="",N21="",O21="",P21="",S21="",T21="",U21="",V21="",),"",COUNTIF(G21:AB21,"ض")+COUNTIF(G21:AB21,"ضج")+COUNTIF(G21:AB21,"غ")+COUNTIF(G21:AB21,"ملغاة"))</f>
        <v>0</v>
      </c>
      <c r="AM21" s="64" t="str">
        <f t="shared" ref="AM21:AR21" si="68">IF(OR(G21="ض",G21="ضج",G21="غ",G21="ملغاة"),1,"")</f>
        <v/>
      </c>
      <c r="AN21" s="64" t="str">
        <f t="shared" si="68"/>
        <v/>
      </c>
      <c r="AO21" s="64" t="str">
        <f t="shared" si="68"/>
        <v/>
      </c>
      <c r="AP21" s="64" t="str">
        <f t="shared" si="68"/>
        <v/>
      </c>
      <c r="AQ21" s="64" t="str">
        <f t="shared" si="68"/>
        <v/>
      </c>
      <c r="AR21" s="64" t="str">
        <f t="shared" si="68"/>
        <v/>
      </c>
      <c r="AS21" s="64" t="str">
        <f t="shared" ref="AS21:BA21" si="69">IF(OR(N21="ض",N21="ضج",N21="غ",N21="ملغاة"),1,"")</f>
        <v/>
      </c>
      <c r="AT21" s="64" t="str">
        <f t="shared" si="69"/>
        <v/>
      </c>
      <c r="AU21" s="64" t="str">
        <f t="shared" si="69"/>
        <v/>
      </c>
      <c r="AV21" s="64" t="str">
        <f t="shared" si="69"/>
        <v/>
      </c>
      <c r="AW21" s="64" t="str">
        <f t="shared" si="69"/>
        <v/>
      </c>
      <c r="AX21" s="64" t="str">
        <f t="shared" si="69"/>
        <v/>
      </c>
      <c r="AY21" s="64" t="str">
        <f t="shared" si="69"/>
        <v/>
      </c>
      <c r="AZ21" s="64" t="str">
        <f t="shared" si="69"/>
        <v/>
      </c>
      <c r="BA21" s="64" t="str">
        <f t="shared" si="69"/>
        <v/>
      </c>
      <c r="BB21" s="64" t="str">
        <f t="shared" ref="BB21" si="70">IF(OR(X21="ض",X21="ضج",X21="غ",X21="ملغاة"),1,"")</f>
        <v/>
      </c>
      <c r="BC21" s="64" t="str">
        <f t="shared" ref="BC21" si="71">IF(OR(AA21="ض",AA21="ضج",AA21="غ",AA21="ملغاة"),1,"")</f>
        <v/>
      </c>
    </row>
    <row r="22" spans="1:58" ht="21" customHeight="1" thickBot="1">
      <c r="A22" s="203">
        <v>3004</v>
      </c>
      <c r="B22" s="335" t="s">
        <v>67</v>
      </c>
      <c r="C22" s="209" t="s">
        <v>36</v>
      </c>
      <c r="D22" s="209" t="s">
        <v>37</v>
      </c>
      <c r="E22" s="234">
        <v>4</v>
      </c>
      <c r="F22" s="19" t="s">
        <v>33</v>
      </c>
      <c r="G22" s="20"/>
      <c r="H22" s="21">
        <v>17</v>
      </c>
      <c r="I22" s="21">
        <v>18</v>
      </c>
      <c r="J22" s="21">
        <v>16</v>
      </c>
      <c r="K22" s="22">
        <v>16</v>
      </c>
      <c r="L22" s="41"/>
      <c r="M22" s="61"/>
      <c r="N22" s="21"/>
      <c r="O22" s="21">
        <v>20</v>
      </c>
      <c r="P22" s="21">
        <v>18</v>
      </c>
      <c r="Q22" s="21">
        <v>20</v>
      </c>
      <c r="R22" s="21">
        <v>18</v>
      </c>
      <c r="S22" s="21">
        <v>18</v>
      </c>
      <c r="T22" s="21">
        <v>15</v>
      </c>
      <c r="U22" s="21">
        <v>17</v>
      </c>
      <c r="V22" s="22">
        <v>16</v>
      </c>
      <c r="W22" s="215"/>
      <c r="X22" s="24"/>
      <c r="Y22" s="57"/>
      <c r="Z22" s="215"/>
      <c r="AA22" s="24"/>
      <c r="AB22" s="57"/>
      <c r="AC22" s="323">
        <f t="shared" ref="AC22" si="72">IF(V25="","",IF(OR(AL27&gt;=1),"",SUM(N25:V25,G25:L25)))</f>
        <v>1262</v>
      </c>
      <c r="AD22" s="326">
        <f t="shared" ref="AD22" si="73">IF(AC22="","",(AC22/1500))</f>
        <v>0.84133333333333338</v>
      </c>
      <c r="AE22" s="329" t="str">
        <f t="shared" ref="AE22" si="74">IF(OR(AL27=1),"بمادة",IF(OR(AL27=2),"بمادتين",IF(AD22="","",IF(AD22&gt;100%,"",IF(AD22&gt;=90%,"ممتاز",IF(AD22&gt;=80%,"جيد جداً",IF(AD22&gt;=65%,"جيد",IF(AD22&gt;=50%,"مقبول"))))))))</f>
        <v>جيد جداً</v>
      </c>
      <c r="AF22" s="332" t="str">
        <f t="shared" ref="AF22" si="75">IF(OR(G27="غ",AA27="غ"),"غائبة",IF(AL27="","",IF(AL27=0,"ناجحة",IF(AL27&lt;=2,"منقولة",IF(AL27&gt;2,"راسبة")))))</f>
        <v>ناجحة</v>
      </c>
      <c r="AG22" s="254">
        <v>594</v>
      </c>
      <c r="AH22" s="254">
        <v>1276</v>
      </c>
      <c r="AI22" s="254">
        <v>1164</v>
      </c>
      <c r="AJ22" s="43"/>
      <c r="AK22" s="175" t="str">
        <f t="shared" ref="AK22" si="76">IF(BE22&lt;&gt;"",BE22,IF(ISNUMBER(SEARCH("منقول",AF22)),AF22&amp;CHAR(10)&amp;BF22,""))</f>
        <v/>
      </c>
      <c r="AL22" s="8" t="b">
        <f t="shared" ref="AL22" si="77">IF(OR(AL27=0,AL27&lt;3),TRUE,FALSE)</f>
        <v>1</v>
      </c>
      <c r="AM22" s="8" t="str">
        <f t="shared" ref="AM22:AR22" si="78">IF(AND(G25&lt;48,G27="ل",$AL22=TRUE),50-G25,"")</f>
        <v/>
      </c>
      <c r="AN22" s="8" t="str">
        <f t="shared" si="78"/>
        <v/>
      </c>
      <c r="AO22" s="8" t="str">
        <f t="shared" si="78"/>
        <v/>
      </c>
      <c r="AP22" s="8" t="str">
        <f t="shared" si="78"/>
        <v/>
      </c>
      <c r="AQ22" s="8" t="str">
        <f t="shared" si="78"/>
        <v/>
      </c>
      <c r="AR22" s="8" t="str">
        <f t="shared" si="78"/>
        <v/>
      </c>
      <c r="AS22" s="8" t="str">
        <f t="shared" ref="AS22:BA22" si="79">IF(AND(N25&lt;48,N27="ل",$AL22=TRUE),50-N25,"")</f>
        <v/>
      </c>
      <c r="AT22" s="8" t="str">
        <f t="shared" si="79"/>
        <v/>
      </c>
      <c r="AU22" s="8" t="str">
        <f t="shared" si="79"/>
        <v/>
      </c>
      <c r="AV22" s="8" t="str">
        <f t="shared" si="79"/>
        <v/>
      </c>
      <c r="AW22" s="8" t="str">
        <f t="shared" si="79"/>
        <v/>
      </c>
      <c r="AX22" s="8" t="str">
        <f t="shared" si="79"/>
        <v/>
      </c>
      <c r="AY22" s="8" t="str">
        <f t="shared" si="79"/>
        <v/>
      </c>
      <c r="AZ22" s="8" t="str">
        <f t="shared" si="79"/>
        <v/>
      </c>
      <c r="BA22" s="8" t="str">
        <f t="shared" si="79"/>
        <v/>
      </c>
      <c r="BB22" s="8" t="str">
        <f t="shared" ref="BB22" si="80">IF(AND(X25&lt;48,X27="ل",$AL22=TRUE),50-X25,"")</f>
        <v/>
      </c>
      <c r="BC22" s="8" t="str">
        <f t="shared" ref="BC22" si="81">IF(AND(AA25&lt;48,AA27="ل",$AL22=TRUE),50-AA25,"")</f>
        <v/>
      </c>
      <c r="BD22" s="65">
        <f t="shared" ref="BD22" si="82">COUNT(AM22:BC22)</f>
        <v>0</v>
      </c>
      <c r="BE22" s="168" t="str">
        <f t="shared" ref="BE22" si="83">IF(AND(BD22&gt;0,AL27&gt;0),AM23&amp;AN23&amp;AO23&amp;AP23&amp;AQ23&amp;AR23&amp;AS23&amp;AT23&amp;AU23&amp;AV23&amp;AW23&amp;AX23&amp;AY23&amp;AZ23&amp;BA23&amp;BB23&amp;BC23&amp;" لتنقل بـ"&amp;BF22,IF(AND(BD22&gt;0,AL27=0),AM23&amp;AN23&amp;AO23&amp;AP23&amp;AQ23&amp;AR23&amp;AS23&amp;AT23&amp;AU23&amp;AV23&amp;AW23&amp;AX23&amp;AY23&amp;AZ23&amp;BA23&amp;BB23&amp;BC23&amp;"لتنجح بتقدير",""))</f>
        <v/>
      </c>
      <c r="BF22" s="168" t="str">
        <f t="shared" ref="BF22" si="84">IF(OR($AL27=1,$AL27=2),IF(AM27=1,G$3&amp;" | ","")&amp;IF(AN27=1,H$3&amp;" | ","")&amp;IF(AO27=1,I$3&amp;" | ","")&amp;IF(AP27=1,$J$3&amp;" | ","")&amp;IF(AQ27=1,K$3&amp;" | ","")&amp;IF(AR27=1,L$3&amp;" | ","")&amp;" | ","")&amp;IF(AS27=1,N$3&amp;" | ","")&amp;IF(AT27=1,O$3&amp;" | ","")&amp;IF(AU27=1,P$3&amp;" | ","")&amp;IF(AV27=1,Q$3&amp;" | ","")&amp;IF(AW27=1,R$3&amp;" | ","")&amp;IF(AX27=1,S$3&amp;" | ","")&amp;IF(AY27=1,T$3&amp;" | ","")&amp;IF(AZ27=1,U$3&amp;" | ","")&amp;IF(BA27=1,V22&amp;" | ","")&amp;IF(BB27=1,W21&amp;" | ","")&amp;IF(BC27=1,Z21&amp;" | ","")</f>
        <v/>
      </c>
    </row>
    <row r="23" spans="1:58" ht="21" customHeight="1">
      <c r="A23" s="204"/>
      <c r="B23" s="336"/>
      <c r="C23" s="210"/>
      <c r="D23" s="210"/>
      <c r="E23" s="235"/>
      <c r="F23" s="19" t="s">
        <v>29</v>
      </c>
      <c r="G23" s="38"/>
      <c r="H23" s="39"/>
      <c r="I23" s="39"/>
      <c r="J23" s="39"/>
      <c r="K23" s="40"/>
      <c r="L23" s="23">
        <v>43</v>
      </c>
      <c r="M23" s="62" t="str">
        <f>ll</f>
        <v/>
      </c>
      <c r="N23" s="39"/>
      <c r="O23" s="39"/>
      <c r="P23" s="39"/>
      <c r="Q23" s="39"/>
      <c r="R23" s="39"/>
      <c r="S23" s="39"/>
      <c r="T23" s="39"/>
      <c r="U23" s="39">
        <v>70</v>
      </c>
      <c r="V23" s="40">
        <v>69</v>
      </c>
      <c r="W23" s="216"/>
      <c r="X23" s="42"/>
      <c r="Y23" s="58"/>
      <c r="Z23" s="216"/>
      <c r="AA23" s="42"/>
      <c r="AB23" s="58"/>
      <c r="AC23" s="324"/>
      <c r="AD23" s="327"/>
      <c r="AE23" s="330"/>
      <c r="AF23" s="333"/>
      <c r="AG23" s="255"/>
      <c r="AH23" s="255"/>
      <c r="AI23" s="255"/>
      <c r="AJ23" s="249"/>
      <c r="AK23" s="176"/>
      <c r="AM23" s="8" t="str">
        <f t="shared" ref="AM23:AR23" si="85">IF(AM22&lt;&gt;"",IF(AM22&gt;=11,"جبرت بـ "&amp;AM22&amp;" درجة في "&amp;G$3&amp;CHAR(10),IF(AM22&gt;=3,"جبرت بـ "&amp;AM22&amp;" درجات في "&amp;G$3&amp;CHAR(10),"")),"")</f>
        <v/>
      </c>
      <c r="AN23" s="8" t="str">
        <f t="shared" si="85"/>
        <v/>
      </c>
      <c r="AO23" s="8" t="str">
        <f t="shared" si="85"/>
        <v/>
      </c>
      <c r="AP23" s="8" t="str">
        <f t="shared" si="85"/>
        <v/>
      </c>
      <c r="AQ23" s="8" t="str">
        <f t="shared" si="85"/>
        <v/>
      </c>
      <c r="AR23" s="8" t="str">
        <f t="shared" si="85"/>
        <v/>
      </c>
      <c r="AS23" s="8" t="str">
        <f t="shared" ref="AS23:BA23" si="86">IF(AS22&lt;&gt;"",IF(AS22&gt;=11,"جبرت بـ "&amp;AS22&amp;" درجة في "&amp;N$3&amp;CHAR(10),IF(AS22&gt;=3,"جبرت بـ "&amp;AS22&amp;" درجات في "&amp;N$3&amp;CHAR(10),"")),"")</f>
        <v/>
      </c>
      <c r="AT23" s="8" t="str">
        <f t="shared" si="86"/>
        <v/>
      </c>
      <c r="AU23" s="8" t="str">
        <f t="shared" si="86"/>
        <v/>
      </c>
      <c r="AV23" s="8" t="str">
        <f t="shared" si="86"/>
        <v/>
      </c>
      <c r="AW23" s="8" t="str">
        <f t="shared" si="86"/>
        <v/>
      </c>
      <c r="AX23" s="8" t="str">
        <f t="shared" si="86"/>
        <v/>
      </c>
      <c r="AY23" s="8" t="str">
        <f t="shared" si="86"/>
        <v/>
      </c>
      <c r="AZ23" s="8" t="str">
        <f t="shared" si="86"/>
        <v/>
      </c>
      <c r="BA23" s="8" t="str">
        <f t="shared" si="86"/>
        <v/>
      </c>
      <c r="BB23" s="8" t="str">
        <f t="shared" ref="BB23" si="87">IF(BB22&lt;&gt;"",IF(BB22&gt;=11,"جبرت بـ "&amp;BB22&amp;" درجة في "&amp;X$3&amp;CHAR(10),IF(BB22&gt;=3,"جبرت بـ "&amp;BB22&amp;" درجات في "&amp;X$3&amp;CHAR(10),"")),"")</f>
        <v/>
      </c>
      <c r="BC23" s="8" t="str">
        <f t="shared" ref="BC23" si="88">IF(BC22&lt;&gt;"",IF(BC22&gt;=11,"جبرت بـ "&amp;BC22&amp;" درجة في "&amp;AA$3&amp;CHAR(10),IF(BC22&gt;=3,"جبرت بـ "&amp;BC22&amp;" درجات في "&amp;AA$3&amp;CHAR(10),"")),"")</f>
        <v/>
      </c>
      <c r="BE23" s="168"/>
      <c r="BF23" s="168"/>
    </row>
    <row r="24" spans="1:58" ht="21" customHeight="1">
      <c r="A24" s="204"/>
      <c r="B24" s="336"/>
      <c r="C24" s="210"/>
      <c r="D24" s="210"/>
      <c r="E24" s="235"/>
      <c r="F24" s="25" t="s">
        <v>30</v>
      </c>
      <c r="G24" s="26">
        <v>87</v>
      </c>
      <c r="H24" s="27">
        <v>68</v>
      </c>
      <c r="I24" s="27">
        <v>75</v>
      </c>
      <c r="J24" s="27">
        <v>60</v>
      </c>
      <c r="K24" s="28">
        <v>56</v>
      </c>
      <c r="L24" s="29">
        <v>42</v>
      </c>
      <c r="M24" s="62" t="str">
        <f>ll</f>
        <v/>
      </c>
      <c r="N24" s="27">
        <v>90</v>
      </c>
      <c r="O24" s="27">
        <v>50</v>
      </c>
      <c r="P24" s="27">
        <v>65</v>
      </c>
      <c r="Q24" s="27">
        <v>76</v>
      </c>
      <c r="R24" s="27">
        <v>73</v>
      </c>
      <c r="S24" s="27">
        <v>69</v>
      </c>
      <c r="T24" s="27">
        <v>60</v>
      </c>
      <c r="U24" s="27">
        <v>0</v>
      </c>
      <c r="V24" s="28">
        <v>0</v>
      </c>
      <c r="W24" s="216"/>
      <c r="X24" s="30"/>
      <c r="Y24" s="59"/>
      <c r="Z24" s="216"/>
      <c r="AA24" s="30"/>
      <c r="AB24" s="59"/>
      <c r="AC24" s="324"/>
      <c r="AD24" s="327"/>
      <c r="AE24" s="330"/>
      <c r="AF24" s="333"/>
      <c r="AG24" s="255"/>
      <c r="AH24" s="255"/>
      <c r="AI24" s="255"/>
      <c r="AJ24" s="250"/>
      <c r="AK24" s="176"/>
      <c r="BE24" s="168"/>
      <c r="BF24" s="168"/>
    </row>
    <row r="25" spans="1:58" ht="21" customHeight="1">
      <c r="A25" s="204"/>
      <c r="B25" s="336"/>
      <c r="C25" s="210"/>
      <c r="D25" s="210"/>
      <c r="E25" s="235"/>
      <c r="F25" s="169" t="s">
        <v>31</v>
      </c>
      <c r="G25" s="47">
        <f t="shared" ref="G25" si="89">IF(G24="","",IF(G24="غ","غ",IF(G24="","",SUM(G22:G24))))</f>
        <v>87</v>
      </c>
      <c r="H25" s="47">
        <f t="shared" ref="H25:K25" si="90">IF(H24="","",IF(H24="غ","غ",IF(H24="","",SUM(H22:H24))))</f>
        <v>85</v>
      </c>
      <c r="I25" s="47">
        <f t="shared" si="90"/>
        <v>93</v>
      </c>
      <c r="J25" s="47">
        <f t="shared" si="90"/>
        <v>76</v>
      </c>
      <c r="K25" s="47">
        <f t="shared" si="90"/>
        <v>72</v>
      </c>
      <c r="L25" s="48">
        <f>lmq</f>
        <v>85</v>
      </c>
      <c r="M25" s="63" t="str">
        <f>raf</f>
        <v/>
      </c>
      <c r="N25" s="47">
        <f t="shared" ref="N25:V25" si="91">IF(N24="","",IF(N24="غ","غ",IF(N24="","",SUM(N22:N24))))</f>
        <v>90</v>
      </c>
      <c r="O25" s="47">
        <f t="shared" si="91"/>
        <v>70</v>
      </c>
      <c r="P25" s="47">
        <f t="shared" si="91"/>
        <v>83</v>
      </c>
      <c r="Q25" s="47">
        <f t="shared" si="91"/>
        <v>96</v>
      </c>
      <c r="R25" s="47">
        <f t="shared" si="91"/>
        <v>91</v>
      </c>
      <c r="S25" s="47">
        <f t="shared" si="91"/>
        <v>87</v>
      </c>
      <c r="T25" s="47">
        <f t="shared" si="91"/>
        <v>75</v>
      </c>
      <c r="U25" s="47">
        <f t="shared" si="91"/>
        <v>87</v>
      </c>
      <c r="V25" s="47">
        <f t="shared" si="91"/>
        <v>85</v>
      </c>
      <c r="W25" s="216"/>
      <c r="X25" s="54"/>
      <c r="Y25" s="60"/>
      <c r="Z25" s="216"/>
      <c r="AA25" s="54"/>
      <c r="AB25" s="60"/>
      <c r="AC25" s="324"/>
      <c r="AD25" s="327"/>
      <c r="AE25" s="330"/>
      <c r="AF25" s="333"/>
      <c r="AG25" s="255"/>
      <c r="AH25" s="255"/>
      <c r="AI25" s="255"/>
      <c r="AJ25" s="250"/>
      <c r="AK25" s="176"/>
      <c r="BE25" s="168"/>
      <c r="BF25" s="168"/>
    </row>
    <row r="26" spans="1:58" ht="21" customHeight="1">
      <c r="A26" s="204"/>
      <c r="B26" s="336"/>
      <c r="C26" s="210"/>
      <c r="D26" s="210"/>
      <c r="E26" s="235"/>
      <c r="F26" s="170"/>
      <c r="G26" s="49" t="str">
        <f t="shared" ref="G26:K26" si="92">IF(G25="","",IF(G25=48,"50",IF(G25=49,"50",IF(G25&gt;=50,"",IF(G25&lt;=47,"",)))))</f>
        <v/>
      </c>
      <c r="H26" s="51" t="str">
        <f t="shared" si="92"/>
        <v/>
      </c>
      <c r="I26" s="51" t="str">
        <f t="shared" si="92"/>
        <v/>
      </c>
      <c r="J26" s="51" t="str">
        <f t="shared" si="92"/>
        <v/>
      </c>
      <c r="K26" s="52" t="str">
        <f t="shared" si="92"/>
        <v/>
      </c>
      <c r="L26" s="50"/>
      <c r="M26" s="46"/>
      <c r="N26" s="51" t="str">
        <f t="shared" ref="N26:V26" si="93">IF(N25="","",IF(N25=48,"50",IF(N25=49,"50",IF(N25&gt;=50,"",IF(N25&lt;=47,"",)))))</f>
        <v/>
      </c>
      <c r="O26" s="51" t="str">
        <f t="shared" si="93"/>
        <v/>
      </c>
      <c r="P26" s="51" t="str">
        <f t="shared" si="93"/>
        <v/>
      </c>
      <c r="Q26" s="51" t="str">
        <f t="shared" si="93"/>
        <v/>
      </c>
      <c r="R26" s="51" t="str">
        <f t="shared" si="93"/>
        <v/>
      </c>
      <c r="S26" s="51" t="str">
        <f t="shared" si="93"/>
        <v/>
      </c>
      <c r="T26" s="51" t="str">
        <f t="shared" si="93"/>
        <v/>
      </c>
      <c r="U26" s="51" t="str">
        <f t="shared" si="93"/>
        <v/>
      </c>
      <c r="V26" s="52" t="str">
        <f t="shared" si="93"/>
        <v/>
      </c>
      <c r="W26" s="216"/>
      <c r="X26" s="55"/>
      <c r="Y26" s="56"/>
      <c r="Z26" s="216"/>
      <c r="AA26" s="55"/>
      <c r="AB26" s="56"/>
      <c r="AC26" s="324"/>
      <c r="AD26" s="327"/>
      <c r="AE26" s="330"/>
      <c r="AF26" s="333"/>
      <c r="AG26" s="255"/>
      <c r="AH26" s="255"/>
      <c r="AI26" s="255"/>
      <c r="AJ26" s="250"/>
      <c r="AK26" s="176"/>
    </row>
    <row r="27" spans="1:58" ht="21" customHeight="1" thickBot="1">
      <c r="A27" s="205"/>
      <c r="B27" s="337"/>
      <c r="C27" s="211"/>
      <c r="D27" s="211"/>
      <c r="E27" s="236"/>
      <c r="F27" s="31" t="s">
        <v>32</v>
      </c>
      <c r="G27" s="32" t="str">
        <f t="shared" ref="G27:K27" si="94">IF(G25="","",IF(G25="غ","غ",IF(G26&lt;=64,"ل",IF(G25&gt;=90,"م",IF(G25&gt;=80,"جج",IF(G25&gt;=65,"ج",IF(G25&gt;=48,"ل",IF(G25&gt;=35,"ض",IF(G25&gt;=0,"ضج",IF(G26=50,"ل"))))))))))</f>
        <v>جج</v>
      </c>
      <c r="H27" s="32" t="str">
        <f t="shared" si="94"/>
        <v>جج</v>
      </c>
      <c r="I27" s="32" t="str">
        <f t="shared" si="94"/>
        <v>م</v>
      </c>
      <c r="J27" s="32" t="str">
        <f t="shared" si="94"/>
        <v>ج</v>
      </c>
      <c r="K27" s="32" t="str">
        <f t="shared" si="94"/>
        <v>ج</v>
      </c>
      <c r="L27" s="33" t="str">
        <f t="shared" ref="L27" si="95">IF(L25="","",IF(L25="غ","غ",IF(M25=50,"ل",IF(M25="0","ضج",IF(L25&gt;=90,"م",IF(L25&gt;=80,"جج",IF(L25&gt;=65,"ج",IF(L25&gt;=40,"ل"))))))))</f>
        <v>جج</v>
      </c>
      <c r="M27" s="34"/>
      <c r="N27" s="32" t="str">
        <f t="shared" ref="N27:V27" si="96">IF(N25="","",IF(N25="غ","غ",IF(N26&lt;=64,"ل",IF(N25&gt;=90,"م",IF(N25&gt;=80,"جج",IF(N25&gt;=65,"ج",IF(N25&gt;=48,"ل",IF(N25&gt;=35,"ض",IF(N25&gt;=0,"ضج",IF(N26=50,"ل"))))))))))</f>
        <v>م</v>
      </c>
      <c r="O27" s="32" t="str">
        <f t="shared" si="96"/>
        <v>ج</v>
      </c>
      <c r="P27" s="32" t="str">
        <f t="shared" si="96"/>
        <v>جج</v>
      </c>
      <c r="Q27" s="32" t="str">
        <f t="shared" si="96"/>
        <v>م</v>
      </c>
      <c r="R27" s="32" t="str">
        <f t="shared" si="96"/>
        <v>م</v>
      </c>
      <c r="S27" s="32" t="str">
        <f t="shared" si="96"/>
        <v>جج</v>
      </c>
      <c r="T27" s="32" t="str">
        <f t="shared" si="96"/>
        <v>ج</v>
      </c>
      <c r="U27" s="32" t="str">
        <f t="shared" si="96"/>
        <v>جج</v>
      </c>
      <c r="V27" s="32" t="str">
        <f t="shared" si="96"/>
        <v>جج</v>
      </c>
      <c r="W27" s="217"/>
      <c r="X27" s="252"/>
      <c r="Y27" s="253"/>
      <c r="Z27" s="217"/>
      <c r="AA27" s="252"/>
      <c r="AB27" s="253"/>
      <c r="AC27" s="325"/>
      <c r="AD27" s="328"/>
      <c r="AE27" s="331"/>
      <c r="AF27" s="334"/>
      <c r="AG27" s="256"/>
      <c r="AH27" s="256"/>
      <c r="AI27" s="256"/>
      <c r="AJ27" s="251"/>
      <c r="AK27" s="177"/>
      <c r="AL27" s="53">
        <f t="shared" ref="AL27" si="97">IF(OR(G27="",H27="",I27="",J27="",K27="",L27="",N27="",O27="",P27="",S27="",T27="",U27="",V27="",),"",COUNTIF(G27:AB27,"ض")+COUNTIF(G27:AB27,"ضج")+COUNTIF(G27:AB27,"غ")+COUNTIF(G27:AB27,"ملغاة"))</f>
        <v>0</v>
      </c>
      <c r="AM27" s="64" t="str">
        <f t="shared" ref="AM27:AR27" si="98">IF(OR(G27="ض",G27="ضج",G27="غ",G27="ملغاة"),1,"")</f>
        <v/>
      </c>
      <c r="AN27" s="64" t="str">
        <f t="shared" si="98"/>
        <v/>
      </c>
      <c r="AO27" s="64" t="str">
        <f t="shared" si="98"/>
        <v/>
      </c>
      <c r="AP27" s="64" t="str">
        <f t="shared" si="98"/>
        <v/>
      </c>
      <c r="AQ27" s="64" t="str">
        <f t="shared" si="98"/>
        <v/>
      </c>
      <c r="AR27" s="64" t="str">
        <f t="shared" si="98"/>
        <v/>
      </c>
      <c r="AS27" s="64" t="str">
        <f t="shared" ref="AS27:BA27" si="99">IF(OR(N27="ض",N27="ضج",N27="غ",N27="ملغاة"),1,"")</f>
        <v/>
      </c>
      <c r="AT27" s="64" t="str">
        <f t="shared" si="99"/>
        <v/>
      </c>
      <c r="AU27" s="64" t="str">
        <f t="shared" si="99"/>
        <v/>
      </c>
      <c r="AV27" s="64" t="str">
        <f t="shared" si="99"/>
        <v/>
      </c>
      <c r="AW27" s="64" t="str">
        <f t="shared" si="99"/>
        <v/>
      </c>
      <c r="AX27" s="64" t="str">
        <f t="shared" si="99"/>
        <v/>
      </c>
      <c r="AY27" s="64" t="str">
        <f t="shared" si="99"/>
        <v/>
      </c>
      <c r="AZ27" s="64" t="str">
        <f t="shared" si="99"/>
        <v/>
      </c>
      <c r="BA27" s="64" t="str">
        <f t="shared" si="99"/>
        <v/>
      </c>
      <c r="BB27" s="64" t="str">
        <f t="shared" ref="BB27" si="100">IF(OR(X27="ض",X27="ضج",X27="غ",X27="ملغاة"),1,"")</f>
        <v/>
      </c>
      <c r="BC27" s="64" t="str">
        <f t="shared" ref="BC27" si="101">IF(OR(AA27="ض",AA27="ضج",AA27="غ",AA27="ملغاة"),1,"")</f>
        <v/>
      </c>
    </row>
    <row r="28" spans="1:58" ht="21" customHeight="1" thickBot="1">
      <c r="A28" s="203">
        <v>3005</v>
      </c>
      <c r="B28" s="335" t="s">
        <v>68</v>
      </c>
      <c r="C28" s="209" t="s">
        <v>36</v>
      </c>
      <c r="D28" s="209" t="s">
        <v>37</v>
      </c>
      <c r="E28" s="234">
        <v>5</v>
      </c>
      <c r="F28" s="19" t="s">
        <v>33</v>
      </c>
      <c r="G28" s="20"/>
      <c r="H28" s="21">
        <v>17</v>
      </c>
      <c r="I28" s="21">
        <v>16</v>
      </c>
      <c r="J28" s="21">
        <v>16</v>
      </c>
      <c r="K28" s="22">
        <v>17</v>
      </c>
      <c r="L28" s="41"/>
      <c r="M28" s="61"/>
      <c r="N28" s="21"/>
      <c r="O28" s="21">
        <v>20</v>
      </c>
      <c r="P28" s="21">
        <v>18</v>
      </c>
      <c r="Q28" s="21">
        <v>20</v>
      </c>
      <c r="R28" s="21">
        <v>18</v>
      </c>
      <c r="S28" s="21">
        <v>18</v>
      </c>
      <c r="T28" s="21">
        <v>12</v>
      </c>
      <c r="U28" s="21">
        <v>17</v>
      </c>
      <c r="V28" s="22">
        <v>16</v>
      </c>
      <c r="W28" s="215"/>
      <c r="X28" s="24"/>
      <c r="Y28" s="57"/>
      <c r="Z28" s="215"/>
      <c r="AA28" s="24"/>
      <c r="AB28" s="57"/>
      <c r="AC28" s="323">
        <f t="shared" ref="AC28" si="102">IF(V31="","",IF(OR(AL33&gt;=1),"",SUM(N31:V31,G31:L31)))</f>
        <v>1292</v>
      </c>
      <c r="AD28" s="326">
        <f t="shared" ref="AD28" si="103">IF(AC28="","",(AC28/1500))</f>
        <v>0.86133333333333328</v>
      </c>
      <c r="AE28" s="329" t="str">
        <f t="shared" ref="AE28" si="104">IF(OR(AL33=1),"بمادة",IF(OR(AL33=2),"بمادتين",IF(AD28="","",IF(AD28&gt;100%,"",IF(AD28&gt;=90%,"ممتاز",IF(AD28&gt;=80%,"جيد جداً",IF(AD28&gt;=65%,"جيد",IF(AD28&gt;=50%,"مقبول"))))))))</f>
        <v>جيد جداً</v>
      </c>
      <c r="AF28" s="332" t="str">
        <f t="shared" ref="AF28" si="105">IF(OR(G33="غ",AA33="غ"),"غائبة",IF(AL33="","",IF(AL33=0,"ناجحة",IF(AL33&lt;=2,"منقولة",IF(AL33&gt;2,"راسبة")))))</f>
        <v>ناجحة</v>
      </c>
      <c r="AG28" s="254"/>
      <c r="AH28" s="254"/>
      <c r="AI28" s="254">
        <v>1156</v>
      </c>
      <c r="AJ28" s="43"/>
      <c r="AK28" s="175" t="str">
        <f t="shared" ref="AK28" si="106">IF(BE28&lt;&gt;"",BE28,IF(ISNUMBER(SEARCH("منقول",AF28)),AF28&amp;CHAR(10)&amp;BF28,""))</f>
        <v/>
      </c>
      <c r="AL28" s="8" t="b">
        <f t="shared" ref="AL28" si="107">IF(OR(AL33=0,AL33&lt;3),TRUE,FALSE)</f>
        <v>1</v>
      </c>
      <c r="AM28" s="8" t="str">
        <f t="shared" ref="AM28:AR28" si="108">IF(AND(G31&lt;48,G33="ل",$AL28=TRUE),50-G31,"")</f>
        <v/>
      </c>
      <c r="AN28" s="8" t="str">
        <f t="shared" si="108"/>
        <v/>
      </c>
      <c r="AO28" s="8" t="str">
        <f t="shared" si="108"/>
        <v/>
      </c>
      <c r="AP28" s="8" t="str">
        <f t="shared" si="108"/>
        <v/>
      </c>
      <c r="AQ28" s="8" t="str">
        <f t="shared" si="108"/>
        <v/>
      </c>
      <c r="AR28" s="8" t="str">
        <f t="shared" si="108"/>
        <v/>
      </c>
      <c r="AS28" s="8" t="str">
        <f t="shared" ref="AS28:BA28" si="109">IF(AND(N31&lt;48,N33="ل",$AL28=TRUE),50-N31,"")</f>
        <v/>
      </c>
      <c r="AT28" s="8" t="str">
        <f t="shared" si="109"/>
        <v/>
      </c>
      <c r="AU28" s="8" t="str">
        <f t="shared" si="109"/>
        <v/>
      </c>
      <c r="AV28" s="8" t="str">
        <f t="shared" si="109"/>
        <v/>
      </c>
      <c r="AW28" s="8" t="str">
        <f t="shared" si="109"/>
        <v/>
      </c>
      <c r="AX28" s="8" t="str">
        <f t="shared" si="109"/>
        <v/>
      </c>
      <c r="AY28" s="8" t="str">
        <f t="shared" si="109"/>
        <v/>
      </c>
      <c r="AZ28" s="8" t="str">
        <f t="shared" si="109"/>
        <v/>
      </c>
      <c r="BA28" s="8" t="str">
        <f t="shared" si="109"/>
        <v/>
      </c>
      <c r="BB28" s="8" t="str">
        <f t="shared" ref="BB28" si="110">IF(AND(X31&lt;48,X33="ل",$AL28=TRUE),50-X31,"")</f>
        <v/>
      </c>
      <c r="BC28" s="8" t="str">
        <f t="shared" ref="BC28" si="111">IF(AND(AA31&lt;48,AA33="ل",$AL28=TRUE),50-AA31,"")</f>
        <v/>
      </c>
      <c r="BD28" s="65">
        <f t="shared" ref="BD28" si="112">COUNT(AM28:BC28)</f>
        <v>0</v>
      </c>
      <c r="BE28" s="168" t="str">
        <f t="shared" ref="BE28" si="113">IF(AND(BD28&gt;0,AL33&gt;0),AM29&amp;AN29&amp;AO29&amp;AP29&amp;AQ29&amp;AR29&amp;AS29&amp;AT29&amp;AU29&amp;AV29&amp;AW29&amp;AX29&amp;AY29&amp;AZ29&amp;BA29&amp;BB29&amp;BC29&amp;" لتنقل بـ"&amp;BF28,IF(AND(BD28&gt;0,AL33=0),AM29&amp;AN29&amp;AO29&amp;AP29&amp;AQ29&amp;AR29&amp;AS29&amp;AT29&amp;AU29&amp;AV29&amp;AW29&amp;AX29&amp;AY29&amp;AZ29&amp;BA29&amp;BB29&amp;BC29&amp;"لتنجح بتقدير",""))</f>
        <v/>
      </c>
      <c r="BF28" s="168" t="str">
        <f t="shared" ref="BF28" si="114">IF(OR($AL33=1,$AL33=2),IF(AM33=1,G$3&amp;" | ","")&amp;IF(AN33=1,H$3&amp;" | ","")&amp;IF(AO33=1,I$3&amp;" | ","")&amp;IF(AP33=1,$J$3&amp;" | ","")&amp;IF(AQ33=1,K$3&amp;" | ","")&amp;IF(AR33=1,L$3&amp;" | ","")&amp;" | ","")&amp;IF(AS33=1,N$3&amp;" | ","")&amp;IF(AT33=1,O$3&amp;" | ","")&amp;IF(AU33=1,P$3&amp;" | ","")&amp;IF(AV33=1,Q$3&amp;" | ","")&amp;IF(AW33=1,R$3&amp;" | ","")&amp;IF(AX33=1,S$3&amp;" | ","")&amp;IF(AY33=1,T$3&amp;" | ","")&amp;IF(AZ33=1,U$3&amp;" | ","")&amp;IF(BA33=1,V28&amp;" | ","")&amp;IF(BB33=1,W27&amp;" | ","")&amp;IF(BC33=1,Z27&amp;" | ","")</f>
        <v/>
      </c>
    </row>
    <row r="29" spans="1:58" ht="21" customHeight="1">
      <c r="A29" s="204"/>
      <c r="B29" s="336"/>
      <c r="C29" s="210"/>
      <c r="D29" s="210"/>
      <c r="E29" s="235"/>
      <c r="F29" s="19" t="s">
        <v>29</v>
      </c>
      <c r="G29" s="38"/>
      <c r="H29" s="39"/>
      <c r="I29" s="39"/>
      <c r="J29" s="39"/>
      <c r="K29" s="40"/>
      <c r="L29" s="23">
        <v>40</v>
      </c>
      <c r="M29" s="62" t="str">
        <f>ll</f>
        <v/>
      </c>
      <c r="N29" s="39"/>
      <c r="O29" s="39"/>
      <c r="P29" s="39"/>
      <c r="Q29" s="39"/>
      <c r="R29" s="39"/>
      <c r="S29" s="39"/>
      <c r="T29" s="39"/>
      <c r="U29" s="39">
        <v>75</v>
      </c>
      <c r="V29" s="40">
        <v>73</v>
      </c>
      <c r="W29" s="216"/>
      <c r="X29" s="42"/>
      <c r="Y29" s="58"/>
      <c r="Z29" s="216"/>
      <c r="AA29" s="42"/>
      <c r="AB29" s="58"/>
      <c r="AC29" s="324"/>
      <c r="AD29" s="327"/>
      <c r="AE29" s="330"/>
      <c r="AF29" s="333"/>
      <c r="AG29" s="255"/>
      <c r="AH29" s="255"/>
      <c r="AI29" s="255"/>
      <c r="AJ29" s="249"/>
      <c r="AK29" s="176"/>
      <c r="AM29" s="8" t="str">
        <f t="shared" ref="AM29:AR29" si="115">IF(AM28&lt;&gt;"",IF(AM28&gt;=11,"جبرت بـ "&amp;AM28&amp;" درجة في "&amp;G$3&amp;CHAR(10),IF(AM28&gt;=3,"جبرت بـ "&amp;AM28&amp;" درجات في "&amp;G$3&amp;CHAR(10),"")),"")</f>
        <v/>
      </c>
      <c r="AN29" s="8" t="str">
        <f t="shared" si="115"/>
        <v/>
      </c>
      <c r="AO29" s="8" t="str">
        <f t="shared" si="115"/>
        <v/>
      </c>
      <c r="AP29" s="8" t="str">
        <f t="shared" si="115"/>
        <v/>
      </c>
      <c r="AQ29" s="8" t="str">
        <f t="shared" si="115"/>
        <v/>
      </c>
      <c r="AR29" s="8" t="str">
        <f t="shared" si="115"/>
        <v/>
      </c>
      <c r="AS29" s="8" t="str">
        <f t="shared" ref="AS29:BA29" si="116">IF(AS28&lt;&gt;"",IF(AS28&gt;=11,"جبرت بـ "&amp;AS28&amp;" درجة في "&amp;N$3&amp;CHAR(10),IF(AS28&gt;=3,"جبرت بـ "&amp;AS28&amp;" درجات في "&amp;N$3&amp;CHAR(10),"")),"")</f>
        <v/>
      </c>
      <c r="AT29" s="8" t="str">
        <f t="shared" si="116"/>
        <v/>
      </c>
      <c r="AU29" s="8" t="str">
        <f t="shared" si="116"/>
        <v/>
      </c>
      <c r="AV29" s="8" t="str">
        <f t="shared" si="116"/>
        <v/>
      </c>
      <c r="AW29" s="8" t="str">
        <f t="shared" si="116"/>
        <v/>
      </c>
      <c r="AX29" s="8" t="str">
        <f t="shared" si="116"/>
        <v/>
      </c>
      <c r="AY29" s="8" t="str">
        <f t="shared" si="116"/>
        <v/>
      </c>
      <c r="AZ29" s="8" t="str">
        <f t="shared" si="116"/>
        <v/>
      </c>
      <c r="BA29" s="8" t="str">
        <f t="shared" si="116"/>
        <v/>
      </c>
      <c r="BB29" s="8" t="str">
        <f t="shared" ref="BB29" si="117">IF(BB28&lt;&gt;"",IF(BB28&gt;=11,"جبرت بـ "&amp;BB28&amp;" درجة في "&amp;X$3&amp;CHAR(10),IF(BB28&gt;=3,"جبرت بـ "&amp;BB28&amp;" درجات في "&amp;X$3&amp;CHAR(10),"")),"")</f>
        <v/>
      </c>
      <c r="BC29" s="8" t="str">
        <f t="shared" ref="BC29" si="118">IF(BC28&lt;&gt;"",IF(BC28&gt;=11,"جبرت بـ "&amp;BC28&amp;" درجة في "&amp;AA$3&amp;CHAR(10),IF(BC28&gt;=3,"جبرت بـ "&amp;BC28&amp;" درجات في "&amp;AA$3&amp;CHAR(10),"")),"")</f>
        <v/>
      </c>
      <c r="BE29" s="168"/>
      <c r="BF29" s="168"/>
    </row>
    <row r="30" spans="1:58" ht="21" customHeight="1">
      <c r="A30" s="204"/>
      <c r="B30" s="336"/>
      <c r="C30" s="210"/>
      <c r="D30" s="210"/>
      <c r="E30" s="235"/>
      <c r="F30" s="25" t="s">
        <v>30</v>
      </c>
      <c r="G30" s="26">
        <v>88</v>
      </c>
      <c r="H30" s="27">
        <v>70</v>
      </c>
      <c r="I30" s="27">
        <v>70</v>
      </c>
      <c r="J30" s="27">
        <v>70</v>
      </c>
      <c r="K30" s="28">
        <v>63</v>
      </c>
      <c r="L30" s="29">
        <v>50</v>
      </c>
      <c r="M30" s="62" t="str">
        <f>ll</f>
        <v/>
      </c>
      <c r="N30" s="27">
        <v>90</v>
      </c>
      <c r="O30" s="27">
        <v>57</v>
      </c>
      <c r="P30" s="27">
        <v>65</v>
      </c>
      <c r="Q30" s="27">
        <v>78</v>
      </c>
      <c r="R30" s="27">
        <v>71</v>
      </c>
      <c r="S30" s="27">
        <v>69</v>
      </c>
      <c r="T30" s="27">
        <v>58</v>
      </c>
      <c r="U30" s="27">
        <v>0</v>
      </c>
      <c r="V30" s="28">
        <v>0</v>
      </c>
      <c r="W30" s="216"/>
      <c r="X30" s="30"/>
      <c r="Y30" s="59"/>
      <c r="Z30" s="216"/>
      <c r="AA30" s="30"/>
      <c r="AB30" s="59"/>
      <c r="AC30" s="324"/>
      <c r="AD30" s="327"/>
      <c r="AE30" s="330"/>
      <c r="AF30" s="333"/>
      <c r="AG30" s="255"/>
      <c r="AH30" s="255"/>
      <c r="AI30" s="255"/>
      <c r="AJ30" s="250"/>
      <c r="AK30" s="176"/>
      <c r="BE30" s="168"/>
      <c r="BF30" s="168"/>
    </row>
    <row r="31" spans="1:58" ht="21" customHeight="1">
      <c r="A31" s="204"/>
      <c r="B31" s="336"/>
      <c r="C31" s="210"/>
      <c r="D31" s="210"/>
      <c r="E31" s="235"/>
      <c r="F31" s="169" t="s">
        <v>31</v>
      </c>
      <c r="G31" s="47">
        <f t="shared" ref="G31" si="119">IF(G30="","",IF(G30="غ","غ",IF(G30="","",SUM(G28:G30))))</f>
        <v>88</v>
      </c>
      <c r="H31" s="47">
        <f t="shared" ref="H31:K31" si="120">IF(H30="","",IF(H30="غ","غ",IF(H30="","",SUM(H28:H30))))</f>
        <v>87</v>
      </c>
      <c r="I31" s="47">
        <f t="shared" si="120"/>
        <v>86</v>
      </c>
      <c r="J31" s="47">
        <f t="shared" si="120"/>
        <v>86</v>
      </c>
      <c r="K31" s="47">
        <f t="shared" si="120"/>
        <v>80</v>
      </c>
      <c r="L31" s="48">
        <f>lmq</f>
        <v>90</v>
      </c>
      <c r="M31" s="63" t="str">
        <f>raf</f>
        <v/>
      </c>
      <c r="N31" s="47">
        <f t="shared" ref="N31:V31" si="121">IF(N30="","",IF(N30="غ","غ",IF(N30="","",SUM(N28:N30))))</f>
        <v>90</v>
      </c>
      <c r="O31" s="47">
        <f t="shared" si="121"/>
        <v>77</v>
      </c>
      <c r="P31" s="47">
        <f t="shared" si="121"/>
        <v>83</v>
      </c>
      <c r="Q31" s="47">
        <f t="shared" si="121"/>
        <v>98</v>
      </c>
      <c r="R31" s="47">
        <f t="shared" si="121"/>
        <v>89</v>
      </c>
      <c r="S31" s="47">
        <f t="shared" si="121"/>
        <v>87</v>
      </c>
      <c r="T31" s="47">
        <f t="shared" si="121"/>
        <v>70</v>
      </c>
      <c r="U31" s="47">
        <f t="shared" si="121"/>
        <v>92</v>
      </c>
      <c r="V31" s="47">
        <f t="shared" si="121"/>
        <v>89</v>
      </c>
      <c r="W31" s="216"/>
      <c r="X31" s="54"/>
      <c r="Y31" s="60"/>
      <c r="Z31" s="216"/>
      <c r="AA31" s="54"/>
      <c r="AB31" s="60"/>
      <c r="AC31" s="324"/>
      <c r="AD31" s="327"/>
      <c r="AE31" s="330"/>
      <c r="AF31" s="333"/>
      <c r="AG31" s="255"/>
      <c r="AH31" s="255"/>
      <c r="AI31" s="255"/>
      <c r="AJ31" s="250"/>
      <c r="AK31" s="176"/>
      <c r="BE31" s="168"/>
      <c r="BF31" s="168"/>
    </row>
    <row r="32" spans="1:58" ht="21" customHeight="1">
      <c r="A32" s="204"/>
      <c r="B32" s="336"/>
      <c r="C32" s="210"/>
      <c r="D32" s="210"/>
      <c r="E32" s="235"/>
      <c r="F32" s="170"/>
      <c r="G32" s="49" t="str">
        <f t="shared" ref="G32:K32" si="122">IF(G31="","",IF(G31=48,"50",IF(G31=49,"50",IF(G31&gt;=50,"",IF(G31&lt;=47,"",)))))</f>
        <v/>
      </c>
      <c r="H32" s="51" t="str">
        <f t="shared" si="122"/>
        <v/>
      </c>
      <c r="I32" s="51" t="str">
        <f t="shared" si="122"/>
        <v/>
      </c>
      <c r="J32" s="51" t="str">
        <f t="shared" si="122"/>
        <v/>
      </c>
      <c r="K32" s="52" t="str">
        <f t="shared" si="122"/>
        <v/>
      </c>
      <c r="L32" s="50"/>
      <c r="M32" s="46"/>
      <c r="N32" s="51" t="str">
        <f t="shared" ref="N32:V32" si="123">IF(N31="","",IF(N31=48,"50",IF(N31=49,"50",IF(N31&gt;=50,"",IF(N31&lt;=47,"",)))))</f>
        <v/>
      </c>
      <c r="O32" s="51" t="str">
        <f t="shared" si="123"/>
        <v/>
      </c>
      <c r="P32" s="51" t="str">
        <f t="shared" si="123"/>
        <v/>
      </c>
      <c r="Q32" s="51" t="str">
        <f t="shared" si="123"/>
        <v/>
      </c>
      <c r="R32" s="51" t="str">
        <f t="shared" si="123"/>
        <v/>
      </c>
      <c r="S32" s="51" t="str">
        <f t="shared" si="123"/>
        <v/>
      </c>
      <c r="T32" s="51" t="str">
        <f t="shared" si="123"/>
        <v/>
      </c>
      <c r="U32" s="51" t="str">
        <f t="shared" si="123"/>
        <v/>
      </c>
      <c r="V32" s="52" t="str">
        <f t="shared" si="123"/>
        <v/>
      </c>
      <c r="W32" s="216"/>
      <c r="X32" s="55"/>
      <c r="Y32" s="56"/>
      <c r="Z32" s="216"/>
      <c r="AA32" s="55"/>
      <c r="AB32" s="56"/>
      <c r="AC32" s="324"/>
      <c r="AD32" s="327"/>
      <c r="AE32" s="330"/>
      <c r="AF32" s="333"/>
      <c r="AG32" s="255"/>
      <c r="AH32" s="255"/>
      <c r="AI32" s="255"/>
      <c r="AJ32" s="250"/>
      <c r="AK32" s="176"/>
    </row>
    <row r="33" spans="1:58" ht="21" customHeight="1" thickBot="1">
      <c r="A33" s="205"/>
      <c r="B33" s="337"/>
      <c r="C33" s="211"/>
      <c r="D33" s="211"/>
      <c r="E33" s="236"/>
      <c r="F33" s="31" t="s">
        <v>32</v>
      </c>
      <c r="G33" s="32" t="str">
        <f t="shared" ref="G33:K33" si="124">IF(G31="","",IF(G31="غ","غ",IF(G32&lt;=64,"ل",IF(G31&gt;=90,"م",IF(G31&gt;=80,"جج",IF(G31&gt;=65,"ج",IF(G31&gt;=48,"ل",IF(G31&gt;=35,"ض",IF(G31&gt;=0,"ضج",IF(G32=50,"ل"))))))))))</f>
        <v>جج</v>
      </c>
      <c r="H33" s="32" t="str">
        <f t="shared" si="124"/>
        <v>جج</v>
      </c>
      <c r="I33" s="32" t="str">
        <f t="shared" si="124"/>
        <v>جج</v>
      </c>
      <c r="J33" s="32" t="str">
        <f t="shared" si="124"/>
        <v>جج</v>
      </c>
      <c r="K33" s="32" t="str">
        <f t="shared" si="124"/>
        <v>جج</v>
      </c>
      <c r="L33" s="33" t="str">
        <f t="shared" ref="L33" si="125">IF(L31="","",IF(L31="غ","غ",IF(M31=50,"ل",IF(M31="0","ضج",IF(L31&gt;=90,"م",IF(L31&gt;=80,"جج",IF(L31&gt;=65,"ج",IF(L31&gt;=40,"ل"))))))))</f>
        <v>م</v>
      </c>
      <c r="M33" s="34"/>
      <c r="N33" s="32" t="str">
        <f t="shared" ref="N33:V33" si="126">IF(N31="","",IF(N31="غ","غ",IF(N32&lt;=64,"ل",IF(N31&gt;=90,"م",IF(N31&gt;=80,"جج",IF(N31&gt;=65,"ج",IF(N31&gt;=48,"ل",IF(N31&gt;=35,"ض",IF(N31&gt;=0,"ضج",IF(N32=50,"ل"))))))))))</f>
        <v>م</v>
      </c>
      <c r="O33" s="32" t="str">
        <f t="shared" si="126"/>
        <v>ج</v>
      </c>
      <c r="P33" s="32" t="str">
        <f t="shared" si="126"/>
        <v>جج</v>
      </c>
      <c r="Q33" s="32" t="str">
        <f t="shared" si="126"/>
        <v>م</v>
      </c>
      <c r="R33" s="32" t="str">
        <f t="shared" si="126"/>
        <v>جج</v>
      </c>
      <c r="S33" s="32" t="str">
        <f t="shared" si="126"/>
        <v>جج</v>
      </c>
      <c r="T33" s="32" t="str">
        <f t="shared" si="126"/>
        <v>ج</v>
      </c>
      <c r="U33" s="32" t="str">
        <f t="shared" si="126"/>
        <v>م</v>
      </c>
      <c r="V33" s="32" t="str">
        <f t="shared" si="126"/>
        <v>جج</v>
      </c>
      <c r="W33" s="217"/>
      <c r="X33" s="252"/>
      <c r="Y33" s="253"/>
      <c r="Z33" s="217"/>
      <c r="AA33" s="252"/>
      <c r="AB33" s="253"/>
      <c r="AC33" s="325"/>
      <c r="AD33" s="328"/>
      <c r="AE33" s="331"/>
      <c r="AF33" s="334"/>
      <c r="AG33" s="256"/>
      <c r="AH33" s="256"/>
      <c r="AI33" s="256"/>
      <c r="AJ33" s="251"/>
      <c r="AK33" s="177"/>
      <c r="AL33" s="53">
        <f t="shared" ref="AL33" si="127">IF(OR(G33="",H33="",I33="",J33="",K33="",L33="",N33="",O33="",P33="",S33="",T33="",U33="",V33="",),"",COUNTIF(G33:AB33,"ض")+COUNTIF(G33:AB33,"ضج")+COUNTIF(G33:AB33,"غ")+COUNTIF(G33:AB33,"ملغاة"))</f>
        <v>0</v>
      </c>
      <c r="AM33" s="64" t="str">
        <f t="shared" ref="AM33:AR33" si="128">IF(OR(G33="ض",G33="ضج",G33="غ",G33="ملغاة"),1,"")</f>
        <v/>
      </c>
      <c r="AN33" s="64" t="str">
        <f t="shared" si="128"/>
        <v/>
      </c>
      <c r="AO33" s="64" t="str">
        <f t="shared" si="128"/>
        <v/>
      </c>
      <c r="AP33" s="64" t="str">
        <f t="shared" si="128"/>
        <v/>
      </c>
      <c r="AQ33" s="64" t="str">
        <f t="shared" si="128"/>
        <v/>
      </c>
      <c r="AR33" s="64" t="str">
        <f t="shared" si="128"/>
        <v/>
      </c>
      <c r="AS33" s="64" t="str">
        <f t="shared" ref="AS33:BA33" si="129">IF(OR(N33="ض",N33="ضج",N33="غ",N33="ملغاة"),1,"")</f>
        <v/>
      </c>
      <c r="AT33" s="64" t="str">
        <f t="shared" si="129"/>
        <v/>
      </c>
      <c r="AU33" s="64" t="str">
        <f t="shared" si="129"/>
        <v/>
      </c>
      <c r="AV33" s="64" t="str">
        <f t="shared" si="129"/>
        <v/>
      </c>
      <c r="AW33" s="64" t="str">
        <f t="shared" si="129"/>
        <v/>
      </c>
      <c r="AX33" s="64" t="str">
        <f t="shared" si="129"/>
        <v/>
      </c>
      <c r="AY33" s="64" t="str">
        <f t="shared" si="129"/>
        <v/>
      </c>
      <c r="AZ33" s="64" t="str">
        <f t="shared" si="129"/>
        <v/>
      </c>
      <c r="BA33" s="64" t="str">
        <f t="shared" si="129"/>
        <v/>
      </c>
      <c r="BB33" s="64" t="str">
        <f t="shared" ref="BB33" si="130">IF(OR(X33="ض",X33="ضج",X33="غ",X33="ملغاة"),1,"")</f>
        <v/>
      </c>
      <c r="BC33" s="64" t="str">
        <f t="shared" ref="BC33" si="131">IF(OR(AA33="ض",AA33="ضج",AA33="غ",AA33="ملغاة"),1,"")</f>
        <v/>
      </c>
    </row>
    <row r="34" spans="1:58" ht="21" customHeight="1" thickBot="1">
      <c r="A34" s="203">
        <v>3006</v>
      </c>
      <c r="B34" s="335" t="s">
        <v>69</v>
      </c>
      <c r="C34" s="209" t="s">
        <v>36</v>
      </c>
      <c r="D34" s="209" t="s">
        <v>37</v>
      </c>
      <c r="E34" s="234">
        <v>6</v>
      </c>
      <c r="F34" s="19" t="s">
        <v>33</v>
      </c>
      <c r="G34" s="20"/>
      <c r="H34" s="21">
        <v>18</v>
      </c>
      <c r="I34" s="21">
        <v>20</v>
      </c>
      <c r="J34" s="21">
        <v>18</v>
      </c>
      <c r="K34" s="22">
        <v>18</v>
      </c>
      <c r="L34" s="41"/>
      <c r="M34" s="61"/>
      <c r="N34" s="21"/>
      <c r="O34" s="21">
        <v>20</v>
      </c>
      <c r="P34" s="21">
        <v>20</v>
      </c>
      <c r="Q34" s="21">
        <v>20</v>
      </c>
      <c r="R34" s="21">
        <v>18</v>
      </c>
      <c r="S34" s="21">
        <v>20</v>
      </c>
      <c r="T34" s="21">
        <v>18</v>
      </c>
      <c r="U34" s="21">
        <v>18</v>
      </c>
      <c r="V34" s="22">
        <v>19</v>
      </c>
      <c r="W34" s="215"/>
      <c r="X34" s="24"/>
      <c r="Y34" s="57"/>
      <c r="Z34" s="215"/>
      <c r="AA34" s="24"/>
      <c r="AB34" s="57"/>
      <c r="AC34" s="323">
        <f t="shared" ref="AC34" si="132">IF(V37="","",IF(OR(AL39&gt;=1),"",SUM(N37:V37,G37:L37)))</f>
        <v>1293</v>
      </c>
      <c r="AD34" s="326">
        <f t="shared" ref="AD34" si="133">IF(AC34="","",(AC34/1500))</f>
        <v>0.86199999999999999</v>
      </c>
      <c r="AE34" s="329" t="str">
        <f t="shared" ref="AE34" si="134">IF(OR(AL39=1),"بمادة",IF(OR(AL39=2),"بمادتين",IF(AD34="","",IF(AD34&gt;100%,"",IF(AD34&gt;=90%,"ممتاز",IF(AD34&gt;=80%,"جيد جداً",IF(AD34&gt;=65%,"جيد",IF(AD34&gt;=50%,"مقبول"))))))))</f>
        <v>جيد جداً</v>
      </c>
      <c r="AF34" s="332" t="str">
        <f t="shared" ref="AF34" si="135">IF(OR(G39="غ",AA39="غ"),"غائبة",IF(AL39="","",IF(AL39=0,"ناجحة",IF(AL39&lt;=2,"منقولة",IF(AL39&gt;2,"راسبة")))))</f>
        <v>ناجحة</v>
      </c>
      <c r="AG34" s="254"/>
      <c r="AH34" s="254"/>
      <c r="AI34" s="254">
        <v>1074</v>
      </c>
      <c r="AJ34" s="43"/>
      <c r="AK34" s="175" t="str">
        <f t="shared" ref="AK34" si="136">IF(BE34&lt;&gt;"",BE34,IF(ISNUMBER(SEARCH("منقول",AF34)),AF34&amp;CHAR(10)&amp;BF34,""))</f>
        <v/>
      </c>
      <c r="AL34" s="8" t="b">
        <f t="shared" ref="AL34" si="137">IF(OR(AL39=0,AL39&lt;3),TRUE,FALSE)</f>
        <v>1</v>
      </c>
      <c r="AM34" s="8" t="str">
        <f t="shared" ref="AM34:AR34" si="138">IF(AND(G37&lt;48,G39="ل",$AL34=TRUE),50-G37,"")</f>
        <v/>
      </c>
      <c r="AN34" s="8" t="str">
        <f t="shared" si="138"/>
        <v/>
      </c>
      <c r="AO34" s="8" t="str">
        <f t="shared" si="138"/>
        <v/>
      </c>
      <c r="AP34" s="8" t="str">
        <f t="shared" si="138"/>
        <v/>
      </c>
      <c r="AQ34" s="8" t="str">
        <f t="shared" si="138"/>
        <v/>
      </c>
      <c r="AR34" s="8" t="str">
        <f t="shared" si="138"/>
        <v/>
      </c>
      <c r="AS34" s="8" t="str">
        <f t="shared" ref="AS34:BA34" si="139">IF(AND(N37&lt;48,N39="ل",$AL34=TRUE),50-N37,"")</f>
        <v/>
      </c>
      <c r="AT34" s="8" t="str">
        <f t="shared" si="139"/>
        <v/>
      </c>
      <c r="AU34" s="8" t="str">
        <f t="shared" si="139"/>
        <v/>
      </c>
      <c r="AV34" s="8" t="str">
        <f t="shared" si="139"/>
        <v/>
      </c>
      <c r="AW34" s="8" t="str">
        <f t="shared" si="139"/>
        <v/>
      </c>
      <c r="AX34" s="8" t="str">
        <f t="shared" si="139"/>
        <v/>
      </c>
      <c r="AY34" s="8" t="str">
        <f t="shared" si="139"/>
        <v/>
      </c>
      <c r="AZ34" s="8" t="str">
        <f t="shared" si="139"/>
        <v/>
      </c>
      <c r="BA34" s="8" t="str">
        <f t="shared" si="139"/>
        <v/>
      </c>
      <c r="BB34" s="8" t="str">
        <f t="shared" ref="BB34" si="140">IF(AND(X37&lt;48,X39="ل",$AL34=TRUE),50-X37,"")</f>
        <v/>
      </c>
      <c r="BC34" s="8" t="str">
        <f t="shared" ref="BC34" si="141">IF(AND(AA37&lt;48,AA39="ل",$AL34=TRUE),50-AA37,"")</f>
        <v/>
      </c>
      <c r="BD34" s="65">
        <f t="shared" ref="BD34" si="142">COUNT(AM34:BC34)</f>
        <v>0</v>
      </c>
      <c r="BE34" s="168" t="str">
        <f t="shared" ref="BE34" si="143">IF(AND(BD34&gt;0,AL39&gt;0),AM35&amp;AN35&amp;AO35&amp;AP35&amp;AQ35&amp;AR35&amp;AS35&amp;AT35&amp;AU35&amp;AV35&amp;AW35&amp;AX35&amp;AY35&amp;AZ35&amp;BA35&amp;BB35&amp;BC35&amp;" لتنقل بـ"&amp;BF34,IF(AND(BD34&gt;0,AL39=0),AM35&amp;AN35&amp;AO35&amp;AP35&amp;AQ35&amp;AR35&amp;AS35&amp;AT35&amp;AU35&amp;AV35&amp;AW35&amp;AX35&amp;AY35&amp;AZ35&amp;BA35&amp;BB35&amp;BC35&amp;"لتنجح بتقدير",""))</f>
        <v/>
      </c>
      <c r="BF34" s="168" t="str">
        <f t="shared" ref="BF34" si="144">IF(OR($AL39=1,$AL39=2),IF(AM39=1,G$3&amp;" | ","")&amp;IF(AN39=1,H$3&amp;" | ","")&amp;IF(AO39=1,I$3&amp;" | ","")&amp;IF(AP39=1,$J$3&amp;" | ","")&amp;IF(AQ39=1,K$3&amp;" | ","")&amp;IF(AR39=1,L$3&amp;" | ","")&amp;" | ","")&amp;IF(AS39=1,N$3&amp;" | ","")&amp;IF(AT39=1,O$3&amp;" | ","")&amp;IF(AU39=1,P$3&amp;" | ","")&amp;IF(AV39=1,Q$3&amp;" | ","")&amp;IF(AW39=1,R$3&amp;" | ","")&amp;IF(AX39=1,S$3&amp;" | ","")&amp;IF(AY39=1,T$3&amp;" | ","")&amp;IF(AZ39=1,U$3&amp;" | ","")&amp;IF(BA39=1,V34&amp;" | ","")&amp;IF(BB39=1,W33&amp;" | ","")&amp;IF(BC39=1,Z33&amp;" | ","")</f>
        <v/>
      </c>
    </row>
    <row r="35" spans="1:58" ht="21" customHeight="1">
      <c r="A35" s="204"/>
      <c r="B35" s="336"/>
      <c r="C35" s="210"/>
      <c r="D35" s="210"/>
      <c r="E35" s="235"/>
      <c r="F35" s="19" t="s">
        <v>29</v>
      </c>
      <c r="G35" s="38"/>
      <c r="H35" s="39"/>
      <c r="I35" s="39"/>
      <c r="J35" s="39"/>
      <c r="K35" s="40"/>
      <c r="L35" s="23">
        <v>40</v>
      </c>
      <c r="M35" s="62" t="str">
        <f>ll</f>
        <v/>
      </c>
      <c r="N35" s="39"/>
      <c r="O35" s="39"/>
      <c r="P35" s="39"/>
      <c r="Q35" s="39"/>
      <c r="R35" s="39"/>
      <c r="S35" s="39"/>
      <c r="T35" s="39"/>
      <c r="U35" s="39">
        <v>78</v>
      </c>
      <c r="V35" s="40">
        <v>78</v>
      </c>
      <c r="W35" s="216"/>
      <c r="X35" s="42"/>
      <c r="Y35" s="58"/>
      <c r="Z35" s="216"/>
      <c r="AA35" s="42"/>
      <c r="AB35" s="58"/>
      <c r="AC35" s="324"/>
      <c r="AD35" s="327"/>
      <c r="AE35" s="330"/>
      <c r="AF35" s="333"/>
      <c r="AG35" s="255"/>
      <c r="AH35" s="255"/>
      <c r="AI35" s="255"/>
      <c r="AJ35" s="249"/>
      <c r="AK35" s="176"/>
      <c r="AM35" s="8" t="str">
        <f t="shared" ref="AM35:AR35" si="145">IF(AM34&lt;&gt;"",IF(AM34&gt;=11,"جبرت بـ "&amp;AM34&amp;" درجة في "&amp;G$3&amp;CHAR(10),IF(AM34&gt;=3,"جبرت بـ "&amp;AM34&amp;" درجات في "&amp;G$3&amp;CHAR(10),"")),"")</f>
        <v/>
      </c>
      <c r="AN35" s="8" t="str">
        <f t="shared" si="145"/>
        <v/>
      </c>
      <c r="AO35" s="8" t="str">
        <f t="shared" si="145"/>
        <v/>
      </c>
      <c r="AP35" s="8" t="str">
        <f t="shared" si="145"/>
        <v/>
      </c>
      <c r="AQ35" s="8" t="str">
        <f t="shared" si="145"/>
        <v/>
      </c>
      <c r="AR35" s="8" t="str">
        <f t="shared" si="145"/>
        <v/>
      </c>
      <c r="AS35" s="8" t="str">
        <f t="shared" ref="AS35:BA35" si="146">IF(AS34&lt;&gt;"",IF(AS34&gt;=11,"جبرت بـ "&amp;AS34&amp;" درجة في "&amp;N$3&amp;CHAR(10),IF(AS34&gt;=3,"جبرت بـ "&amp;AS34&amp;" درجات في "&amp;N$3&amp;CHAR(10),"")),"")</f>
        <v/>
      </c>
      <c r="AT35" s="8" t="str">
        <f t="shared" si="146"/>
        <v/>
      </c>
      <c r="AU35" s="8" t="str">
        <f t="shared" si="146"/>
        <v/>
      </c>
      <c r="AV35" s="8" t="str">
        <f t="shared" si="146"/>
        <v/>
      </c>
      <c r="AW35" s="8" t="str">
        <f t="shared" si="146"/>
        <v/>
      </c>
      <c r="AX35" s="8" t="str">
        <f t="shared" si="146"/>
        <v/>
      </c>
      <c r="AY35" s="8" t="str">
        <f t="shared" si="146"/>
        <v/>
      </c>
      <c r="AZ35" s="8" t="str">
        <f t="shared" si="146"/>
        <v/>
      </c>
      <c r="BA35" s="8" t="str">
        <f t="shared" si="146"/>
        <v/>
      </c>
      <c r="BB35" s="8" t="str">
        <f t="shared" ref="BB35" si="147">IF(BB34&lt;&gt;"",IF(BB34&gt;=11,"جبرت بـ "&amp;BB34&amp;" درجة في "&amp;X$3&amp;CHAR(10),IF(BB34&gt;=3,"جبرت بـ "&amp;BB34&amp;" درجات في "&amp;X$3&amp;CHAR(10),"")),"")</f>
        <v/>
      </c>
      <c r="BC35" s="8" t="str">
        <f t="shared" ref="BC35" si="148">IF(BC34&lt;&gt;"",IF(BC34&gt;=11,"جبرت بـ "&amp;BC34&amp;" درجة في "&amp;AA$3&amp;CHAR(10),IF(BC34&gt;=3,"جبرت بـ "&amp;BC34&amp;" درجات في "&amp;AA$3&amp;CHAR(10),"")),"")</f>
        <v/>
      </c>
      <c r="BE35" s="168"/>
      <c r="BF35" s="168"/>
    </row>
    <row r="36" spans="1:58" ht="21" customHeight="1">
      <c r="A36" s="204"/>
      <c r="B36" s="336"/>
      <c r="C36" s="210"/>
      <c r="D36" s="210"/>
      <c r="E36" s="235"/>
      <c r="F36" s="25" t="s">
        <v>30</v>
      </c>
      <c r="G36" s="26">
        <v>61</v>
      </c>
      <c r="H36" s="27">
        <v>68</v>
      </c>
      <c r="I36" s="27">
        <v>70</v>
      </c>
      <c r="J36" s="27">
        <v>65</v>
      </c>
      <c r="K36" s="28">
        <v>62</v>
      </c>
      <c r="L36" s="29">
        <v>43</v>
      </c>
      <c r="M36" s="62" t="str">
        <f>ll</f>
        <v/>
      </c>
      <c r="N36" s="27">
        <v>90</v>
      </c>
      <c r="O36" s="27">
        <v>60</v>
      </c>
      <c r="P36" s="27">
        <v>70</v>
      </c>
      <c r="Q36" s="27">
        <v>76</v>
      </c>
      <c r="R36" s="27">
        <v>67</v>
      </c>
      <c r="S36" s="27">
        <v>70</v>
      </c>
      <c r="T36" s="27">
        <v>68</v>
      </c>
      <c r="U36" s="27">
        <v>0</v>
      </c>
      <c r="V36" s="28">
        <v>0</v>
      </c>
      <c r="W36" s="216"/>
      <c r="X36" s="30"/>
      <c r="Y36" s="59"/>
      <c r="Z36" s="216"/>
      <c r="AA36" s="30"/>
      <c r="AB36" s="59"/>
      <c r="AC36" s="324"/>
      <c r="AD36" s="327"/>
      <c r="AE36" s="330"/>
      <c r="AF36" s="333"/>
      <c r="AG36" s="255"/>
      <c r="AH36" s="255"/>
      <c r="AI36" s="255"/>
      <c r="AJ36" s="250"/>
      <c r="AK36" s="176"/>
      <c r="BE36" s="168"/>
      <c r="BF36" s="168"/>
    </row>
    <row r="37" spans="1:58" ht="21" customHeight="1">
      <c r="A37" s="204"/>
      <c r="B37" s="336"/>
      <c r="C37" s="210"/>
      <c r="D37" s="210"/>
      <c r="E37" s="235"/>
      <c r="F37" s="169" t="s">
        <v>31</v>
      </c>
      <c r="G37" s="47">
        <f t="shared" ref="G37" si="149">IF(G36="","",IF(G36="غ","غ",IF(G36="","",SUM(G34:G36))))</f>
        <v>61</v>
      </c>
      <c r="H37" s="47">
        <f t="shared" ref="H37:K37" si="150">IF(H36="","",IF(H36="غ","غ",IF(H36="","",SUM(H34:H36))))</f>
        <v>86</v>
      </c>
      <c r="I37" s="47">
        <f t="shared" si="150"/>
        <v>90</v>
      </c>
      <c r="J37" s="47">
        <f t="shared" si="150"/>
        <v>83</v>
      </c>
      <c r="K37" s="47">
        <f t="shared" si="150"/>
        <v>80</v>
      </c>
      <c r="L37" s="48">
        <f>lmq</f>
        <v>83</v>
      </c>
      <c r="M37" s="63" t="str">
        <f>raf</f>
        <v/>
      </c>
      <c r="N37" s="47">
        <f t="shared" ref="N37:V37" si="151">IF(N36="","",IF(N36="غ","غ",IF(N36="","",SUM(N34:N36))))</f>
        <v>90</v>
      </c>
      <c r="O37" s="47">
        <f t="shared" si="151"/>
        <v>80</v>
      </c>
      <c r="P37" s="47">
        <f t="shared" si="151"/>
        <v>90</v>
      </c>
      <c r="Q37" s="47">
        <f t="shared" si="151"/>
        <v>96</v>
      </c>
      <c r="R37" s="47">
        <f t="shared" si="151"/>
        <v>85</v>
      </c>
      <c r="S37" s="47">
        <f t="shared" si="151"/>
        <v>90</v>
      </c>
      <c r="T37" s="47">
        <f t="shared" si="151"/>
        <v>86</v>
      </c>
      <c r="U37" s="47">
        <f t="shared" si="151"/>
        <v>96</v>
      </c>
      <c r="V37" s="47">
        <f t="shared" si="151"/>
        <v>97</v>
      </c>
      <c r="W37" s="216"/>
      <c r="X37" s="54"/>
      <c r="Y37" s="60"/>
      <c r="Z37" s="216"/>
      <c r="AA37" s="54"/>
      <c r="AB37" s="60"/>
      <c r="AC37" s="324"/>
      <c r="AD37" s="327"/>
      <c r="AE37" s="330"/>
      <c r="AF37" s="333"/>
      <c r="AG37" s="255"/>
      <c r="AH37" s="255"/>
      <c r="AI37" s="255"/>
      <c r="AJ37" s="250"/>
      <c r="AK37" s="176"/>
      <c r="BE37" s="168"/>
      <c r="BF37" s="168"/>
    </row>
    <row r="38" spans="1:58" ht="21" customHeight="1">
      <c r="A38" s="204"/>
      <c r="B38" s="336"/>
      <c r="C38" s="210"/>
      <c r="D38" s="210"/>
      <c r="E38" s="235"/>
      <c r="F38" s="170"/>
      <c r="G38" s="49" t="str">
        <f t="shared" ref="G38:K38" si="152">IF(G37="","",IF(G37=48,"50",IF(G37=49,"50",IF(G37&gt;=50,"",IF(G37&lt;=47,"",)))))</f>
        <v/>
      </c>
      <c r="H38" s="51" t="str">
        <f t="shared" si="152"/>
        <v/>
      </c>
      <c r="I38" s="51" t="str">
        <f t="shared" si="152"/>
        <v/>
      </c>
      <c r="J38" s="51" t="str">
        <f t="shared" si="152"/>
        <v/>
      </c>
      <c r="K38" s="52" t="str">
        <f t="shared" si="152"/>
        <v/>
      </c>
      <c r="L38" s="50"/>
      <c r="M38" s="46"/>
      <c r="N38" s="51" t="str">
        <f t="shared" ref="N38:V38" si="153">IF(N37="","",IF(N37=48,"50",IF(N37=49,"50",IF(N37&gt;=50,"",IF(N37&lt;=47,"",)))))</f>
        <v/>
      </c>
      <c r="O38" s="51" t="str">
        <f t="shared" si="153"/>
        <v/>
      </c>
      <c r="P38" s="51" t="str">
        <f t="shared" si="153"/>
        <v/>
      </c>
      <c r="Q38" s="51" t="str">
        <f t="shared" si="153"/>
        <v/>
      </c>
      <c r="R38" s="51" t="str">
        <f t="shared" si="153"/>
        <v/>
      </c>
      <c r="S38" s="51" t="str">
        <f t="shared" si="153"/>
        <v/>
      </c>
      <c r="T38" s="51" t="str">
        <f t="shared" si="153"/>
        <v/>
      </c>
      <c r="U38" s="51" t="str">
        <f t="shared" si="153"/>
        <v/>
      </c>
      <c r="V38" s="52" t="str">
        <f t="shared" si="153"/>
        <v/>
      </c>
      <c r="W38" s="216"/>
      <c r="X38" s="55"/>
      <c r="Y38" s="56"/>
      <c r="Z38" s="216"/>
      <c r="AA38" s="55"/>
      <c r="AB38" s="56"/>
      <c r="AC38" s="324"/>
      <c r="AD38" s="327"/>
      <c r="AE38" s="330"/>
      <c r="AF38" s="333"/>
      <c r="AG38" s="255"/>
      <c r="AH38" s="255"/>
      <c r="AI38" s="255"/>
      <c r="AJ38" s="250"/>
      <c r="AK38" s="176"/>
    </row>
    <row r="39" spans="1:58" ht="21" customHeight="1" thickBot="1">
      <c r="A39" s="205"/>
      <c r="B39" s="337"/>
      <c r="C39" s="211"/>
      <c r="D39" s="211"/>
      <c r="E39" s="236"/>
      <c r="F39" s="31" t="s">
        <v>32</v>
      </c>
      <c r="G39" s="32" t="str">
        <f t="shared" ref="G39:K39" si="154">IF(G37="","",IF(G37="غ","غ",IF(G38&lt;=64,"ل",IF(G37&gt;=90,"م",IF(G37&gt;=80,"جج",IF(G37&gt;=65,"ج",IF(G37&gt;=48,"ل",IF(G37&gt;=35,"ض",IF(G37&gt;=0,"ضج",IF(G38=50,"ل"))))))))))</f>
        <v>ل</v>
      </c>
      <c r="H39" s="32" t="str">
        <f t="shared" si="154"/>
        <v>جج</v>
      </c>
      <c r="I39" s="32" t="str">
        <f t="shared" si="154"/>
        <v>م</v>
      </c>
      <c r="J39" s="32" t="str">
        <f t="shared" si="154"/>
        <v>جج</v>
      </c>
      <c r="K39" s="32" t="str">
        <f t="shared" si="154"/>
        <v>جج</v>
      </c>
      <c r="L39" s="33" t="str">
        <f t="shared" ref="L39" si="155">IF(L37="","",IF(L37="غ","غ",IF(M37=50,"ل",IF(M37="0","ضج",IF(L37&gt;=90,"م",IF(L37&gt;=80,"جج",IF(L37&gt;=65,"ج",IF(L37&gt;=40,"ل"))))))))</f>
        <v>جج</v>
      </c>
      <c r="M39" s="34"/>
      <c r="N39" s="32" t="str">
        <f t="shared" ref="N39:V39" si="156">IF(N37="","",IF(N37="غ","غ",IF(N38&lt;=64,"ل",IF(N37&gt;=90,"م",IF(N37&gt;=80,"جج",IF(N37&gt;=65,"ج",IF(N37&gt;=48,"ل",IF(N37&gt;=35,"ض",IF(N37&gt;=0,"ضج",IF(N38=50,"ل"))))))))))</f>
        <v>م</v>
      </c>
      <c r="O39" s="32" t="str">
        <f t="shared" si="156"/>
        <v>جج</v>
      </c>
      <c r="P39" s="32" t="str">
        <f t="shared" si="156"/>
        <v>م</v>
      </c>
      <c r="Q39" s="32" t="str">
        <f t="shared" si="156"/>
        <v>م</v>
      </c>
      <c r="R39" s="32" t="str">
        <f t="shared" si="156"/>
        <v>جج</v>
      </c>
      <c r="S39" s="32" t="str">
        <f t="shared" si="156"/>
        <v>م</v>
      </c>
      <c r="T39" s="32" t="str">
        <f t="shared" si="156"/>
        <v>جج</v>
      </c>
      <c r="U39" s="32" t="str">
        <f t="shared" si="156"/>
        <v>م</v>
      </c>
      <c r="V39" s="32" t="str">
        <f t="shared" si="156"/>
        <v>م</v>
      </c>
      <c r="W39" s="217"/>
      <c r="X39" s="252"/>
      <c r="Y39" s="253"/>
      <c r="Z39" s="217"/>
      <c r="AA39" s="252"/>
      <c r="AB39" s="253"/>
      <c r="AC39" s="325"/>
      <c r="AD39" s="328"/>
      <c r="AE39" s="331"/>
      <c r="AF39" s="334"/>
      <c r="AG39" s="256"/>
      <c r="AH39" s="256"/>
      <c r="AI39" s="256"/>
      <c r="AJ39" s="251"/>
      <c r="AK39" s="177"/>
      <c r="AL39" s="53">
        <f t="shared" ref="AL39" si="157">IF(OR(G39="",H39="",I39="",J39="",K39="",L39="",N39="",O39="",P39="",S39="",T39="",U39="",V39="",),"",COUNTIF(G39:AB39,"ض")+COUNTIF(G39:AB39,"ضج")+COUNTIF(G39:AB39,"غ")+COUNTIF(G39:AB39,"ملغاة"))</f>
        <v>0</v>
      </c>
      <c r="AM39" s="64" t="str">
        <f t="shared" ref="AM39:AR39" si="158">IF(OR(G39="ض",G39="ضج",G39="غ",G39="ملغاة"),1,"")</f>
        <v/>
      </c>
      <c r="AN39" s="64" t="str">
        <f t="shared" si="158"/>
        <v/>
      </c>
      <c r="AO39" s="64" t="str">
        <f t="shared" si="158"/>
        <v/>
      </c>
      <c r="AP39" s="64" t="str">
        <f t="shared" si="158"/>
        <v/>
      </c>
      <c r="AQ39" s="64" t="str">
        <f t="shared" si="158"/>
        <v/>
      </c>
      <c r="AR39" s="64" t="str">
        <f t="shared" si="158"/>
        <v/>
      </c>
      <c r="AS39" s="64" t="str">
        <f t="shared" ref="AS39:BA39" si="159">IF(OR(N39="ض",N39="ضج",N39="غ",N39="ملغاة"),1,"")</f>
        <v/>
      </c>
      <c r="AT39" s="64" t="str">
        <f t="shared" si="159"/>
        <v/>
      </c>
      <c r="AU39" s="64" t="str">
        <f t="shared" si="159"/>
        <v/>
      </c>
      <c r="AV39" s="64" t="str">
        <f t="shared" si="159"/>
        <v/>
      </c>
      <c r="AW39" s="64" t="str">
        <f t="shared" si="159"/>
        <v/>
      </c>
      <c r="AX39" s="64" t="str">
        <f t="shared" si="159"/>
        <v/>
      </c>
      <c r="AY39" s="64" t="str">
        <f t="shared" si="159"/>
        <v/>
      </c>
      <c r="AZ39" s="64" t="str">
        <f t="shared" si="159"/>
        <v/>
      </c>
      <c r="BA39" s="64" t="str">
        <f t="shared" si="159"/>
        <v/>
      </c>
      <c r="BB39" s="64" t="str">
        <f t="shared" ref="BB39" si="160">IF(OR(X39="ض",X39="ضج",X39="غ",X39="ملغاة"),1,"")</f>
        <v/>
      </c>
      <c r="BC39" s="64" t="str">
        <f t="shared" ref="BC39" si="161">IF(OR(AA39="ض",AA39="ضج",AA39="غ",AA39="ملغاة"),1,"")</f>
        <v/>
      </c>
    </row>
    <row r="40" spans="1:58" ht="21" customHeight="1" thickBot="1">
      <c r="A40" s="203">
        <v>3007</v>
      </c>
      <c r="B40" s="335" t="s">
        <v>70</v>
      </c>
      <c r="C40" s="209" t="s">
        <v>36</v>
      </c>
      <c r="D40" s="209" t="s">
        <v>37</v>
      </c>
      <c r="E40" s="234">
        <v>7</v>
      </c>
      <c r="F40" s="19" t="s">
        <v>33</v>
      </c>
      <c r="G40" s="20"/>
      <c r="H40" s="21">
        <v>17</v>
      </c>
      <c r="I40" s="21">
        <v>18</v>
      </c>
      <c r="J40" s="21">
        <v>18</v>
      </c>
      <c r="K40" s="22">
        <v>15</v>
      </c>
      <c r="L40" s="41"/>
      <c r="M40" s="61"/>
      <c r="N40" s="21"/>
      <c r="O40" s="21">
        <v>20</v>
      </c>
      <c r="P40" s="21">
        <v>18</v>
      </c>
      <c r="Q40" s="21">
        <v>20</v>
      </c>
      <c r="R40" s="21">
        <v>18</v>
      </c>
      <c r="S40" s="21">
        <v>19</v>
      </c>
      <c r="T40" s="21">
        <v>17</v>
      </c>
      <c r="U40" s="21">
        <v>18</v>
      </c>
      <c r="V40" s="22">
        <v>17</v>
      </c>
      <c r="W40" s="215"/>
      <c r="X40" s="24"/>
      <c r="Y40" s="57"/>
      <c r="Z40" s="215"/>
      <c r="AA40" s="24"/>
      <c r="AB40" s="57"/>
      <c r="AC40" s="323">
        <f t="shared" ref="AC40" si="162">IF(V43="","",IF(OR(AL45&gt;=1),"",SUM(N43:V43,G43:L43)))</f>
        <v>1271</v>
      </c>
      <c r="AD40" s="326">
        <f t="shared" ref="AD40" si="163">IF(AC40="","",(AC40/1500))</f>
        <v>0.84733333333333338</v>
      </c>
      <c r="AE40" s="329" t="str">
        <f t="shared" ref="AE40" si="164">IF(OR(AL45=1),"بمادة",IF(OR(AL45=2),"بمادتين",IF(AD40="","",IF(AD40&gt;100%,"",IF(AD40&gt;=90%,"ممتاز",IF(AD40&gt;=80%,"جيد جداً",IF(AD40&gt;=65%,"جيد",IF(AD40&gt;=50%,"مقبول"))))))))</f>
        <v>جيد جداً</v>
      </c>
      <c r="AF40" s="332" t="str">
        <f t="shared" ref="AF40" si="165">IF(OR(G45="غ",AA45="غ"),"غائبة",IF(AL45="","",IF(AL45=0,"ناجحة",IF(AL45&lt;=2,"منقولة",IF(AL45&gt;2,"راسبة")))))</f>
        <v>ناجحة</v>
      </c>
      <c r="AG40" s="254"/>
      <c r="AH40" s="254"/>
      <c r="AI40" s="254">
        <v>1147</v>
      </c>
      <c r="AJ40" s="43"/>
      <c r="AK40" s="175" t="str">
        <f t="shared" ref="AK40" si="166">IF(BE40&lt;&gt;"",BE40,IF(ISNUMBER(SEARCH("منقول",AF40)),AF40&amp;CHAR(10)&amp;BF40,""))</f>
        <v/>
      </c>
      <c r="AL40" s="8" t="b">
        <f t="shared" ref="AL40" si="167">IF(OR(AL45=0,AL45&lt;3),TRUE,FALSE)</f>
        <v>1</v>
      </c>
      <c r="AM40" s="8" t="str">
        <f t="shared" ref="AM40:AR40" si="168">IF(AND(G43&lt;48,G45="ل",$AL40=TRUE),50-G43,"")</f>
        <v/>
      </c>
      <c r="AN40" s="8" t="str">
        <f t="shared" si="168"/>
        <v/>
      </c>
      <c r="AO40" s="8" t="str">
        <f t="shared" si="168"/>
        <v/>
      </c>
      <c r="AP40" s="8" t="str">
        <f t="shared" si="168"/>
        <v/>
      </c>
      <c r="AQ40" s="8" t="str">
        <f t="shared" si="168"/>
        <v/>
      </c>
      <c r="AR40" s="8" t="str">
        <f t="shared" si="168"/>
        <v/>
      </c>
      <c r="AS40" s="8" t="str">
        <f t="shared" ref="AS40:BA40" si="169">IF(AND(N43&lt;48,N45="ل",$AL40=TRUE),50-N43,"")</f>
        <v/>
      </c>
      <c r="AT40" s="8" t="str">
        <f t="shared" si="169"/>
        <v/>
      </c>
      <c r="AU40" s="8" t="str">
        <f t="shared" si="169"/>
        <v/>
      </c>
      <c r="AV40" s="8" t="str">
        <f t="shared" si="169"/>
        <v/>
      </c>
      <c r="AW40" s="8" t="str">
        <f t="shared" si="169"/>
        <v/>
      </c>
      <c r="AX40" s="8" t="str">
        <f t="shared" si="169"/>
        <v/>
      </c>
      <c r="AY40" s="8" t="str">
        <f t="shared" si="169"/>
        <v/>
      </c>
      <c r="AZ40" s="8" t="str">
        <f t="shared" si="169"/>
        <v/>
      </c>
      <c r="BA40" s="8" t="str">
        <f t="shared" si="169"/>
        <v/>
      </c>
      <c r="BB40" s="8" t="str">
        <f t="shared" ref="BB40" si="170">IF(AND(X43&lt;48,X45="ل",$AL40=TRUE),50-X43,"")</f>
        <v/>
      </c>
      <c r="BC40" s="8" t="str">
        <f t="shared" ref="BC40" si="171">IF(AND(AA43&lt;48,AA45="ل",$AL40=TRUE),50-AA43,"")</f>
        <v/>
      </c>
      <c r="BD40" s="65">
        <f t="shared" ref="BD40" si="172">COUNT(AM40:BC40)</f>
        <v>0</v>
      </c>
      <c r="BE40" s="168" t="str">
        <f t="shared" ref="BE40" si="173">IF(AND(BD40&gt;0,AL45&gt;0),AM41&amp;AN41&amp;AO41&amp;AP41&amp;AQ41&amp;AR41&amp;AS41&amp;AT41&amp;AU41&amp;AV41&amp;AW41&amp;AX41&amp;AY41&amp;AZ41&amp;BA41&amp;BB41&amp;BC41&amp;" لتنقل بـ"&amp;BF40,IF(AND(BD40&gt;0,AL45=0),AM41&amp;AN41&amp;AO41&amp;AP41&amp;AQ41&amp;AR41&amp;AS41&amp;AT41&amp;AU41&amp;AV41&amp;AW41&amp;AX41&amp;AY41&amp;AZ41&amp;BA41&amp;BB41&amp;BC41&amp;"لتنجح بتقدير",""))</f>
        <v/>
      </c>
      <c r="BF40" s="168" t="str">
        <f t="shared" ref="BF40" si="174">IF(OR($AL45=1,$AL45=2),IF(AM45=1,G$3&amp;" | ","")&amp;IF(AN45=1,H$3&amp;" | ","")&amp;IF(AO45=1,I$3&amp;" | ","")&amp;IF(AP45=1,$J$3&amp;" | ","")&amp;IF(AQ45=1,K$3&amp;" | ","")&amp;IF(AR45=1,L$3&amp;" | ","")&amp;" | ","")&amp;IF(AS45=1,N$3&amp;" | ","")&amp;IF(AT45=1,O$3&amp;" | ","")&amp;IF(AU45=1,P$3&amp;" | ","")&amp;IF(AV45=1,Q$3&amp;" | ","")&amp;IF(AW45=1,R$3&amp;" | ","")&amp;IF(AX45=1,S$3&amp;" | ","")&amp;IF(AY45=1,T$3&amp;" | ","")&amp;IF(AZ45=1,U$3&amp;" | ","")&amp;IF(BA45=1,V40&amp;" | ","")&amp;IF(BB45=1,W39&amp;" | ","")&amp;IF(BC45=1,Z39&amp;" | ","")</f>
        <v/>
      </c>
    </row>
    <row r="41" spans="1:58" ht="21" customHeight="1">
      <c r="A41" s="204"/>
      <c r="B41" s="336"/>
      <c r="C41" s="210"/>
      <c r="D41" s="210"/>
      <c r="E41" s="235"/>
      <c r="F41" s="19" t="s">
        <v>29</v>
      </c>
      <c r="G41" s="38"/>
      <c r="H41" s="39"/>
      <c r="I41" s="39"/>
      <c r="J41" s="39"/>
      <c r="K41" s="40"/>
      <c r="L41" s="23">
        <v>50</v>
      </c>
      <c r="M41" s="62" t="str">
        <f>ll</f>
        <v/>
      </c>
      <c r="N41" s="39"/>
      <c r="O41" s="39"/>
      <c r="P41" s="39"/>
      <c r="Q41" s="39"/>
      <c r="R41" s="39"/>
      <c r="S41" s="39"/>
      <c r="T41" s="39"/>
      <c r="U41" s="39">
        <v>77</v>
      </c>
      <c r="V41" s="40">
        <v>75</v>
      </c>
      <c r="W41" s="216"/>
      <c r="X41" s="42"/>
      <c r="Y41" s="58"/>
      <c r="Z41" s="216"/>
      <c r="AA41" s="42"/>
      <c r="AB41" s="58"/>
      <c r="AC41" s="324"/>
      <c r="AD41" s="327"/>
      <c r="AE41" s="330"/>
      <c r="AF41" s="333"/>
      <c r="AG41" s="255"/>
      <c r="AH41" s="255"/>
      <c r="AI41" s="255"/>
      <c r="AJ41" s="249"/>
      <c r="AK41" s="176"/>
      <c r="AM41" s="8" t="str">
        <f t="shared" ref="AM41:AR41" si="175">IF(AM40&lt;&gt;"",IF(AM40&gt;=11,"جبرت بـ "&amp;AM40&amp;" درجة في "&amp;G$3&amp;CHAR(10),IF(AM40&gt;=3,"جبرت بـ "&amp;AM40&amp;" درجات في "&amp;G$3&amp;CHAR(10),"")),"")</f>
        <v/>
      </c>
      <c r="AN41" s="8" t="str">
        <f t="shared" si="175"/>
        <v/>
      </c>
      <c r="AO41" s="8" t="str">
        <f t="shared" si="175"/>
        <v/>
      </c>
      <c r="AP41" s="8" t="str">
        <f t="shared" si="175"/>
        <v/>
      </c>
      <c r="AQ41" s="8" t="str">
        <f t="shared" si="175"/>
        <v/>
      </c>
      <c r="AR41" s="8" t="str">
        <f t="shared" si="175"/>
        <v/>
      </c>
      <c r="AS41" s="8" t="str">
        <f t="shared" ref="AS41:BA41" si="176">IF(AS40&lt;&gt;"",IF(AS40&gt;=11,"جبرت بـ "&amp;AS40&amp;" درجة في "&amp;N$3&amp;CHAR(10),IF(AS40&gt;=3,"جبرت بـ "&amp;AS40&amp;" درجات في "&amp;N$3&amp;CHAR(10),"")),"")</f>
        <v/>
      </c>
      <c r="AT41" s="8" t="str">
        <f t="shared" si="176"/>
        <v/>
      </c>
      <c r="AU41" s="8" t="str">
        <f t="shared" si="176"/>
        <v/>
      </c>
      <c r="AV41" s="8" t="str">
        <f t="shared" si="176"/>
        <v/>
      </c>
      <c r="AW41" s="8" t="str">
        <f t="shared" si="176"/>
        <v/>
      </c>
      <c r="AX41" s="8" t="str">
        <f t="shared" si="176"/>
        <v/>
      </c>
      <c r="AY41" s="8" t="str">
        <f t="shared" si="176"/>
        <v/>
      </c>
      <c r="AZ41" s="8" t="str">
        <f t="shared" si="176"/>
        <v/>
      </c>
      <c r="BA41" s="8" t="str">
        <f t="shared" si="176"/>
        <v/>
      </c>
      <c r="BB41" s="8" t="str">
        <f t="shared" ref="BB41" si="177">IF(BB40&lt;&gt;"",IF(BB40&gt;=11,"جبرت بـ "&amp;BB40&amp;" درجة في "&amp;X$3&amp;CHAR(10),IF(BB40&gt;=3,"جبرت بـ "&amp;BB40&amp;" درجات في "&amp;X$3&amp;CHAR(10),"")),"")</f>
        <v/>
      </c>
      <c r="BC41" s="8" t="str">
        <f t="shared" ref="BC41" si="178">IF(BC40&lt;&gt;"",IF(BC40&gt;=11,"جبرت بـ "&amp;BC40&amp;" درجة في "&amp;AA$3&amp;CHAR(10),IF(BC40&gt;=3,"جبرت بـ "&amp;BC40&amp;" درجات في "&amp;AA$3&amp;CHAR(10),"")),"")</f>
        <v/>
      </c>
      <c r="BE41" s="168"/>
      <c r="BF41" s="168"/>
    </row>
    <row r="42" spans="1:58" ht="21" customHeight="1">
      <c r="A42" s="204"/>
      <c r="B42" s="336"/>
      <c r="C42" s="210"/>
      <c r="D42" s="210"/>
      <c r="E42" s="235"/>
      <c r="F42" s="25" t="s">
        <v>30</v>
      </c>
      <c r="G42" s="26">
        <v>79</v>
      </c>
      <c r="H42" s="27">
        <v>60</v>
      </c>
      <c r="I42" s="27">
        <v>65</v>
      </c>
      <c r="J42" s="27">
        <v>65</v>
      </c>
      <c r="K42" s="28">
        <v>57</v>
      </c>
      <c r="L42" s="29">
        <v>50</v>
      </c>
      <c r="M42" s="62" t="str">
        <f>ll</f>
        <v/>
      </c>
      <c r="N42" s="27">
        <v>93</v>
      </c>
      <c r="O42" s="27">
        <v>61</v>
      </c>
      <c r="P42" s="27">
        <v>55</v>
      </c>
      <c r="Q42" s="27">
        <v>72</v>
      </c>
      <c r="R42" s="27">
        <v>71</v>
      </c>
      <c r="S42" s="27">
        <v>66</v>
      </c>
      <c r="T42" s="27">
        <v>60</v>
      </c>
      <c r="U42" s="27">
        <v>0</v>
      </c>
      <c r="V42" s="28">
        <v>0</v>
      </c>
      <c r="W42" s="216"/>
      <c r="X42" s="30"/>
      <c r="Y42" s="59"/>
      <c r="Z42" s="216"/>
      <c r="AA42" s="30"/>
      <c r="AB42" s="59"/>
      <c r="AC42" s="324"/>
      <c r="AD42" s="327"/>
      <c r="AE42" s="330"/>
      <c r="AF42" s="333"/>
      <c r="AG42" s="255"/>
      <c r="AH42" s="255"/>
      <c r="AI42" s="255"/>
      <c r="AJ42" s="250"/>
      <c r="AK42" s="176"/>
      <c r="BE42" s="168"/>
      <c r="BF42" s="168"/>
    </row>
    <row r="43" spans="1:58" ht="21" customHeight="1">
      <c r="A43" s="204"/>
      <c r="B43" s="336"/>
      <c r="C43" s="210"/>
      <c r="D43" s="210"/>
      <c r="E43" s="235"/>
      <c r="F43" s="169" t="s">
        <v>31</v>
      </c>
      <c r="G43" s="47">
        <f t="shared" ref="G43" si="179">IF(G42="","",IF(G42="غ","غ",IF(G42="","",SUM(G40:G42))))</f>
        <v>79</v>
      </c>
      <c r="H43" s="47">
        <f t="shared" ref="H43:K43" si="180">IF(H42="","",IF(H42="غ","غ",IF(H42="","",SUM(H40:H42))))</f>
        <v>77</v>
      </c>
      <c r="I43" s="47">
        <f t="shared" si="180"/>
        <v>83</v>
      </c>
      <c r="J43" s="47">
        <f t="shared" si="180"/>
        <v>83</v>
      </c>
      <c r="K43" s="47">
        <f t="shared" si="180"/>
        <v>72</v>
      </c>
      <c r="L43" s="48">
        <f>lmq</f>
        <v>100</v>
      </c>
      <c r="M43" s="63" t="str">
        <f>raf</f>
        <v/>
      </c>
      <c r="N43" s="47">
        <f t="shared" ref="N43:V43" si="181">IF(N42="","",IF(N42="غ","غ",IF(N42="","",SUM(N40:N42))))</f>
        <v>93</v>
      </c>
      <c r="O43" s="47">
        <f t="shared" si="181"/>
        <v>81</v>
      </c>
      <c r="P43" s="47">
        <f t="shared" si="181"/>
        <v>73</v>
      </c>
      <c r="Q43" s="47">
        <f t="shared" si="181"/>
        <v>92</v>
      </c>
      <c r="R43" s="47">
        <f t="shared" si="181"/>
        <v>89</v>
      </c>
      <c r="S43" s="47">
        <f t="shared" si="181"/>
        <v>85</v>
      </c>
      <c r="T43" s="47">
        <f t="shared" si="181"/>
        <v>77</v>
      </c>
      <c r="U43" s="47">
        <f t="shared" si="181"/>
        <v>95</v>
      </c>
      <c r="V43" s="47">
        <f t="shared" si="181"/>
        <v>92</v>
      </c>
      <c r="W43" s="216"/>
      <c r="X43" s="54"/>
      <c r="Y43" s="60"/>
      <c r="Z43" s="216"/>
      <c r="AA43" s="54"/>
      <c r="AB43" s="60"/>
      <c r="AC43" s="324"/>
      <c r="AD43" s="327"/>
      <c r="AE43" s="330"/>
      <c r="AF43" s="333"/>
      <c r="AG43" s="255"/>
      <c r="AH43" s="255"/>
      <c r="AI43" s="255"/>
      <c r="AJ43" s="250"/>
      <c r="AK43" s="176"/>
      <c r="BE43" s="168"/>
      <c r="BF43" s="168"/>
    </row>
    <row r="44" spans="1:58" ht="21" customHeight="1">
      <c r="A44" s="204"/>
      <c r="B44" s="336"/>
      <c r="C44" s="210"/>
      <c r="D44" s="210"/>
      <c r="E44" s="235"/>
      <c r="F44" s="170"/>
      <c r="G44" s="49" t="str">
        <f t="shared" ref="G44:K44" si="182">IF(G43="","",IF(G43=48,"50",IF(G43=49,"50",IF(G43&gt;=50,"",IF(G43&lt;=47,"",)))))</f>
        <v/>
      </c>
      <c r="H44" s="51" t="str">
        <f t="shared" si="182"/>
        <v/>
      </c>
      <c r="I44" s="51" t="str">
        <f t="shared" si="182"/>
        <v/>
      </c>
      <c r="J44" s="51" t="str">
        <f t="shared" si="182"/>
        <v/>
      </c>
      <c r="K44" s="52" t="str">
        <f t="shared" si="182"/>
        <v/>
      </c>
      <c r="L44" s="50"/>
      <c r="M44" s="46"/>
      <c r="N44" s="51" t="str">
        <f t="shared" ref="N44:V44" si="183">IF(N43="","",IF(N43=48,"50",IF(N43=49,"50",IF(N43&gt;=50,"",IF(N43&lt;=47,"",)))))</f>
        <v/>
      </c>
      <c r="O44" s="51" t="str">
        <f t="shared" si="183"/>
        <v/>
      </c>
      <c r="P44" s="51" t="str">
        <f t="shared" si="183"/>
        <v/>
      </c>
      <c r="Q44" s="51" t="str">
        <f t="shared" si="183"/>
        <v/>
      </c>
      <c r="R44" s="51" t="str">
        <f t="shared" si="183"/>
        <v/>
      </c>
      <c r="S44" s="51" t="str">
        <f t="shared" si="183"/>
        <v/>
      </c>
      <c r="T44" s="51" t="str">
        <f t="shared" si="183"/>
        <v/>
      </c>
      <c r="U44" s="51" t="str">
        <f t="shared" si="183"/>
        <v/>
      </c>
      <c r="V44" s="52" t="str">
        <f t="shared" si="183"/>
        <v/>
      </c>
      <c r="W44" s="216"/>
      <c r="X44" s="55"/>
      <c r="Y44" s="56"/>
      <c r="Z44" s="216"/>
      <c r="AA44" s="55"/>
      <c r="AB44" s="56"/>
      <c r="AC44" s="324"/>
      <c r="AD44" s="327"/>
      <c r="AE44" s="330"/>
      <c r="AF44" s="333"/>
      <c r="AG44" s="255"/>
      <c r="AH44" s="255"/>
      <c r="AI44" s="255"/>
      <c r="AJ44" s="250"/>
      <c r="AK44" s="176"/>
    </row>
    <row r="45" spans="1:58" ht="21" customHeight="1" thickBot="1">
      <c r="A45" s="205"/>
      <c r="B45" s="337"/>
      <c r="C45" s="211"/>
      <c r="D45" s="211"/>
      <c r="E45" s="236"/>
      <c r="F45" s="31" t="s">
        <v>32</v>
      </c>
      <c r="G45" s="32" t="str">
        <f t="shared" ref="G45:K45" si="184">IF(G43="","",IF(G43="غ","غ",IF(G44&lt;=64,"ل",IF(G43&gt;=90,"م",IF(G43&gt;=80,"جج",IF(G43&gt;=65,"ج",IF(G43&gt;=48,"ل",IF(G43&gt;=35,"ض",IF(G43&gt;=0,"ضج",IF(G44=50,"ل"))))))))))</f>
        <v>ج</v>
      </c>
      <c r="H45" s="32" t="str">
        <f t="shared" si="184"/>
        <v>ج</v>
      </c>
      <c r="I45" s="32" t="str">
        <f t="shared" si="184"/>
        <v>جج</v>
      </c>
      <c r="J45" s="32" t="str">
        <f t="shared" si="184"/>
        <v>جج</v>
      </c>
      <c r="K45" s="32" t="str">
        <f t="shared" si="184"/>
        <v>ج</v>
      </c>
      <c r="L45" s="33" t="str">
        <f t="shared" ref="L45" si="185">IF(L43="","",IF(L43="غ","غ",IF(M43=50,"ل",IF(M43="0","ضج",IF(L43&gt;=90,"م",IF(L43&gt;=80,"جج",IF(L43&gt;=65,"ج",IF(L43&gt;=40,"ل"))))))))</f>
        <v>م</v>
      </c>
      <c r="M45" s="34"/>
      <c r="N45" s="32" t="str">
        <f t="shared" ref="N45:V45" si="186">IF(N43="","",IF(N43="غ","غ",IF(N44&lt;=64,"ل",IF(N43&gt;=90,"م",IF(N43&gt;=80,"جج",IF(N43&gt;=65,"ج",IF(N43&gt;=48,"ل",IF(N43&gt;=35,"ض",IF(N43&gt;=0,"ضج",IF(N44=50,"ل"))))))))))</f>
        <v>م</v>
      </c>
      <c r="O45" s="32" t="str">
        <f t="shared" si="186"/>
        <v>جج</v>
      </c>
      <c r="P45" s="32" t="str">
        <f t="shared" si="186"/>
        <v>ج</v>
      </c>
      <c r="Q45" s="32" t="str">
        <f t="shared" si="186"/>
        <v>م</v>
      </c>
      <c r="R45" s="32" t="str">
        <f t="shared" si="186"/>
        <v>جج</v>
      </c>
      <c r="S45" s="32" t="str">
        <f t="shared" si="186"/>
        <v>جج</v>
      </c>
      <c r="T45" s="32" t="str">
        <f t="shared" si="186"/>
        <v>ج</v>
      </c>
      <c r="U45" s="32" t="str">
        <f t="shared" si="186"/>
        <v>م</v>
      </c>
      <c r="V45" s="32" t="str">
        <f t="shared" si="186"/>
        <v>م</v>
      </c>
      <c r="W45" s="217"/>
      <c r="X45" s="252"/>
      <c r="Y45" s="253"/>
      <c r="Z45" s="217"/>
      <c r="AA45" s="252"/>
      <c r="AB45" s="253"/>
      <c r="AC45" s="325"/>
      <c r="AD45" s="328"/>
      <c r="AE45" s="331"/>
      <c r="AF45" s="334"/>
      <c r="AG45" s="256"/>
      <c r="AH45" s="256"/>
      <c r="AI45" s="256"/>
      <c r="AJ45" s="251"/>
      <c r="AK45" s="177"/>
      <c r="AL45" s="53">
        <f t="shared" ref="AL45" si="187">IF(OR(G45="",H45="",I45="",J45="",K45="",L45="",N45="",O45="",P45="",S45="",T45="",U45="",V45="",),"",COUNTIF(G45:AB45,"ض")+COUNTIF(G45:AB45,"ضج")+COUNTIF(G45:AB45,"غ")+COUNTIF(G45:AB45,"ملغاة"))</f>
        <v>0</v>
      </c>
      <c r="AM45" s="64" t="str">
        <f t="shared" ref="AM45:AR45" si="188">IF(OR(G45="ض",G45="ضج",G45="غ",G45="ملغاة"),1,"")</f>
        <v/>
      </c>
      <c r="AN45" s="64" t="str">
        <f t="shared" si="188"/>
        <v/>
      </c>
      <c r="AO45" s="64" t="str">
        <f t="shared" si="188"/>
        <v/>
      </c>
      <c r="AP45" s="64" t="str">
        <f t="shared" si="188"/>
        <v/>
      </c>
      <c r="AQ45" s="64" t="str">
        <f t="shared" si="188"/>
        <v/>
      </c>
      <c r="AR45" s="64" t="str">
        <f t="shared" si="188"/>
        <v/>
      </c>
      <c r="AS45" s="64" t="str">
        <f t="shared" ref="AS45:BA45" si="189">IF(OR(N45="ض",N45="ضج",N45="غ",N45="ملغاة"),1,"")</f>
        <v/>
      </c>
      <c r="AT45" s="64" t="str">
        <f t="shared" si="189"/>
        <v/>
      </c>
      <c r="AU45" s="64" t="str">
        <f t="shared" si="189"/>
        <v/>
      </c>
      <c r="AV45" s="64" t="str">
        <f t="shared" si="189"/>
        <v/>
      </c>
      <c r="AW45" s="64" t="str">
        <f t="shared" si="189"/>
        <v/>
      </c>
      <c r="AX45" s="64" t="str">
        <f t="shared" si="189"/>
        <v/>
      </c>
      <c r="AY45" s="64" t="str">
        <f t="shared" si="189"/>
        <v/>
      </c>
      <c r="AZ45" s="64" t="str">
        <f t="shared" si="189"/>
        <v/>
      </c>
      <c r="BA45" s="64" t="str">
        <f t="shared" si="189"/>
        <v/>
      </c>
      <c r="BB45" s="64" t="str">
        <f t="shared" ref="BB45" si="190">IF(OR(X45="ض",X45="ضج",X45="غ",X45="ملغاة"),1,"")</f>
        <v/>
      </c>
      <c r="BC45" s="64" t="str">
        <f t="shared" ref="BC45" si="191">IF(OR(AA45="ض",AA45="ضج",AA45="غ",AA45="ملغاة"),1,"")</f>
        <v/>
      </c>
    </row>
    <row r="46" spans="1:58" ht="21" customHeight="1" thickBot="1">
      <c r="A46" s="203">
        <v>3008</v>
      </c>
      <c r="B46" s="335" t="s">
        <v>78</v>
      </c>
      <c r="C46" s="209" t="s">
        <v>36</v>
      </c>
      <c r="D46" s="209" t="s">
        <v>37</v>
      </c>
      <c r="E46" s="234">
        <v>8</v>
      </c>
      <c r="F46" s="19" t="s">
        <v>33</v>
      </c>
      <c r="G46" s="20"/>
      <c r="H46" s="21">
        <v>18</v>
      </c>
      <c r="I46" s="21">
        <v>18</v>
      </c>
      <c r="J46" s="21">
        <v>16</v>
      </c>
      <c r="K46" s="22">
        <v>18</v>
      </c>
      <c r="L46" s="41"/>
      <c r="M46" s="61"/>
      <c r="N46" s="21"/>
      <c r="O46" s="21">
        <v>20</v>
      </c>
      <c r="P46" s="21">
        <v>17</v>
      </c>
      <c r="Q46" s="21">
        <v>20</v>
      </c>
      <c r="R46" s="21">
        <v>18</v>
      </c>
      <c r="S46" s="21">
        <v>18</v>
      </c>
      <c r="T46" s="21">
        <v>11</v>
      </c>
      <c r="U46" s="21">
        <v>17</v>
      </c>
      <c r="V46" s="22">
        <v>16</v>
      </c>
      <c r="W46" s="215"/>
      <c r="X46" s="24"/>
      <c r="Y46" s="57"/>
      <c r="Z46" s="215"/>
      <c r="AA46" s="24"/>
      <c r="AB46" s="57"/>
      <c r="AC46" s="323">
        <f t="shared" ref="AC46" si="192">IF(V49="","",IF(OR(AL51&gt;=1),"",SUM(N49:V49,G49:L49)))</f>
        <v>1281</v>
      </c>
      <c r="AD46" s="326">
        <f t="shared" ref="AD46" si="193">IF(AC46="","",(AC46/1500))</f>
        <v>0.85399999999999998</v>
      </c>
      <c r="AE46" s="329" t="str">
        <f t="shared" ref="AE46" si="194">IF(OR(AL51=1),"بمادة",IF(OR(AL51=2),"بمادتين",IF(AD46="","",IF(AD46&gt;100%,"",IF(AD46&gt;=90%,"ممتاز",IF(AD46&gt;=80%,"جيد جداً",IF(AD46&gt;=65%,"جيد",IF(AD46&gt;=50%,"مقبول"))))))))</f>
        <v>جيد جداً</v>
      </c>
      <c r="AF46" s="332" t="str">
        <f t="shared" ref="AF46" si="195">IF(OR(G51="غ",AA51="غ"),"غائبة",IF(AL51="","",IF(AL51=0,"ناجحة",IF(AL51&lt;=2,"منقولة",IF(AL51&gt;2,"راسبة")))))</f>
        <v>ناجحة</v>
      </c>
      <c r="AG46" s="254">
        <v>572</v>
      </c>
      <c r="AH46" s="254">
        <v>1325</v>
      </c>
      <c r="AI46" s="254">
        <v>1164</v>
      </c>
      <c r="AJ46" s="43"/>
      <c r="AK46" s="175" t="str">
        <f t="shared" ref="AK46" si="196">IF(BE46&lt;&gt;"",BE46,IF(ISNUMBER(SEARCH("منقول",AF46)),AF46&amp;CHAR(10)&amp;BF46,""))</f>
        <v/>
      </c>
      <c r="AL46" s="8" t="b">
        <f t="shared" ref="AL46" si="197">IF(OR(AL51=0,AL51&lt;3),TRUE,FALSE)</f>
        <v>1</v>
      </c>
      <c r="AM46" s="8" t="str">
        <f t="shared" ref="AM46:AR46" si="198">IF(AND(G49&lt;48,G51="ل",$AL46=TRUE),50-G49,"")</f>
        <v/>
      </c>
      <c r="AN46" s="8" t="str">
        <f t="shared" si="198"/>
        <v/>
      </c>
      <c r="AO46" s="8" t="str">
        <f t="shared" si="198"/>
        <v/>
      </c>
      <c r="AP46" s="8" t="str">
        <f t="shared" si="198"/>
        <v/>
      </c>
      <c r="AQ46" s="8" t="str">
        <f t="shared" si="198"/>
        <v/>
      </c>
      <c r="AR46" s="8" t="str">
        <f t="shared" si="198"/>
        <v/>
      </c>
      <c r="AS46" s="8" t="str">
        <f t="shared" ref="AS46:BA46" si="199">IF(AND(N49&lt;48,N51="ل",$AL46=TRUE),50-N49,"")</f>
        <v/>
      </c>
      <c r="AT46" s="8" t="str">
        <f t="shared" si="199"/>
        <v/>
      </c>
      <c r="AU46" s="8" t="str">
        <f t="shared" si="199"/>
        <v/>
      </c>
      <c r="AV46" s="8" t="str">
        <f t="shared" si="199"/>
        <v/>
      </c>
      <c r="AW46" s="8" t="str">
        <f t="shared" si="199"/>
        <v/>
      </c>
      <c r="AX46" s="8" t="str">
        <f t="shared" si="199"/>
        <v/>
      </c>
      <c r="AY46" s="8" t="str">
        <f t="shared" si="199"/>
        <v/>
      </c>
      <c r="AZ46" s="8" t="str">
        <f t="shared" si="199"/>
        <v/>
      </c>
      <c r="BA46" s="8" t="str">
        <f t="shared" si="199"/>
        <v/>
      </c>
      <c r="BB46" s="8" t="str">
        <f t="shared" ref="BB46" si="200">IF(AND(X49&lt;48,X51="ل",$AL46=TRUE),50-X49,"")</f>
        <v/>
      </c>
      <c r="BC46" s="8" t="str">
        <f t="shared" ref="BC46" si="201">IF(AND(AA49&lt;48,AA51="ل",$AL46=TRUE),50-AA49,"")</f>
        <v/>
      </c>
      <c r="BD46" s="65">
        <f t="shared" ref="BD46" si="202">COUNT(AM46:BC46)</f>
        <v>0</v>
      </c>
      <c r="BE46" s="168" t="str">
        <f t="shared" ref="BE46" si="203">IF(AND(BD46&gt;0,AL51&gt;0),AM47&amp;AN47&amp;AO47&amp;AP47&amp;AQ47&amp;AR47&amp;AS47&amp;AT47&amp;AU47&amp;AV47&amp;AW47&amp;AX47&amp;AY47&amp;AZ47&amp;BA47&amp;BB47&amp;BC47&amp;" لتنقل بـ"&amp;BF46,IF(AND(BD46&gt;0,AL51=0),AM47&amp;AN47&amp;AO47&amp;AP47&amp;AQ47&amp;AR47&amp;AS47&amp;AT47&amp;AU47&amp;AV47&amp;AW47&amp;AX47&amp;AY47&amp;AZ47&amp;BA47&amp;BB47&amp;BC47&amp;"لتنجح بتقدير",""))</f>
        <v/>
      </c>
      <c r="BF46" s="168" t="str">
        <f t="shared" ref="BF46" si="204">IF(OR($AL51=1,$AL51=2),IF(AM51=1,G$3&amp;" | ","")&amp;IF(AN51=1,H$3&amp;" | ","")&amp;IF(AO51=1,I$3&amp;" | ","")&amp;IF(AP51=1,$J$3&amp;" | ","")&amp;IF(AQ51=1,K$3&amp;" | ","")&amp;IF(AR51=1,L$3&amp;" | ","")&amp;" | ","")&amp;IF(AS51=1,N$3&amp;" | ","")&amp;IF(AT51=1,O$3&amp;" | ","")&amp;IF(AU51=1,P$3&amp;" | ","")&amp;IF(AV51=1,Q$3&amp;" | ","")&amp;IF(AW51=1,R$3&amp;" | ","")&amp;IF(AX51=1,S$3&amp;" | ","")&amp;IF(AY51=1,T$3&amp;" | ","")&amp;IF(AZ51=1,U$3&amp;" | ","")&amp;IF(BA51=1,V46&amp;" | ","")&amp;IF(BB51=1,W45&amp;" | ","")&amp;IF(BC51=1,Z45&amp;" | ","")</f>
        <v/>
      </c>
    </row>
    <row r="47" spans="1:58" ht="21" customHeight="1">
      <c r="A47" s="204"/>
      <c r="B47" s="336"/>
      <c r="C47" s="210"/>
      <c r="D47" s="210"/>
      <c r="E47" s="235"/>
      <c r="F47" s="19" t="s">
        <v>29</v>
      </c>
      <c r="G47" s="38"/>
      <c r="H47" s="39"/>
      <c r="I47" s="39"/>
      <c r="J47" s="39"/>
      <c r="K47" s="40"/>
      <c r="L47" s="23">
        <v>50</v>
      </c>
      <c r="M47" s="62" t="str">
        <f>ll</f>
        <v/>
      </c>
      <c r="N47" s="39"/>
      <c r="O47" s="39"/>
      <c r="P47" s="39"/>
      <c r="Q47" s="39"/>
      <c r="R47" s="39"/>
      <c r="S47" s="39"/>
      <c r="T47" s="39"/>
      <c r="U47" s="39">
        <v>75</v>
      </c>
      <c r="V47" s="40">
        <v>72</v>
      </c>
      <c r="W47" s="216"/>
      <c r="X47" s="42"/>
      <c r="Y47" s="58"/>
      <c r="Z47" s="216"/>
      <c r="AA47" s="42"/>
      <c r="AB47" s="58"/>
      <c r="AC47" s="324"/>
      <c r="AD47" s="327"/>
      <c r="AE47" s="330"/>
      <c r="AF47" s="333"/>
      <c r="AG47" s="255"/>
      <c r="AH47" s="255"/>
      <c r="AI47" s="255"/>
      <c r="AJ47" s="249"/>
      <c r="AK47" s="176"/>
      <c r="AM47" s="8" t="str">
        <f t="shared" ref="AM47:AR47" si="205">IF(AM46&lt;&gt;"",IF(AM46&gt;=11,"جبرت بـ "&amp;AM46&amp;" درجة في "&amp;G$3&amp;CHAR(10),IF(AM46&gt;=3,"جبرت بـ "&amp;AM46&amp;" درجات في "&amp;G$3&amp;CHAR(10),"")),"")</f>
        <v/>
      </c>
      <c r="AN47" s="8" t="str">
        <f t="shared" si="205"/>
        <v/>
      </c>
      <c r="AO47" s="8" t="str">
        <f t="shared" si="205"/>
        <v/>
      </c>
      <c r="AP47" s="8" t="str">
        <f t="shared" si="205"/>
        <v/>
      </c>
      <c r="AQ47" s="8" t="str">
        <f t="shared" si="205"/>
        <v/>
      </c>
      <c r="AR47" s="8" t="str">
        <f t="shared" si="205"/>
        <v/>
      </c>
      <c r="AS47" s="8" t="str">
        <f t="shared" ref="AS47:BA47" si="206">IF(AS46&lt;&gt;"",IF(AS46&gt;=11,"جبرت بـ "&amp;AS46&amp;" درجة في "&amp;N$3&amp;CHAR(10),IF(AS46&gt;=3,"جبرت بـ "&amp;AS46&amp;" درجات في "&amp;N$3&amp;CHAR(10),"")),"")</f>
        <v/>
      </c>
      <c r="AT47" s="8" t="str">
        <f t="shared" si="206"/>
        <v/>
      </c>
      <c r="AU47" s="8" t="str">
        <f t="shared" si="206"/>
        <v/>
      </c>
      <c r="AV47" s="8" t="str">
        <f t="shared" si="206"/>
        <v/>
      </c>
      <c r="AW47" s="8" t="str">
        <f t="shared" si="206"/>
        <v/>
      </c>
      <c r="AX47" s="8" t="str">
        <f t="shared" si="206"/>
        <v/>
      </c>
      <c r="AY47" s="8" t="str">
        <f t="shared" si="206"/>
        <v/>
      </c>
      <c r="AZ47" s="8" t="str">
        <f t="shared" si="206"/>
        <v/>
      </c>
      <c r="BA47" s="8" t="str">
        <f t="shared" si="206"/>
        <v/>
      </c>
      <c r="BB47" s="8" t="str">
        <f t="shared" ref="BB47" si="207">IF(BB46&lt;&gt;"",IF(BB46&gt;=11,"جبرت بـ "&amp;BB46&amp;" درجة في "&amp;X$3&amp;CHAR(10),IF(BB46&gt;=3,"جبرت بـ "&amp;BB46&amp;" درجات في "&amp;X$3&amp;CHAR(10),"")),"")</f>
        <v/>
      </c>
      <c r="BC47" s="8" t="str">
        <f t="shared" ref="BC47" si="208">IF(BC46&lt;&gt;"",IF(BC46&gt;=11,"جبرت بـ "&amp;BC46&amp;" درجة في "&amp;AA$3&amp;CHAR(10),IF(BC46&gt;=3,"جبرت بـ "&amp;BC46&amp;" درجات في "&amp;AA$3&amp;CHAR(10),"")),"")</f>
        <v/>
      </c>
      <c r="BE47" s="168"/>
      <c r="BF47" s="168"/>
    </row>
    <row r="48" spans="1:58" ht="21" customHeight="1">
      <c r="A48" s="204"/>
      <c r="B48" s="336"/>
      <c r="C48" s="210"/>
      <c r="D48" s="210"/>
      <c r="E48" s="235"/>
      <c r="F48" s="25" t="s">
        <v>30</v>
      </c>
      <c r="G48" s="26">
        <v>79</v>
      </c>
      <c r="H48" s="27">
        <v>68</v>
      </c>
      <c r="I48" s="27">
        <v>65</v>
      </c>
      <c r="J48" s="27">
        <v>68</v>
      </c>
      <c r="K48" s="28">
        <v>65</v>
      </c>
      <c r="L48" s="29">
        <v>50</v>
      </c>
      <c r="M48" s="62" t="str">
        <f>ll</f>
        <v/>
      </c>
      <c r="N48" s="27">
        <v>96</v>
      </c>
      <c r="O48" s="27">
        <v>55</v>
      </c>
      <c r="P48" s="27">
        <v>60</v>
      </c>
      <c r="Q48" s="27">
        <v>78</v>
      </c>
      <c r="R48" s="27">
        <v>72</v>
      </c>
      <c r="S48" s="27">
        <v>71</v>
      </c>
      <c r="T48" s="27">
        <v>50</v>
      </c>
      <c r="U48" s="27">
        <v>0</v>
      </c>
      <c r="V48" s="28">
        <v>0</v>
      </c>
      <c r="W48" s="216"/>
      <c r="X48" s="30"/>
      <c r="Y48" s="59"/>
      <c r="Z48" s="216"/>
      <c r="AA48" s="30"/>
      <c r="AB48" s="59"/>
      <c r="AC48" s="324"/>
      <c r="AD48" s="327"/>
      <c r="AE48" s="330"/>
      <c r="AF48" s="333"/>
      <c r="AG48" s="255"/>
      <c r="AH48" s="255"/>
      <c r="AI48" s="255"/>
      <c r="AJ48" s="250"/>
      <c r="AK48" s="176"/>
      <c r="BE48" s="168"/>
      <c r="BF48" s="168"/>
    </row>
    <row r="49" spans="1:58" ht="21" customHeight="1">
      <c r="A49" s="204"/>
      <c r="B49" s="336"/>
      <c r="C49" s="210"/>
      <c r="D49" s="210"/>
      <c r="E49" s="235"/>
      <c r="F49" s="169" t="s">
        <v>31</v>
      </c>
      <c r="G49" s="47">
        <f t="shared" ref="G49" si="209">IF(G48="","",IF(G48="غ","غ",IF(G48="","",SUM(G46:G48))))</f>
        <v>79</v>
      </c>
      <c r="H49" s="47">
        <f t="shared" ref="H49:K49" si="210">IF(H48="","",IF(H48="غ","غ",IF(H48="","",SUM(H46:H48))))</f>
        <v>86</v>
      </c>
      <c r="I49" s="47">
        <f t="shared" si="210"/>
        <v>83</v>
      </c>
      <c r="J49" s="47">
        <f t="shared" si="210"/>
        <v>84</v>
      </c>
      <c r="K49" s="47">
        <f t="shared" si="210"/>
        <v>83</v>
      </c>
      <c r="L49" s="48">
        <f>lmq</f>
        <v>100</v>
      </c>
      <c r="M49" s="63" t="str">
        <f>raf</f>
        <v/>
      </c>
      <c r="N49" s="47">
        <f t="shared" ref="N49:V49" si="211">IF(N48="","",IF(N48="غ","غ",IF(N48="","",SUM(N46:N48))))</f>
        <v>96</v>
      </c>
      <c r="O49" s="47">
        <f t="shared" si="211"/>
        <v>75</v>
      </c>
      <c r="P49" s="47">
        <f t="shared" si="211"/>
        <v>77</v>
      </c>
      <c r="Q49" s="47">
        <f t="shared" si="211"/>
        <v>98</v>
      </c>
      <c r="R49" s="47">
        <f t="shared" si="211"/>
        <v>90</v>
      </c>
      <c r="S49" s="47">
        <f t="shared" si="211"/>
        <v>89</v>
      </c>
      <c r="T49" s="47">
        <f t="shared" si="211"/>
        <v>61</v>
      </c>
      <c r="U49" s="47">
        <f t="shared" si="211"/>
        <v>92</v>
      </c>
      <c r="V49" s="47">
        <f t="shared" si="211"/>
        <v>88</v>
      </c>
      <c r="W49" s="216"/>
      <c r="X49" s="54"/>
      <c r="Y49" s="60"/>
      <c r="Z49" s="216"/>
      <c r="AA49" s="54"/>
      <c r="AB49" s="60"/>
      <c r="AC49" s="324"/>
      <c r="AD49" s="327"/>
      <c r="AE49" s="330"/>
      <c r="AF49" s="333"/>
      <c r="AG49" s="255"/>
      <c r="AH49" s="255"/>
      <c r="AI49" s="255"/>
      <c r="AJ49" s="250"/>
      <c r="AK49" s="176"/>
      <c r="BE49" s="168"/>
      <c r="BF49" s="168"/>
    </row>
    <row r="50" spans="1:58" ht="21" customHeight="1">
      <c r="A50" s="204"/>
      <c r="B50" s="336"/>
      <c r="C50" s="210"/>
      <c r="D50" s="210"/>
      <c r="E50" s="235"/>
      <c r="F50" s="170"/>
      <c r="G50" s="49" t="str">
        <f t="shared" ref="G50:K50" si="212">IF(G49="","",IF(G49=48,"50",IF(G49=49,"50",IF(G49&gt;=50,"",IF(G49&lt;=47,"",)))))</f>
        <v/>
      </c>
      <c r="H50" s="51" t="str">
        <f t="shared" si="212"/>
        <v/>
      </c>
      <c r="I50" s="51" t="str">
        <f t="shared" si="212"/>
        <v/>
      </c>
      <c r="J50" s="51" t="str">
        <f t="shared" si="212"/>
        <v/>
      </c>
      <c r="K50" s="52" t="str">
        <f t="shared" si="212"/>
        <v/>
      </c>
      <c r="L50" s="50"/>
      <c r="M50" s="46"/>
      <c r="N50" s="51" t="str">
        <f t="shared" ref="N50:V50" si="213">IF(N49="","",IF(N49=48,"50",IF(N49=49,"50",IF(N49&gt;=50,"",IF(N49&lt;=47,"",)))))</f>
        <v/>
      </c>
      <c r="O50" s="51" t="str">
        <f t="shared" si="213"/>
        <v/>
      </c>
      <c r="P50" s="51" t="str">
        <f t="shared" si="213"/>
        <v/>
      </c>
      <c r="Q50" s="51" t="str">
        <f t="shared" si="213"/>
        <v/>
      </c>
      <c r="R50" s="51" t="str">
        <f t="shared" si="213"/>
        <v/>
      </c>
      <c r="S50" s="51" t="str">
        <f t="shared" si="213"/>
        <v/>
      </c>
      <c r="T50" s="51" t="str">
        <f t="shared" si="213"/>
        <v/>
      </c>
      <c r="U50" s="51" t="str">
        <f t="shared" si="213"/>
        <v/>
      </c>
      <c r="V50" s="52" t="str">
        <f t="shared" si="213"/>
        <v/>
      </c>
      <c r="W50" s="216"/>
      <c r="X50" s="55"/>
      <c r="Y50" s="56"/>
      <c r="Z50" s="216"/>
      <c r="AA50" s="55"/>
      <c r="AB50" s="56"/>
      <c r="AC50" s="324"/>
      <c r="AD50" s="327"/>
      <c r="AE50" s="330"/>
      <c r="AF50" s="333"/>
      <c r="AG50" s="255"/>
      <c r="AH50" s="255"/>
      <c r="AI50" s="255"/>
      <c r="AJ50" s="250"/>
      <c r="AK50" s="176"/>
    </row>
    <row r="51" spans="1:58" ht="21" customHeight="1" thickBot="1">
      <c r="A51" s="205"/>
      <c r="B51" s="337"/>
      <c r="C51" s="211"/>
      <c r="D51" s="211"/>
      <c r="E51" s="236"/>
      <c r="F51" s="31" t="s">
        <v>32</v>
      </c>
      <c r="G51" s="32" t="str">
        <f t="shared" ref="G51:K51" si="214">IF(G49="","",IF(G49="غ","غ",IF(G50&lt;=64,"ل",IF(G49&gt;=90,"م",IF(G49&gt;=80,"جج",IF(G49&gt;=65,"ج",IF(G49&gt;=48,"ل",IF(G49&gt;=35,"ض",IF(G49&gt;=0,"ضج",IF(G50=50,"ل"))))))))))</f>
        <v>ج</v>
      </c>
      <c r="H51" s="32" t="str">
        <f t="shared" si="214"/>
        <v>جج</v>
      </c>
      <c r="I51" s="32" t="str">
        <f t="shared" si="214"/>
        <v>جج</v>
      </c>
      <c r="J51" s="32" t="str">
        <f t="shared" si="214"/>
        <v>جج</v>
      </c>
      <c r="K51" s="32" t="str">
        <f t="shared" si="214"/>
        <v>جج</v>
      </c>
      <c r="L51" s="33" t="str">
        <f t="shared" ref="L51" si="215">IF(L49="","",IF(L49="غ","غ",IF(M49=50,"ل",IF(M49="0","ضج",IF(L49&gt;=90,"م",IF(L49&gt;=80,"جج",IF(L49&gt;=65,"ج",IF(L49&gt;=40,"ل"))))))))</f>
        <v>م</v>
      </c>
      <c r="M51" s="34"/>
      <c r="N51" s="32" t="str">
        <f t="shared" ref="N51:V51" si="216">IF(N49="","",IF(N49="غ","غ",IF(N50&lt;=64,"ل",IF(N49&gt;=90,"م",IF(N49&gt;=80,"جج",IF(N49&gt;=65,"ج",IF(N49&gt;=48,"ل",IF(N49&gt;=35,"ض",IF(N49&gt;=0,"ضج",IF(N50=50,"ل"))))))))))</f>
        <v>م</v>
      </c>
      <c r="O51" s="32" t="str">
        <f t="shared" si="216"/>
        <v>ج</v>
      </c>
      <c r="P51" s="32" t="str">
        <f t="shared" si="216"/>
        <v>ج</v>
      </c>
      <c r="Q51" s="32" t="str">
        <f t="shared" si="216"/>
        <v>م</v>
      </c>
      <c r="R51" s="32" t="str">
        <f t="shared" si="216"/>
        <v>م</v>
      </c>
      <c r="S51" s="32" t="str">
        <f t="shared" si="216"/>
        <v>جج</v>
      </c>
      <c r="T51" s="32" t="str">
        <f t="shared" si="216"/>
        <v>ل</v>
      </c>
      <c r="U51" s="32" t="str">
        <f t="shared" si="216"/>
        <v>م</v>
      </c>
      <c r="V51" s="32" t="str">
        <f t="shared" si="216"/>
        <v>جج</v>
      </c>
      <c r="W51" s="217"/>
      <c r="X51" s="252"/>
      <c r="Y51" s="253"/>
      <c r="Z51" s="217"/>
      <c r="AA51" s="252"/>
      <c r="AB51" s="253"/>
      <c r="AC51" s="325"/>
      <c r="AD51" s="328"/>
      <c r="AE51" s="331"/>
      <c r="AF51" s="334"/>
      <c r="AG51" s="256"/>
      <c r="AH51" s="256"/>
      <c r="AI51" s="256"/>
      <c r="AJ51" s="251"/>
      <c r="AK51" s="177"/>
      <c r="AL51" s="53">
        <f t="shared" ref="AL51" si="217">IF(OR(G51="",H51="",I51="",J51="",K51="",L51="",N51="",O51="",P51="",S51="",T51="",U51="",V51="",),"",COUNTIF(G51:AB51,"ض")+COUNTIF(G51:AB51,"ضج")+COUNTIF(G51:AB51,"غ")+COUNTIF(G51:AB51,"ملغاة"))</f>
        <v>0</v>
      </c>
      <c r="AM51" s="64" t="str">
        <f t="shared" ref="AM51:AR51" si="218">IF(OR(G51="ض",G51="ضج",G51="غ",G51="ملغاة"),1,"")</f>
        <v/>
      </c>
      <c r="AN51" s="64" t="str">
        <f t="shared" si="218"/>
        <v/>
      </c>
      <c r="AO51" s="64" t="str">
        <f t="shared" si="218"/>
        <v/>
      </c>
      <c r="AP51" s="64" t="str">
        <f t="shared" si="218"/>
        <v/>
      </c>
      <c r="AQ51" s="64" t="str">
        <f t="shared" si="218"/>
        <v/>
      </c>
      <c r="AR51" s="64" t="str">
        <f t="shared" si="218"/>
        <v/>
      </c>
      <c r="AS51" s="64" t="str">
        <f t="shared" ref="AS51:BA51" si="219">IF(OR(N51="ض",N51="ضج",N51="غ",N51="ملغاة"),1,"")</f>
        <v/>
      </c>
      <c r="AT51" s="64" t="str">
        <f t="shared" si="219"/>
        <v/>
      </c>
      <c r="AU51" s="64" t="str">
        <f t="shared" si="219"/>
        <v/>
      </c>
      <c r="AV51" s="64" t="str">
        <f t="shared" si="219"/>
        <v/>
      </c>
      <c r="AW51" s="64" t="str">
        <f t="shared" si="219"/>
        <v/>
      </c>
      <c r="AX51" s="64" t="str">
        <f t="shared" si="219"/>
        <v/>
      </c>
      <c r="AY51" s="64" t="str">
        <f t="shared" si="219"/>
        <v/>
      </c>
      <c r="AZ51" s="64" t="str">
        <f t="shared" si="219"/>
        <v/>
      </c>
      <c r="BA51" s="64" t="str">
        <f t="shared" si="219"/>
        <v/>
      </c>
      <c r="BB51" s="64" t="str">
        <f t="shared" ref="BB51" si="220">IF(OR(X51="ض",X51="ضج",X51="غ",X51="ملغاة"),1,"")</f>
        <v/>
      </c>
      <c r="BC51" s="64" t="str">
        <f t="shared" ref="BC51" si="221">IF(OR(AA51="ض",AA51="ضج",AA51="غ",AA51="ملغاة"),1,"")</f>
        <v/>
      </c>
    </row>
    <row r="52" spans="1:58" ht="21" customHeight="1" thickBot="1">
      <c r="A52" s="203">
        <v>3009</v>
      </c>
      <c r="B52" s="335" t="s">
        <v>71</v>
      </c>
      <c r="C52" s="209" t="s">
        <v>36</v>
      </c>
      <c r="D52" s="209" t="s">
        <v>37</v>
      </c>
      <c r="E52" s="234">
        <v>9</v>
      </c>
      <c r="F52" s="19" t="s">
        <v>33</v>
      </c>
      <c r="G52" s="20"/>
      <c r="H52" s="21">
        <v>18</v>
      </c>
      <c r="I52" s="21">
        <v>18</v>
      </c>
      <c r="J52" s="21">
        <v>16</v>
      </c>
      <c r="K52" s="22">
        <v>15</v>
      </c>
      <c r="L52" s="41"/>
      <c r="M52" s="61"/>
      <c r="N52" s="21"/>
      <c r="O52" s="21">
        <v>20</v>
      </c>
      <c r="P52" s="21">
        <v>18</v>
      </c>
      <c r="Q52" s="21">
        <v>20</v>
      </c>
      <c r="R52" s="21">
        <v>18</v>
      </c>
      <c r="S52" s="21">
        <v>18</v>
      </c>
      <c r="T52" s="21">
        <v>16</v>
      </c>
      <c r="U52" s="21">
        <v>17</v>
      </c>
      <c r="V52" s="22">
        <v>17</v>
      </c>
      <c r="W52" s="215"/>
      <c r="X52" s="24"/>
      <c r="Y52" s="57"/>
      <c r="Z52" s="215"/>
      <c r="AA52" s="24"/>
      <c r="AB52" s="57"/>
      <c r="AC52" s="323">
        <f t="shared" ref="AC52" si="222">IF(V55="","",IF(OR(AL57&gt;=1),"",SUM(N55:V55,G55:L55)))</f>
        <v>1203</v>
      </c>
      <c r="AD52" s="326">
        <f t="shared" ref="AD52" si="223">IF(AC52="","",(AC52/1500))</f>
        <v>0.80200000000000005</v>
      </c>
      <c r="AE52" s="329" t="str">
        <f t="shared" ref="AE52" si="224">IF(OR(AL57=1),"بمادة",IF(OR(AL57=2),"بمادتين",IF(AD52="","",IF(AD52&gt;100%,"",IF(AD52&gt;=90%,"ممتاز",IF(AD52&gt;=80%,"جيد جداً",IF(AD52&gt;=65%,"جيد",IF(AD52&gt;=50%,"مقبول"))))))))</f>
        <v>جيد جداً</v>
      </c>
      <c r="AF52" s="332" t="str">
        <f t="shared" ref="AF52" si="225">IF(OR(G57="غ",AA57="غ"),"غائبة",IF(AL57="","",IF(AL57=0,"ناجحة",IF(AL57&lt;=2,"منقولة",IF(AL57&gt;2,"راسبة")))))</f>
        <v>ناجحة</v>
      </c>
      <c r="AG52" s="254"/>
      <c r="AH52" s="254"/>
      <c r="AI52" s="254">
        <v>1033</v>
      </c>
      <c r="AJ52" s="43"/>
      <c r="AK52" s="175" t="str">
        <f t="shared" ref="AK52" si="226">IF(BE52&lt;&gt;"",BE52,IF(ISNUMBER(SEARCH("منقول",AF52)),AF52&amp;CHAR(10)&amp;BF52,""))</f>
        <v/>
      </c>
      <c r="AL52" s="8" t="b">
        <f t="shared" ref="AL52" si="227">IF(OR(AL57=0,AL57&lt;3),TRUE,FALSE)</f>
        <v>1</v>
      </c>
      <c r="AM52" s="8" t="str">
        <f t="shared" ref="AM52:AR52" si="228">IF(AND(G55&lt;48,G57="ل",$AL52=TRUE),50-G55,"")</f>
        <v/>
      </c>
      <c r="AN52" s="8" t="str">
        <f t="shared" si="228"/>
        <v/>
      </c>
      <c r="AO52" s="8" t="str">
        <f t="shared" si="228"/>
        <v/>
      </c>
      <c r="AP52" s="8" t="str">
        <f t="shared" si="228"/>
        <v/>
      </c>
      <c r="AQ52" s="8" t="str">
        <f t="shared" si="228"/>
        <v/>
      </c>
      <c r="AR52" s="8" t="str">
        <f t="shared" si="228"/>
        <v/>
      </c>
      <c r="AS52" s="8" t="str">
        <f t="shared" ref="AS52:BA52" si="229">IF(AND(N55&lt;48,N57="ل",$AL52=TRUE),50-N55,"")</f>
        <v/>
      </c>
      <c r="AT52" s="8" t="str">
        <f t="shared" si="229"/>
        <v/>
      </c>
      <c r="AU52" s="8" t="str">
        <f t="shared" si="229"/>
        <v/>
      </c>
      <c r="AV52" s="8" t="str">
        <f t="shared" si="229"/>
        <v/>
      </c>
      <c r="AW52" s="8" t="str">
        <f t="shared" si="229"/>
        <v/>
      </c>
      <c r="AX52" s="8" t="str">
        <f t="shared" si="229"/>
        <v/>
      </c>
      <c r="AY52" s="8" t="str">
        <f t="shared" si="229"/>
        <v/>
      </c>
      <c r="AZ52" s="8" t="str">
        <f t="shared" si="229"/>
        <v/>
      </c>
      <c r="BA52" s="8" t="str">
        <f t="shared" si="229"/>
        <v/>
      </c>
      <c r="BB52" s="8" t="str">
        <f t="shared" ref="BB52" si="230">IF(AND(X55&lt;48,X57="ل",$AL52=TRUE),50-X55,"")</f>
        <v/>
      </c>
      <c r="BC52" s="8" t="str">
        <f t="shared" ref="BC52" si="231">IF(AND(AA55&lt;48,AA57="ل",$AL52=TRUE),50-AA55,"")</f>
        <v/>
      </c>
      <c r="BD52" s="65">
        <f t="shared" ref="BD52" si="232">COUNT(AM52:BC52)</f>
        <v>0</v>
      </c>
      <c r="BE52" s="168" t="str">
        <f t="shared" ref="BE52" si="233">IF(AND(BD52&gt;0,AL57&gt;0),AM53&amp;AN53&amp;AO53&amp;AP53&amp;AQ53&amp;AR53&amp;AS53&amp;AT53&amp;AU53&amp;AV53&amp;AW53&amp;AX53&amp;AY53&amp;AZ53&amp;BA53&amp;BB53&amp;BC53&amp;" لتنقل بـ"&amp;BF52,IF(AND(BD52&gt;0,AL57=0),AM53&amp;AN53&amp;AO53&amp;AP53&amp;AQ53&amp;AR53&amp;AS53&amp;AT53&amp;AU53&amp;AV53&amp;AW53&amp;AX53&amp;AY53&amp;AZ53&amp;BA53&amp;BB53&amp;BC53&amp;"لتنجح بتقدير",""))</f>
        <v/>
      </c>
      <c r="BF52" s="168" t="str">
        <f t="shared" ref="BF52" si="234">IF(OR($AL57=1,$AL57=2),IF(AM57=1,G$3&amp;" | ","")&amp;IF(AN57=1,H$3&amp;" | ","")&amp;IF(AO57=1,I$3&amp;" | ","")&amp;IF(AP57=1,$J$3&amp;" | ","")&amp;IF(AQ57=1,K$3&amp;" | ","")&amp;IF(AR57=1,L$3&amp;" | ","")&amp;" | ","")&amp;IF(AS57=1,N$3&amp;" | ","")&amp;IF(AT57=1,O$3&amp;" | ","")&amp;IF(AU57=1,P$3&amp;" | ","")&amp;IF(AV57=1,Q$3&amp;" | ","")&amp;IF(AW57=1,R$3&amp;" | ","")&amp;IF(AX57=1,S$3&amp;" | ","")&amp;IF(AY57=1,T$3&amp;" | ","")&amp;IF(AZ57=1,U$3&amp;" | ","")&amp;IF(BA57=1,V52&amp;" | ","")&amp;IF(BB57=1,W51&amp;" | ","")&amp;IF(BC57=1,Z51&amp;" | ","")</f>
        <v/>
      </c>
    </row>
    <row r="53" spans="1:58" ht="21" customHeight="1">
      <c r="A53" s="204"/>
      <c r="B53" s="336"/>
      <c r="C53" s="210"/>
      <c r="D53" s="210"/>
      <c r="E53" s="235"/>
      <c r="F53" s="19" t="s">
        <v>29</v>
      </c>
      <c r="G53" s="38"/>
      <c r="H53" s="39"/>
      <c r="I53" s="39"/>
      <c r="J53" s="39"/>
      <c r="K53" s="40"/>
      <c r="L53" s="23">
        <v>28</v>
      </c>
      <c r="M53" s="62" t="str">
        <f>ll</f>
        <v/>
      </c>
      <c r="N53" s="39"/>
      <c r="O53" s="39"/>
      <c r="P53" s="39"/>
      <c r="Q53" s="39"/>
      <c r="R53" s="39"/>
      <c r="S53" s="39"/>
      <c r="T53" s="39"/>
      <c r="U53" s="39">
        <v>74</v>
      </c>
      <c r="V53" s="40">
        <v>74</v>
      </c>
      <c r="W53" s="216"/>
      <c r="X53" s="42"/>
      <c r="Y53" s="58"/>
      <c r="Z53" s="216"/>
      <c r="AA53" s="42"/>
      <c r="AB53" s="58"/>
      <c r="AC53" s="324"/>
      <c r="AD53" s="327"/>
      <c r="AE53" s="330"/>
      <c r="AF53" s="333"/>
      <c r="AG53" s="255"/>
      <c r="AH53" s="255"/>
      <c r="AI53" s="255"/>
      <c r="AJ53" s="249"/>
      <c r="AK53" s="176"/>
      <c r="AM53" s="8" t="str">
        <f t="shared" ref="AM53:AR53" si="235">IF(AM52&lt;&gt;"",IF(AM52&gt;=11,"جبرت بـ "&amp;AM52&amp;" درجة في "&amp;G$3&amp;CHAR(10),IF(AM52&gt;=3,"جبرت بـ "&amp;AM52&amp;" درجات في "&amp;G$3&amp;CHAR(10),"")),"")</f>
        <v/>
      </c>
      <c r="AN53" s="8" t="str">
        <f t="shared" si="235"/>
        <v/>
      </c>
      <c r="AO53" s="8" t="str">
        <f t="shared" si="235"/>
        <v/>
      </c>
      <c r="AP53" s="8" t="str">
        <f t="shared" si="235"/>
        <v/>
      </c>
      <c r="AQ53" s="8" t="str">
        <f t="shared" si="235"/>
        <v/>
      </c>
      <c r="AR53" s="8" t="str">
        <f t="shared" si="235"/>
        <v/>
      </c>
      <c r="AS53" s="8" t="str">
        <f t="shared" ref="AS53:BA53" si="236">IF(AS52&lt;&gt;"",IF(AS52&gt;=11,"جبرت بـ "&amp;AS52&amp;" درجة في "&amp;N$3&amp;CHAR(10),IF(AS52&gt;=3,"جبرت بـ "&amp;AS52&amp;" درجات في "&amp;N$3&amp;CHAR(10),"")),"")</f>
        <v/>
      </c>
      <c r="AT53" s="8" t="str">
        <f t="shared" si="236"/>
        <v/>
      </c>
      <c r="AU53" s="8" t="str">
        <f t="shared" si="236"/>
        <v/>
      </c>
      <c r="AV53" s="8" t="str">
        <f t="shared" si="236"/>
        <v/>
      </c>
      <c r="AW53" s="8" t="str">
        <f t="shared" si="236"/>
        <v/>
      </c>
      <c r="AX53" s="8" t="str">
        <f t="shared" si="236"/>
        <v/>
      </c>
      <c r="AY53" s="8" t="str">
        <f t="shared" si="236"/>
        <v/>
      </c>
      <c r="AZ53" s="8" t="str">
        <f t="shared" si="236"/>
        <v/>
      </c>
      <c r="BA53" s="8" t="str">
        <f t="shared" si="236"/>
        <v/>
      </c>
      <c r="BB53" s="8" t="str">
        <f t="shared" ref="BB53" si="237">IF(BB52&lt;&gt;"",IF(BB52&gt;=11,"جبرت بـ "&amp;BB52&amp;" درجة في "&amp;X$3&amp;CHAR(10),IF(BB52&gt;=3,"جبرت بـ "&amp;BB52&amp;" درجات في "&amp;X$3&amp;CHAR(10),"")),"")</f>
        <v/>
      </c>
      <c r="BC53" s="8" t="str">
        <f t="shared" ref="BC53" si="238">IF(BC52&lt;&gt;"",IF(BC52&gt;=11,"جبرت بـ "&amp;BC52&amp;" درجة في "&amp;AA$3&amp;CHAR(10),IF(BC52&gt;=3,"جبرت بـ "&amp;BC52&amp;" درجات في "&amp;AA$3&amp;CHAR(10),"")),"")</f>
        <v/>
      </c>
      <c r="BE53" s="168"/>
      <c r="BF53" s="168"/>
    </row>
    <row r="54" spans="1:58" ht="21" customHeight="1">
      <c r="A54" s="204"/>
      <c r="B54" s="336"/>
      <c r="C54" s="210"/>
      <c r="D54" s="210"/>
      <c r="E54" s="235"/>
      <c r="F54" s="25" t="s">
        <v>30</v>
      </c>
      <c r="G54" s="26">
        <v>50</v>
      </c>
      <c r="H54" s="27">
        <v>62</v>
      </c>
      <c r="I54" s="27">
        <v>60</v>
      </c>
      <c r="J54" s="27">
        <v>70</v>
      </c>
      <c r="K54" s="28">
        <v>53</v>
      </c>
      <c r="L54" s="29">
        <v>36</v>
      </c>
      <c r="M54" s="62" t="str">
        <f>ll</f>
        <v/>
      </c>
      <c r="N54" s="27">
        <v>94</v>
      </c>
      <c r="O54" s="27">
        <v>62</v>
      </c>
      <c r="P54" s="27">
        <v>60</v>
      </c>
      <c r="Q54" s="27">
        <v>75</v>
      </c>
      <c r="R54" s="27">
        <v>64</v>
      </c>
      <c r="S54" s="27">
        <v>68</v>
      </c>
      <c r="T54" s="27">
        <v>62</v>
      </c>
      <c r="U54" s="27">
        <v>0</v>
      </c>
      <c r="V54" s="28">
        <v>0</v>
      </c>
      <c r="W54" s="216"/>
      <c r="X54" s="30"/>
      <c r="Y54" s="59"/>
      <c r="Z54" s="216"/>
      <c r="AA54" s="30"/>
      <c r="AB54" s="59"/>
      <c r="AC54" s="324"/>
      <c r="AD54" s="327"/>
      <c r="AE54" s="330"/>
      <c r="AF54" s="333"/>
      <c r="AG54" s="255"/>
      <c r="AH54" s="255"/>
      <c r="AI54" s="255"/>
      <c r="AJ54" s="250"/>
      <c r="AK54" s="176"/>
      <c r="BE54" s="168"/>
      <c r="BF54" s="168"/>
    </row>
    <row r="55" spans="1:58" ht="21" customHeight="1">
      <c r="A55" s="204"/>
      <c r="B55" s="336"/>
      <c r="C55" s="210"/>
      <c r="D55" s="210"/>
      <c r="E55" s="235"/>
      <c r="F55" s="169" t="s">
        <v>31</v>
      </c>
      <c r="G55" s="47">
        <f t="shared" ref="G55" si="239">IF(G54="","",IF(G54="غ","غ",IF(G54="","",SUM(G52:G54))))</f>
        <v>50</v>
      </c>
      <c r="H55" s="47">
        <f t="shared" ref="H55:K55" si="240">IF(H54="","",IF(H54="غ","غ",IF(H54="","",SUM(H52:H54))))</f>
        <v>80</v>
      </c>
      <c r="I55" s="47">
        <f t="shared" si="240"/>
        <v>78</v>
      </c>
      <c r="J55" s="47">
        <f t="shared" si="240"/>
        <v>86</v>
      </c>
      <c r="K55" s="47">
        <f t="shared" si="240"/>
        <v>68</v>
      </c>
      <c r="L55" s="48">
        <f>lmq</f>
        <v>64</v>
      </c>
      <c r="M55" s="63" t="str">
        <f>raf</f>
        <v/>
      </c>
      <c r="N55" s="47">
        <f t="shared" ref="N55:V55" si="241">IF(N54="","",IF(N54="غ","غ",IF(N54="","",SUM(N52:N54))))</f>
        <v>94</v>
      </c>
      <c r="O55" s="47">
        <f t="shared" si="241"/>
        <v>82</v>
      </c>
      <c r="P55" s="47">
        <f t="shared" si="241"/>
        <v>78</v>
      </c>
      <c r="Q55" s="47">
        <f t="shared" si="241"/>
        <v>95</v>
      </c>
      <c r="R55" s="47">
        <f t="shared" si="241"/>
        <v>82</v>
      </c>
      <c r="S55" s="47">
        <f t="shared" si="241"/>
        <v>86</v>
      </c>
      <c r="T55" s="47">
        <f t="shared" si="241"/>
        <v>78</v>
      </c>
      <c r="U55" s="47">
        <f t="shared" si="241"/>
        <v>91</v>
      </c>
      <c r="V55" s="47">
        <f t="shared" si="241"/>
        <v>91</v>
      </c>
      <c r="W55" s="216"/>
      <c r="X55" s="54"/>
      <c r="Y55" s="60"/>
      <c r="Z55" s="216"/>
      <c r="AA55" s="54"/>
      <c r="AB55" s="60"/>
      <c r="AC55" s="324"/>
      <c r="AD55" s="327"/>
      <c r="AE55" s="330"/>
      <c r="AF55" s="333"/>
      <c r="AG55" s="255"/>
      <c r="AH55" s="255"/>
      <c r="AI55" s="255"/>
      <c r="AJ55" s="250"/>
      <c r="AK55" s="176"/>
      <c r="BE55" s="168"/>
      <c r="BF55" s="168"/>
    </row>
    <row r="56" spans="1:58" ht="21" customHeight="1">
      <c r="A56" s="204"/>
      <c r="B56" s="336"/>
      <c r="C56" s="210"/>
      <c r="D56" s="210"/>
      <c r="E56" s="235"/>
      <c r="F56" s="170"/>
      <c r="G56" s="49" t="str">
        <f t="shared" ref="G56:K56" si="242">IF(G55="","",IF(G55=48,"50",IF(G55=49,"50",IF(G55&gt;=50,"",IF(G55&lt;=47,"",)))))</f>
        <v/>
      </c>
      <c r="H56" s="51" t="str">
        <f t="shared" si="242"/>
        <v/>
      </c>
      <c r="I56" s="51" t="str">
        <f t="shared" si="242"/>
        <v/>
      </c>
      <c r="J56" s="51" t="str">
        <f t="shared" si="242"/>
        <v/>
      </c>
      <c r="K56" s="52" t="str">
        <f t="shared" si="242"/>
        <v/>
      </c>
      <c r="L56" s="50"/>
      <c r="M56" s="46"/>
      <c r="N56" s="51" t="str">
        <f t="shared" ref="N56:V56" si="243">IF(N55="","",IF(N55=48,"50",IF(N55=49,"50",IF(N55&gt;=50,"",IF(N55&lt;=47,"",)))))</f>
        <v/>
      </c>
      <c r="O56" s="51" t="str">
        <f t="shared" si="243"/>
        <v/>
      </c>
      <c r="P56" s="51" t="str">
        <f t="shared" si="243"/>
        <v/>
      </c>
      <c r="Q56" s="51" t="str">
        <f t="shared" si="243"/>
        <v/>
      </c>
      <c r="R56" s="51" t="str">
        <f t="shared" si="243"/>
        <v/>
      </c>
      <c r="S56" s="51" t="str">
        <f t="shared" si="243"/>
        <v/>
      </c>
      <c r="T56" s="51" t="str">
        <f t="shared" si="243"/>
        <v/>
      </c>
      <c r="U56" s="51" t="str">
        <f t="shared" si="243"/>
        <v/>
      </c>
      <c r="V56" s="52" t="str">
        <f t="shared" si="243"/>
        <v/>
      </c>
      <c r="W56" s="216"/>
      <c r="X56" s="55"/>
      <c r="Y56" s="56"/>
      <c r="Z56" s="216"/>
      <c r="AA56" s="55"/>
      <c r="AB56" s="56"/>
      <c r="AC56" s="324"/>
      <c r="AD56" s="327"/>
      <c r="AE56" s="330"/>
      <c r="AF56" s="333"/>
      <c r="AG56" s="255"/>
      <c r="AH56" s="255"/>
      <c r="AI56" s="255"/>
      <c r="AJ56" s="250"/>
      <c r="AK56" s="176"/>
    </row>
    <row r="57" spans="1:58" ht="21" customHeight="1" thickBot="1">
      <c r="A57" s="205"/>
      <c r="B57" s="337"/>
      <c r="C57" s="211"/>
      <c r="D57" s="211"/>
      <c r="E57" s="236"/>
      <c r="F57" s="31" t="s">
        <v>32</v>
      </c>
      <c r="G57" s="32" t="str">
        <f t="shared" ref="G57:K57" si="244">IF(G55="","",IF(G55="غ","غ",IF(G56&lt;=64,"ل",IF(G55&gt;=90,"م",IF(G55&gt;=80,"جج",IF(G55&gt;=65,"ج",IF(G55&gt;=48,"ل",IF(G55&gt;=35,"ض",IF(G55&gt;=0,"ضج",IF(G56=50,"ل"))))))))))</f>
        <v>ل</v>
      </c>
      <c r="H57" s="32" t="str">
        <f t="shared" si="244"/>
        <v>جج</v>
      </c>
      <c r="I57" s="32" t="str">
        <f t="shared" si="244"/>
        <v>ج</v>
      </c>
      <c r="J57" s="32" t="str">
        <f t="shared" si="244"/>
        <v>جج</v>
      </c>
      <c r="K57" s="32" t="str">
        <f t="shared" si="244"/>
        <v>ج</v>
      </c>
      <c r="L57" s="33" t="str">
        <f t="shared" ref="L57" si="245">IF(L55="","",IF(L55="غ","غ",IF(M55=50,"ل",IF(M55="0","ضج",IF(L55&gt;=90,"م",IF(L55&gt;=80,"جج",IF(L55&gt;=65,"ج",IF(L55&gt;=40,"ل"))))))))</f>
        <v>ل</v>
      </c>
      <c r="M57" s="34"/>
      <c r="N57" s="32" t="str">
        <f t="shared" ref="N57:V57" si="246">IF(N55="","",IF(N55="غ","غ",IF(N56&lt;=64,"ل",IF(N55&gt;=90,"م",IF(N55&gt;=80,"جج",IF(N55&gt;=65,"ج",IF(N55&gt;=48,"ل",IF(N55&gt;=35,"ض",IF(N55&gt;=0,"ضج",IF(N56=50,"ل"))))))))))</f>
        <v>م</v>
      </c>
      <c r="O57" s="32" t="str">
        <f t="shared" si="246"/>
        <v>جج</v>
      </c>
      <c r="P57" s="32" t="str">
        <f t="shared" si="246"/>
        <v>ج</v>
      </c>
      <c r="Q57" s="32" t="str">
        <f t="shared" si="246"/>
        <v>م</v>
      </c>
      <c r="R57" s="32" t="str">
        <f t="shared" si="246"/>
        <v>جج</v>
      </c>
      <c r="S57" s="32" t="str">
        <f t="shared" si="246"/>
        <v>جج</v>
      </c>
      <c r="T57" s="32" t="str">
        <f t="shared" si="246"/>
        <v>ج</v>
      </c>
      <c r="U57" s="32" t="str">
        <f t="shared" si="246"/>
        <v>م</v>
      </c>
      <c r="V57" s="32" t="str">
        <f t="shared" si="246"/>
        <v>م</v>
      </c>
      <c r="W57" s="217"/>
      <c r="X57" s="252"/>
      <c r="Y57" s="253"/>
      <c r="Z57" s="217"/>
      <c r="AA57" s="252"/>
      <c r="AB57" s="253"/>
      <c r="AC57" s="325"/>
      <c r="AD57" s="328"/>
      <c r="AE57" s="331"/>
      <c r="AF57" s="334"/>
      <c r="AG57" s="256"/>
      <c r="AH57" s="256"/>
      <c r="AI57" s="256"/>
      <c r="AJ57" s="251"/>
      <c r="AK57" s="177"/>
      <c r="AL57" s="53">
        <f t="shared" ref="AL57" si="247">IF(OR(G57="",H57="",I57="",J57="",K57="",L57="",N57="",O57="",P57="",S57="",T57="",U57="",V57="",),"",COUNTIF(G57:AB57,"ض")+COUNTIF(G57:AB57,"ضج")+COUNTIF(G57:AB57,"غ")+COUNTIF(G57:AB57,"ملغاة"))</f>
        <v>0</v>
      </c>
      <c r="AM57" s="64" t="str">
        <f t="shared" ref="AM57:AR57" si="248">IF(OR(G57="ض",G57="ضج",G57="غ",G57="ملغاة"),1,"")</f>
        <v/>
      </c>
      <c r="AN57" s="64" t="str">
        <f t="shared" si="248"/>
        <v/>
      </c>
      <c r="AO57" s="64" t="str">
        <f t="shared" si="248"/>
        <v/>
      </c>
      <c r="AP57" s="64" t="str">
        <f t="shared" si="248"/>
        <v/>
      </c>
      <c r="AQ57" s="64" t="str">
        <f t="shared" si="248"/>
        <v/>
      </c>
      <c r="AR57" s="64" t="str">
        <f t="shared" si="248"/>
        <v/>
      </c>
      <c r="AS57" s="64" t="str">
        <f t="shared" ref="AS57:BA57" si="249">IF(OR(N57="ض",N57="ضج",N57="غ",N57="ملغاة"),1,"")</f>
        <v/>
      </c>
      <c r="AT57" s="64" t="str">
        <f t="shared" si="249"/>
        <v/>
      </c>
      <c r="AU57" s="64" t="str">
        <f t="shared" si="249"/>
        <v/>
      </c>
      <c r="AV57" s="64" t="str">
        <f t="shared" si="249"/>
        <v/>
      </c>
      <c r="AW57" s="64" t="str">
        <f t="shared" si="249"/>
        <v/>
      </c>
      <c r="AX57" s="64" t="str">
        <f t="shared" si="249"/>
        <v/>
      </c>
      <c r="AY57" s="64" t="str">
        <f t="shared" si="249"/>
        <v/>
      </c>
      <c r="AZ57" s="64" t="str">
        <f t="shared" si="249"/>
        <v/>
      </c>
      <c r="BA57" s="64" t="str">
        <f t="shared" si="249"/>
        <v/>
      </c>
      <c r="BB57" s="64" t="str">
        <f t="shared" ref="BB57" si="250">IF(OR(X57="ض",X57="ضج",X57="غ",X57="ملغاة"),1,"")</f>
        <v/>
      </c>
      <c r="BC57" s="64" t="str">
        <f t="shared" ref="BC57" si="251">IF(OR(AA57="ض",AA57="ضج",AA57="غ",AA57="ملغاة"),1,"")</f>
        <v/>
      </c>
    </row>
    <row r="58" spans="1:58" ht="21" customHeight="1" thickBot="1">
      <c r="A58" s="203">
        <v>3010</v>
      </c>
      <c r="B58" s="335" t="s">
        <v>79</v>
      </c>
      <c r="C58" s="209" t="s">
        <v>36</v>
      </c>
      <c r="D58" s="209" t="s">
        <v>37</v>
      </c>
      <c r="E58" s="234">
        <v>10</v>
      </c>
      <c r="F58" s="19" t="s">
        <v>33</v>
      </c>
      <c r="G58" s="20"/>
      <c r="H58" s="21">
        <v>18</v>
      </c>
      <c r="I58" s="21">
        <v>20</v>
      </c>
      <c r="J58" s="21">
        <v>18</v>
      </c>
      <c r="K58" s="22">
        <v>18</v>
      </c>
      <c r="L58" s="41"/>
      <c r="M58" s="61"/>
      <c r="N58" s="21"/>
      <c r="O58" s="21">
        <v>20</v>
      </c>
      <c r="P58" s="21">
        <v>20</v>
      </c>
      <c r="Q58" s="21">
        <v>20</v>
      </c>
      <c r="R58" s="21">
        <v>18</v>
      </c>
      <c r="S58" s="21">
        <v>20</v>
      </c>
      <c r="T58" s="21">
        <v>18</v>
      </c>
      <c r="U58" s="21">
        <v>18</v>
      </c>
      <c r="V58" s="22">
        <v>17</v>
      </c>
      <c r="W58" s="215"/>
      <c r="X58" s="24"/>
      <c r="Y58" s="57"/>
      <c r="Z58" s="215"/>
      <c r="AA58" s="24"/>
      <c r="AB58" s="57"/>
      <c r="AC58" s="323">
        <f t="shared" ref="AC58" si="252">IF(V61="","",IF(OR(AL63&gt;=1),"",SUM(N61:V61,G61:L61)))</f>
        <v>1313</v>
      </c>
      <c r="AD58" s="326">
        <f t="shared" ref="AD58" si="253">IF(AC58="","",(AC58/1500))</f>
        <v>0.8753333333333333</v>
      </c>
      <c r="AE58" s="329" t="str">
        <f t="shared" ref="AE58" si="254">IF(OR(AL63=1),"بمادة",IF(OR(AL63=2),"بمادتين",IF(AD58="","",IF(AD58&gt;100%,"",IF(AD58&gt;=90%,"ممتاز",IF(AD58&gt;=80%,"جيد جداً",IF(AD58&gt;=65%,"جيد",IF(AD58&gt;=50%,"مقبول"))))))))</f>
        <v>جيد جداً</v>
      </c>
      <c r="AF58" s="332" t="str">
        <f t="shared" ref="AF58" si="255">IF(OR(G63="غ",AA63="غ"),"غائبة",IF(AL63="","",IF(AL63=0,"ناجحة",IF(AL63&lt;=2,"منقولة",IF(AL63&gt;2,"راسبة")))))</f>
        <v>ناجحة</v>
      </c>
      <c r="AG58" s="254">
        <v>566</v>
      </c>
      <c r="AH58" s="254">
        <v>1285</v>
      </c>
      <c r="AI58" s="254">
        <v>1130</v>
      </c>
      <c r="AJ58" s="43"/>
      <c r="AK58" s="175" t="str">
        <f t="shared" ref="AK58" si="256">IF(BE58&lt;&gt;"",BE58,IF(ISNUMBER(SEARCH("منقول",AF58)),AF58&amp;CHAR(10)&amp;BF58,""))</f>
        <v/>
      </c>
      <c r="AL58" s="8" t="b">
        <f t="shared" ref="AL58" si="257">IF(OR(AL63=0,AL63&lt;3),TRUE,FALSE)</f>
        <v>1</v>
      </c>
      <c r="AM58" s="8" t="str">
        <f t="shared" ref="AM58:AR58" si="258">IF(AND(G61&lt;48,G63="ل",$AL58=TRUE),50-G61,"")</f>
        <v/>
      </c>
      <c r="AN58" s="8" t="str">
        <f t="shared" si="258"/>
        <v/>
      </c>
      <c r="AO58" s="8" t="str">
        <f t="shared" si="258"/>
        <v/>
      </c>
      <c r="AP58" s="8" t="str">
        <f t="shared" si="258"/>
        <v/>
      </c>
      <c r="AQ58" s="8" t="str">
        <f t="shared" si="258"/>
        <v/>
      </c>
      <c r="AR58" s="8" t="str">
        <f t="shared" si="258"/>
        <v/>
      </c>
      <c r="AS58" s="8" t="str">
        <f t="shared" ref="AS58:BA58" si="259">IF(AND(N61&lt;48,N63="ل",$AL58=TRUE),50-N61,"")</f>
        <v/>
      </c>
      <c r="AT58" s="8" t="str">
        <f t="shared" si="259"/>
        <v/>
      </c>
      <c r="AU58" s="8" t="str">
        <f t="shared" si="259"/>
        <v/>
      </c>
      <c r="AV58" s="8" t="str">
        <f t="shared" si="259"/>
        <v/>
      </c>
      <c r="AW58" s="8" t="str">
        <f t="shared" si="259"/>
        <v/>
      </c>
      <c r="AX58" s="8" t="str">
        <f t="shared" si="259"/>
        <v/>
      </c>
      <c r="AY58" s="8" t="str">
        <f t="shared" si="259"/>
        <v/>
      </c>
      <c r="AZ58" s="8" t="str">
        <f t="shared" si="259"/>
        <v/>
      </c>
      <c r="BA58" s="8" t="str">
        <f t="shared" si="259"/>
        <v/>
      </c>
      <c r="BB58" s="8" t="str">
        <f t="shared" ref="BB58" si="260">IF(AND(X61&lt;48,X63="ل",$AL58=TRUE),50-X61,"")</f>
        <v/>
      </c>
      <c r="BC58" s="8" t="str">
        <f t="shared" ref="BC58" si="261">IF(AND(AA61&lt;48,AA63="ل",$AL58=TRUE),50-AA61,"")</f>
        <v/>
      </c>
      <c r="BD58" s="65">
        <f t="shared" ref="BD58" si="262">COUNT(AM58:BC58)</f>
        <v>0</v>
      </c>
      <c r="BE58" s="168" t="str">
        <f t="shared" ref="BE58" si="263">IF(AND(BD58&gt;0,AL63&gt;0),AM59&amp;AN59&amp;AO59&amp;AP59&amp;AQ59&amp;AR59&amp;AS59&amp;AT59&amp;AU59&amp;AV59&amp;AW59&amp;AX59&amp;AY59&amp;AZ59&amp;BA59&amp;BB59&amp;BC59&amp;" لتنقل بـ"&amp;BF58,IF(AND(BD58&gt;0,AL63=0),AM59&amp;AN59&amp;AO59&amp;AP59&amp;AQ59&amp;AR59&amp;AS59&amp;AT59&amp;AU59&amp;AV59&amp;AW59&amp;AX59&amp;AY59&amp;AZ59&amp;BA59&amp;BB59&amp;BC59&amp;"لتنجح بتقدير",""))</f>
        <v/>
      </c>
      <c r="BF58" s="168" t="str">
        <f t="shared" ref="BF58" si="264">IF(OR($AL63=1,$AL63=2),IF(AM63=1,G$3&amp;" | ","")&amp;IF(AN63=1,H$3&amp;" | ","")&amp;IF(AO63=1,I$3&amp;" | ","")&amp;IF(AP63=1,$J$3&amp;" | ","")&amp;IF(AQ63=1,K$3&amp;" | ","")&amp;IF(AR63=1,L$3&amp;" | ","")&amp;" | ","")&amp;IF(AS63=1,N$3&amp;" | ","")&amp;IF(AT63=1,O$3&amp;" | ","")&amp;IF(AU63=1,P$3&amp;" | ","")&amp;IF(AV63=1,Q$3&amp;" | ","")&amp;IF(AW63=1,R$3&amp;" | ","")&amp;IF(AX63=1,S$3&amp;" | ","")&amp;IF(AY63=1,T$3&amp;" | ","")&amp;IF(AZ63=1,U$3&amp;" | ","")&amp;IF(BA63=1,V58&amp;" | ","")&amp;IF(BB63=1,W57&amp;" | ","")&amp;IF(BC63=1,Z57&amp;" | ","")</f>
        <v/>
      </c>
    </row>
    <row r="59" spans="1:58" ht="21" customHeight="1">
      <c r="A59" s="204"/>
      <c r="B59" s="336"/>
      <c r="C59" s="210"/>
      <c r="D59" s="210"/>
      <c r="E59" s="235"/>
      <c r="F59" s="19" t="s">
        <v>29</v>
      </c>
      <c r="G59" s="38"/>
      <c r="H59" s="39"/>
      <c r="I59" s="39"/>
      <c r="J59" s="39"/>
      <c r="K59" s="40"/>
      <c r="L59" s="23">
        <v>40</v>
      </c>
      <c r="M59" s="62" t="str">
        <f>ll</f>
        <v/>
      </c>
      <c r="N59" s="39"/>
      <c r="O59" s="39"/>
      <c r="P59" s="39"/>
      <c r="Q59" s="39"/>
      <c r="R59" s="39"/>
      <c r="S59" s="39"/>
      <c r="T59" s="39"/>
      <c r="U59" s="39">
        <v>77</v>
      </c>
      <c r="V59" s="40">
        <v>75</v>
      </c>
      <c r="W59" s="216"/>
      <c r="X59" s="42"/>
      <c r="Y59" s="58"/>
      <c r="Z59" s="216"/>
      <c r="AA59" s="42"/>
      <c r="AB59" s="58"/>
      <c r="AC59" s="324"/>
      <c r="AD59" s="327"/>
      <c r="AE59" s="330"/>
      <c r="AF59" s="333"/>
      <c r="AG59" s="255"/>
      <c r="AH59" s="255"/>
      <c r="AI59" s="255"/>
      <c r="AJ59" s="249"/>
      <c r="AK59" s="176"/>
      <c r="AM59" s="8" t="str">
        <f t="shared" ref="AM59:AR59" si="265">IF(AM58&lt;&gt;"",IF(AM58&gt;=11,"جبرت بـ "&amp;AM58&amp;" درجة في "&amp;G$3&amp;CHAR(10),IF(AM58&gt;=3,"جبرت بـ "&amp;AM58&amp;" درجات في "&amp;G$3&amp;CHAR(10),"")),"")</f>
        <v/>
      </c>
      <c r="AN59" s="8" t="str">
        <f t="shared" si="265"/>
        <v/>
      </c>
      <c r="AO59" s="8" t="str">
        <f t="shared" si="265"/>
        <v/>
      </c>
      <c r="AP59" s="8" t="str">
        <f t="shared" si="265"/>
        <v/>
      </c>
      <c r="AQ59" s="8" t="str">
        <f t="shared" si="265"/>
        <v/>
      </c>
      <c r="AR59" s="8" t="str">
        <f t="shared" si="265"/>
        <v/>
      </c>
      <c r="AS59" s="8" t="str">
        <f t="shared" ref="AS59:BA59" si="266">IF(AS58&lt;&gt;"",IF(AS58&gt;=11,"جبرت بـ "&amp;AS58&amp;" درجة في "&amp;N$3&amp;CHAR(10),IF(AS58&gt;=3,"جبرت بـ "&amp;AS58&amp;" درجات في "&amp;N$3&amp;CHAR(10),"")),"")</f>
        <v/>
      </c>
      <c r="AT59" s="8" t="str">
        <f t="shared" si="266"/>
        <v/>
      </c>
      <c r="AU59" s="8" t="str">
        <f t="shared" si="266"/>
        <v/>
      </c>
      <c r="AV59" s="8" t="str">
        <f t="shared" si="266"/>
        <v/>
      </c>
      <c r="AW59" s="8" t="str">
        <f t="shared" si="266"/>
        <v/>
      </c>
      <c r="AX59" s="8" t="str">
        <f t="shared" si="266"/>
        <v/>
      </c>
      <c r="AY59" s="8" t="str">
        <f t="shared" si="266"/>
        <v/>
      </c>
      <c r="AZ59" s="8" t="str">
        <f t="shared" si="266"/>
        <v/>
      </c>
      <c r="BA59" s="8" t="str">
        <f t="shared" si="266"/>
        <v/>
      </c>
      <c r="BB59" s="8" t="str">
        <f t="shared" ref="BB59" si="267">IF(BB58&lt;&gt;"",IF(BB58&gt;=11,"جبرت بـ "&amp;BB58&amp;" درجة في "&amp;X$3&amp;CHAR(10),IF(BB58&gt;=3,"جبرت بـ "&amp;BB58&amp;" درجات في "&amp;X$3&amp;CHAR(10),"")),"")</f>
        <v/>
      </c>
      <c r="BC59" s="8" t="str">
        <f t="shared" ref="BC59" si="268">IF(BC58&lt;&gt;"",IF(BC58&gt;=11,"جبرت بـ "&amp;BC58&amp;" درجة في "&amp;AA$3&amp;CHAR(10),IF(BC58&gt;=3,"جبرت بـ "&amp;BC58&amp;" درجات في "&amp;AA$3&amp;CHAR(10),"")),"")</f>
        <v/>
      </c>
      <c r="BE59" s="168"/>
      <c r="BF59" s="168"/>
    </row>
    <row r="60" spans="1:58" ht="21" customHeight="1">
      <c r="A60" s="204"/>
      <c r="B60" s="336"/>
      <c r="C60" s="210"/>
      <c r="D60" s="210"/>
      <c r="E60" s="235"/>
      <c r="F60" s="25" t="s">
        <v>30</v>
      </c>
      <c r="G60" s="26">
        <v>71</v>
      </c>
      <c r="H60" s="27">
        <v>65</v>
      </c>
      <c r="I60" s="27">
        <v>70</v>
      </c>
      <c r="J60" s="27">
        <v>65</v>
      </c>
      <c r="K60" s="28">
        <v>68</v>
      </c>
      <c r="L60" s="29">
        <v>50</v>
      </c>
      <c r="M60" s="62" t="str">
        <f>ll</f>
        <v/>
      </c>
      <c r="N60" s="27">
        <v>90</v>
      </c>
      <c r="O60" s="27">
        <v>60</v>
      </c>
      <c r="P60" s="27">
        <v>60</v>
      </c>
      <c r="Q60" s="27">
        <v>76</v>
      </c>
      <c r="R60" s="27">
        <v>73</v>
      </c>
      <c r="S60" s="27">
        <v>73</v>
      </c>
      <c r="T60" s="27">
        <v>75</v>
      </c>
      <c r="U60" s="27">
        <v>0</v>
      </c>
      <c r="V60" s="28">
        <v>0</v>
      </c>
      <c r="W60" s="216"/>
      <c r="X60" s="30"/>
      <c r="Y60" s="59"/>
      <c r="Z60" s="216"/>
      <c r="AA60" s="30"/>
      <c r="AB60" s="59"/>
      <c r="AC60" s="324"/>
      <c r="AD60" s="327"/>
      <c r="AE60" s="330"/>
      <c r="AF60" s="333"/>
      <c r="AG60" s="255"/>
      <c r="AH60" s="255"/>
      <c r="AI60" s="255"/>
      <c r="AJ60" s="250"/>
      <c r="AK60" s="176"/>
      <c r="BE60" s="168"/>
      <c r="BF60" s="168"/>
    </row>
    <row r="61" spans="1:58" ht="21" customHeight="1">
      <c r="A61" s="204"/>
      <c r="B61" s="336"/>
      <c r="C61" s="210"/>
      <c r="D61" s="210"/>
      <c r="E61" s="235"/>
      <c r="F61" s="169" t="s">
        <v>31</v>
      </c>
      <c r="G61" s="47">
        <f t="shared" ref="G61" si="269">IF(G60="","",IF(G60="غ","غ",IF(G60="","",SUM(G58:G60))))</f>
        <v>71</v>
      </c>
      <c r="H61" s="47">
        <f t="shared" ref="H61:K61" si="270">IF(H60="","",IF(H60="غ","غ",IF(H60="","",SUM(H58:H60))))</f>
        <v>83</v>
      </c>
      <c r="I61" s="47">
        <f t="shared" si="270"/>
        <v>90</v>
      </c>
      <c r="J61" s="47">
        <f t="shared" si="270"/>
        <v>83</v>
      </c>
      <c r="K61" s="47">
        <f t="shared" si="270"/>
        <v>86</v>
      </c>
      <c r="L61" s="48">
        <f>lmq</f>
        <v>90</v>
      </c>
      <c r="M61" s="63" t="str">
        <f>raf</f>
        <v/>
      </c>
      <c r="N61" s="47">
        <f t="shared" ref="N61:V61" si="271">IF(N60="","",IF(N60="غ","غ",IF(N60="","",SUM(N58:N60))))</f>
        <v>90</v>
      </c>
      <c r="O61" s="47">
        <f t="shared" si="271"/>
        <v>80</v>
      </c>
      <c r="P61" s="47">
        <f t="shared" si="271"/>
        <v>80</v>
      </c>
      <c r="Q61" s="47">
        <f t="shared" si="271"/>
        <v>96</v>
      </c>
      <c r="R61" s="47">
        <f t="shared" si="271"/>
        <v>91</v>
      </c>
      <c r="S61" s="47">
        <f t="shared" si="271"/>
        <v>93</v>
      </c>
      <c r="T61" s="47">
        <f t="shared" si="271"/>
        <v>93</v>
      </c>
      <c r="U61" s="47">
        <f t="shared" si="271"/>
        <v>95</v>
      </c>
      <c r="V61" s="47">
        <f t="shared" si="271"/>
        <v>92</v>
      </c>
      <c r="W61" s="216"/>
      <c r="X61" s="54"/>
      <c r="Y61" s="60"/>
      <c r="Z61" s="216"/>
      <c r="AA61" s="54"/>
      <c r="AB61" s="60"/>
      <c r="AC61" s="324"/>
      <c r="AD61" s="327"/>
      <c r="AE61" s="330"/>
      <c r="AF61" s="333"/>
      <c r="AG61" s="255"/>
      <c r="AH61" s="255"/>
      <c r="AI61" s="255"/>
      <c r="AJ61" s="250"/>
      <c r="AK61" s="176"/>
      <c r="BE61" s="168"/>
      <c r="BF61" s="168"/>
    </row>
    <row r="62" spans="1:58" ht="21" customHeight="1">
      <c r="A62" s="204"/>
      <c r="B62" s="336"/>
      <c r="C62" s="210"/>
      <c r="D62" s="210"/>
      <c r="E62" s="235"/>
      <c r="F62" s="170"/>
      <c r="G62" s="49" t="str">
        <f t="shared" ref="G62:K62" si="272">IF(G61="","",IF(G61=48,"50",IF(G61=49,"50",IF(G61&gt;=50,"",IF(G61&lt;=47,"",)))))</f>
        <v/>
      </c>
      <c r="H62" s="51" t="str">
        <f t="shared" si="272"/>
        <v/>
      </c>
      <c r="I62" s="51" t="str">
        <f t="shared" si="272"/>
        <v/>
      </c>
      <c r="J62" s="51" t="str">
        <f t="shared" si="272"/>
        <v/>
      </c>
      <c r="K62" s="52" t="str">
        <f t="shared" si="272"/>
        <v/>
      </c>
      <c r="L62" s="50"/>
      <c r="M62" s="46"/>
      <c r="N62" s="51" t="str">
        <f t="shared" ref="N62:V62" si="273">IF(N61="","",IF(N61=48,"50",IF(N61=49,"50",IF(N61&gt;=50,"",IF(N61&lt;=47,"",)))))</f>
        <v/>
      </c>
      <c r="O62" s="51" t="str">
        <f t="shared" si="273"/>
        <v/>
      </c>
      <c r="P62" s="51" t="str">
        <f t="shared" si="273"/>
        <v/>
      </c>
      <c r="Q62" s="51" t="str">
        <f t="shared" si="273"/>
        <v/>
      </c>
      <c r="R62" s="51" t="str">
        <f t="shared" si="273"/>
        <v/>
      </c>
      <c r="S62" s="51" t="str">
        <f t="shared" si="273"/>
        <v/>
      </c>
      <c r="T62" s="51" t="str">
        <f t="shared" si="273"/>
        <v/>
      </c>
      <c r="U62" s="51" t="str">
        <f t="shared" si="273"/>
        <v/>
      </c>
      <c r="V62" s="52" t="str">
        <f t="shared" si="273"/>
        <v/>
      </c>
      <c r="W62" s="216"/>
      <c r="X62" s="55"/>
      <c r="Y62" s="56"/>
      <c r="Z62" s="216"/>
      <c r="AA62" s="55"/>
      <c r="AB62" s="56"/>
      <c r="AC62" s="324"/>
      <c r="AD62" s="327"/>
      <c r="AE62" s="330"/>
      <c r="AF62" s="333"/>
      <c r="AG62" s="255"/>
      <c r="AH62" s="255"/>
      <c r="AI62" s="255"/>
      <c r="AJ62" s="250"/>
      <c r="AK62" s="176"/>
    </row>
    <row r="63" spans="1:58" ht="21" customHeight="1" thickBot="1">
      <c r="A63" s="205"/>
      <c r="B63" s="337"/>
      <c r="C63" s="211"/>
      <c r="D63" s="211"/>
      <c r="E63" s="236"/>
      <c r="F63" s="31" t="s">
        <v>32</v>
      </c>
      <c r="G63" s="32" t="str">
        <f t="shared" ref="G63:K63" si="274">IF(G61="","",IF(G61="غ","غ",IF(G62&lt;=64,"ل",IF(G61&gt;=90,"م",IF(G61&gt;=80,"جج",IF(G61&gt;=65,"ج",IF(G61&gt;=48,"ل",IF(G61&gt;=35,"ض",IF(G61&gt;=0,"ضج",IF(G62=50,"ل"))))))))))</f>
        <v>ج</v>
      </c>
      <c r="H63" s="32" t="str">
        <f t="shared" si="274"/>
        <v>جج</v>
      </c>
      <c r="I63" s="32" t="str">
        <f t="shared" si="274"/>
        <v>م</v>
      </c>
      <c r="J63" s="32" t="str">
        <f t="shared" si="274"/>
        <v>جج</v>
      </c>
      <c r="K63" s="32" t="str">
        <f t="shared" si="274"/>
        <v>جج</v>
      </c>
      <c r="L63" s="33" t="str">
        <f t="shared" ref="L63" si="275">IF(L61="","",IF(L61="غ","غ",IF(M61=50,"ل",IF(M61="0","ضج",IF(L61&gt;=90,"م",IF(L61&gt;=80,"جج",IF(L61&gt;=65,"ج",IF(L61&gt;=40,"ل"))))))))</f>
        <v>م</v>
      </c>
      <c r="M63" s="34"/>
      <c r="N63" s="32" t="str">
        <f t="shared" ref="N63:V63" si="276">IF(N61="","",IF(N61="غ","غ",IF(N62&lt;=64,"ل",IF(N61&gt;=90,"م",IF(N61&gt;=80,"جج",IF(N61&gt;=65,"ج",IF(N61&gt;=48,"ل",IF(N61&gt;=35,"ض",IF(N61&gt;=0,"ضج",IF(N62=50,"ل"))))))))))</f>
        <v>م</v>
      </c>
      <c r="O63" s="32" t="str">
        <f t="shared" si="276"/>
        <v>جج</v>
      </c>
      <c r="P63" s="32" t="str">
        <f t="shared" si="276"/>
        <v>جج</v>
      </c>
      <c r="Q63" s="32" t="str">
        <f t="shared" si="276"/>
        <v>م</v>
      </c>
      <c r="R63" s="32" t="str">
        <f t="shared" si="276"/>
        <v>م</v>
      </c>
      <c r="S63" s="32" t="str">
        <f t="shared" si="276"/>
        <v>م</v>
      </c>
      <c r="T63" s="32" t="str">
        <f t="shared" si="276"/>
        <v>م</v>
      </c>
      <c r="U63" s="32" t="str">
        <f t="shared" si="276"/>
        <v>م</v>
      </c>
      <c r="V63" s="32" t="str">
        <f t="shared" si="276"/>
        <v>م</v>
      </c>
      <c r="W63" s="217"/>
      <c r="X63" s="252"/>
      <c r="Y63" s="253"/>
      <c r="Z63" s="217"/>
      <c r="AA63" s="252"/>
      <c r="AB63" s="253"/>
      <c r="AC63" s="325"/>
      <c r="AD63" s="328"/>
      <c r="AE63" s="331"/>
      <c r="AF63" s="334"/>
      <c r="AG63" s="256"/>
      <c r="AH63" s="256"/>
      <c r="AI63" s="256"/>
      <c r="AJ63" s="251"/>
      <c r="AK63" s="177"/>
      <c r="AL63" s="53">
        <f t="shared" ref="AL63" si="277">IF(OR(G63="",H63="",I63="",J63="",K63="",L63="",N63="",O63="",P63="",S63="",T63="",U63="",V63="",),"",COUNTIF(G63:AB63,"ض")+COUNTIF(G63:AB63,"ضج")+COUNTIF(G63:AB63,"غ")+COUNTIF(G63:AB63,"ملغاة"))</f>
        <v>0</v>
      </c>
      <c r="AM63" s="64" t="str">
        <f t="shared" ref="AM63:AR63" si="278">IF(OR(G63="ض",G63="ضج",G63="غ",G63="ملغاة"),1,"")</f>
        <v/>
      </c>
      <c r="AN63" s="64" t="str">
        <f t="shared" si="278"/>
        <v/>
      </c>
      <c r="AO63" s="64" t="str">
        <f t="shared" si="278"/>
        <v/>
      </c>
      <c r="AP63" s="64" t="str">
        <f t="shared" si="278"/>
        <v/>
      </c>
      <c r="AQ63" s="64" t="str">
        <f t="shared" si="278"/>
        <v/>
      </c>
      <c r="AR63" s="64" t="str">
        <f t="shared" si="278"/>
        <v/>
      </c>
      <c r="AS63" s="64" t="str">
        <f t="shared" ref="AS63:BA63" si="279">IF(OR(N63="ض",N63="ضج",N63="غ",N63="ملغاة"),1,"")</f>
        <v/>
      </c>
      <c r="AT63" s="64" t="str">
        <f t="shared" si="279"/>
        <v/>
      </c>
      <c r="AU63" s="64" t="str">
        <f t="shared" si="279"/>
        <v/>
      </c>
      <c r="AV63" s="64" t="str">
        <f t="shared" si="279"/>
        <v/>
      </c>
      <c r="AW63" s="64" t="str">
        <f t="shared" si="279"/>
        <v/>
      </c>
      <c r="AX63" s="64" t="str">
        <f t="shared" si="279"/>
        <v/>
      </c>
      <c r="AY63" s="64" t="str">
        <f t="shared" si="279"/>
        <v/>
      </c>
      <c r="AZ63" s="64" t="str">
        <f t="shared" si="279"/>
        <v/>
      </c>
      <c r="BA63" s="64" t="str">
        <f t="shared" si="279"/>
        <v/>
      </c>
      <c r="BB63" s="64" t="str">
        <f t="shared" ref="BB63" si="280">IF(OR(X63="ض",X63="ضج",X63="غ",X63="ملغاة"),1,"")</f>
        <v/>
      </c>
      <c r="BC63" s="64" t="str">
        <f t="shared" ref="BC63" si="281">IF(OR(AA63="ض",AA63="ضج",AA63="غ",AA63="ملغاة"),1,"")</f>
        <v/>
      </c>
    </row>
    <row r="64" spans="1:58" ht="21" customHeight="1" thickBot="1">
      <c r="A64" s="203">
        <v>3011</v>
      </c>
      <c r="B64" s="335" t="s">
        <v>72</v>
      </c>
      <c r="C64" s="209" t="s">
        <v>36</v>
      </c>
      <c r="D64" s="209" t="s">
        <v>37</v>
      </c>
      <c r="E64" s="234">
        <v>11</v>
      </c>
      <c r="F64" s="19" t="s">
        <v>33</v>
      </c>
      <c r="G64" s="20"/>
      <c r="H64" s="21">
        <v>16</v>
      </c>
      <c r="I64" s="21">
        <v>18</v>
      </c>
      <c r="J64" s="21">
        <v>16</v>
      </c>
      <c r="K64" s="22">
        <v>13</v>
      </c>
      <c r="L64" s="41"/>
      <c r="M64" s="61"/>
      <c r="N64" s="21"/>
      <c r="O64" s="21">
        <v>20</v>
      </c>
      <c r="P64" s="21">
        <v>18</v>
      </c>
      <c r="Q64" s="21">
        <v>20</v>
      </c>
      <c r="R64" s="21">
        <v>18</v>
      </c>
      <c r="S64" s="21">
        <v>18</v>
      </c>
      <c r="T64" s="21">
        <v>15</v>
      </c>
      <c r="U64" s="21">
        <v>17</v>
      </c>
      <c r="V64" s="22">
        <v>17</v>
      </c>
      <c r="W64" s="215"/>
      <c r="X64" s="24"/>
      <c r="Y64" s="57"/>
      <c r="Z64" s="215"/>
      <c r="AA64" s="24"/>
      <c r="AB64" s="57"/>
      <c r="AC64" s="323">
        <f t="shared" ref="AC64" si="282">IF(V67="","",IF(OR(AL69&gt;=1),"",SUM(N67:V67,G67:L67)))</f>
        <v>1216</v>
      </c>
      <c r="AD64" s="326">
        <f t="shared" ref="AD64" si="283">IF(AC64="","",(AC64/1500))</f>
        <v>0.81066666666666665</v>
      </c>
      <c r="AE64" s="329" t="str">
        <f t="shared" ref="AE64" si="284">IF(OR(AL69=1),"بمادة",IF(OR(AL69=2),"بمادتين",IF(AD64="","",IF(AD64&gt;100%,"",IF(AD64&gt;=90%,"ممتاز",IF(AD64&gt;=80%,"جيد جداً",IF(AD64&gt;=65%,"جيد",IF(AD64&gt;=50%,"مقبول"))))))))</f>
        <v>جيد جداً</v>
      </c>
      <c r="AF64" s="332" t="str">
        <f t="shared" ref="AF64" si="285">IF(OR(G69="غ",AA69="غ"),"غائبة",IF(AL69="","",IF(AL69=0,"ناجحة",IF(AL69&lt;=2,"منقولة",IF(AL69&gt;2,"راسبة")))))</f>
        <v>ناجحة</v>
      </c>
      <c r="AG64" s="254"/>
      <c r="AH64" s="254"/>
      <c r="AI64" s="254">
        <v>1100</v>
      </c>
      <c r="AJ64" s="43"/>
      <c r="AK64" s="175" t="str">
        <f t="shared" ref="AK64" si="286">IF(BE64&lt;&gt;"",BE64,IF(ISNUMBER(SEARCH("منقول",AF64)),AF64&amp;CHAR(10)&amp;BF64,""))</f>
        <v/>
      </c>
      <c r="AL64" s="8" t="b">
        <f t="shared" ref="AL64" si="287">IF(OR(AL69=0,AL69&lt;3),TRUE,FALSE)</f>
        <v>1</v>
      </c>
      <c r="AM64" s="8" t="str">
        <f t="shared" ref="AM64:AR64" si="288">IF(AND(G67&lt;48,G69="ل",$AL64=TRUE),50-G67,"")</f>
        <v/>
      </c>
      <c r="AN64" s="8" t="str">
        <f t="shared" si="288"/>
        <v/>
      </c>
      <c r="AO64" s="8" t="str">
        <f t="shared" si="288"/>
        <v/>
      </c>
      <c r="AP64" s="8" t="str">
        <f t="shared" si="288"/>
        <v/>
      </c>
      <c r="AQ64" s="8" t="str">
        <f t="shared" si="288"/>
        <v/>
      </c>
      <c r="AR64" s="8" t="str">
        <f t="shared" si="288"/>
        <v/>
      </c>
      <c r="AS64" s="8" t="str">
        <f t="shared" ref="AS64:BA64" si="289">IF(AND(N67&lt;48,N69="ل",$AL64=TRUE),50-N67,"")</f>
        <v/>
      </c>
      <c r="AT64" s="8" t="str">
        <f t="shared" si="289"/>
        <v/>
      </c>
      <c r="AU64" s="8" t="str">
        <f t="shared" si="289"/>
        <v/>
      </c>
      <c r="AV64" s="8" t="str">
        <f t="shared" si="289"/>
        <v/>
      </c>
      <c r="AW64" s="8" t="str">
        <f t="shared" si="289"/>
        <v/>
      </c>
      <c r="AX64" s="8" t="str">
        <f t="shared" si="289"/>
        <v/>
      </c>
      <c r="AY64" s="8" t="str">
        <f t="shared" si="289"/>
        <v/>
      </c>
      <c r="AZ64" s="8" t="str">
        <f t="shared" si="289"/>
        <v/>
      </c>
      <c r="BA64" s="8" t="str">
        <f t="shared" si="289"/>
        <v/>
      </c>
      <c r="BB64" s="8" t="str">
        <f t="shared" ref="BB64" si="290">IF(AND(X67&lt;48,X69="ل",$AL64=TRUE),50-X67,"")</f>
        <v/>
      </c>
      <c r="BC64" s="8" t="str">
        <f t="shared" ref="BC64" si="291">IF(AND(AA67&lt;48,AA69="ل",$AL64=TRUE),50-AA67,"")</f>
        <v/>
      </c>
      <c r="BD64" s="65">
        <f t="shared" ref="BD64" si="292">COUNT(AM64:BC64)</f>
        <v>0</v>
      </c>
      <c r="BE64" s="168" t="str">
        <f t="shared" ref="BE64" si="293">IF(AND(BD64&gt;0,AL69&gt;0),AM65&amp;AN65&amp;AO65&amp;AP65&amp;AQ65&amp;AR65&amp;AS65&amp;AT65&amp;AU65&amp;AV65&amp;AW65&amp;AX65&amp;AY65&amp;AZ65&amp;BA65&amp;BB65&amp;BC65&amp;" لتنقل بـ"&amp;BF64,IF(AND(BD64&gt;0,AL69=0),AM65&amp;AN65&amp;AO65&amp;AP65&amp;AQ65&amp;AR65&amp;AS65&amp;AT65&amp;AU65&amp;AV65&amp;AW65&amp;AX65&amp;AY65&amp;AZ65&amp;BA65&amp;BB65&amp;BC65&amp;"لتنجح بتقدير",""))</f>
        <v/>
      </c>
      <c r="BF64" s="168" t="str">
        <f t="shared" ref="BF64" si="294">IF(OR($AL69=1,$AL69=2),IF(AM69=1,G$3&amp;" | ","")&amp;IF(AN69=1,H$3&amp;" | ","")&amp;IF(AO69=1,I$3&amp;" | ","")&amp;IF(AP69=1,$J$3&amp;" | ","")&amp;IF(AQ69=1,K$3&amp;" | ","")&amp;IF(AR69=1,L$3&amp;" | ","")&amp;" | ","")&amp;IF(AS69=1,N$3&amp;" | ","")&amp;IF(AT69=1,O$3&amp;" | ","")&amp;IF(AU69=1,P$3&amp;" | ","")&amp;IF(AV69=1,Q$3&amp;" | ","")&amp;IF(AW69=1,R$3&amp;" | ","")&amp;IF(AX69=1,S$3&amp;" | ","")&amp;IF(AY69=1,T$3&amp;" | ","")&amp;IF(AZ69=1,U$3&amp;" | ","")&amp;IF(BA69=1,V64&amp;" | ","")&amp;IF(BB69=1,W63&amp;" | ","")&amp;IF(BC69=1,Z63&amp;" | ","")</f>
        <v/>
      </c>
    </row>
    <row r="65" spans="1:58" ht="21" customHeight="1">
      <c r="A65" s="204"/>
      <c r="B65" s="336"/>
      <c r="C65" s="210"/>
      <c r="D65" s="210"/>
      <c r="E65" s="235"/>
      <c r="F65" s="19" t="s">
        <v>29</v>
      </c>
      <c r="G65" s="38"/>
      <c r="H65" s="39"/>
      <c r="I65" s="39"/>
      <c r="J65" s="39"/>
      <c r="K65" s="40"/>
      <c r="L65" s="23">
        <v>40</v>
      </c>
      <c r="M65" s="62" t="str">
        <f>ll</f>
        <v/>
      </c>
      <c r="N65" s="39"/>
      <c r="O65" s="39"/>
      <c r="P65" s="39"/>
      <c r="Q65" s="39"/>
      <c r="R65" s="39"/>
      <c r="S65" s="39"/>
      <c r="T65" s="39"/>
      <c r="U65" s="39">
        <v>70</v>
      </c>
      <c r="V65" s="40">
        <v>71</v>
      </c>
      <c r="W65" s="216"/>
      <c r="X65" s="42"/>
      <c r="Y65" s="58"/>
      <c r="Z65" s="216"/>
      <c r="AA65" s="42"/>
      <c r="AB65" s="58"/>
      <c r="AC65" s="324"/>
      <c r="AD65" s="327"/>
      <c r="AE65" s="330"/>
      <c r="AF65" s="333"/>
      <c r="AG65" s="255"/>
      <c r="AH65" s="255"/>
      <c r="AI65" s="255"/>
      <c r="AJ65" s="249"/>
      <c r="AK65" s="176"/>
      <c r="AM65" s="8" t="str">
        <f t="shared" ref="AM65:AR65" si="295">IF(AM64&lt;&gt;"",IF(AM64&gt;=11,"جبرت بـ "&amp;AM64&amp;" درجة في "&amp;G$3&amp;CHAR(10),IF(AM64&gt;=3,"جبرت بـ "&amp;AM64&amp;" درجات في "&amp;G$3&amp;CHAR(10),"")),"")</f>
        <v/>
      </c>
      <c r="AN65" s="8" t="str">
        <f t="shared" si="295"/>
        <v/>
      </c>
      <c r="AO65" s="8" t="str">
        <f t="shared" si="295"/>
        <v/>
      </c>
      <c r="AP65" s="8" t="str">
        <f t="shared" si="295"/>
        <v/>
      </c>
      <c r="AQ65" s="8" t="str">
        <f t="shared" si="295"/>
        <v/>
      </c>
      <c r="AR65" s="8" t="str">
        <f t="shared" si="295"/>
        <v/>
      </c>
      <c r="AS65" s="8" t="str">
        <f t="shared" ref="AS65:BA65" si="296">IF(AS64&lt;&gt;"",IF(AS64&gt;=11,"جبرت بـ "&amp;AS64&amp;" درجة في "&amp;N$3&amp;CHAR(10),IF(AS64&gt;=3,"جبرت بـ "&amp;AS64&amp;" درجات في "&amp;N$3&amp;CHAR(10),"")),"")</f>
        <v/>
      </c>
      <c r="AT65" s="8" t="str">
        <f t="shared" si="296"/>
        <v/>
      </c>
      <c r="AU65" s="8" t="str">
        <f t="shared" si="296"/>
        <v/>
      </c>
      <c r="AV65" s="8" t="str">
        <f t="shared" si="296"/>
        <v/>
      </c>
      <c r="AW65" s="8" t="str">
        <f t="shared" si="296"/>
        <v/>
      </c>
      <c r="AX65" s="8" t="str">
        <f t="shared" si="296"/>
        <v/>
      </c>
      <c r="AY65" s="8" t="str">
        <f t="shared" si="296"/>
        <v/>
      </c>
      <c r="AZ65" s="8" t="str">
        <f t="shared" si="296"/>
        <v/>
      </c>
      <c r="BA65" s="8" t="str">
        <f t="shared" si="296"/>
        <v/>
      </c>
      <c r="BB65" s="8" t="str">
        <f t="shared" ref="BB65" si="297">IF(BB64&lt;&gt;"",IF(BB64&gt;=11,"جبرت بـ "&amp;BB64&amp;" درجة في "&amp;X$3&amp;CHAR(10),IF(BB64&gt;=3,"جبرت بـ "&amp;BB64&amp;" درجات في "&amp;X$3&amp;CHAR(10),"")),"")</f>
        <v/>
      </c>
      <c r="BC65" s="8" t="str">
        <f t="shared" ref="BC65" si="298">IF(BC64&lt;&gt;"",IF(BC64&gt;=11,"جبرت بـ "&amp;BC64&amp;" درجة في "&amp;AA$3&amp;CHAR(10),IF(BC64&gt;=3,"جبرت بـ "&amp;BC64&amp;" درجات في "&amp;AA$3&amp;CHAR(10),"")),"")</f>
        <v/>
      </c>
      <c r="BE65" s="168"/>
      <c r="BF65" s="168"/>
    </row>
    <row r="66" spans="1:58" ht="21" customHeight="1">
      <c r="A66" s="204"/>
      <c r="B66" s="336"/>
      <c r="C66" s="210"/>
      <c r="D66" s="210"/>
      <c r="E66" s="235"/>
      <c r="F66" s="25" t="s">
        <v>30</v>
      </c>
      <c r="G66" s="26">
        <v>82</v>
      </c>
      <c r="H66" s="27">
        <v>65</v>
      </c>
      <c r="I66" s="27">
        <v>70</v>
      </c>
      <c r="J66" s="27">
        <v>55</v>
      </c>
      <c r="K66" s="28">
        <v>54</v>
      </c>
      <c r="L66" s="29">
        <v>34</v>
      </c>
      <c r="M66" s="62" t="str">
        <f>ll</f>
        <v/>
      </c>
      <c r="N66" s="27">
        <v>98</v>
      </c>
      <c r="O66" s="27">
        <v>55</v>
      </c>
      <c r="P66" s="27">
        <v>55</v>
      </c>
      <c r="Q66" s="27">
        <v>76</v>
      </c>
      <c r="R66" s="27">
        <v>67</v>
      </c>
      <c r="S66" s="27">
        <v>68</v>
      </c>
      <c r="T66" s="27">
        <v>50</v>
      </c>
      <c r="U66" s="27">
        <v>0</v>
      </c>
      <c r="V66" s="28">
        <v>0</v>
      </c>
      <c r="W66" s="216"/>
      <c r="X66" s="30"/>
      <c r="Y66" s="59"/>
      <c r="Z66" s="216"/>
      <c r="AA66" s="30"/>
      <c r="AB66" s="59"/>
      <c r="AC66" s="324"/>
      <c r="AD66" s="327"/>
      <c r="AE66" s="330"/>
      <c r="AF66" s="333"/>
      <c r="AG66" s="255"/>
      <c r="AH66" s="255"/>
      <c r="AI66" s="255"/>
      <c r="AJ66" s="250"/>
      <c r="AK66" s="176"/>
      <c r="BE66" s="168"/>
      <c r="BF66" s="168"/>
    </row>
    <row r="67" spans="1:58" ht="21" customHeight="1">
      <c r="A67" s="204"/>
      <c r="B67" s="336"/>
      <c r="C67" s="210"/>
      <c r="D67" s="210"/>
      <c r="E67" s="235"/>
      <c r="F67" s="169" t="s">
        <v>31</v>
      </c>
      <c r="G67" s="47">
        <f t="shared" ref="G67" si="299">IF(G66="","",IF(G66="غ","غ",IF(G66="","",SUM(G64:G66))))</f>
        <v>82</v>
      </c>
      <c r="H67" s="47">
        <f t="shared" ref="H67:K67" si="300">IF(H66="","",IF(H66="غ","غ",IF(H66="","",SUM(H64:H66))))</f>
        <v>81</v>
      </c>
      <c r="I67" s="47">
        <f t="shared" si="300"/>
        <v>88</v>
      </c>
      <c r="J67" s="47">
        <f t="shared" si="300"/>
        <v>71</v>
      </c>
      <c r="K67" s="47">
        <f t="shared" si="300"/>
        <v>67</v>
      </c>
      <c r="L67" s="48">
        <f>lmq</f>
        <v>74</v>
      </c>
      <c r="M67" s="63" t="str">
        <f>raf</f>
        <v/>
      </c>
      <c r="N67" s="47">
        <f t="shared" ref="N67:V67" si="301">IF(N66="","",IF(N66="غ","غ",IF(N66="","",SUM(N64:N66))))</f>
        <v>98</v>
      </c>
      <c r="O67" s="47">
        <f t="shared" si="301"/>
        <v>75</v>
      </c>
      <c r="P67" s="47">
        <f t="shared" si="301"/>
        <v>73</v>
      </c>
      <c r="Q67" s="47">
        <f t="shared" si="301"/>
        <v>96</v>
      </c>
      <c r="R67" s="47">
        <f t="shared" si="301"/>
        <v>85</v>
      </c>
      <c r="S67" s="47">
        <f t="shared" si="301"/>
        <v>86</v>
      </c>
      <c r="T67" s="47">
        <f t="shared" si="301"/>
        <v>65</v>
      </c>
      <c r="U67" s="47">
        <f t="shared" si="301"/>
        <v>87</v>
      </c>
      <c r="V67" s="47">
        <f t="shared" si="301"/>
        <v>88</v>
      </c>
      <c r="W67" s="216"/>
      <c r="X67" s="54"/>
      <c r="Y67" s="60"/>
      <c r="Z67" s="216"/>
      <c r="AA67" s="54"/>
      <c r="AB67" s="60"/>
      <c r="AC67" s="324"/>
      <c r="AD67" s="327"/>
      <c r="AE67" s="330"/>
      <c r="AF67" s="333"/>
      <c r="AG67" s="255"/>
      <c r="AH67" s="255"/>
      <c r="AI67" s="255"/>
      <c r="AJ67" s="250"/>
      <c r="AK67" s="176"/>
      <c r="BE67" s="168"/>
      <c r="BF67" s="168"/>
    </row>
    <row r="68" spans="1:58" ht="21" customHeight="1">
      <c r="A68" s="204"/>
      <c r="B68" s="336"/>
      <c r="C68" s="210"/>
      <c r="D68" s="210"/>
      <c r="E68" s="235"/>
      <c r="F68" s="170"/>
      <c r="G68" s="49" t="str">
        <f t="shared" ref="G68:K68" si="302">IF(G67="","",IF(G67=48,"50",IF(G67=49,"50",IF(G67&gt;=50,"",IF(G67&lt;=47,"",)))))</f>
        <v/>
      </c>
      <c r="H68" s="51" t="str">
        <f t="shared" si="302"/>
        <v/>
      </c>
      <c r="I68" s="51" t="str">
        <f t="shared" si="302"/>
        <v/>
      </c>
      <c r="J68" s="51" t="str">
        <f t="shared" si="302"/>
        <v/>
      </c>
      <c r="K68" s="52" t="str">
        <f t="shared" si="302"/>
        <v/>
      </c>
      <c r="L68" s="50"/>
      <c r="M68" s="46"/>
      <c r="N68" s="51" t="str">
        <f t="shared" ref="N68:V68" si="303">IF(N67="","",IF(N67=48,"50",IF(N67=49,"50",IF(N67&gt;=50,"",IF(N67&lt;=47,"",)))))</f>
        <v/>
      </c>
      <c r="O68" s="51" t="str">
        <f t="shared" si="303"/>
        <v/>
      </c>
      <c r="P68" s="51" t="str">
        <f t="shared" si="303"/>
        <v/>
      </c>
      <c r="Q68" s="51" t="str">
        <f t="shared" si="303"/>
        <v/>
      </c>
      <c r="R68" s="51" t="str">
        <f t="shared" si="303"/>
        <v/>
      </c>
      <c r="S68" s="51" t="str">
        <f t="shared" si="303"/>
        <v/>
      </c>
      <c r="T68" s="51" t="str">
        <f t="shared" si="303"/>
        <v/>
      </c>
      <c r="U68" s="51" t="str">
        <f t="shared" si="303"/>
        <v/>
      </c>
      <c r="V68" s="52" t="str">
        <f t="shared" si="303"/>
        <v/>
      </c>
      <c r="W68" s="216"/>
      <c r="X68" s="55"/>
      <c r="Y68" s="56"/>
      <c r="Z68" s="216"/>
      <c r="AA68" s="55"/>
      <c r="AB68" s="56"/>
      <c r="AC68" s="324"/>
      <c r="AD68" s="327"/>
      <c r="AE68" s="330"/>
      <c r="AF68" s="333"/>
      <c r="AG68" s="255"/>
      <c r="AH68" s="255"/>
      <c r="AI68" s="255"/>
      <c r="AJ68" s="250"/>
      <c r="AK68" s="176"/>
    </row>
    <row r="69" spans="1:58" ht="21" customHeight="1" thickBot="1">
      <c r="A69" s="205"/>
      <c r="B69" s="337"/>
      <c r="C69" s="211"/>
      <c r="D69" s="211"/>
      <c r="E69" s="236"/>
      <c r="F69" s="31" t="s">
        <v>32</v>
      </c>
      <c r="G69" s="32" t="str">
        <f t="shared" ref="G69:K69" si="304">IF(G67="","",IF(G67="غ","غ",IF(G68&lt;=64,"ل",IF(G67&gt;=90,"م",IF(G67&gt;=80,"جج",IF(G67&gt;=65,"ج",IF(G67&gt;=48,"ل",IF(G67&gt;=35,"ض",IF(G67&gt;=0,"ضج",IF(G68=50,"ل"))))))))))</f>
        <v>جج</v>
      </c>
      <c r="H69" s="32" t="str">
        <f t="shared" si="304"/>
        <v>جج</v>
      </c>
      <c r="I69" s="32" t="str">
        <f t="shared" si="304"/>
        <v>جج</v>
      </c>
      <c r="J69" s="32" t="str">
        <f t="shared" si="304"/>
        <v>ج</v>
      </c>
      <c r="K69" s="32" t="str">
        <f t="shared" si="304"/>
        <v>ج</v>
      </c>
      <c r="L69" s="33" t="str">
        <f t="shared" ref="L69" si="305">IF(L67="","",IF(L67="غ","غ",IF(M67=50,"ل",IF(M67="0","ضج",IF(L67&gt;=90,"م",IF(L67&gt;=80,"جج",IF(L67&gt;=65,"ج",IF(L67&gt;=40,"ل"))))))))</f>
        <v>ج</v>
      </c>
      <c r="M69" s="34"/>
      <c r="N69" s="32" t="str">
        <f t="shared" ref="N69:V69" si="306">IF(N67="","",IF(N67="غ","غ",IF(N68&lt;=64,"ل",IF(N67&gt;=90,"م",IF(N67&gt;=80,"جج",IF(N67&gt;=65,"ج",IF(N67&gt;=48,"ل",IF(N67&gt;=35,"ض",IF(N67&gt;=0,"ضج",IF(N68=50,"ل"))))))))))</f>
        <v>م</v>
      </c>
      <c r="O69" s="32" t="str">
        <f t="shared" si="306"/>
        <v>ج</v>
      </c>
      <c r="P69" s="32" t="str">
        <f t="shared" si="306"/>
        <v>ج</v>
      </c>
      <c r="Q69" s="32" t="str">
        <f t="shared" si="306"/>
        <v>م</v>
      </c>
      <c r="R69" s="32" t="str">
        <f t="shared" si="306"/>
        <v>جج</v>
      </c>
      <c r="S69" s="32" t="str">
        <f t="shared" si="306"/>
        <v>جج</v>
      </c>
      <c r="T69" s="32" t="str">
        <f t="shared" si="306"/>
        <v>ج</v>
      </c>
      <c r="U69" s="32" t="str">
        <f t="shared" si="306"/>
        <v>جج</v>
      </c>
      <c r="V69" s="32" t="str">
        <f t="shared" si="306"/>
        <v>جج</v>
      </c>
      <c r="W69" s="217"/>
      <c r="X69" s="252"/>
      <c r="Y69" s="253"/>
      <c r="Z69" s="217"/>
      <c r="AA69" s="252"/>
      <c r="AB69" s="253"/>
      <c r="AC69" s="325"/>
      <c r="AD69" s="328"/>
      <c r="AE69" s="331"/>
      <c r="AF69" s="334"/>
      <c r="AG69" s="256"/>
      <c r="AH69" s="256"/>
      <c r="AI69" s="256"/>
      <c r="AJ69" s="251"/>
      <c r="AK69" s="177"/>
      <c r="AL69" s="53">
        <f t="shared" ref="AL69" si="307">IF(OR(G69="",H69="",I69="",J69="",K69="",L69="",N69="",O69="",P69="",S69="",T69="",U69="",V69="",),"",COUNTIF(G69:AB69,"ض")+COUNTIF(G69:AB69,"ضج")+COUNTIF(G69:AB69,"غ")+COUNTIF(G69:AB69,"ملغاة"))</f>
        <v>0</v>
      </c>
      <c r="AM69" s="64" t="str">
        <f t="shared" ref="AM69:AR69" si="308">IF(OR(G69="ض",G69="ضج",G69="غ",G69="ملغاة"),1,"")</f>
        <v/>
      </c>
      <c r="AN69" s="64" t="str">
        <f t="shared" si="308"/>
        <v/>
      </c>
      <c r="AO69" s="64" t="str">
        <f t="shared" si="308"/>
        <v/>
      </c>
      <c r="AP69" s="64" t="str">
        <f t="shared" si="308"/>
        <v/>
      </c>
      <c r="AQ69" s="64" t="str">
        <f t="shared" si="308"/>
        <v/>
      </c>
      <c r="AR69" s="64" t="str">
        <f t="shared" si="308"/>
        <v/>
      </c>
      <c r="AS69" s="64" t="str">
        <f t="shared" ref="AS69:BA69" si="309">IF(OR(N69="ض",N69="ضج",N69="غ",N69="ملغاة"),1,"")</f>
        <v/>
      </c>
      <c r="AT69" s="64" t="str">
        <f t="shared" si="309"/>
        <v/>
      </c>
      <c r="AU69" s="64" t="str">
        <f t="shared" si="309"/>
        <v/>
      </c>
      <c r="AV69" s="64" t="str">
        <f t="shared" si="309"/>
        <v/>
      </c>
      <c r="AW69" s="64" t="str">
        <f t="shared" si="309"/>
        <v/>
      </c>
      <c r="AX69" s="64" t="str">
        <f t="shared" si="309"/>
        <v/>
      </c>
      <c r="AY69" s="64" t="str">
        <f t="shared" si="309"/>
        <v/>
      </c>
      <c r="AZ69" s="64" t="str">
        <f t="shared" si="309"/>
        <v/>
      </c>
      <c r="BA69" s="64" t="str">
        <f t="shared" si="309"/>
        <v/>
      </c>
      <c r="BB69" s="64" t="str">
        <f t="shared" ref="BB69" si="310">IF(OR(X69="ض",X69="ضج",X69="غ",X69="ملغاة"),1,"")</f>
        <v/>
      </c>
      <c r="BC69" s="64" t="str">
        <f t="shared" ref="BC69" si="311">IF(OR(AA69="ض",AA69="ضج",AA69="غ",AA69="ملغاة"),1,"")</f>
        <v/>
      </c>
    </row>
    <row r="70" spans="1:58" ht="21" customHeight="1" thickBot="1">
      <c r="A70" s="203">
        <v>3012</v>
      </c>
      <c r="B70" s="338" t="s">
        <v>74</v>
      </c>
      <c r="C70" s="341" t="s">
        <v>36</v>
      </c>
      <c r="D70" s="209" t="s">
        <v>37</v>
      </c>
      <c r="E70" s="234">
        <v>12</v>
      </c>
      <c r="F70" s="19" t="s">
        <v>33</v>
      </c>
      <c r="G70" s="20"/>
      <c r="H70" s="21">
        <v>18</v>
      </c>
      <c r="I70" s="21">
        <v>20</v>
      </c>
      <c r="J70" s="21">
        <v>18</v>
      </c>
      <c r="K70" s="22">
        <v>16</v>
      </c>
      <c r="L70" s="41"/>
      <c r="M70" s="61"/>
      <c r="N70" s="21"/>
      <c r="O70" s="21">
        <v>20</v>
      </c>
      <c r="P70" s="21">
        <v>16</v>
      </c>
      <c r="Q70" s="21">
        <v>20</v>
      </c>
      <c r="R70" s="21">
        <v>18</v>
      </c>
      <c r="S70" s="21">
        <v>18</v>
      </c>
      <c r="T70" s="21">
        <v>13</v>
      </c>
      <c r="U70" s="21">
        <v>15</v>
      </c>
      <c r="V70" s="22">
        <v>14</v>
      </c>
      <c r="W70" s="215"/>
      <c r="X70" s="24"/>
      <c r="Y70" s="57"/>
      <c r="Z70" s="215"/>
      <c r="AA70" s="24"/>
      <c r="AB70" s="57"/>
      <c r="AC70" s="323">
        <f t="shared" ref="AC70" si="312">IF(V73="","",IF(OR(AL75&gt;=1),"",SUM(N73:V73,G73:L73)))</f>
        <v>1115</v>
      </c>
      <c r="AD70" s="326">
        <f t="shared" ref="AD70" si="313">IF(AC70="","",(AC70/1500))</f>
        <v>0.74333333333333329</v>
      </c>
      <c r="AE70" s="329" t="str">
        <f t="shared" ref="AE70" si="314">IF(OR(AL75=1),"بمادة",IF(OR(AL75=2),"بمادتين",IF(AD70="","",IF(AD70&gt;100%,"",IF(AD70&gt;=90%,"ممتاز",IF(AD70&gt;=80%,"جيد جداً",IF(AD70&gt;=65%,"جيد",IF(AD70&gt;=50%,"مقبول"))))))))</f>
        <v>جيد</v>
      </c>
      <c r="AF70" s="332" t="str">
        <f t="shared" ref="AF70" si="315">IF(OR(G75="غ",AA75="غ"),"غائبة",IF(AL75="","",IF(AL75=0,"ناجحة",IF(AL75&lt;=2,"منقولة",IF(AL75&gt;2,"راسبة")))))</f>
        <v>ناجحة</v>
      </c>
      <c r="AG70" s="254"/>
      <c r="AH70" s="254"/>
      <c r="AI70" s="254">
        <v>1043</v>
      </c>
      <c r="AJ70" s="43"/>
      <c r="AK70" s="175" t="str">
        <f t="shared" ref="AK70" si="316">IF(BE70&lt;&gt;"",BE70,IF(ISNUMBER(SEARCH("منقول",AF70)),AF70&amp;CHAR(10)&amp;BF70,""))</f>
        <v/>
      </c>
      <c r="AL70" s="8" t="b">
        <f t="shared" ref="AL70" si="317">IF(OR(AL75=0,AL75&lt;3),TRUE,FALSE)</f>
        <v>1</v>
      </c>
      <c r="AM70" s="8" t="str">
        <f t="shared" ref="AM70:AR70" si="318">IF(AND(G73&lt;48,G75="ل",$AL70=TRUE),50-G73,"")</f>
        <v/>
      </c>
      <c r="AN70" s="8" t="str">
        <f t="shared" si="318"/>
        <v/>
      </c>
      <c r="AO70" s="8" t="str">
        <f t="shared" si="318"/>
        <v/>
      </c>
      <c r="AP70" s="8" t="str">
        <f t="shared" si="318"/>
        <v/>
      </c>
      <c r="AQ70" s="8" t="str">
        <f t="shared" si="318"/>
        <v/>
      </c>
      <c r="AR70" s="8" t="str">
        <f t="shared" si="318"/>
        <v/>
      </c>
      <c r="AS70" s="8" t="str">
        <f t="shared" ref="AS70:BA70" si="319">IF(AND(N73&lt;48,N75="ل",$AL70=TRUE),50-N73,"")</f>
        <v/>
      </c>
      <c r="AT70" s="8" t="str">
        <f t="shared" si="319"/>
        <v/>
      </c>
      <c r="AU70" s="8" t="str">
        <f t="shared" si="319"/>
        <v/>
      </c>
      <c r="AV70" s="8" t="str">
        <f t="shared" si="319"/>
        <v/>
      </c>
      <c r="AW70" s="8" t="str">
        <f t="shared" si="319"/>
        <v/>
      </c>
      <c r="AX70" s="8" t="str">
        <f t="shared" si="319"/>
        <v/>
      </c>
      <c r="AY70" s="8" t="str">
        <f t="shared" si="319"/>
        <v/>
      </c>
      <c r="AZ70" s="8" t="str">
        <f t="shared" si="319"/>
        <v/>
      </c>
      <c r="BA70" s="8" t="str">
        <f t="shared" si="319"/>
        <v/>
      </c>
      <c r="BB70" s="8" t="str">
        <f t="shared" ref="BB70" si="320">IF(AND(X73&lt;48,X75="ل",$AL70=TRUE),50-X73,"")</f>
        <v/>
      </c>
      <c r="BC70" s="8" t="str">
        <f t="shared" ref="BC70" si="321">IF(AND(AA73&lt;48,AA75="ل",$AL70=TRUE),50-AA73,"")</f>
        <v/>
      </c>
      <c r="BD70" s="65">
        <f t="shared" ref="BD70" si="322">COUNT(AM70:BC70)</f>
        <v>0</v>
      </c>
      <c r="BE70" s="168" t="str">
        <f t="shared" ref="BE70" si="323">IF(AND(BD70&gt;0,AL75&gt;0),AM71&amp;AN71&amp;AO71&amp;AP71&amp;AQ71&amp;AR71&amp;AS71&amp;AT71&amp;AU71&amp;AV71&amp;AW71&amp;AX71&amp;AY71&amp;AZ71&amp;BA71&amp;BB71&amp;BC71&amp;" لتنقل بـ"&amp;BF70,IF(AND(BD70&gt;0,AL75=0),AM71&amp;AN71&amp;AO71&amp;AP71&amp;AQ71&amp;AR71&amp;AS71&amp;AT71&amp;AU71&amp;AV71&amp;AW71&amp;AX71&amp;AY71&amp;AZ71&amp;BA71&amp;BB71&amp;BC71&amp;"لتنجح بتقدير",""))</f>
        <v/>
      </c>
      <c r="BF70" s="168" t="str">
        <f t="shared" ref="BF70" si="324">IF(OR($AL75=1,$AL75=2),IF(AM75=1,G$3&amp;" | ","")&amp;IF(AN75=1,H$3&amp;" | ","")&amp;IF(AO75=1,I$3&amp;" | ","")&amp;IF(AP75=1,$J$3&amp;" | ","")&amp;IF(AQ75=1,K$3&amp;" | ","")&amp;IF(AR75=1,L$3&amp;" | ","")&amp;" | ","")&amp;IF(AS75=1,N$3&amp;" | ","")&amp;IF(AT75=1,O$3&amp;" | ","")&amp;IF(AU75=1,P$3&amp;" | ","")&amp;IF(AV75=1,Q$3&amp;" | ","")&amp;IF(AW75=1,R$3&amp;" | ","")&amp;IF(AX75=1,S$3&amp;" | ","")&amp;IF(AY75=1,T$3&amp;" | ","")&amp;IF(AZ75=1,U$3&amp;" | ","")&amp;IF(BA75=1,V70&amp;" | ","")&amp;IF(BB75=1,W69&amp;" | ","")&amp;IF(BC75=1,Z69&amp;" | ","")</f>
        <v/>
      </c>
    </row>
    <row r="71" spans="1:58" ht="21" customHeight="1">
      <c r="A71" s="204"/>
      <c r="B71" s="339"/>
      <c r="C71" s="342"/>
      <c r="D71" s="210"/>
      <c r="E71" s="235"/>
      <c r="F71" s="19" t="s">
        <v>29</v>
      </c>
      <c r="G71" s="38"/>
      <c r="H71" s="39"/>
      <c r="I71" s="39"/>
      <c r="J71" s="39"/>
      <c r="K71" s="40"/>
      <c r="L71" s="23">
        <v>29</v>
      </c>
      <c r="M71" s="62" t="str">
        <f>ll</f>
        <v/>
      </c>
      <c r="N71" s="39"/>
      <c r="O71" s="39"/>
      <c r="P71" s="39"/>
      <c r="Q71" s="39"/>
      <c r="R71" s="39"/>
      <c r="S71" s="39"/>
      <c r="T71" s="39"/>
      <c r="U71" s="39">
        <v>69</v>
      </c>
      <c r="V71" s="40">
        <v>65</v>
      </c>
      <c r="W71" s="216"/>
      <c r="X71" s="42"/>
      <c r="Y71" s="58"/>
      <c r="Z71" s="216"/>
      <c r="AA71" s="42"/>
      <c r="AB71" s="58"/>
      <c r="AC71" s="324"/>
      <c r="AD71" s="327"/>
      <c r="AE71" s="330"/>
      <c r="AF71" s="333"/>
      <c r="AG71" s="255"/>
      <c r="AH71" s="255"/>
      <c r="AI71" s="255"/>
      <c r="AJ71" s="249"/>
      <c r="AK71" s="176"/>
      <c r="AM71" s="8" t="str">
        <f t="shared" ref="AM71:AR71" si="325">IF(AM70&lt;&gt;"",IF(AM70&gt;=11,"جبرت بـ "&amp;AM70&amp;" درجة في "&amp;G$3&amp;CHAR(10),IF(AM70&gt;=3,"جبرت بـ "&amp;AM70&amp;" درجات في "&amp;G$3&amp;CHAR(10),"")),"")</f>
        <v/>
      </c>
      <c r="AN71" s="8" t="str">
        <f t="shared" si="325"/>
        <v/>
      </c>
      <c r="AO71" s="8" t="str">
        <f t="shared" si="325"/>
        <v/>
      </c>
      <c r="AP71" s="8" t="str">
        <f t="shared" si="325"/>
        <v/>
      </c>
      <c r="AQ71" s="8" t="str">
        <f t="shared" si="325"/>
        <v/>
      </c>
      <c r="AR71" s="8" t="str">
        <f t="shared" si="325"/>
        <v/>
      </c>
      <c r="AS71" s="8" t="str">
        <f t="shared" ref="AS71:BA71" si="326">IF(AS70&lt;&gt;"",IF(AS70&gt;=11,"جبرت بـ "&amp;AS70&amp;" درجة في "&amp;N$3&amp;CHAR(10),IF(AS70&gt;=3,"جبرت بـ "&amp;AS70&amp;" درجات في "&amp;N$3&amp;CHAR(10),"")),"")</f>
        <v/>
      </c>
      <c r="AT71" s="8" t="str">
        <f t="shared" si="326"/>
        <v/>
      </c>
      <c r="AU71" s="8" t="str">
        <f t="shared" si="326"/>
        <v/>
      </c>
      <c r="AV71" s="8" t="str">
        <f t="shared" si="326"/>
        <v/>
      </c>
      <c r="AW71" s="8" t="str">
        <f t="shared" si="326"/>
        <v/>
      </c>
      <c r="AX71" s="8" t="str">
        <f t="shared" si="326"/>
        <v/>
      </c>
      <c r="AY71" s="8" t="str">
        <f t="shared" si="326"/>
        <v/>
      </c>
      <c r="AZ71" s="8" t="str">
        <f t="shared" si="326"/>
        <v/>
      </c>
      <c r="BA71" s="8" t="str">
        <f t="shared" si="326"/>
        <v/>
      </c>
      <c r="BB71" s="8" t="str">
        <f t="shared" ref="BB71" si="327">IF(BB70&lt;&gt;"",IF(BB70&gt;=11,"جبرت بـ "&amp;BB70&amp;" درجة في "&amp;X$3&amp;CHAR(10),IF(BB70&gt;=3,"جبرت بـ "&amp;BB70&amp;" درجات في "&amp;X$3&amp;CHAR(10),"")),"")</f>
        <v/>
      </c>
      <c r="BC71" s="8" t="str">
        <f t="shared" ref="BC71" si="328">IF(BC70&lt;&gt;"",IF(BC70&gt;=11,"جبرت بـ "&amp;BC70&amp;" درجة في "&amp;AA$3&amp;CHAR(10),IF(BC70&gt;=3,"جبرت بـ "&amp;BC70&amp;" درجات في "&amp;AA$3&amp;CHAR(10),"")),"")</f>
        <v/>
      </c>
      <c r="BE71" s="168"/>
      <c r="BF71" s="168"/>
    </row>
    <row r="72" spans="1:58" ht="21" customHeight="1">
      <c r="A72" s="204"/>
      <c r="B72" s="339"/>
      <c r="C72" s="342"/>
      <c r="D72" s="210"/>
      <c r="E72" s="235"/>
      <c r="F72" s="25" t="s">
        <v>30</v>
      </c>
      <c r="G72" s="26">
        <v>66</v>
      </c>
      <c r="H72" s="27">
        <v>50</v>
      </c>
      <c r="I72" s="27">
        <v>60</v>
      </c>
      <c r="J72" s="27">
        <v>60</v>
      </c>
      <c r="K72" s="28">
        <v>45</v>
      </c>
      <c r="L72" s="29">
        <v>28</v>
      </c>
      <c r="M72" s="62" t="str">
        <f>ll</f>
        <v/>
      </c>
      <c r="N72" s="27">
        <v>90</v>
      </c>
      <c r="O72" s="27">
        <v>50</v>
      </c>
      <c r="P72" s="27">
        <v>45</v>
      </c>
      <c r="Q72" s="27">
        <v>73</v>
      </c>
      <c r="R72" s="27">
        <v>63</v>
      </c>
      <c r="S72" s="27">
        <v>65</v>
      </c>
      <c r="T72" s="27">
        <v>51</v>
      </c>
      <c r="U72" s="27">
        <v>0</v>
      </c>
      <c r="V72" s="28">
        <v>0</v>
      </c>
      <c r="W72" s="216"/>
      <c r="X72" s="30"/>
      <c r="Y72" s="59"/>
      <c r="Z72" s="216"/>
      <c r="AA72" s="30"/>
      <c r="AB72" s="59"/>
      <c r="AC72" s="324"/>
      <c r="AD72" s="327"/>
      <c r="AE72" s="330"/>
      <c r="AF72" s="333"/>
      <c r="AG72" s="255"/>
      <c r="AH72" s="255"/>
      <c r="AI72" s="255"/>
      <c r="AJ72" s="250"/>
      <c r="AK72" s="176"/>
      <c r="BE72" s="168"/>
      <c r="BF72" s="168"/>
    </row>
    <row r="73" spans="1:58" ht="21" customHeight="1">
      <c r="A73" s="204"/>
      <c r="B73" s="339"/>
      <c r="C73" s="342"/>
      <c r="D73" s="210"/>
      <c r="E73" s="235"/>
      <c r="F73" s="169" t="s">
        <v>31</v>
      </c>
      <c r="G73" s="47">
        <f t="shared" ref="G73" si="329">IF(G72="","",IF(G72="غ","غ",IF(G72="","",SUM(G70:G72))))</f>
        <v>66</v>
      </c>
      <c r="H73" s="47">
        <f t="shared" ref="H73:K73" si="330">IF(H72="","",IF(H72="غ","غ",IF(H72="","",SUM(H70:H72))))</f>
        <v>68</v>
      </c>
      <c r="I73" s="47">
        <f t="shared" si="330"/>
        <v>80</v>
      </c>
      <c r="J73" s="47">
        <f t="shared" si="330"/>
        <v>78</v>
      </c>
      <c r="K73" s="47">
        <f t="shared" si="330"/>
        <v>61</v>
      </c>
      <c r="L73" s="48">
        <f>lmq</f>
        <v>57</v>
      </c>
      <c r="M73" s="63" t="str">
        <f>raf</f>
        <v/>
      </c>
      <c r="N73" s="47">
        <f t="shared" ref="N73:V73" si="331">IF(N72="","",IF(N72="غ","غ",IF(N72="","",SUM(N70:N72))))</f>
        <v>90</v>
      </c>
      <c r="O73" s="47">
        <f t="shared" si="331"/>
        <v>70</v>
      </c>
      <c r="P73" s="47">
        <f t="shared" si="331"/>
        <v>61</v>
      </c>
      <c r="Q73" s="47">
        <f t="shared" si="331"/>
        <v>93</v>
      </c>
      <c r="R73" s="47">
        <f t="shared" si="331"/>
        <v>81</v>
      </c>
      <c r="S73" s="47">
        <f t="shared" si="331"/>
        <v>83</v>
      </c>
      <c r="T73" s="47">
        <f t="shared" si="331"/>
        <v>64</v>
      </c>
      <c r="U73" s="47">
        <f t="shared" si="331"/>
        <v>84</v>
      </c>
      <c r="V73" s="47">
        <f t="shared" si="331"/>
        <v>79</v>
      </c>
      <c r="W73" s="216"/>
      <c r="X73" s="54"/>
      <c r="Y73" s="60"/>
      <c r="Z73" s="216"/>
      <c r="AA73" s="54"/>
      <c r="AB73" s="60"/>
      <c r="AC73" s="324"/>
      <c r="AD73" s="327"/>
      <c r="AE73" s="330"/>
      <c r="AF73" s="333"/>
      <c r="AG73" s="255"/>
      <c r="AH73" s="255"/>
      <c r="AI73" s="255"/>
      <c r="AJ73" s="250"/>
      <c r="AK73" s="176"/>
      <c r="BE73" s="168"/>
      <c r="BF73" s="168"/>
    </row>
    <row r="74" spans="1:58" ht="21" customHeight="1">
      <c r="A74" s="204"/>
      <c r="B74" s="339"/>
      <c r="C74" s="342"/>
      <c r="D74" s="210"/>
      <c r="E74" s="235"/>
      <c r="F74" s="170"/>
      <c r="G74" s="49" t="str">
        <f t="shared" ref="G74:K74" si="332">IF(G73="","",IF(G73=48,"50",IF(G73=49,"50",IF(G73&gt;=50,"",IF(G73&lt;=47,"",)))))</f>
        <v/>
      </c>
      <c r="H74" s="51" t="str">
        <f t="shared" si="332"/>
        <v/>
      </c>
      <c r="I74" s="51" t="str">
        <f t="shared" si="332"/>
        <v/>
      </c>
      <c r="J74" s="51" t="str">
        <f t="shared" si="332"/>
        <v/>
      </c>
      <c r="K74" s="52" t="str">
        <f t="shared" si="332"/>
        <v/>
      </c>
      <c r="L74" s="50"/>
      <c r="M74" s="46"/>
      <c r="N74" s="51" t="str">
        <f t="shared" ref="N74:V74" si="333">IF(N73="","",IF(N73=48,"50",IF(N73=49,"50",IF(N73&gt;=50,"",IF(N73&lt;=47,"",)))))</f>
        <v/>
      </c>
      <c r="O74" s="51" t="str">
        <f t="shared" si="333"/>
        <v/>
      </c>
      <c r="P74" s="51" t="str">
        <f t="shared" si="333"/>
        <v/>
      </c>
      <c r="Q74" s="51" t="str">
        <f t="shared" si="333"/>
        <v/>
      </c>
      <c r="R74" s="51" t="str">
        <f t="shared" si="333"/>
        <v/>
      </c>
      <c r="S74" s="51" t="str">
        <f t="shared" si="333"/>
        <v/>
      </c>
      <c r="T74" s="51" t="str">
        <f t="shared" si="333"/>
        <v/>
      </c>
      <c r="U74" s="51" t="str">
        <f t="shared" si="333"/>
        <v/>
      </c>
      <c r="V74" s="52" t="str">
        <f t="shared" si="333"/>
        <v/>
      </c>
      <c r="W74" s="216"/>
      <c r="X74" s="55"/>
      <c r="Y74" s="56"/>
      <c r="Z74" s="216"/>
      <c r="AA74" s="55"/>
      <c r="AB74" s="56"/>
      <c r="AC74" s="324"/>
      <c r="AD74" s="327"/>
      <c r="AE74" s="330"/>
      <c r="AF74" s="333"/>
      <c r="AG74" s="255"/>
      <c r="AH74" s="255"/>
      <c r="AI74" s="255"/>
      <c r="AJ74" s="250"/>
      <c r="AK74" s="176"/>
    </row>
    <row r="75" spans="1:58" ht="21" customHeight="1" thickBot="1">
      <c r="A75" s="205"/>
      <c r="B75" s="340"/>
      <c r="C75" s="343"/>
      <c r="D75" s="211"/>
      <c r="E75" s="236"/>
      <c r="F75" s="31" t="s">
        <v>32</v>
      </c>
      <c r="G75" s="32" t="str">
        <f t="shared" ref="G75:K75" si="334">IF(G73="","",IF(G73="غ","غ",IF(G74&lt;=64,"ل",IF(G73&gt;=90,"م",IF(G73&gt;=80,"جج",IF(G73&gt;=65,"ج",IF(G73&gt;=48,"ل",IF(G73&gt;=35,"ض",IF(G73&gt;=0,"ضج",IF(G74=50,"ل"))))))))))</f>
        <v>ج</v>
      </c>
      <c r="H75" s="32" t="str">
        <f t="shared" si="334"/>
        <v>ج</v>
      </c>
      <c r="I75" s="32" t="str">
        <f t="shared" si="334"/>
        <v>جج</v>
      </c>
      <c r="J75" s="32" t="str">
        <f t="shared" si="334"/>
        <v>ج</v>
      </c>
      <c r="K75" s="32" t="str">
        <f t="shared" si="334"/>
        <v>ل</v>
      </c>
      <c r="L75" s="33" t="str">
        <f t="shared" ref="L75" si="335">IF(L73="","",IF(L73="غ","غ",IF(M73=50,"ل",IF(M73="0","ضج",IF(L73&gt;=90,"م",IF(L73&gt;=80,"جج",IF(L73&gt;=65,"ج",IF(L73&gt;=40,"ل"))))))))</f>
        <v>ل</v>
      </c>
      <c r="M75" s="34"/>
      <c r="N75" s="32" t="str">
        <f t="shared" ref="N75:V75" si="336">IF(N73="","",IF(N73="غ","غ",IF(N74&lt;=64,"ل",IF(N73&gt;=90,"م",IF(N73&gt;=80,"جج",IF(N73&gt;=65,"ج",IF(N73&gt;=48,"ل",IF(N73&gt;=35,"ض",IF(N73&gt;=0,"ضج",IF(N74=50,"ل"))))))))))</f>
        <v>م</v>
      </c>
      <c r="O75" s="32" t="str">
        <f t="shared" si="336"/>
        <v>ج</v>
      </c>
      <c r="P75" s="32" t="str">
        <f t="shared" si="336"/>
        <v>ل</v>
      </c>
      <c r="Q75" s="32" t="str">
        <f t="shared" si="336"/>
        <v>م</v>
      </c>
      <c r="R75" s="32" t="str">
        <f t="shared" si="336"/>
        <v>جج</v>
      </c>
      <c r="S75" s="32" t="str">
        <f t="shared" si="336"/>
        <v>جج</v>
      </c>
      <c r="T75" s="32" t="str">
        <f t="shared" si="336"/>
        <v>ل</v>
      </c>
      <c r="U75" s="32" t="str">
        <f t="shared" si="336"/>
        <v>جج</v>
      </c>
      <c r="V75" s="32" t="str">
        <f t="shared" si="336"/>
        <v>ج</v>
      </c>
      <c r="W75" s="217"/>
      <c r="X75" s="252"/>
      <c r="Y75" s="253"/>
      <c r="Z75" s="217"/>
      <c r="AA75" s="252"/>
      <c r="AB75" s="253"/>
      <c r="AC75" s="325"/>
      <c r="AD75" s="328"/>
      <c r="AE75" s="331"/>
      <c r="AF75" s="334"/>
      <c r="AG75" s="256"/>
      <c r="AH75" s="256"/>
      <c r="AI75" s="256"/>
      <c r="AJ75" s="251"/>
      <c r="AK75" s="177"/>
      <c r="AL75" s="53">
        <f t="shared" ref="AL75" si="337">IF(OR(G75="",H75="",I75="",J75="",K75="",L75="",N75="",O75="",P75="",S75="",T75="",U75="",V75="",),"",COUNTIF(G75:AB75,"ض")+COUNTIF(G75:AB75,"ضج")+COUNTIF(G75:AB75,"غ")+COUNTIF(G75:AB75,"ملغاة"))</f>
        <v>0</v>
      </c>
      <c r="AM75" s="64" t="str">
        <f t="shared" ref="AM75:AR75" si="338">IF(OR(G75="ض",G75="ضج",G75="غ",G75="ملغاة"),1,"")</f>
        <v/>
      </c>
      <c r="AN75" s="64" t="str">
        <f t="shared" si="338"/>
        <v/>
      </c>
      <c r="AO75" s="64" t="str">
        <f t="shared" si="338"/>
        <v/>
      </c>
      <c r="AP75" s="64" t="str">
        <f t="shared" si="338"/>
        <v/>
      </c>
      <c r="AQ75" s="64" t="str">
        <f t="shared" si="338"/>
        <v/>
      </c>
      <c r="AR75" s="64" t="str">
        <f t="shared" si="338"/>
        <v/>
      </c>
      <c r="AS75" s="64" t="str">
        <f t="shared" ref="AS75:BA75" si="339">IF(OR(N75="ض",N75="ضج",N75="غ",N75="ملغاة"),1,"")</f>
        <v/>
      </c>
      <c r="AT75" s="64" t="str">
        <f t="shared" si="339"/>
        <v/>
      </c>
      <c r="AU75" s="64" t="str">
        <f t="shared" si="339"/>
        <v/>
      </c>
      <c r="AV75" s="64" t="str">
        <f t="shared" si="339"/>
        <v/>
      </c>
      <c r="AW75" s="64" t="str">
        <f t="shared" si="339"/>
        <v/>
      </c>
      <c r="AX75" s="64" t="str">
        <f t="shared" si="339"/>
        <v/>
      </c>
      <c r="AY75" s="64" t="str">
        <f t="shared" si="339"/>
        <v/>
      </c>
      <c r="AZ75" s="64" t="str">
        <f t="shared" si="339"/>
        <v/>
      </c>
      <c r="BA75" s="64" t="str">
        <f t="shared" si="339"/>
        <v/>
      </c>
      <c r="BB75" s="64" t="str">
        <f t="shared" ref="BB75" si="340">IF(OR(X75="ض",X75="ضج",X75="غ",X75="ملغاة"),1,"")</f>
        <v/>
      </c>
      <c r="BC75" s="64" t="str">
        <f t="shared" ref="BC75" si="341">IF(OR(AA75="ض",AA75="ضج",AA75="غ",AA75="ملغاة"),1,"")</f>
        <v/>
      </c>
    </row>
    <row r="76" spans="1:58" ht="21" customHeight="1" thickBot="1">
      <c r="A76" s="203">
        <v>3013</v>
      </c>
      <c r="B76" s="335" t="s">
        <v>73</v>
      </c>
      <c r="C76" s="209" t="s">
        <v>36</v>
      </c>
      <c r="D76" s="209" t="s">
        <v>37</v>
      </c>
      <c r="E76" s="234">
        <v>13</v>
      </c>
      <c r="F76" s="19" t="s">
        <v>33</v>
      </c>
      <c r="G76" s="20"/>
      <c r="H76" s="21">
        <v>16</v>
      </c>
      <c r="I76" s="21">
        <v>20</v>
      </c>
      <c r="J76" s="21">
        <v>16</v>
      </c>
      <c r="K76" s="22">
        <v>16</v>
      </c>
      <c r="L76" s="41"/>
      <c r="M76" s="61"/>
      <c r="N76" s="21"/>
      <c r="O76" s="21">
        <v>20</v>
      </c>
      <c r="P76" s="21">
        <v>20</v>
      </c>
      <c r="Q76" s="21">
        <v>20</v>
      </c>
      <c r="R76" s="21">
        <v>18</v>
      </c>
      <c r="S76" s="21">
        <v>20</v>
      </c>
      <c r="T76" s="21">
        <v>18</v>
      </c>
      <c r="U76" s="21">
        <v>19</v>
      </c>
      <c r="V76" s="22">
        <v>19</v>
      </c>
      <c r="W76" s="215"/>
      <c r="X76" s="24"/>
      <c r="Y76" s="57"/>
      <c r="Z76" s="215"/>
      <c r="AA76" s="24"/>
      <c r="AB76" s="57"/>
      <c r="AC76" s="323">
        <f t="shared" ref="AC76" si="342">IF(V79="","",IF(OR(AL81&gt;=1),"",SUM(N79:V79,G79:L79)))</f>
        <v>1353</v>
      </c>
      <c r="AD76" s="326">
        <f t="shared" ref="AD76" si="343">IF(AC76="","",(AC76/1500))</f>
        <v>0.90200000000000002</v>
      </c>
      <c r="AE76" s="329" t="str">
        <f t="shared" ref="AE76" si="344">IF(OR(AL81=1),"بمادة",IF(OR(AL81=2),"بمادتين",IF(AD76="","",IF(AD76&gt;100%,"",IF(AD76&gt;=90%,"ممتاز",IF(AD76&gt;=80%,"جيد جداً",IF(AD76&gt;=65%,"جيد",IF(AD76&gt;=50%,"مقبول"))))))))</f>
        <v>ممتاز</v>
      </c>
      <c r="AF76" s="332" t="str">
        <f t="shared" ref="AF76" si="345">IF(OR(G81="غ",AA81="غ"),"غائبة",IF(AL81="","",IF(AL81=0,"ناجحة",IF(AL81&lt;=2,"منقولة",IF(AL81&gt;2,"راسبة")))))</f>
        <v>ناجحة</v>
      </c>
      <c r="AG76" s="254"/>
      <c r="AH76" s="254"/>
      <c r="AI76" s="254">
        <v>1197</v>
      </c>
      <c r="AJ76" s="43"/>
      <c r="AK76" s="175" t="str">
        <f t="shared" ref="AK76" si="346">IF(BE76&lt;&gt;"",BE76,IF(ISNUMBER(SEARCH("منقول",AF76)),AF76&amp;CHAR(10)&amp;BF76,""))</f>
        <v/>
      </c>
      <c r="AL76" s="8" t="b">
        <f t="shared" ref="AL76" si="347">IF(OR(AL81=0,AL81&lt;3),TRUE,FALSE)</f>
        <v>1</v>
      </c>
      <c r="AM76" s="8" t="str">
        <f t="shared" ref="AM76:AR76" si="348">IF(AND(G79&lt;48,G81="ل",$AL76=TRUE),50-G79,"")</f>
        <v/>
      </c>
      <c r="AN76" s="8" t="str">
        <f t="shared" si="348"/>
        <v/>
      </c>
      <c r="AO76" s="8" t="str">
        <f t="shared" si="348"/>
        <v/>
      </c>
      <c r="AP76" s="8" t="str">
        <f t="shared" si="348"/>
        <v/>
      </c>
      <c r="AQ76" s="8" t="str">
        <f t="shared" si="348"/>
        <v/>
      </c>
      <c r="AR76" s="8" t="str">
        <f t="shared" si="348"/>
        <v/>
      </c>
      <c r="AS76" s="8" t="str">
        <f t="shared" ref="AS76:BA76" si="349">IF(AND(N79&lt;48,N81="ل",$AL76=TRUE),50-N79,"")</f>
        <v/>
      </c>
      <c r="AT76" s="8" t="str">
        <f t="shared" si="349"/>
        <v/>
      </c>
      <c r="AU76" s="8" t="str">
        <f t="shared" si="349"/>
        <v/>
      </c>
      <c r="AV76" s="8" t="str">
        <f t="shared" si="349"/>
        <v/>
      </c>
      <c r="AW76" s="8" t="str">
        <f t="shared" si="349"/>
        <v/>
      </c>
      <c r="AX76" s="8" t="str">
        <f t="shared" si="349"/>
        <v/>
      </c>
      <c r="AY76" s="8" t="str">
        <f t="shared" si="349"/>
        <v/>
      </c>
      <c r="AZ76" s="8" t="str">
        <f t="shared" si="349"/>
        <v/>
      </c>
      <c r="BA76" s="8" t="str">
        <f t="shared" si="349"/>
        <v/>
      </c>
      <c r="BB76" s="8" t="str">
        <f t="shared" ref="BB76" si="350">IF(AND(X79&lt;48,X81="ل",$AL76=TRUE),50-X79,"")</f>
        <v/>
      </c>
      <c r="BC76" s="8" t="str">
        <f t="shared" ref="BC76" si="351">IF(AND(AA79&lt;48,AA81="ل",$AL76=TRUE),50-AA79,"")</f>
        <v/>
      </c>
      <c r="BD76" s="65">
        <f t="shared" ref="BD76" si="352">COUNT(AM76:BC76)</f>
        <v>0</v>
      </c>
      <c r="BE76" s="168" t="str">
        <f t="shared" ref="BE76" si="353">IF(AND(BD76&gt;0,AL81&gt;0),AM77&amp;AN77&amp;AO77&amp;AP77&amp;AQ77&amp;AR77&amp;AS77&amp;AT77&amp;AU77&amp;AV77&amp;AW77&amp;AX77&amp;AY77&amp;AZ77&amp;BA77&amp;BB77&amp;BC77&amp;" لتنقل بـ"&amp;BF76,IF(AND(BD76&gt;0,AL81=0),AM77&amp;AN77&amp;AO77&amp;AP77&amp;AQ77&amp;AR77&amp;AS77&amp;AT77&amp;AU77&amp;AV77&amp;AW77&amp;AX77&amp;AY77&amp;AZ77&amp;BA77&amp;BB77&amp;BC77&amp;"لتنجح بتقدير",""))</f>
        <v/>
      </c>
      <c r="BF76" s="168" t="str">
        <f t="shared" ref="BF76" si="354">IF(OR($AL81=1,$AL81=2),IF(AM81=1,G$3&amp;" | ","")&amp;IF(AN81=1,H$3&amp;" | ","")&amp;IF(AO81=1,I$3&amp;" | ","")&amp;IF(AP81=1,$J$3&amp;" | ","")&amp;IF(AQ81=1,K$3&amp;" | ","")&amp;IF(AR81=1,L$3&amp;" | ","")&amp;" | ","")&amp;IF(AS81=1,N$3&amp;" | ","")&amp;IF(AT81=1,O$3&amp;" | ","")&amp;IF(AU81=1,P$3&amp;" | ","")&amp;IF(AV81=1,Q$3&amp;" | ","")&amp;IF(AW81=1,R$3&amp;" | ","")&amp;IF(AX81=1,S$3&amp;" | ","")&amp;IF(AY81=1,T$3&amp;" | ","")&amp;IF(AZ81=1,U$3&amp;" | ","")&amp;IF(BA81=1,V76&amp;" | ","")&amp;IF(BB81=1,W75&amp;" | ","")&amp;IF(BC81=1,Z75&amp;" | ","")</f>
        <v/>
      </c>
    </row>
    <row r="77" spans="1:58" ht="21" customHeight="1">
      <c r="A77" s="204"/>
      <c r="B77" s="336"/>
      <c r="C77" s="210"/>
      <c r="D77" s="210"/>
      <c r="E77" s="235"/>
      <c r="F77" s="19" t="s">
        <v>29</v>
      </c>
      <c r="G77" s="38"/>
      <c r="H77" s="39"/>
      <c r="I77" s="39"/>
      <c r="J77" s="39"/>
      <c r="K77" s="40"/>
      <c r="L77" s="23">
        <v>50</v>
      </c>
      <c r="M77" s="62" t="str">
        <f>ll</f>
        <v/>
      </c>
      <c r="N77" s="39"/>
      <c r="O77" s="39"/>
      <c r="P77" s="39"/>
      <c r="Q77" s="39"/>
      <c r="R77" s="39"/>
      <c r="S77" s="39"/>
      <c r="T77" s="39"/>
      <c r="U77" s="39">
        <v>76</v>
      </c>
      <c r="V77" s="40">
        <v>77</v>
      </c>
      <c r="W77" s="216"/>
      <c r="X77" s="42"/>
      <c r="Y77" s="58"/>
      <c r="Z77" s="216"/>
      <c r="AA77" s="42"/>
      <c r="AB77" s="58"/>
      <c r="AC77" s="324"/>
      <c r="AD77" s="327"/>
      <c r="AE77" s="330"/>
      <c r="AF77" s="333"/>
      <c r="AG77" s="255"/>
      <c r="AH77" s="255"/>
      <c r="AI77" s="255"/>
      <c r="AJ77" s="249"/>
      <c r="AK77" s="176"/>
      <c r="AM77" s="8" t="str">
        <f t="shared" ref="AM77:AR77" si="355">IF(AM76&lt;&gt;"",IF(AM76&gt;=11,"جبرت بـ "&amp;AM76&amp;" درجة في "&amp;G$3&amp;CHAR(10),IF(AM76&gt;=3,"جبرت بـ "&amp;AM76&amp;" درجات في "&amp;G$3&amp;CHAR(10),"")),"")</f>
        <v/>
      </c>
      <c r="AN77" s="8" t="str">
        <f t="shared" si="355"/>
        <v/>
      </c>
      <c r="AO77" s="8" t="str">
        <f t="shared" si="355"/>
        <v/>
      </c>
      <c r="AP77" s="8" t="str">
        <f t="shared" si="355"/>
        <v/>
      </c>
      <c r="AQ77" s="8" t="str">
        <f t="shared" si="355"/>
        <v/>
      </c>
      <c r="AR77" s="8" t="str">
        <f t="shared" si="355"/>
        <v/>
      </c>
      <c r="AS77" s="8" t="str">
        <f t="shared" ref="AS77:BA77" si="356">IF(AS76&lt;&gt;"",IF(AS76&gt;=11,"جبرت بـ "&amp;AS76&amp;" درجة في "&amp;N$3&amp;CHAR(10),IF(AS76&gt;=3,"جبرت بـ "&amp;AS76&amp;" درجات في "&amp;N$3&amp;CHAR(10),"")),"")</f>
        <v/>
      </c>
      <c r="AT77" s="8" t="str">
        <f t="shared" si="356"/>
        <v/>
      </c>
      <c r="AU77" s="8" t="str">
        <f t="shared" si="356"/>
        <v/>
      </c>
      <c r="AV77" s="8" t="str">
        <f t="shared" si="356"/>
        <v/>
      </c>
      <c r="AW77" s="8" t="str">
        <f t="shared" si="356"/>
        <v/>
      </c>
      <c r="AX77" s="8" t="str">
        <f t="shared" si="356"/>
        <v/>
      </c>
      <c r="AY77" s="8" t="str">
        <f t="shared" si="356"/>
        <v/>
      </c>
      <c r="AZ77" s="8" t="str">
        <f t="shared" si="356"/>
        <v/>
      </c>
      <c r="BA77" s="8" t="str">
        <f t="shared" si="356"/>
        <v/>
      </c>
      <c r="BB77" s="8" t="str">
        <f t="shared" ref="BB77" si="357">IF(BB76&lt;&gt;"",IF(BB76&gt;=11,"جبرت بـ "&amp;BB76&amp;" درجة في "&amp;X$3&amp;CHAR(10),IF(BB76&gt;=3,"جبرت بـ "&amp;BB76&amp;" درجات في "&amp;X$3&amp;CHAR(10),"")),"")</f>
        <v/>
      </c>
      <c r="BC77" s="8" t="str">
        <f t="shared" ref="BC77" si="358">IF(BC76&lt;&gt;"",IF(BC76&gt;=11,"جبرت بـ "&amp;BC76&amp;" درجة في "&amp;AA$3&amp;CHAR(10),IF(BC76&gt;=3,"جبرت بـ "&amp;BC76&amp;" درجات في "&amp;AA$3&amp;CHAR(10),"")),"")</f>
        <v/>
      </c>
      <c r="BE77" s="168"/>
      <c r="BF77" s="168"/>
    </row>
    <row r="78" spans="1:58" ht="21" customHeight="1">
      <c r="A78" s="204"/>
      <c r="B78" s="336"/>
      <c r="C78" s="210"/>
      <c r="D78" s="210"/>
      <c r="E78" s="235"/>
      <c r="F78" s="25" t="s">
        <v>30</v>
      </c>
      <c r="G78" s="26">
        <v>90</v>
      </c>
      <c r="H78" s="27">
        <v>65</v>
      </c>
      <c r="I78" s="27">
        <v>75</v>
      </c>
      <c r="J78" s="27">
        <v>68</v>
      </c>
      <c r="K78" s="28">
        <v>60</v>
      </c>
      <c r="L78" s="29">
        <v>50</v>
      </c>
      <c r="M78" s="62" t="str">
        <f>ll</f>
        <v/>
      </c>
      <c r="N78" s="27">
        <v>95</v>
      </c>
      <c r="O78" s="27">
        <v>58</v>
      </c>
      <c r="P78" s="27">
        <v>70</v>
      </c>
      <c r="Q78" s="27">
        <v>76</v>
      </c>
      <c r="R78" s="27">
        <v>75</v>
      </c>
      <c r="S78" s="27">
        <v>76</v>
      </c>
      <c r="T78" s="27">
        <v>70</v>
      </c>
      <c r="U78" s="27">
        <v>0</v>
      </c>
      <c r="V78" s="28">
        <v>0</v>
      </c>
      <c r="W78" s="216"/>
      <c r="X78" s="30"/>
      <c r="Y78" s="59"/>
      <c r="Z78" s="216"/>
      <c r="AA78" s="30"/>
      <c r="AB78" s="59"/>
      <c r="AC78" s="324"/>
      <c r="AD78" s="327"/>
      <c r="AE78" s="330"/>
      <c r="AF78" s="333"/>
      <c r="AG78" s="255"/>
      <c r="AH78" s="255"/>
      <c r="AI78" s="255"/>
      <c r="AJ78" s="250"/>
      <c r="AK78" s="176"/>
      <c r="BE78" s="168"/>
      <c r="BF78" s="168"/>
    </row>
    <row r="79" spans="1:58" ht="21" customHeight="1">
      <c r="A79" s="204"/>
      <c r="B79" s="336"/>
      <c r="C79" s="210"/>
      <c r="D79" s="210"/>
      <c r="E79" s="235"/>
      <c r="F79" s="169" t="s">
        <v>31</v>
      </c>
      <c r="G79" s="47">
        <f t="shared" ref="G79" si="359">IF(G78="","",IF(G78="غ","غ",IF(G78="","",SUM(G76:G78))))</f>
        <v>90</v>
      </c>
      <c r="H79" s="47">
        <f t="shared" ref="H79:K79" si="360">IF(H78="","",IF(H78="غ","غ",IF(H78="","",SUM(H76:H78))))</f>
        <v>81</v>
      </c>
      <c r="I79" s="47">
        <f t="shared" si="360"/>
        <v>95</v>
      </c>
      <c r="J79" s="47">
        <f t="shared" si="360"/>
        <v>84</v>
      </c>
      <c r="K79" s="47">
        <f t="shared" si="360"/>
        <v>76</v>
      </c>
      <c r="L79" s="48">
        <f>lmq</f>
        <v>100</v>
      </c>
      <c r="M79" s="63" t="str">
        <f>raf</f>
        <v/>
      </c>
      <c r="N79" s="47">
        <f t="shared" ref="N79:V79" si="361">IF(N78="","",IF(N78="غ","غ",IF(N78="","",SUM(N76:N78))))</f>
        <v>95</v>
      </c>
      <c r="O79" s="47">
        <f t="shared" si="361"/>
        <v>78</v>
      </c>
      <c r="P79" s="47">
        <f t="shared" si="361"/>
        <v>90</v>
      </c>
      <c r="Q79" s="47">
        <f t="shared" si="361"/>
        <v>96</v>
      </c>
      <c r="R79" s="47">
        <f t="shared" si="361"/>
        <v>93</v>
      </c>
      <c r="S79" s="47">
        <f t="shared" si="361"/>
        <v>96</v>
      </c>
      <c r="T79" s="47">
        <f t="shared" si="361"/>
        <v>88</v>
      </c>
      <c r="U79" s="47">
        <f t="shared" si="361"/>
        <v>95</v>
      </c>
      <c r="V79" s="47">
        <f t="shared" si="361"/>
        <v>96</v>
      </c>
      <c r="W79" s="216"/>
      <c r="X79" s="54"/>
      <c r="Y79" s="60"/>
      <c r="Z79" s="216"/>
      <c r="AA79" s="54"/>
      <c r="AB79" s="60"/>
      <c r="AC79" s="324"/>
      <c r="AD79" s="327"/>
      <c r="AE79" s="330"/>
      <c r="AF79" s="333"/>
      <c r="AG79" s="255"/>
      <c r="AH79" s="255"/>
      <c r="AI79" s="255"/>
      <c r="AJ79" s="250"/>
      <c r="AK79" s="176"/>
      <c r="BE79" s="168"/>
      <c r="BF79" s="168"/>
    </row>
    <row r="80" spans="1:58" ht="21" customHeight="1">
      <c r="A80" s="204"/>
      <c r="B80" s="336"/>
      <c r="C80" s="210"/>
      <c r="D80" s="210"/>
      <c r="E80" s="235"/>
      <c r="F80" s="170"/>
      <c r="G80" s="49" t="str">
        <f t="shared" ref="G80:K80" si="362">IF(G79="","",IF(G79=48,"50",IF(G79=49,"50",IF(G79&gt;=50,"",IF(G79&lt;=47,"",)))))</f>
        <v/>
      </c>
      <c r="H80" s="51" t="str">
        <f t="shared" si="362"/>
        <v/>
      </c>
      <c r="I80" s="51" t="str">
        <f t="shared" si="362"/>
        <v/>
      </c>
      <c r="J80" s="51" t="str">
        <f t="shared" si="362"/>
        <v/>
      </c>
      <c r="K80" s="52" t="str">
        <f t="shared" si="362"/>
        <v/>
      </c>
      <c r="L80" s="50"/>
      <c r="M80" s="46"/>
      <c r="N80" s="51" t="str">
        <f t="shared" ref="N80:V80" si="363">IF(N79="","",IF(N79=48,"50",IF(N79=49,"50",IF(N79&gt;=50,"",IF(N79&lt;=47,"",)))))</f>
        <v/>
      </c>
      <c r="O80" s="51" t="str">
        <f t="shared" si="363"/>
        <v/>
      </c>
      <c r="P80" s="51" t="str">
        <f t="shared" si="363"/>
        <v/>
      </c>
      <c r="Q80" s="51" t="str">
        <f t="shared" si="363"/>
        <v/>
      </c>
      <c r="R80" s="51" t="str">
        <f t="shared" si="363"/>
        <v/>
      </c>
      <c r="S80" s="51" t="str">
        <f t="shared" si="363"/>
        <v/>
      </c>
      <c r="T80" s="51" t="str">
        <f t="shared" si="363"/>
        <v/>
      </c>
      <c r="U80" s="51" t="str">
        <f t="shared" si="363"/>
        <v/>
      </c>
      <c r="V80" s="52" t="str">
        <f t="shared" si="363"/>
        <v/>
      </c>
      <c r="W80" s="216"/>
      <c r="X80" s="55"/>
      <c r="Y80" s="56"/>
      <c r="Z80" s="216"/>
      <c r="AA80" s="55"/>
      <c r="AB80" s="56"/>
      <c r="AC80" s="324"/>
      <c r="AD80" s="327"/>
      <c r="AE80" s="330"/>
      <c r="AF80" s="333"/>
      <c r="AG80" s="255"/>
      <c r="AH80" s="255"/>
      <c r="AI80" s="255"/>
      <c r="AJ80" s="250"/>
      <c r="AK80" s="176"/>
    </row>
    <row r="81" spans="1:58" ht="21" customHeight="1" thickBot="1">
      <c r="A81" s="205"/>
      <c r="B81" s="337"/>
      <c r="C81" s="211"/>
      <c r="D81" s="211"/>
      <c r="E81" s="236"/>
      <c r="F81" s="73" t="s">
        <v>32</v>
      </c>
      <c r="G81" s="32" t="str">
        <f t="shared" ref="G81:K81" si="364">IF(G79="","",IF(G79="غ","غ",IF(G80&lt;=64,"ل",IF(G79&gt;=90,"م",IF(G79&gt;=80,"جج",IF(G79&gt;=65,"ج",IF(G79&gt;=48,"ل",IF(G79&gt;=35,"ض",IF(G79&gt;=0,"ضج",IF(G80=50,"ل"))))))))))</f>
        <v>م</v>
      </c>
      <c r="H81" s="32" t="str">
        <f t="shared" si="364"/>
        <v>جج</v>
      </c>
      <c r="I81" s="32" t="str">
        <f t="shared" si="364"/>
        <v>م</v>
      </c>
      <c r="J81" s="32" t="str">
        <f t="shared" si="364"/>
        <v>جج</v>
      </c>
      <c r="K81" s="32" t="str">
        <f t="shared" si="364"/>
        <v>ج</v>
      </c>
      <c r="L81" s="33" t="str">
        <f t="shared" ref="L81" si="365">IF(L79="","",IF(L79="غ","غ",IF(M79=50,"ل",IF(M79="0","ضج",IF(L79&gt;=90,"م",IF(L79&gt;=80,"جج",IF(L79&gt;=65,"ج",IF(L79&gt;=40,"ل"))))))))</f>
        <v>م</v>
      </c>
      <c r="M81" s="34"/>
      <c r="N81" s="32" t="str">
        <f t="shared" ref="N81:V81" si="366">IF(N79="","",IF(N79="غ","غ",IF(N80&lt;=64,"ل",IF(N79&gt;=90,"م",IF(N79&gt;=80,"جج",IF(N79&gt;=65,"ج",IF(N79&gt;=48,"ل",IF(N79&gt;=35,"ض",IF(N79&gt;=0,"ضج",IF(N80=50,"ل"))))))))))</f>
        <v>م</v>
      </c>
      <c r="O81" s="32" t="str">
        <f t="shared" si="366"/>
        <v>ج</v>
      </c>
      <c r="P81" s="32" t="str">
        <f t="shared" si="366"/>
        <v>م</v>
      </c>
      <c r="Q81" s="32" t="str">
        <f t="shared" si="366"/>
        <v>م</v>
      </c>
      <c r="R81" s="32" t="str">
        <f t="shared" si="366"/>
        <v>م</v>
      </c>
      <c r="S81" s="32" t="str">
        <f t="shared" si="366"/>
        <v>م</v>
      </c>
      <c r="T81" s="32" t="str">
        <f t="shared" si="366"/>
        <v>جج</v>
      </c>
      <c r="U81" s="32" t="str">
        <f t="shared" si="366"/>
        <v>م</v>
      </c>
      <c r="V81" s="32" t="str">
        <f t="shared" si="366"/>
        <v>م</v>
      </c>
      <c r="W81" s="217"/>
      <c r="X81" s="252"/>
      <c r="Y81" s="253"/>
      <c r="Z81" s="217"/>
      <c r="AA81" s="252"/>
      <c r="AB81" s="253"/>
      <c r="AC81" s="325"/>
      <c r="AD81" s="328"/>
      <c r="AE81" s="331"/>
      <c r="AF81" s="334"/>
      <c r="AG81" s="256"/>
      <c r="AH81" s="256"/>
      <c r="AI81" s="256"/>
      <c r="AJ81" s="251"/>
      <c r="AK81" s="177"/>
      <c r="AL81" s="53">
        <f t="shared" ref="AL81" si="367">IF(OR(G81="",H81="",I81="",J81="",K81="",L81="",N81="",O81="",P81="",S81="",T81="",U81="",V81="",),"",COUNTIF(G81:AB81,"ض")+COUNTIF(G81:AB81,"ضج")+COUNTIF(G81:AB81,"غ")+COUNTIF(G81:AB81,"ملغاة"))</f>
        <v>0</v>
      </c>
      <c r="AM81" s="64" t="str">
        <f t="shared" ref="AM81:AR81" si="368">IF(OR(G81="ض",G81="ضج",G81="غ",G81="ملغاة"),1,"")</f>
        <v/>
      </c>
      <c r="AN81" s="64" t="str">
        <f t="shared" si="368"/>
        <v/>
      </c>
      <c r="AO81" s="64" t="str">
        <f t="shared" si="368"/>
        <v/>
      </c>
      <c r="AP81" s="64" t="str">
        <f t="shared" si="368"/>
        <v/>
      </c>
      <c r="AQ81" s="64" t="str">
        <f t="shared" si="368"/>
        <v/>
      </c>
      <c r="AR81" s="64" t="str">
        <f t="shared" si="368"/>
        <v/>
      </c>
      <c r="AS81" s="64" t="str">
        <f t="shared" ref="AS81:BA81" si="369">IF(OR(N81="ض",N81="ضج",N81="غ",N81="ملغاة"),1,"")</f>
        <v/>
      </c>
      <c r="AT81" s="64" t="str">
        <f t="shared" si="369"/>
        <v/>
      </c>
      <c r="AU81" s="64" t="str">
        <f t="shared" si="369"/>
        <v/>
      </c>
      <c r="AV81" s="64" t="str">
        <f t="shared" si="369"/>
        <v/>
      </c>
      <c r="AW81" s="64" t="str">
        <f t="shared" si="369"/>
        <v/>
      </c>
      <c r="AX81" s="64" t="str">
        <f t="shared" si="369"/>
        <v/>
      </c>
      <c r="AY81" s="64" t="str">
        <f t="shared" si="369"/>
        <v/>
      </c>
      <c r="AZ81" s="64" t="str">
        <f t="shared" si="369"/>
        <v/>
      </c>
      <c r="BA81" s="64" t="str">
        <f t="shared" si="369"/>
        <v/>
      </c>
      <c r="BB81" s="64" t="str">
        <f t="shared" ref="BB81" si="370">IF(OR(X81="ض",X81="ضج",X81="غ",X81="ملغاة"),1,"")</f>
        <v/>
      </c>
      <c r="BC81" s="64" t="str">
        <f t="shared" ref="BC81" si="371">IF(OR(AA81="ض",AA81="ضج",AA81="غ",AA81="ملغاة"),1,"")</f>
        <v/>
      </c>
    </row>
    <row r="82" spans="1:58" ht="21" customHeight="1" thickBot="1">
      <c r="A82" s="314"/>
      <c r="B82" s="317"/>
      <c r="C82" s="320"/>
      <c r="D82" s="320"/>
      <c r="E82" s="320"/>
      <c r="F82" s="79"/>
      <c r="G82" s="80"/>
      <c r="H82" s="80"/>
      <c r="I82" s="80"/>
      <c r="J82" s="80"/>
      <c r="K82" s="80"/>
      <c r="L82" s="80"/>
      <c r="M82" s="81"/>
      <c r="N82" s="80"/>
      <c r="O82" s="80"/>
      <c r="P82" s="80"/>
      <c r="Q82" s="80"/>
      <c r="R82" s="80"/>
      <c r="S82" s="80"/>
      <c r="T82" s="80"/>
      <c r="U82" s="80"/>
      <c r="V82" s="80"/>
      <c r="W82" s="302"/>
      <c r="X82" s="82"/>
      <c r="Y82" s="83"/>
      <c r="Z82" s="302"/>
      <c r="AA82" s="82"/>
      <c r="AB82" s="83"/>
      <c r="AC82" s="305"/>
      <c r="AD82" s="308"/>
      <c r="AE82" s="311"/>
      <c r="AF82" s="311"/>
      <c r="AG82" s="299"/>
      <c r="AH82" s="299"/>
      <c r="AI82" s="299"/>
      <c r="AJ82" s="84"/>
      <c r="AK82" s="290"/>
      <c r="BD82" s="65"/>
      <c r="BE82" s="168"/>
      <c r="BF82" s="168" t="str">
        <f t="shared" ref="BF82" si="372">IF(OR($AL87=1,$AL87=2),IF(AM87=1,G$3&amp;" | ","")&amp;IF(AN87=1,H$3&amp;" | ","")&amp;IF(AO87=1,I$3&amp;" | ","")&amp;IF(AP87=1,$J$3&amp;" | ","")&amp;IF(AQ87=1,K$3&amp;" | ","")&amp;IF(AR87=1,L$3&amp;" | ","")&amp;" | ","")&amp;IF(AS87=1,N$3&amp;" | ","")&amp;IF(AT87=1,O$3&amp;" | ","")&amp;IF(AU87=1,P$3&amp;" | ","")&amp;IF(AV87=1,Q$3&amp;" | ","")&amp;IF(AW87=1,R$3&amp;" | ","")&amp;IF(AX87=1,S$3&amp;" | ","")&amp;IF(AY87=1,T$3&amp;" | ","")&amp;IF(AZ87=1,U$3&amp;" | ","")&amp;IF(BA87=1,V82&amp;" | ","")&amp;IF(BB87=1,W81&amp;" | ","")&amp;IF(BC87=1,Z81&amp;" | ","")</f>
        <v/>
      </c>
    </row>
    <row r="83" spans="1:58" ht="21" customHeight="1">
      <c r="A83" s="315"/>
      <c r="B83" s="318"/>
      <c r="C83" s="321"/>
      <c r="D83" s="321"/>
      <c r="E83" s="321"/>
      <c r="F83" s="85"/>
      <c r="G83" s="86"/>
      <c r="H83" s="86"/>
      <c r="I83" s="86"/>
      <c r="J83" s="86"/>
      <c r="K83" s="86"/>
      <c r="L83" s="87"/>
      <c r="M83" s="88"/>
      <c r="N83" s="86"/>
      <c r="O83" s="86"/>
      <c r="P83" s="86"/>
      <c r="Q83" s="86"/>
      <c r="R83" s="86"/>
      <c r="S83" s="86"/>
      <c r="T83" s="86"/>
      <c r="U83" s="86"/>
      <c r="V83" s="86"/>
      <c r="W83" s="303"/>
      <c r="X83" s="89"/>
      <c r="Y83" s="90"/>
      <c r="Z83" s="303"/>
      <c r="AA83" s="89"/>
      <c r="AB83" s="90"/>
      <c r="AC83" s="306"/>
      <c r="AD83" s="309"/>
      <c r="AE83" s="312"/>
      <c r="AF83" s="312"/>
      <c r="AG83" s="300"/>
      <c r="AH83" s="300"/>
      <c r="AI83" s="300"/>
      <c r="AJ83" s="293"/>
      <c r="AK83" s="291"/>
      <c r="BE83" s="168"/>
      <c r="BF83" s="168"/>
    </row>
    <row r="84" spans="1:58" ht="21" customHeight="1">
      <c r="A84" s="315"/>
      <c r="B84" s="318"/>
      <c r="C84" s="321"/>
      <c r="D84" s="321"/>
      <c r="E84" s="321"/>
      <c r="F84" s="91"/>
      <c r="G84" s="92"/>
      <c r="H84" s="92"/>
      <c r="I84" s="92"/>
      <c r="J84" s="92"/>
      <c r="K84" s="92"/>
      <c r="L84" s="93"/>
      <c r="M84" s="88"/>
      <c r="N84" s="92"/>
      <c r="O84" s="92"/>
      <c r="P84" s="92"/>
      <c r="Q84" s="92"/>
      <c r="R84" s="92"/>
      <c r="S84" s="92"/>
      <c r="T84" s="92"/>
      <c r="U84" s="92"/>
      <c r="V84" s="92"/>
      <c r="W84" s="303"/>
      <c r="X84" s="94"/>
      <c r="Y84" s="95"/>
      <c r="Z84" s="303"/>
      <c r="AA84" s="94"/>
      <c r="AB84" s="95"/>
      <c r="AC84" s="306"/>
      <c r="AD84" s="309"/>
      <c r="AE84" s="312"/>
      <c r="AF84" s="312"/>
      <c r="AG84" s="300"/>
      <c r="AH84" s="300"/>
      <c r="AI84" s="300"/>
      <c r="AJ84" s="294"/>
      <c r="AK84" s="291"/>
      <c r="BE84" s="168"/>
      <c r="BF84" s="168"/>
    </row>
    <row r="85" spans="1:58" ht="21" customHeight="1">
      <c r="A85" s="315"/>
      <c r="B85" s="318"/>
      <c r="C85" s="321"/>
      <c r="D85" s="321"/>
      <c r="E85" s="321"/>
      <c r="F85" s="296"/>
      <c r="G85" s="96"/>
      <c r="H85" s="96"/>
      <c r="I85" s="96"/>
      <c r="J85" s="96"/>
      <c r="K85" s="96"/>
      <c r="L85" s="97"/>
      <c r="M85" s="98"/>
      <c r="N85" s="96"/>
      <c r="O85" s="96"/>
      <c r="P85" s="96"/>
      <c r="Q85" s="96"/>
      <c r="R85" s="96"/>
      <c r="S85" s="96"/>
      <c r="T85" s="96"/>
      <c r="U85" s="96"/>
      <c r="V85" s="96"/>
      <c r="W85" s="303"/>
      <c r="X85" s="99"/>
      <c r="Y85" s="100"/>
      <c r="Z85" s="303"/>
      <c r="AA85" s="99"/>
      <c r="AB85" s="100"/>
      <c r="AC85" s="306"/>
      <c r="AD85" s="309"/>
      <c r="AE85" s="312"/>
      <c r="AF85" s="312"/>
      <c r="AG85" s="300"/>
      <c r="AH85" s="300"/>
      <c r="AI85" s="300"/>
      <c r="AJ85" s="294"/>
      <c r="AK85" s="291"/>
      <c r="BE85" s="168"/>
      <c r="BF85" s="168"/>
    </row>
    <row r="86" spans="1:58" ht="21" customHeight="1">
      <c r="A86" s="315"/>
      <c r="B86" s="318"/>
      <c r="C86" s="321"/>
      <c r="D86" s="321"/>
      <c r="E86" s="321"/>
      <c r="F86" s="297"/>
      <c r="G86" s="101"/>
      <c r="H86" s="101"/>
      <c r="I86" s="101"/>
      <c r="J86" s="101"/>
      <c r="K86" s="101"/>
      <c r="L86" s="102"/>
      <c r="M86" s="103"/>
      <c r="N86" s="101"/>
      <c r="O86" s="101"/>
      <c r="P86" s="101"/>
      <c r="Q86" s="101"/>
      <c r="R86" s="101"/>
      <c r="S86" s="101"/>
      <c r="T86" s="101"/>
      <c r="U86" s="101"/>
      <c r="V86" s="101"/>
      <c r="W86" s="303"/>
      <c r="X86" s="104"/>
      <c r="Y86" s="104"/>
      <c r="Z86" s="303"/>
      <c r="AA86" s="104"/>
      <c r="AB86" s="104"/>
      <c r="AC86" s="306"/>
      <c r="AD86" s="309"/>
      <c r="AE86" s="312"/>
      <c r="AF86" s="312"/>
      <c r="AG86" s="300"/>
      <c r="AH86" s="300"/>
      <c r="AI86" s="300"/>
      <c r="AJ86" s="294"/>
      <c r="AK86" s="291"/>
    </row>
    <row r="87" spans="1:58" ht="21" customHeight="1" thickBot="1">
      <c r="A87" s="316"/>
      <c r="B87" s="319"/>
      <c r="C87" s="322"/>
      <c r="D87" s="322"/>
      <c r="E87" s="322"/>
      <c r="F87" s="105"/>
      <c r="G87" s="106"/>
      <c r="H87" s="106"/>
      <c r="I87" s="106"/>
      <c r="J87" s="106"/>
      <c r="K87" s="106"/>
      <c r="L87" s="107"/>
      <c r="M87" s="108"/>
      <c r="N87" s="106"/>
      <c r="O87" s="106"/>
      <c r="P87" s="106"/>
      <c r="Q87" s="106"/>
      <c r="R87" s="106"/>
      <c r="S87" s="106"/>
      <c r="T87" s="106"/>
      <c r="U87" s="106"/>
      <c r="V87" s="106"/>
      <c r="W87" s="304"/>
      <c r="X87" s="298"/>
      <c r="Y87" s="298"/>
      <c r="Z87" s="304"/>
      <c r="AA87" s="298"/>
      <c r="AB87" s="298"/>
      <c r="AC87" s="307"/>
      <c r="AD87" s="310"/>
      <c r="AE87" s="313"/>
      <c r="AF87" s="313"/>
      <c r="AG87" s="301"/>
      <c r="AH87" s="301"/>
      <c r="AI87" s="301"/>
      <c r="AJ87" s="295"/>
      <c r="AK87" s="292"/>
      <c r="AL87" s="53"/>
      <c r="AM87" s="64"/>
      <c r="AN87" s="64"/>
      <c r="AO87" s="64"/>
      <c r="AP87" s="64"/>
      <c r="AQ87" s="64"/>
      <c r="AR87" s="64"/>
      <c r="AS87" s="64"/>
      <c r="AT87" s="64"/>
      <c r="AU87" s="64"/>
      <c r="AV87" s="64"/>
      <c r="AW87" s="64"/>
      <c r="AX87" s="64"/>
      <c r="AY87" s="64"/>
      <c r="AZ87" s="64"/>
      <c r="BA87" s="64"/>
      <c r="BB87" s="64"/>
      <c r="BC87" s="64"/>
    </row>
    <row r="88" spans="1:58" ht="21" customHeight="1" thickBot="1">
      <c r="A88" s="314"/>
      <c r="B88" s="317"/>
      <c r="C88" s="320"/>
      <c r="D88" s="320"/>
      <c r="E88" s="320"/>
      <c r="F88" s="85"/>
      <c r="G88" s="80"/>
      <c r="H88" s="80"/>
      <c r="I88" s="80"/>
      <c r="J88" s="80"/>
      <c r="K88" s="80"/>
      <c r="L88" s="80"/>
      <c r="M88" s="81"/>
      <c r="N88" s="80"/>
      <c r="O88" s="80"/>
      <c r="P88" s="80"/>
      <c r="Q88" s="80"/>
      <c r="R88" s="80"/>
      <c r="S88" s="80"/>
      <c r="T88" s="80"/>
      <c r="U88" s="80"/>
      <c r="V88" s="80"/>
      <c r="W88" s="302"/>
      <c r="X88" s="82"/>
      <c r="Y88" s="83"/>
      <c r="Z88" s="302"/>
      <c r="AA88" s="82"/>
      <c r="AB88" s="83"/>
      <c r="AC88" s="305"/>
      <c r="AD88" s="308"/>
      <c r="AE88" s="311"/>
      <c r="AF88" s="311"/>
      <c r="AG88" s="299"/>
      <c r="AH88" s="299"/>
      <c r="AI88" s="299"/>
      <c r="AJ88" s="109"/>
      <c r="AK88" s="290"/>
      <c r="BD88" s="65"/>
      <c r="BE88" s="168"/>
      <c r="BF88" s="168" t="str">
        <f t="shared" ref="BF88" si="373">IF(OR($AL93=1,$AL93=2),IF(AM93=1,G$3&amp;" | ","")&amp;IF(AN93=1,H$3&amp;" | ","")&amp;IF(AO93=1,I$3&amp;" | ","")&amp;IF(AP93=1,$J$3&amp;" | ","")&amp;IF(AQ93=1,K$3&amp;" | ","")&amp;IF(AR93=1,L$3&amp;" | ","")&amp;" | ","")&amp;IF(AS93=1,N$3&amp;" | ","")&amp;IF(AT93=1,O$3&amp;" | ","")&amp;IF(AU93=1,P$3&amp;" | ","")&amp;IF(AV93=1,Q$3&amp;" | ","")&amp;IF(AW93=1,R$3&amp;" | ","")&amp;IF(AX93=1,S$3&amp;" | ","")&amp;IF(AY93=1,T$3&amp;" | ","")&amp;IF(AZ93=1,U$3&amp;" | ","")&amp;IF(BA93=1,V88&amp;" | ","")&amp;IF(BB93=1,W87&amp;" | ","")&amp;IF(BC93=1,Z87&amp;" | ","")</f>
        <v/>
      </c>
    </row>
    <row r="89" spans="1:58" ht="21" customHeight="1">
      <c r="A89" s="315"/>
      <c r="B89" s="318"/>
      <c r="C89" s="321"/>
      <c r="D89" s="321"/>
      <c r="E89" s="321"/>
      <c r="F89" s="85"/>
      <c r="G89" s="86"/>
      <c r="H89" s="86"/>
      <c r="I89" s="86"/>
      <c r="J89" s="86"/>
      <c r="K89" s="86"/>
      <c r="L89" s="87"/>
      <c r="M89" s="88"/>
      <c r="N89" s="86"/>
      <c r="O89" s="86"/>
      <c r="P89" s="86"/>
      <c r="Q89" s="86"/>
      <c r="R89" s="86"/>
      <c r="S89" s="86"/>
      <c r="T89" s="86"/>
      <c r="U89" s="86"/>
      <c r="V89" s="86"/>
      <c r="W89" s="303"/>
      <c r="X89" s="89"/>
      <c r="Y89" s="90"/>
      <c r="Z89" s="303"/>
      <c r="AA89" s="89"/>
      <c r="AB89" s="90"/>
      <c r="AC89" s="306"/>
      <c r="AD89" s="309"/>
      <c r="AE89" s="312"/>
      <c r="AF89" s="312"/>
      <c r="AG89" s="300"/>
      <c r="AH89" s="300"/>
      <c r="AI89" s="300"/>
      <c r="AJ89" s="293"/>
      <c r="AK89" s="291"/>
      <c r="BE89" s="168"/>
      <c r="BF89" s="168"/>
    </row>
    <row r="90" spans="1:58" ht="21" customHeight="1">
      <c r="A90" s="315"/>
      <c r="B90" s="318"/>
      <c r="C90" s="321"/>
      <c r="D90" s="321"/>
      <c r="E90" s="321"/>
      <c r="F90" s="91"/>
      <c r="G90" s="92"/>
      <c r="H90" s="92"/>
      <c r="I90" s="92"/>
      <c r="J90" s="92"/>
      <c r="K90" s="92"/>
      <c r="L90" s="93"/>
      <c r="M90" s="88"/>
      <c r="N90" s="92"/>
      <c r="O90" s="92"/>
      <c r="P90" s="92"/>
      <c r="Q90" s="92"/>
      <c r="R90" s="92"/>
      <c r="S90" s="92"/>
      <c r="T90" s="92"/>
      <c r="U90" s="92"/>
      <c r="V90" s="92"/>
      <c r="W90" s="303"/>
      <c r="X90" s="94"/>
      <c r="Y90" s="95"/>
      <c r="Z90" s="303"/>
      <c r="AA90" s="94"/>
      <c r="AB90" s="95"/>
      <c r="AC90" s="306"/>
      <c r="AD90" s="309"/>
      <c r="AE90" s="312"/>
      <c r="AF90" s="312"/>
      <c r="AG90" s="300"/>
      <c r="AH90" s="300"/>
      <c r="AI90" s="300"/>
      <c r="AJ90" s="294"/>
      <c r="AK90" s="291"/>
      <c r="BE90" s="168"/>
      <c r="BF90" s="168"/>
    </row>
    <row r="91" spans="1:58" ht="21" customHeight="1">
      <c r="A91" s="315"/>
      <c r="B91" s="318"/>
      <c r="C91" s="321"/>
      <c r="D91" s="321"/>
      <c r="E91" s="321"/>
      <c r="F91" s="296"/>
      <c r="G91" s="96"/>
      <c r="H91" s="96"/>
      <c r="I91" s="96"/>
      <c r="J91" s="96"/>
      <c r="K91" s="96"/>
      <c r="L91" s="97"/>
      <c r="M91" s="98"/>
      <c r="N91" s="96"/>
      <c r="O91" s="96"/>
      <c r="P91" s="96"/>
      <c r="Q91" s="96"/>
      <c r="R91" s="96"/>
      <c r="S91" s="96"/>
      <c r="T91" s="96"/>
      <c r="U91" s="96"/>
      <c r="V91" s="96"/>
      <c r="W91" s="303"/>
      <c r="X91" s="99"/>
      <c r="Y91" s="100"/>
      <c r="Z91" s="303"/>
      <c r="AA91" s="99"/>
      <c r="AB91" s="100"/>
      <c r="AC91" s="306"/>
      <c r="AD91" s="309"/>
      <c r="AE91" s="312"/>
      <c r="AF91" s="312"/>
      <c r="AG91" s="300"/>
      <c r="AH91" s="300"/>
      <c r="AI91" s="300"/>
      <c r="AJ91" s="294"/>
      <c r="AK91" s="291"/>
      <c r="BE91" s="168"/>
      <c r="BF91" s="168"/>
    </row>
    <row r="92" spans="1:58" ht="21" customHeight="1">
      <c r="A92" s="315"/>
      <c r="B92" s="318"/>
      <c r="C92" s="321"/>
      <c r="D92" s="321"/>
      <c r="E92" s="321"/>
      <c r="F92" s="297"/>
      <c r="G92" s="101"/>
      <c r="H92" s="101"/>
      <c r="I92" s="101"/>
      <c r="J92" s="101"/>
      <c r="K92" s="101"/>
      <c r="L92" s="102"/>
      <c r="M92" s="103"/>
      <c r="N92" s="101"/>
      <c r="O92" s="101"/>
      <c r="P92" s="101"/>
      <c r="Q92" s="101"/>
      <c r="R92" s="101"/>
      <c r="S92" s="101"/>
      <c r="T92" s="101"/>
      <c r="U92" s="101"/>
      <c r="V92" s="101"/>
      <c r="W92" s="303"/>
      <c r="X92" s="104"/>
      <c r="Y92" s="104"/>
      <c r="Z92" s="303"/>
      <c r="AA92" s="104"/>
      <c r="AB92" s="104"/>
      <c r="AC92" s="306"/>
      <c r="AD92" s="309"/>
      <c r="AE92" s="312"/>
      <c r="AF92" s="312"/>
      <c r="AG92" s="300"/>
      <c r="AH92" s="300"/>
      <c r="AI92" s="300"/>
      <c r="AJ92" s="294"/>
      <c r="AK92" s="291"/>
    </row>
    <row r="93" spans="1:58" ht="21" customHeight="1" thickBot="1">
      <c r="A93" s="316"/>
      <c r="B93" s="319"/>
      <c r="C93" s="322"/>
      <c r="D93" s="322"/>
      <c r="E93" s="322"/>
      <c r="F93" s="105"/>
      <c r="G93" s="106"/>
      <c r="H93" s="106"/>
      <c r="I93" s="106"/>
      <c r="J93" s="106"/>
      <c r="K93" s="106"/>
      <c r="L93" s="107"/>
      <c r="M93" s="108"/>
      <c r="N93" s="106"/>
      <c r="O93" s="106"/>
      <c r="P93" s="106"/>
      <c r="Q93" s="106"/>
      <c r="R93" s="106"/>
      <c r="S93" s="106"/>
      <c r="T93" s="106"/>
      <c r="U93" s="106"/>
      <c r="V93" s="106"/>
      <c r="W93" s="304"/>
      <c r="X93" s="298"/>
      <c r="Y93" s="298"/>
      <c r="Z93" s="304"/>
      <c r="AA93" s="298"/>
      <c r="AB93" s="298"/>
      <c r="AC93" s="307"/>
      <c r="AD93" s="310"/>
      <c r="AE93" s="313"/>
      <c r="AF93" s="313"/>
      <c r="AG93" s="301"/>
      <c r="AH93" s="301"/>
      <c r="AI93" s="301"/>
      <c r="AJ93" s="295"/>
      <c r="AK93" s="292"/>
      <c r="AL93" s="53"/>
      <c r="AM93" s="64"/>
      <c r="AN93" s="64"/>
      <c r="AO93" s="64"/>
      <c r="AP93" s="64"/>
      <c r="AQ93" s="64"/>
      <c r="AR93" s="64"/>
      <c r="AS93" s="64"/>
      <c r="AT93" s="64"/>
      <c r="AU93" s="64"/>
      <c r="AV93" s="64"/>
      <c r="AW93" s="64"/>
      <c r="AX93" s="64"/>
      <c r="AY93" s="64"/>
      <c r="AZ93" s="64"/>
      <c r="BA93" s="64"/>
      <c r="BB93" s="64"/>
      <c r="BC93" s="64"/>
    </row>
    <row r="94" spans="1:58" ht="21" customHeight="1" thickBot="1">
      <c r="A94" s="314"/>
      <c r="B94" s="317"/>
      <c r="C94" s="320"/>
      <c r="D94" s="320"/>
      <c r="E94" s="320"/>
      <c r="F94" s="85"/>
      <c r="G94" s="80"/>
      <c r="H94" s="80"/>
      <c r="I94" s="80"/>
      <c r="J94" s="80"/>
      <c r="K94" s="80"/>
      <c r="L94" s="80"/>
      <c r="M94" s="81"/>
      <c r="N94" s="80"/>
      <c r="O94" s="80"/>
      <c r="P94" s="80"/>
      <c r="Q94" s="80"/>
      <c r="R94" s="80"/>
      <c r="S94" s="80"/>
      <c r="T94" s="80"/>
      <c r="U94" s="80"/>
      <c r="V94" s="80"/>
      <c r="W94" s="302"/>
      <c r="X94" s="82"/>
      <c r="Y94" s="83"/>
      <c r="Z94" s="302"/>
      <c r="AA94" s="82"/>
      <c r="AB94" s="83"/>
      <c r="AC94" s="305"/>
      <c r="AD94" s="308"/>
      <c r="AE94" s="311"/>
      <c r="AF94" s="311"/>
      <c r="AG94" s="299"/>
      <c r="AH94" s="299"/>
      <c r="AI94" s="299"/>
      <c r="AJ94" s="109"/>
      <c r="AK94" s="290"/>
      <c r="BD94" s="65"/>
      <c r="BE94" s="168"/>
      <c r="BF94" s="168" t="str">
        <f t="shared" ref="BF94" si="374">IF(OR($AL99=1,$AL99=2),IF(AM99=1,G$3&amp;" | ","")&amp;IF(AN99=1,H$3&amp;" | ","")&amp;IF(AO99=1,I$3&amp;" | ","")&amp;IF(AP99=1,$J$3&amp;" | ","")&amp;IF(AQ99=1,K$3&amp;" | ","")&amp;IF(AR99=1,L$3&amp;" | ","")&amp;" | ","")&amp;IF(AS99=1,N$3&amp;" | ","")&amp;IF(AT99=1,O$3&amp;" | ","")&amp;IF(AU99=1,P$3&amp;" | ","")&amp;IF(AV99=1,Q$3&amp;" | ","")&amp;IF(AW99=1,R$3&amp;" | ","")&amp;IF(AX99=1,S$3&amp;" | ","")&amp;IF(AY99=1,T$3&amp;" | ","")&amp;IF(AZ99=1,U$3&amp;" | ","")&amp;IF(BA99=1,V94&amp;" | ","")&amp;IF(BB99=1,W93&amp;" | ","")&amp;IF(BC99=1,Z93&amp;" | ","")</f>
        <v/>
      </c>
    </row>
    <row r="95" spans="1:58" ht="21" customHeight="1">
      <c r="A95" s="315"/>
      <c r="B95" s="318"/>
      <c r="C95" s="321"/>
      <c r="D95" s="321"/>
      <c r="E95" s="321"/>
      <c r="F95" s="85"/>
      <c r="G95" s="86"/>
      <c r="H95" s="86"/>
      <c r="I95" s="86"/>
      <c r="J95" s="86"/>
      <c r="K95" s="86"/>
      <c r="L95" s="87"/>
      <c r="M95" s="88"/>
      <c r="N95" s="86"/>
      <c r="O95" s="86"/>
      <c r="P95" s="86"/>
      <c r="Q95" s="86"/>
      <c r="R95" s="86"/>
      <c r="S95" s="86"/>
      <c r="T95" s="86"/>
      <c r="U95" s="86"/>
      <c r="V95" s="86"/>
      <c r="W95" s="303"/>
      <c r="X95" s="89"/>
      <c r="Y95" s="90"/>
      <c r="Z95" s="303"/>
      <c r="AA95" s="89"/>
      <c r="AB95" s="90"/>
      <c r="AC95" s="306"/>
      <c r="AD95" s="309"/>
      <c r="AE95" s="312"/>
      <c r="AF95" s="312"/>
      <c r="AG95" s="300"/>
      <c r="AH95" s="300"/>
      <c r="AI95" s="300"/>
      <c r="AJ95" s="293"/>
      <c r="AK95" s="291"/>
      <c r="BE95" s="168"/>
      <c r="BF95" s="168"/>
    </row>
    <row r="96" spans="1:58" ht="21" customHeight="1">
      <c r="A96" s="315"/>
      <c r="B96" s="318"/>
      <c r="C96" s="321"/>
      <c r="D96" s="321"/>
      <c r="E96" s="321"/>
      <c r="F96" s="91"/>
      <c r="G96" s="92"/>
      <c r="H96" s="92"/>
      <c r="I96" s="92"/>
      <c r="J96" s="92"/>
      <c r="K96" s="92"/>
      <c r="L96" s="93"/>
      <c r="M96" s="88"/>
      <c r="N96" s="92"/>
      <c r="O96" s="92"/>
      <c r="P96" s="92"/>
      <c r="Q96" s="92"/>
      <c r="R96" s="92"/>
      <c r="S96" s="92"/>
      <c r="T96" s="92"/>
      <c r="U96" s="92"/>
      <c r="V96" s="92"/>
      <c r="W96" s="303"/>
      <c r="X96" s="94"/>
      <c r="Y96" s="95"/>
      <c r="Z96" s="303"/>
      <c r="AA96" s="94"/>
      <c r="AB96" s="95"/>
      <c r="AC96" s="306"/>
      <c r="AD96" s="309"/>
      <c r="AE96" s="312"/>
      <c r="AF96" s="312"/>
      <c r="AG96" s="300"/>
      <c r="AH96" s="300"/>
      <c r="AI96" s="300"/>
      <c r="AJ96" s="294"/>
      <c r="AK96" s="291"/>
      <c r="BE96" s="168"/>
      <c r="BF96" s="168"/>
    </row>
    <row r="97" spans="1:58" ht="21" customHeight="1">
      <c r="A97" s="315"/>
      <c r="B97" s="318"/>
      <c r="C97" s="321"/>
      <c r="D97" s="321"/>
      <c r="E97" s="321"/>
      <c r="F97" s="296"/>
      <c r="G97" s="96"/>
      <c r="H97" s="96"/>
      <c r="I97" s="96"/>
      <c r="J97" s="96"/>
      <c r="K97" s="96"/>
      <c r="L97" s="97"/>
      <c r="M97" s="98"/>
      <c r="N97" s="96"/>
      <c r="O97" s="96"/>
      <c r="P97" s="96"/>
      <c r="Q97" s="96"/>
      <c r="R97" s="96"/>
      <c r="S97" s="96"/>
      <c r="T97" s="96"/>
      <c r="U97" s="96"/>
      <c r="V97" s="96"/>
      <c r="W97" s="303"/>
      <c r="X97" s="99"/>
      <c r="Y97" s="100"/>
      <c r="Z97" s="303"/>
      <c r="AA97" s="99"/>
      <c r="AB97" s="100"/>
      <c r="AC97" s="306"/>
      <c r="AD97" s="309"/>
      <c r="AE97" s="312"/>
      <c r="AF97" s="312"/>
      <c r="AG97" s="300"/>
      <c r="AH97" s="300"/>
      <c r="AI97" s="300"/>
      <c r="AJ97" s="294"/>
      <c r="AK97" s="291"/>
      <c r="BE97" s="168"/>
      <c r="BF97" s="168"/>
    </row>
    <row r="98" spans="1:58" ht="21" customHeight="1">
      <c r="A98" s="315"/>
      <c r="B98" s="318"/>
      <c r="C98" s="321"/>
      <c r="D98" s="321"/>
      <c r="E98" s="321"/>
      <c r="F98" s="297"/>
      <c r="G98" s="101"/>
      <c r="H98" s="101"/>
      <c r="I98" s="101"/>
      <c r="J98" s="101"/>
      <c r="K98" s="101"/>
      <c r="L98" s="102"/>
      <c r="M98" s="103"/>
      <c r="N98" s="101"/>
      <c r="O98" s="101"/>
      <c r="P98" s="101"/>
      <c r="Q98" s="101"/>
      <c r="R98" s="101"/>
      <c r="S98" s="101"/>
      <c r="T98" s="101"/>
      <c r="U98" s="101"/>
      <c r="V98" s="101"/>
      <c r="W98" s="303"/>
      <c r="X98" s="104"/>
      <c r="Y98" s="104"/>
      <c r="Z98" s="303"/>
      <c r="AA98" s="104"/>
      <c r="AB98" s="104"/>
      <c r="AC98" s="306"/>
      <c r="AD98" s="309"/>
      <c r="AE98" s="312"/>
      <c r="AF98" s="312"/>
      <c r="AG98" s="300"/>
      <c r="AH98" s="300"/>
      <c r="AI98" s="300"/>
      <c r="AJ98" s="294"/>
      <c r="AK98" s="291"/>
    </row>
    <row r="99" spans="1:58" ht="21" customHeight="1" thickBot="1">
      <c r="A99" s="316"/>
      <c r="B99" s="319"/>
      <c r="C99" s="322"/>
      <c r="D99" s="322"/>
      <c r="E99" s="322"/>
      <c r="F99" s="105"/>
      <c r="G99" s="106"/>
      <c r="H99" s="106"/>
      <c r="I99" s="106"/>
      <c r="J99" s="106"/>
      <c r="K99" s="106"/>
      <c r="L99" s="107"/>
      <c r="M99" s="108"/>
      <c r="N99" s="106"/>
      <c r="O99" s="106"/>
      <c r="P99" s="106"/>
      <c r="Q99" s="106"/>
      <c r="R99" s="106"/>
      <c r="S99" s="106"/>
      <c r="T99" s="106"/>
      <c r="U99" s="106"/>
      <c r="V99" s="106"/>
      <c r="W99" s="304"/>
      <c r="X99" s="298"/>
      <c r="Y99" s="298"/>
      <c r="Z99" s="304"/>
      <c r="AA99" s="298"/>
      <c r="AB99" s="298"/>
      <c r="AC99" s="307"/>
      <c r="AD99" s="310"/>
      <c r="AE99" s="313"/>
      <c r="AF99" s="313"/>
      <c r="AG99" s="301"/>
      <c r="AH99" s="301"/>
      <c r="AI99" s="301"/>
      <c r="AJ99" s="295"/>
      <c r="AK99" s="292"/>
      <c r="AL99" s="53"/>
      <c r="AM99" s="64"/>
      <c r="AN99" s="64"/>
      <c r="AO99" s="64"/>
      <c r="AP99" s="64"/>
      <c r="AQ99" s="64"/>
      <c r="AR99" s="64"/>
      <c r="AS99" s="64"/>
      <c r="AT99" s="64"/>
      <c r="AU99" s="64"/>
      <c r="AV99" s="64"/>
      <c r="AW99" s="64"/>
      <c r="AX99" s="64"/>
      <c r="AY99" s="64"/>
      <c r="AZ99" s="64"/>
      <c r="BA99" s="64"/>
      <c r="BB99" s="64"/>
      <c r="BC99" s="64"/>
    </row>
  </sheetData>
  <autoFilter ref="A3:AL85">
    <filterColumn colId="2" showButton="0"/>
    <filterColumn colId="11" showButton="0"/>
    <filterColumn colId="16"/>
    <filterColumn colId="17" showButton="0"/>
    <filterColumn colId="22" showButton="0"/>
    <filterColumn colId="23" showButton="0"/>
    <filterColumn colId="24" showButton="0"/>
    <filterColumn colId="25" showButton="0"/>
    <filterColumn colId="26" showButton="0"/>
    <filterColumn colId="29"/>
    <filterColumn colId="32"/>
    <filterColumn colId="33"/>
  </autoFilter>
  <mergeCells count="358">
    <mergeCell ref="A10:A15"/>
    <mergeCell ref="B10:B15"/>
    <mergeCell ref="C10:C15"/>
    <mergeCell ref="D10:D15"/>
    <mergeCell ref="E10:E15"/>
    <mergeCell ref="AD4:AD9"/>
    <mergeCell ref="AF4:AF9"/>
    <mergeCell ref="AI4:AI9"/>
    <mergeCell ref="AK4:AK9"/>
    <mergeCell ref="AI10:AI15"/>
    <mergeCell ref="AK10:AK15"/>
    <mergeCell ref="A4:A9"/>
    <mergeCell ref="B4:B9"/>
    <mergeCell ref="C4:C9"/>
    <mergeCell ref="D4:D9"/>
    <mergeCell ref="E4:E9"/>
    <mergeCell ref="W4:W9"/>
    <mergeCell ref="Z4:Z9"/>
    <mergeCell ref="B1:C1"/>
    <mergeCell ref="I1:U1"/>
    <mergeCell ref="W1:Z1"/>
    <mergeCell ref="AC1:AK1"/>
    <mergeCell ref="A2:A3"/>
    <mergeCell ref="B2:B3"/>
    <mergeCell ref="C2:D3"/>
    <mergeCell ref="E2:E3"/>
    <mergeCell ref="G2:K2"/>
    <mergeCell ref="L2:V2"/>
    <mergeCell ref="AK2:AK3"/>
    <mergeCell ref="L3:M3"/>
    <mergeCell ref="BF4:BF7"/>
    <mergeCell ref="AJ5:AJ9"/>
    <mergeCell ref="F7:F8"/>
    <mergeCell ref="X9:Y9"/>
    <mergeCell ref="AA9:AB9"/>
    <mergeCell ref="BE4:BE7"/>
    <mergeCell ref="AH4:AH9"/>
    <mergeCell ref="AG4:AG9"/>
    <mergeCell ref="AC4:AC6"/>
    <mergeCell ref="AC7:AC9"/>
    <mergeCell ref="AE4:AE6"/>
    <mergeCell ref="AE7:AE9"/>
    <mergeCell ref="BE10:BE13"/>
    <mergeCell ref="BF10:BF13"/>
    <mergeCell ref="AJ11:AJ15"/>
    <mergeCell ref="F13:F14"/>
    <mergeCell ref="X15:Y15"/>
    <mergeCell ref="AA15:AB15"/>
    <mergeCell ref="AH10:AH15"/>
    <mergeCell ref="AG10:AG15"/>
    <mergeCell ref="W10:W15"/>
    <mergeCell ref="Z10:Z15"/>
    <mergeCell ref="AC10:AC15"/>
    <mergeCell ref="AD10:AD15"/>
    <mergeCell ref="AE10:AE15"/>
    <mergeCell ref="AF10:AF15"/>
    <mergeCell ref="D16:D21"/>
    <mergeCell ref="E16:E21"/>
    <mergeCell ref="W16:W21"/>
    <mergeCell ref="W2:AB3"/>
    <mergeCell ref="AC2:AC3"/>
    <mergeCell ref="AE2:AE3"/>
    <mergeCell ref="AF2:AF3"/>
    <mergeCell ref="AI2:AI3"/>
    <mergeCell ref="AJ2:AJ3"/>
    <mergeCell ref="AH2:AH3"/>
    <mergeCell ref="AG2:AG3"/>
    <mergeCell ref="A22:A27"/>
    <mergeCell ref="B22:B27"/>
    <mergeCell ref="C22:C27"/>
    <mergeCell ref="D22:D27"/>
    <mergeCell ref="E22:E27"/>
    <mergeCell ref="W22:W27"/>
    <mergeCell ref="AK16:AK21"/>
    <mergeCell ref="BE16:BE19"/>
    <mergeCell ref="BF16:BF19"/>
    <mergeCell ref="AJ17:AJ21"/>
    <mergeCell ref="F19:F20"/>
    <mergeCell ref="X21:Y21"/>
    <mergeCell ref="AA21:AB21"/>
    <mergeCell ref="AH16:AH21"/>
    <mergeCell ref="AG16:AG21"/>
    <mergeCell ref="Z16:Z21"/>
    <mergeCell ref="AC16:AC21"/>
    <mergeCell ref="AD16:AD21"/>
    <mergeCell ref="AE16:AE21"/>
    <mergeCell ref="AF16:AF21"/>
    <mergeCell ref="AI16:AI21"/>
    <mergeCell ref="A16:A21"/>
    <mergeCell ref="B16:B21"/>
    <mergeCell ref="C16:C21"/>
    <mergeCell ref="D28:D33"/>
    <mergeCell ref="E28:E33"/>
    <mergeCell ref="W28:W33"/>
    <mergeCell ref="AK22:AK27"/>
    <mergeCell ref="BE22:BE25"/>
    <mergeCell ref="BF22:BF25"/>
    <mergeCell ref="AJ23:AJ27"/>
    <mergeCell ref="F25:F26"/>
    <mergeCell ref="X27:Y27"/>
    <mergeCell ref="AA27:AB27"/>
    <mergeCell ref="AH22:AH27"/>
    <mergeCell ref="AG22:AG27"/>
    <mergeCell ref="Z22:Z27"/>
    <mergeCell ref="AC22:AC27"/>
    <mergeCell ref="AD22:AD27"/>
    <mergeCell ref="AE22:AE27"/>
    <mergeCell ref="AF22:AF27"/>
    <mergeCell ref="AI22:AI27"/>
    <mergeCell ref="A34:A39"/>
    <mergeCell ref="B34:B39"/>
    <mergeCell ref="C34:C39"/>
    <mergeCell ref="D34:D39"/>
    <mergeCell ref="E34:E39"/>
    <mergeCell ref="W34:W39"/>
    <mergeCell ref="AK28:AK33"/>
    <mergeCell ref="BE28:BE31"/>
    <mergeCell ref="BF28:BF31"/>
    <mergeCell ref="AJ29:AJ33"/>
    <mergeCell ref="F31:F32"/>
    <mergeCell ref="X33:Y33"/>
    <mergeCell ref="AA33:AB33"/>
    <mergeCell ref="AH28:AH33"/>
    <mergeCell ref="AG28:AG33"/>
    <mergeCell ref="Z28:Z33"/>
    <mergeCell ref="AC28:AC33"/>
    <mergeCell ref="AD28:AD33"/>
    <mergeCell ref="AE28:AE33"/>
    <mergeCell ref="AF28:AF33"/>
    <mergeCell ref="AI28:AI33"/>
    <mergeCell ref="A28:A33"/>
    <mergeCell ref="B28:B33"/>
    <mergeCell ref="C28:C33"/>
    <mergeCell ref="D40:D45"/>
    <mergeCell ref="E40:E45"/>
    <mergeCell ref="W40:W45"/>
    <mergeCell ref="AK34:AK39"/>
    <mergeCell ref="BE34:BE37"/>
    <mergeCell ref="BF34:BF37"/>
    <mergeCell ref="AJ35:AJ39"/>
    <mergeCell ref="F37:F38"/>
    <mergeCell ref="X39:Y39"/>
    <mergeCell ref="AA39:AB39"/>
    <mergeCell ref="AH34:AH39"/>
    <mergeCell ref="AG34:AG39"/>
    <mergeCell ref="Z34:Z39"/>
    <mergeCell ref="AC34:AC39"/>
    <mergeCell ref="AD34:AD39"/>
    <mergeCell ref="AE34:AE39"/>
    <mergeCell ref="AF34:AF39"/>
    <mergeCell ref="AI34:AI39"/>
    <mergeCell ref="A46:A51"/>
    <mergeCell ref="B46:B51"/>
    <mergeCell ref="C46:C51"/>
    <mergeCell ref="D46:D51"/>
    <mergeCell ref="E46:E51"/>
    <mergeCell ref="W46:W51"/>
    <mergeCell ref="AK40:AK45"/>
    <mergeCell ref="BE40:BE43"/>
    <mergeCell ref="BF40:BF43"/>
    <mergeCell ref="AJ41:AJ45"/>
    <mergeCell ref="F43:F44"/>
    <mergeCell ref="X45:Y45"/>
    <mergeCell ref="AA45:AB45"/>
    <mergeCell ref="AH40:AH45"/>
    <mergeCell ref="AG40:AG45"/>
    <mergeCell ref="Z40:Z45"/>
    <mergeCell ref="AC40:AC45"/>
    <mergeCell ref="AD40:AD45"/>
    <mergeCell ref="AE40:AE45"/>
    <mergeCell ref="AF40:AF45"/>
    <mergeCell ref="AI40:AI45"/>
    <mergeCell ref="A40:A45"/>
    <mergeCell ref="B40:B45"/>
    <mergeCell ref="C40:C45"/>
    <mergeCell ref="D52:D57"/>
    <mergeCell ref="E52:E57"/>
    <mergeCell ref="W52:W57"/>
    <mergeCell ref="AK46:AK51"/>
    <mergeCell ref="BE46:BE49"/>
    <mergeCell ref="BF46:BF49"/>
    <mergeCell ref="AJ47:AJ51"/>
    <mergeCell ref="F49:F50"/>
    <mergeCell ref="X51:Y51"/>
    <mergeCell ref="AA51:AB51"/>
    <mergeCell ref="AH46:AH51"/>
    <mergeCell ref="AG46:AG51"/>
    <mergeCell ref="Z46:Z51"/>
    <mergeCell ref="AC46:AC51"/>
    <mergeCell ref="AD46:AD51"/>
    <mergeCell ref="AE46:AE51"/>
    <mergeCell ref="AF46:AF51"/>
    <mergeCell ref="AI46:AI51"/>
    <mergeCell ref="A58:A63"/>
    <mergeCell ref="B58:B63"/>
    <mergeCell ref="C58:C63"/>
    <mergeCell ref="D58:D63"/>
    <mergeCell ref="E58:E63"/>
    <mergeCell ref="W58:W63"/>
    <mergeCell ref="AK52:AK57"/>
    <mergeCell ref="BE52:BE55"/>
    <mergeCell ref="BF52:BF55"/>
    <mergeCell ref="AJ53:AJ57"/>
    <mergeCell ref="F55:F56"/>
    <mergeCell ref="X57:Y57"/>
    <mergeCell ref="AA57:AB57"/>
    <mergeCell ref="AH52:AH57"/>
    <mergeCell ref="AG52:AG57"/>
    <mergeCell ref="Z52:Z57"/>
    <mergeCell ref="AC52:AC57"/>
    <mergeCell ref="AD52:AD57"/>
    <mergeCell ref="AE52:AE57"/>
    <mergeCell ref="AF52:AF57"/>
    <mergeCell ref="AI52:AI57"/>
    <mergeCell ref="A52:A57"/>
    <mergeCell ref="B52:B57"/>
    <mergeCell ref="C52:C57"/>
    <mergeCell ref="D64:D69"/>
    <mergeCell ref="E64:E69"/>
    <mergeCell ref="W64:W69"/>
    <mergeCell ref="AK58:AK63"/>
    <mergeCell ref="BE58:BE61"/>
    <mergeCell ref="BF58:BF61"/>
    <mergeCell ref="AJ59:AJ63"/>
    <mergeCell ref="F61:F62"/>
    <mergeCell ref="X63:Y63"/>
    <mergeCell ref="AA63:AB63"/>
    <mergeCell ref="AH58:AH63"/>
    <mergeCell ref="AG58:AG63"/>
    <mergeCell ref="Z58:Z63"/>
    <mergeCell ref="AC58:AC63"/>
    <mergeCell ref="AD58:AD63"/>
    <mergeCell ref="AE58:AE63"/>
    <mergeCell ref="AF58:AF63"/>
    <mergeCell ref="AI58:AI63"/>
    <mergeCell ref="A70:A75"/>
    <mergeCell ref="B70:B75"/>
    <mergeCell ref="C70:C75"/>
    <mergeCell ref="D70:D75"/>
    <mergeCell ref="E70:E75"/>
    <mergeCell ref="W70:W75"/>
    <mergeCell ref="AK64:AK69"/>
    <mergeCell ref="BE64:BE67"/>
    <mergeCell ref="BF64:BF67"/>
    <mergeCell ref="AJ65:AJ69"/>
    <mergeCell ref="F67:F68"/>
    <mergeCell ref="X69:Y69"/>
    <mergeCell ref="AA69:AB69"/>
    <mergeCell ref="AH64:AH69"/>
    <mergeCell ref="AG64:AG69"/>
    <mergeCell ref="Z64:Z69"/>
    <mergeCell ref="AC64:AC69"/>
    <mergeCell ref="AD64:AD69"/>
    <mergeCell ref="AE64:AE69"/>
    <mergeCell ref="AF64:AF69"/>
    <mergeCell ref="AI64:AI69"/>
    <mergeCell ref="A64:A69"/>
    <mergeCell ref="B64:B69"/>
    <mergeCell ref="C64:C69"/>
    <mergeCell ref="D76:D81"/>
    <mergeCell ref="E76:E81"/>
    <mergeCell ref="W76:W81"/>
    <mergeCell ref="AK70:AK75"/>
    <mergeCell ref="BE70:BE73"/>
    <mergeCell ref="BF70:BF73"/>
    <mergeCell ref="AJ71:AJ75"/>
    <mergeCell ref="F73:F74"/>
    <mergeCell ref="X75:Y75"/>
    <mergeCell ref="AA75:AB75"/>
    <mergeCell ref="AH70:AH75"/>
    <mergeCell ref="AG70:AG75"/>
    <mergeCell ref="Z70:Z75"/>
    <mergeCell ref="AC70:AC75"/>
    <mergeCell ref="AD70:AD75"/>
    <mergeCell ref="AE70:AE75"/>
    <mergeCell ref="AF70:AF75"/>
    <mergeCell ref="AI70:AI75"/>
    <mergeCell ref="A82:A87"/>
    <mergeCell ref="B82:B87"/>
    <mergeCell ref="C82:C87"/>
    <mergeCell ref="D82:D87"/>
    <mergeCell ref="E82:E87"/>
    <mergeCell ref="W82:W87"/>
    <mergeCell ref="AK76:AK81"/>
    <mergeCell ref="BE76:BE79"/>
    <mergeCell ref="BF76:BF79"/>
    <mergeCell ref="AJ77:AJ81"/>
    <mergeCell ref="F79:F80"/>
    <mergeCell ref="X81:Y81"/>
    <mergeCell ref="AA81:AB81"/>
    <mergeCell ref="AH76:AH81"/>
    <mergeCell ref="AG76:AG81"/>
    <mergeCell ref="Z76:Z81"/>
    <mergeCell ref="AC76:AC81"/>
    <mergeCell ref="AD76:AD81"/>
    <mergeCell ref="AE76:AE81"/>
    <mergeCell ref="AF76:AF81"/>
    <mergeCell ref="AI76:AI81"/>
    <mergeCell ref="A76:A81"/>
    <mergeCell ref="B76:B81"/>
    <mergeCell ref="C76:C81"/>
    <mergeCell ref="D88:D93"/>
    <mergeCell ref="E88:E93"/>
    <mergeCell ref="W88:W93"/>
    <mergeCell ref="AK82:AK87"/>
    <mergeCell ref="BE82:BE85"/>
    <mergeCell ref="BF82:BF85"/>
    <mergeCell ref="AJ83:AJ87"/>
    <mergeCell ref="F85:F86"/>
    <mergeCell ref="X87:Y87"/>
    <mergeCell ref="AA87:AB87"/>
    <mergeCell ref="AH82:AH87"/>
    <mergeCell ref="AG82:AG87"/>
    <mergeCell ref="Z82:Z87"/>
    <mergeCell ref="AC82:AC87"/>
    <mergeCell ref="AD82:AD87"/>
    <mergeCell ref="AE82:AE87"/>
    <mergeCell ref="AF82:AF87"/>
    <mergeCell ref="AI82:AI87"/>
    <mergeCell ref="A94:A99"/>
    <mergeCell ref="B94:B99"/>
    <mergeCell ref="C94:C99"/>
    <mergeCell ref="D94:D99"/>
    <mergeCell ref="E94:E99"/>
    <mergeCell ref="W94:W99"/>
    <mergeCell ref="AK88:AK93"/>
    <mergeCell ref="BE88:BE91"/>
    <mergeCell ref="BF88:BF91"/>
    <mergeCell ref="AJ89:AJ93"/>
    <mergeCell ref="F91:F92"/>
    <mergeCell ref="X93:Y93"/>
    <mergeCell ref="AA93:AB93"/>
    <mergeCell ref="AH88:AH93"/>
    <mergeCell ref="AG88:AG93"/>
    <mergeCell ref="Z88:Z93"/>
    <mergeCell ref="AC88:AC93"/>
    <mergeCell ref="AD88:AD93"/>
    <mergeCell ref="AE88:AE93"/>
    <mergeCell ref="AF88:AF93"/>
    <mergeCell ref="AI88:AI93"/>
    <mergeCell ref="A88:A93"/>
    <mergeCell ref="B88:B93"/>
    <mergeCell ref="C88:C93"/>
    <mergeCell ref="AK94:AK99"/>
    <mergeCell ref="BE94:BE97"/>
    <mergeCell ref="BF94:BF97"/>
    <mergeCell ref="AJ95:AJ99"/>
    <mergeCell ref="F97:F98"/>
    <mergeCell ref="X99:Y99"/>
    <mergeCell ref="AA99:AB99"/>
    <mergeCell ref="AH94:AH99"/>
    <mergeCell ref="AG94:AG99"/>
    <mergeCell ref="Z94:Z99"/>
    <mergeCell ref="AC94:AC99"/>
    <mergeCell ref="AD94:AD99"/>
    <mergeCell ref="AE94:AE99"/>
    <mergeCell ref="AF94:AF99"/>
    <mergeCell ref="AI94:AI99"/>
  </mergeCells>
  <conditionalFormatting sqref="AA9 X9 G9:V9 AA15 AA21 AA27 AA33 AA39 AA45 AA51 AA57 AA63 AA69 AA75 AA81 AA87 AA93 AA99 X15 X21 X27 X33 X39 X45 X51 X57 X63 X69 X75 X81 X87 X93 X99 G15:V15 G21:V21 G27:V27 G33:V33 G39:V39 G45:V45 G51:V51 G57:V57 G63:V63 G69:V69 G75:V75 G81:V81 G87:V87 G93:V93 G99:V99">
    <cfRule type="containsText" dxfId="48" priority="48" operator="containsText" text="ملغاه">
      <formula>NOT(ISERROR(SEARCH("ملغاه",G9)))</formula>
    </cfRule>
    <cfRule type="containsText" dxfId="47" priority="49" operator="containsText" text="ض,ضج,غ,ملغاه">
      <formula>NOT(ISERROR(SEARCH("ض,ضج,غ,ملغاه",G9)))</formula>
    </cfRule>
  </conditionalFormatting>
  <conditionalFormatting sqref="G9:K9 N9:V9 G15:K15 G21:K21 G27:K27 G33:K33 G39:K39 G45:K45 G51:K51 G57:K57 G63:K63 G69:K69 G75:K75 G81:K81 G87:K87 G93:K93 G99:K99 N15:V15 N21:V21 N27:V27 N33:V33 N39:V39 N45:V45 N51:V51 N57:V57 N63:V63 N69:V69 N75:V75 N81:V81 N87:V87 N93:V93 N99:V99">
    <cfRule type="containsText" dxfId="46" priority="47" operator="containsText" text="غ,ض,ضج">
      <formula>NOT(ISERROR(SEARCH("غ,ض,ضج",G9)))</formula>
    </cfRule>
  </conditionalFormatting>
  <conditionalFormatting sqref="G7:K8 N7:V8 G13:K14 G19:K20 G25:K26 G31:K32 G37:K38 G43:K44 G49:K50 G55:K56 G61:K62 G67:K68 G73:K74 G79:K80 G85:K86 G91:K92 G97:K98 N13:V14 N19:V20 N25:V26 N31:V32 N37:V38 N43:V44 N49:V50 N55:V56 N61:V62 N67:V68 N73:V74 N79:V80 N85:V86 N91:V92 N97:V98">
    <cfRule type="cellIs" dxfId="45" priority="45" operator="equal">
      <formula>49</formula>
    </cfRule>
    <cfRule type="cellIs" dxfId="44" priority="46" operator="equal">
      <formula>48</formula>
    </cfRule>
  </conditionalFormatting>
  <conditionalFormatting sqref="L4:L6 L10:L12 L16:L18 L22:L24 L28:L30 L34:L36 L40:L42 L46:L48 L52:L54 L58:L60 L64:L66 L70:L72 L76:L78 L82:L84 L88:L90 L94:L96">
    <cfRule type="cellIs" dxfId="43" priority="44" operator="equal">
      <formula>24</formula>
    </cfRule>
  </conditionalFormatting>
  <conditionalFormatting sqref="L7:L8 L13:L14 L19:L20 L25:L26 L31:L32 L37:L38 L43:L44 L49:L50 L55:L56 L61:L62 L67:L68 L73:L74 L79:L80 L85:L86 L91:L92 L97:L98">
    <cfRule type="cellIs" dxfId="42" priority="38" operator="between">
      <formula>48</formula>
      <formula>49</formula>
    </cfRule>
    <cfRule type="cellIs" dxfId="41" priority="39" operator="equal">
      <formula>49</formula>
    </cfRule>
    <cfRule type="cellIs" dxfId="40" priority="40" operator="equal">
      <formula>48</formula>
    </cfRule>
    <cfRule type="cellIs" dxfId="39" priority="41" operator="between">
      <formula>0</formula>
      <formula>23</formula>
    </cfRule>
    <cfRule type="cellIs" dxfId="38" priority="42" operator="lessThan">
      <formula>23</formula>
    </cfRule>
    <cfRule type="cellIs" dxfId="37" priority="43" operator="equal">
      <formula>0</formula>
    </cfRule>
  </conditionalFormatting>
  <conditionalFormatting sqref="L7:L8 G9:V9 L13:L14 L19:L20 L25:L26 L31:L32 L37:L38 L43:L44 L49:L50 L55:L56 L61:L62 L67:L68 L73:L74 L79:L80 L85:L86 L91:L92 L97:L98 G15:V15 G21:V21 G27:V27 G33:V33 G39:V39 G45:V45 G51:V51 G57:V57 G63:V63 G69:V69 G75:V75 G81:V81 G87:V87 G93:V93 G99:V99">
    <cfRule type="containsText" dxfId="36" priority="37" operator="containsText" text="ض،ضج،غ،ملغاه">
      <formula>NOT(ISERROR(SEARCH("ض،ضج،غ،ملغاه",G7)))</formula>
    </cfRule>
  </conditionalFormatting>
  <conditionalFormatting sqref="L7:L8 L13:L14 L19:L20 L25:L26 L31:L32 L37:L38 L43:L44 L49:L50 L55:L56 L61:L62 L67:L68 L73:L74 L79:L80 L85:L86 L91:L92 L97:L98">
    <cfRule type="cellIs" dxfId="35" priority="32" operator="equal">
      <formula>49</formula>
    </cfRule>
    <cfRule type="cellIs" dxfId="34" priority="33" operator="equal">
      <formula>48</formula>
    </cfRule>
    <cfRule type="cellIs" dxfId="33" priority="34" operator="between">
      <formula>0</formula>
      <formula>23</formula>
    </cfRule>
    <cfRule type="cellIs" dxfId="32" priority="35" operator="lessThan">
      <formula>23</formula>
    </cfRule>
    <cfRule type="cellIs" dxfId="31" priority="36" operator="equal">
      <formula>0</formula>
    </cfRule>
  </conditionalFormatting>
  <conditionalFormatting sqref="L9 L15 L21 L27 L33 L39 L45 L51 L57 L63 L69 L75 L81 L87 L93 L99">
    <cfRule type="containsText" dxfId="30" priority="28" operator="containsText" text="غ">
      <formula>NOT(ISERROR(SEARCH("غ",L9)))</formula>
    </cfRule>
    <cfRule type="containsText" dxfId="29" priority="29" operator="containsText" text="ضج">
      <formula>NOT(ISERROR(SEARCH("ضج",L9)))</formula>
    </cfRule>
    <cfRule type="containsText" dxfId="28" priority="30" operator="containsText" text="ض">
      <formula>NOT(ISERROR(SEARCH("ض",L9)))</formula>
    </cfRule>
    <cfRule type="containsText" dxfId="27" priority="31" operator="containsText" text="غ,ض,ضج">
      <formula>NOT(ISERROR(SEARCH("غ,ض,ضج",L9)))</formula>
    </cfRule>
  </conditionalFormatting>
  <conditionalFormatting sqref="G9:V9 G15:V15 G21:V21 G27:V27 G33:V33 G39:V39 G45:V45 G51:V51 G57:V57 G63:V63 G69:V69 G75:V75 G81:V81 G87:V87 G93:V93 G99:V99">
    <cfRule type="containsText" dxfId="26" priority="26" operator="containsText" text="غ">
      <formula>NOT(ISERROR(SEARCH("غ",G9)))</formula>
    </cfRule>
    <cfRule type="containsText" dxfId="25" priority="27" operator="containsText" text="ض">
      <formula>NOT(ISERROR(SEARCH("ض",G9)))</formula>
    </cfRule>
  </conditionalFormatting>
  <conditionalFormatting sqref="L9 L15 L21 L27 L33 L39 L45 L51 L57 L63 L69 L75 L81 L87 L93 L99">
    <cfRule type="containsText" dxfId="24" priority="22" operator="containsText" text="ملغاه">
      <formula>NOT(ISERROR(SEARCH("ملغاه",L9)))</formula>
    </cfRule>
    <cfRule type="containsText" dxfId="23" priority="23" operator="containsText" text="غ">
      <formula>NOT(ISERROR(SEARCH("غ",L9)))</formula>
    </cfRule>
    <cfRule type="containsText" dxfId="22" priority="24" operator="containsText" text="ضج">
      <formula>NOT(ISERROR(SEARCH("ضج",L9)))</formula>
    </cfRule>
    <cfRule type="containsText" dxfId="21" priority="25" operator="containsText" text="ض">
      <formula>NOT(ISERROR(SEARCH("ض",L9)))</formula>
    </cfRule>
  </conditionalFormatting>
  <conditionalFormatting sqref="G9:K9 N9:V9 G15:K15 G21:K21 G27:K27 G33:K33 G39:K39 G45:K45 G51:K51 G57:K57 G63:K63 G69:K69 G75:K75 G81:K81 G87:K87 G93:K93 G99:K99 N15:V15 N21:V21 N27:V27 N33:V33 N39:V39 N45:V45 N51:V51 N57:V57 N63:V63 N69:V69 N75:V75 N81:V81 N87:V87 N93:V93 N99:V99">
    <cfRule type="containsText" dxfId="20" priority="15" operator="containsText" text="غ">
      <formula>NOT(ISERROR(SEARCH("غ",G9)))</formula>
    </cfRule>
    <cfRule type="containsText" dxfId="19" priority="16" operator="containsText" text="ضج">
      <formula>NOT(ISERROR(SEARCH("ضج",G9)))</formula>
    </cfRule>
    <cfRule type="containsText" dxfId="18" priority="17" operator="containsText" text="ض">
      <formula>NOT(ISERROR(SEARCH("ض",G9)))</formula>
    </cfRule>
    <cfRule type="containsText" dxfId="17" priority="18" operator="containsText" text="ملغاه">
      <formula>NOT(ISERROR(SEARCH("ملغاه",G9)))</formula>
    </cfRule>
    <cfRule type="containsText" dxfId="16" priority="19" operator="containsText" text="غ">
      <formula>NOT(ISERROR(SEARCH("غ",G9)))</formula>
    </cfRule>
    <cfRule type="containsText" dxfId="15" priority="20" operator="containsText" text="ضج">
      <formula>NOT(ISERROR(SEARCH("ضج",G9)))</formula>
    </cfRule>
    <cfRule type="containsText" dxfId="14" priority="21" operator="containsText" text="ض">
      <formula>NOT(ISERROR(SEARCH("ض",G9)))</formula>
    </cfRule>
  </conditionalFormatting>
  <conditionalFormatting sqref="G7:K8 N7:V8 G13:K14 G19:K20 G25:K26 G31:K32 G37:K38 G43:K44 G49:K50 G55:K56 G61:K62 G67:K68 G73:K74 G79:K80 G85:K86 G91:K92 G97:K98 N13:V14 N19:V20 N25:V26 N31:V32 N37:V38 N43:V44 N49:V50 N55:V56 N61:V62 N67:V68 N73:V74 N79:V80 N85:V86 N91:V92 N97:V98">
    <cfRule type="cellIs" dxfId="13" priority="13" operator="between">
      <formula>48</formula>
      <formula>49</formula>
    </cfRule>
    <cfRule type="cellIs" dxfId="12" priority="14" operator="between">
      <formula>48</formula>
      <formula>49</formula>
    </cfRule>
  </conditionalFormatting>
  <conditionalFormatting sqref="G9:K9 N9:V9 G15:K15 G21:K21 G27:K27 G33:K33 G39:K39 G45:K45 G51:K51 G57:K57 G63:K63 G69:K69 G75:K75 G81:K81 G87:K87 G93:K93 G99:K99 N15:V15 N21:V21 N27:V27 N33:V33 N39:V39 N45:V45 N51:V51 N57:V57 N63:V63 N69:V69 N75:V75 N81:V81 N87:V87 N93:V93 N99:V99">
    <cfRule type="containsText" dxfId="11" priority="10" operator="containsText" text="غ">
      <formula>NOT(ISERROR(SEARCH("غ",G9)))</formula>
    </cfRule>
    <cfRule type="containsText" dxfId="10" priority="11" operator="containsText" text="ضج">
      <formula>NOT(ISERROR(SEARCH("ضج",G9)))</formula>
    </cfRule>
    <cfRule type="containsText" dxfId="9" priority="12" operator="containsText" text="ض">
      <formula>NOT(ISERROR(SEARCH("ض",G9)))</formula>
    </cfRule>
  </conditionalFormatting>
  <conditionalFormatting sqref="G6:K6 N6:V6 G12:K12 G18:K18 G24:K24 G30:K30 G36:K36 G42:K42 G48:K48 G54:K54 G60:K60 G66:K66 G72:K72 G78:K78 G84:K84 G90:K90 G96:K96 N12:V12 N18:V18 N24:V24 N30:V30 N36:V36 N42:V42 N48:V48 N54:V54 N60:V60 N66:V66 N72:V72 N78:V78 N84:V84 N90:V90 N96:V96">
    <cfRule type="cellIs" dxfId="8" priority="9" operator="between">
      <formula>48</formula>
      <formula>49</formula>
    </cfRule>
  </conditionalFormatting>
  <conditionalFormatting sqref="AA9:AB9 X9 AA15:AB15 AA21:AB21 AA27:AB27 AA33:AB33 AA39:AB39 AA45:AB45 AA51:AB51 AA57:AB57 AA63:AB63 AA69:AB69 AA75:AB75 AA81:AB81 AA87:AB87 AA93:AB93 AA99:AB99 X15 X21 X27 X33 X39 X45 X51 X57 X63 X69 X75 X81 X87 X93 X99">
    <cfRule type="containsText" dxfId="7" priority="6" operator="containsText" text="غ">
      <formula>NOT(ISERROR(SEARCH("غ",X9)))</formula>
    </cfRule>
    <cfRule type="containsText" dxfId="6" priority="7" operator="containsText" text="ضج">
      <formula>NOT(ISERROR(SEARCH("ضج",X9)))</formula>
    </cfRule>
    <cfRule type="containsText" dxfId="5" priority="8" operator="containsText" text="ض">
      <formula>NOT(ISERROR(SEARCH("ض",X9)))</formula>
    </cfRule>
  </conditionalFormatting>
  <conditionalFormatting sqref="AC4:AD4 AC10:AD10 AC16:AD16 AC22:AD22 AC28:AD28 AC34:AD34 AC40:AD40 AC46:AD46 AC52:AD52 AC58:AD58 AC64:AD64 AC76:AD76 AC82:AD82 AC88:AD88 AC94:AD94 AD70 AC7">
    <cfRule type="cellIs" dxfId="4" priority="3" operator="between">
      <formula>909</formula>
      <formula>895</formula>
    </cfRule>
    <cfRule type="cellIs" dxfId="3" priority="4" operator="between">
      <formula>1119</formula>
      <formula>1055</formula>
    </cfRule>
    <cfRule type="cellIs" dxfId="2" priority="5" operator="between">
      <formula>1259</formula>
      <formula>1245</formula>
    </cfRule>
  </conditionalFormatting>
  <conditionalFormatting sqref="AF4:AF99">
    <cfRule type="containsText" dxfId="1" priority="1" operator="containsText" text="غائبة">
      <formula>NOT(ISERROR(SEARCH("غائبة",AF4)))</formula>
    </cfRule>
    <cfRule type="containsText" dxfId="0" priority="2" operator="containsText" text="راسبة">
      <formula>NOT(ISERROR(SEARCH("راسبة",AF4)))</formula>
    </cfRule>
  </conditionalFormatting>
  <pageMargins left="0.31496062992125984" right="0.31496062992125984" top="0.74803149606299213" bottom="1.3385826771653544" header="0.70866141732283472" footer="0.9055118110236221"/>
  <pageSetup paperSize="8" orientation="landscape" horizontalDpi="200" verticalDpi="200" r:id="rId1"/>
  <headerFooter>
    <oddHeader xml:space="preserve">&amp;L&amp;"Simplified Arabic,غامق"&amp;14 (&amp;P)&amp;R&amp;"Simplified Arabic,غامق"&amp;14(&amp;P) </oddHeader>
    <oddFooter>&amp;L&amp;"Simplified Arabic,عادي"&amp;16 رئيس الجامعة                         &amp;C&amp;"Simplified Arabic,غامق"&amp;14عميد الكلية: أد. نادي محمود حسن&amp;R&amp;"Simplified Arabic,عادي"&amp;16     رصده: د.حمدي محمد ضيف                   راجعه: د.أحمد محمود مرسي</oddFooter>
  </headerFooter>
  <ignoredErrors>
    <ignoredError sqref="M5:M7 L7 L9 M11:M13 L13 L15 M17:M19 L19 L21 M23:M25 L25 L27 M29:M31 L31 L33 M35:M37 L37 L39 M41:M43 L43 L45 M47:M49 L49 L51 M53:M55 L55 L57 M59:M61 L61 L63 M65:M67 L67 L69 M71:M73 L73 L75 M77:M79 L79 L8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3</vt:i4>
      </vt:variant>
    </vt:vector>
  </HeadingPairs>
  <TitlesOfParts>
    <vt:vector size="6" baseType="lpstr">
      <vt:lpstr>س1 جديد</vt:lpstr>
      <vt:lpstr>س2</vt:lpstr>
      <vt:lpstr>س3</vt:lpstr>
      <vt:lpstr>'س1 جديد'!Print_Titles</vt:lpstr>
      <vt:lpstr>س2!Print_Titles</vt:lpstr>
      <vt:lpstr>س3!Print_Titles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EID</dc:creator>
  <cp:lastModifiedBy>AHMED EID</cp:lastModifiedBy>
  <cp:lastPrinted>2017-07-12T19:24:44Z</cp:lastPrinted>
  <dcterms:created xsi:type="dcterms:W3CDTF">2017-03-08T21:35:14Z</dcterms:created>
  <dcterms:modified xsi:type="dcterms:W3CDTF">2018-03-07T18:47:44Z</dcterms:modified>
</cp:coreProperties>
</file>