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 hidePivotFieldList="1" defaultThemeVersion="124226"/>
  <bookViews>
    <workbookView xWindow="0" yWindow="0" windowWidth="20490" windowHeight="9630"/>
  </bookViews>
  <sheets>
    <sheet name="مخبر" sheetId="5" r:id="rId1"/>
    <sheet name="سلف " sheetId="10" r:id="rId2"/>
  </sheets>
  <definedNames>
    <definedName name="aaa">#REF!</definedName>
    <definedName name="اجار_ضرائب">#REF!</definedName>
    <definedName name="أجهزة_لوازم_طبية">#REF!</definedName>
    <definedName name="حساب_المرضى">#REF!</definedName>
    <definedName name="رواتب_أجور">#REF!</definedName>
    <definedName name="سلفة">#REF!</definedName>
    <definedName name="صيانة">#REF!</definedName>
    <definedName name="طعام">#REF!</definedName>
    <definedName name="فواتير">#REF!</definedName>
    <definedName name="كافيتريا">#REF!</definedName>
    <definedName name="محروقات">#REF!</definedName>
    <definedName name="مستهلكات">#REF!</definedName>
  </definedName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I54" i="10" l="1"/>
  <c r="I47" i="10" l="1"/>
  <c r="I48" i="10"/>
  <c r="I49" i="10"/>
  <c r="I50" i="10"/>
  <c r="I51" i="10"/>
  <c r="I52" i="10"/>
  <c r="F114" i="5" l="1"/>
  <c r="E114" i="5"/>
  <c r="I2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3" i="10"/>
  <c r="I44" i="10"/>
  <c r="I46" i="10"/>
  <c r="I53" i="10"/>
  <c r="I26" i="10"/>
  <c r="I19" i="10"/>
  <c r="I20" i="10"/>
  <c r="I21" i="10"/>
  <c r="I22" i="10"/>
  <c r="I23" i="10"/>
  <c r="I24" i="10"/>
  <c r="I25" i="10"/>
  <c r="I18" i="10"/>
  <c r="I15" i="10"/>
  <c r="I16" i="10"/>
  <c r="I17" i="10"/>
  <c r="I3" i="10"/>
  <c r="I4" i="10"/>
  <c r="I5" i="10"/>
  <c r="I6" i="10"/>
  <c r="I7" i="10"/>
  <c r="I8" i="10"/>
  <c r="I9" i="10"/>
  <c r="I10" i="10"/>
  <c r="I11" i="10"/>
  <c r="I12" i="10"/>
  <c r="I13" i="10"/>
  <c r="I14" i="10"/>
  <c r="S70" i="10"/>
  <c r="I55" i="10" l="1"/>
  <c r="B55" i="10"/>
  <c r="A55" i="10"/>
  <c r="M114" i="5"/>
  <c r="B114" i="5"/>
  <c r="A114" i="5"/>
  <c r="D55" i="10" l="1"/>
  <c r="D114" i="5"/>
</calcChain>
</file>

<file path=xl/sharedStrings.xml><?xml version="1.0" encoding="utf-8"?>
<sst xmlns="http://schemas.openxmlformats.org/spreadsheetml/2006/main" count="485" uniqueCount="194">
  <si>
    <t>المقبوض</t>
  </si>
  <si>
    <t>المدفوع</t>
  </si>
  <si>
    <t>التاريخ</t>
  </si>
  <si>
    <t>رقم الفاتورة</t>
  </si>
  <si>
    <t>الرصيد اليومي</t>
  </si>
  <si>
    <t>مخبر</t>
  </si>
  <si>
    <t>اسعاف</t>
  </si>
  <si>
    <t>urea</t>
  </si>
  <si>
    <t>na+ , k+</t>
  </si>
  <si>
    <t>glucose</t>
  </si>
  <si>
    <t>urine</t>
  </si>
  <si>
    <t>SGPT</t>
  </si>
  <si>
    <t>CRP</t>
  </si>
  <si>
    <t>CBC</t>
  </si>
  <si>
    <t>GL</t>
  </si>
  <si>
    <t>موجود</t>
  </si>
  <si>
    <t>اسم المريض</t>
  </si>
  <si>
    <t>خارجي</t>
  </si>
  <si>
    <t>قبول</t>
  </si>
  <si>
    <t>نعم</t>
  </si>
  <si>
    <t>لا</t>
  </si>
  <si>
    <t>خدوج يعقوب</t>
  </si>
  <si>
    <t>رقم المريض</t>
  </si>
  <si>
    <t>عبد الباري ديب</t>
  </si>
  <si>
    <t>عدنان فتال</t>
  </si>
  <si>
    <t>لؤي عرب</t>
  </si>
  <si>
    <t>تحليل 1</t>
  </si>
  <si>
    <t>تحليل 2</t>
  </si>
  <si>
    <t>تحليل 3</t>
  </si>
  <si>
    <t>تحليل 4</t>
  </si>
  <si>
    <t>تحليل 5</t>
  </si>
  <si>
    <t>رقم الغرفة</t>
  </si>
  <si>
    <t>عناية أطفال</t>
  </si>
  <si>
    <t>حواضن</t>
  </si>
  <si>
    <t>عناية مشددة</t>
  </si>
  <si>
    <t>فاطمة اليسفو</t>
  </si>
  <si>
    <t>جنى جعفر</t>
  </si>
  <si>
    <t>جولي الباب</t>
  </si>
  <si>
    <t>عبد الكريم عيسى</t>
  </si>
  <si>
    <t>امتثال سيرجية</t>
  </si>
  <si>
    <t>تسميات الصفوف</t>
  </si>
  <si>
    <t>الإجمالي الكلي</t>
  </si>
  <si>
    <t>مجموع من المقبوض</t>
  </si>
  <si>
    <t>مجموع من المدفوع</t>
  </si>
  <si>
    <t>حسناء ديري</t>
  </si>
  <si>
    <t>شام خياط</t>
  </si>
  <si>
    <t>اسراء جبل</t>
  </si>
  <si>
    <t>نجاح قوصرة</t>
  </si>
  <si>
    <t>امينة قصير</t>
  </si>
  <si>
    <t>عبد الهادي قصير الذيل</t>
  </si>
  <si>
    <t>محمد حقبور</t>
  </si>
  <si>
    <t>سلام سكيف</t>
  </si>
  <si>
    <t>ربا محبك</t>
  </si>
  <si>
    <t>مريم جمو</t>
  </si>
  <si>
    <t>احمد عبد الغفور</t>
  </si>
  <si>
    <t>فضيلة طبق</t>
  </si>
  <si>
    <t>اسعد الطعمة</t>
  </si>
  <si>
    <t>ندى عكاش</t>
  </si>
  <si>
    <t>هناء عليوي</t>
  </si>
  <si>
    <t>كوثر درويش</t>
  </si>
  <si>
    <t>علا صديق</t>
  </si>
  <si>
    <t>نصيحة شاعر</t>
  </si>
  <si>
    <t>رنيم شاغوري</t>
  </si>
  <si>
    <t>ضحى دليل</t>
  </si>
  <si>
    <t>زهية محيو</t>
  </si>
  <si>
    <t>ريم حمامي</t>
  </si>
  <si>
    <t>فاطمة الحسن الحامد</t>
  </si>
  <si>
    <t>عائشة الخالد</t>
  </si>
  <si>
    <t>عبد الرحمن بغدادي</t>
  </si>
  <si>
    <t>رضية عبد الرحمن</t>
  </si>
  <si>
    <t>إبراهيم دكدك</t>
  </si>
  <si>
    <t>حسين الحسين</t>
  </si>
  <si>
    <t>محمود قياس</t>
  </si>
  <si>
    <t>سمية الذخري</t>
  </si>
  <si>
    <t>صباح سعدى</t>
  </si>
  <si>
    <t>فطيم وهاب العمر</t>
  </si>
  <si>
    <t>مزينة عكام</t>
  </si>
  <si>
    <t>علياء خليل</t>
  </si>
  <si>
    <t>رشا النجار</t>
  </si>
  <si>
    <t>آيات حميد</t>
  </si>
  <si>
    <t>سراء دكدك</t>
  </si>
  <si>
    <t>سهى درويش</t>
  </si>
  <si>
    <t>نوال خلف</t>
  </si>
  <si>
    <t>عدنان حصرية</t>
  </si>
  <si>
    <t>اسعاد دحروج</t>
  </si>
  <si>
    <t>براهيم بذارة</t>
  </si>
  <si>
    <t>محمد علي رجب باشا</t>
  </si>
  <si>
    <t>لينا حجار</t>
  </si>
  <si>
    <t>فاطمة الملحم</t>
  </si>
  <si>
    <t>محمد المحمد العلي</t>
  </si>
  <si>
    <t>محمد وليد الخليلي</t>
  </si>
  <si>
    <t>حسين اليوسف</t>
  </si>
  <si>
    <t>صابرين حمادة</t>
  </si>
  <si>
    <t>امل حمادة</t>
  </si>
  <si>
    <t>فاطمة الدلف</t>
  </si>
  <si>
    <t>نورة العبد الله</t>
  </si>
  <si>
    <t>محمد صادق شيخ يوسف</t>
  </si>
  <si>
    <t>سوريا قاسم</t>
  </si>
  <si>
    <t>هلني قضيب البان</t>
  </si>
  <si>
    <t xml:space="preserve">احمد </t>
  </si>
  <si>
    <t>بشار سواس</t>
  </si>
  <si>
    <t>انس لاذقاني</t>
  </si>
  <si>
    <t>حازم الصالح</t>
  </si>
  <si>
    <t>سلف الكادر</t>
  </si>
  <si>
    <t>ماسة ادلبي</t>
  </si>
  <si>
    <t>الاء بنان</t>
  </si>
  <si>
    <t>محمد كرم قضيماتي</t>
  </si>
  <si>
    <t>يزن كرمان</t>
  </si>
  <si>
    <t>لطيفة حداد</t>
  </si>
  <si>
    <t>نبيهة المرعي</t>
  </si>
  <si>
    <t>ايمان سقار</t>
  </si>
  <si>
    <t>احمد الخطيب</t>
  </si>
  <si>
    <t>محمود نور</t>
  </si>
  <si>
    <t>4880+4882</t>
  </si>
  <si>
    <t>4875+4876+4883</t>
  </si>
  <si>
    <t>4871+4873+4784+4888</t>
  </si>
  <si>
    <t xml:space="preserve">رباح بازرباشي </t>
  </si>
  <si>
    <t>4872+4885</t>
  </si>
  <si>
    <t>زهية جراب</t>
  </si>
  <si>
    <t>غالية قباني</t>
  </si>
  <si>
    <t xml:space="preserve">اميرة حلاق </t>
  </si>
  <si>
    <t>(فارغ)</t>
  </si>
  <si>
    <t>(الكل)</t>
  </si>
  <si>
    <t xml:space="preserve">غالية قباني </t>
  </si>
  <si>
    <t>عائشة قاظان</t>
  </si>
  <si>
    <t>اميرة قصر</t>
  </si>
  <si>
    <t>مواد مخبرية</t>
  </si>
  <si>
    <t>رباح بازر باشا</t>
  </si>
  <si>
    <t xml:space="preserve">محمود الموح </t>
  </si>
  <si>
    <t>منى الشامي</t>
  </si>
  <si>
    <t>4896+4897</t>
  </si>
  <si>
    <t>4887+4451+4452</t>
  </si>
  <si>
    <t>اميرة حلاق</t>
  </si>
  <si>
    <t>احمد خطيب</t>
  </si>
  <si>
    <t>محمود  الموح</t>
  </si>
  <si>
    <t>4900+4878+4889</t>
  </si>
  <si>
    <t xml:space="preserve"> شطب مرتجع4466</t>
  </si>
  <si>
    <t>بتول أبو بكر</t>
  </si>
  <si>
    <t>محمد عنان غشيم</t>
  </si>
  <si>
    <t>محمد عدنان غشيم</t>
  </si>
  <si>
    <t>رقية طرقجي</t>
  </si>
  <si>
    <t>محمد طبق</t>
  </si>
  <si>
    <t>عمر مريمي</t>
  </si>
  <si>
    <t>راما حج إبراهيم</t>
  </si>
  <si>
    <t>يامن فرخ</t>
  </si>
  <si>
    <t>مريم طاهر</t>
  </si>
  <si>
    <t>فاطمة كنجو</t>
  </si>
  <si>
    <t>محمد محمود</t>
  </si>
  <si>
    <t>احمد زعتر</t>
  </si>
  <si>
    <t>محمد شحرور</t>
  </si>
  <si>
    <t>عبد الكريم الموسى</t>
  </si>
  <si>
    <t>فاطمة قوجة</t>
  </si>
  <si>
    <t>احمد الحميدي</t>
  </si>
  <si>
    <t>بدرعقاد</t>
  </si>
  <si>
    <t>رشيدة طبق</t>
  </si>
  <si>
    <t>نغم بيلوني</t>
  </si>
  <si>
    <t>سهام مصلح</t>
  </si>
  <si>
    <t>عبد المجيد بادنجكي</t>
  </si>
  <si>
    <t>احمد اقرع</t>
  </si>
  <si>
    <t>حسناء طبق</t>
  </si>
  <si>
    <t>بلا</t>
  </si>
  <si>
    <t>محمد بشير نصار</t>
  </si>
  <si>
    <t>غالية زرقا</t>
  </si>
  <si>
    <t>عبد الغني سمور</t>
  </si>
  <si>
    <t>ذكاء نقار</t>
  </si>
  <si>
    <t>محمد قبرصي</t>
  </si>
  <si>
    <t>نهى قباني</t>
  </si>
  <si>
    <t>مصطفى حمشو</t>
  </si>
  <si>
    <t>اية العمر</t>
  </si>
  <si>
    <t>غصون منور</t>
  </si>
  <si>
    <t>محمد شحادة</t>
  </si>
  <si>
    <t>عبد الرزاق البدوي</t>
  </si>
  <si>
    <t xml:space="preserve"> ايه العمر</t>
  </si>
  <si>
    <t>سائدة ترمانيني</t>
  </si>
  <si>
    <t>عبد العزيز المحيميد</t>
  </si>
  <si>
    <t xml:space="preserve">نها قباني </t>
  </si>
  <si>
    <t>هناء العمر</t>
  </si>
  <si>
    <t xml:space="preserve">عبد الحليم خير الله </t>
  </si>
  <si>
    <t>رمضان كيفو</t>
  </si>
  <si>
    <t>عبد الحليم خير الله</t>
  </si>
  <si>
    <t>زيد خشان</t>
  </si>
  <si>
    <t>سميرة ياسين</t>
  </si>
  <si>
    <t>كوثر الحسن</t>
  </si>
  <si>
    <t>نبيهة الحسن</t>
  </si>
  <si>
    <t>كريم حاج اسعد</t>
  </si>
  <si>
    <t>4928+4929</t>
  </si>
  <si>
    <t>بابللي</t>
  </si>
  <si>
    <t>فردوسي الخطيب</t>
  </si>
  <si>
    <t>ضغينة العلي</t>
  </si>
  <si>
    <t>عبد الله شيخ البساتنة</t>
  </si>
  <si>
    <t>محمد هيثم الصغير</t>
  </si>
  <si>
    <t>فاطمة فرواتي</t>
  </si>
  <si>
    <t>عبد الرزاق درويش</t>
  </si>
  <si>
    <t>وفاء سنكري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</si>
</sst>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ل.س.‏&quot;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164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NumberFormat="1" applyFont="1"/>
    <xf numFmtId="0" fontId="1" fillId="0" borderId="0" xfId="0" applyNumberFormat="1" applyFont="1"/>
    <xf numFmtId="0" fontId="3" fillId="0" borderId="0" xfId="0" applyFon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#,##0\ &quot;ل.س.‏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1028700</xdr:colOff>
      <xdr:row>1</xdr:row>
      <xdr:rowOff>47625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3265572275" y="0"/>
          <a:ext cx="1019175" cy="2762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Y" sz="1600" b="1">
              <a:solidFill>
                <a:schemeClr val="tx2">
                  <a:lumMod val="75000"/>
                </a:schemeClr>
              </a:solidFill>
            </a:rPr>
            <a:t>البداية</a:t>
          </a:r>
          <a:endParaRPr lang="ar-SY" sz="1100" b="1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933450</xdr:colOff>
      <xdr:row>0</xdr:row>
      <xdr:rowOff>9525</xdr:rowOff>
    </xdr:from>
    <xdr:to>
      <xdr:col>3</xdr:col>
      <xdr:colOff>1952625</xdr:colOff>
      <xdr:row>1</xdr:row>
      <xdr:rowOff>57150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3260428775" y="9525"/>
          <a:ext cx="1019175" cy="2762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Y" sz="1600" b="1">
              <a:solidFill>
                <a:schemeClr val="tx2">
                  <a:lumMod val="75000"/>
                </a:schemeClr>
              </a:solidFill>
            </a:rPr>
            <a:t>البداية</a:t>
          </a:r>
          <a:endParaRPr lang="ar-SY" sz="1100" b="1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605;&#1588;&#1601;&#1609;%20&#1575;&#1604;&#1608;&#1591;&#1606;\Desktop\&#1576;&#1585;&#1606;&#1575;&#1605;&#1580;%20&#1575;&#1604;&#1605;&#1581;&#1575;&#1587;&#1576;&#1577;%20&#1575;&#1604;&#1610;&#1608;&#1605;&#1610;&#1577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كاتب" refreshedDate="43219.532649884262" createdVersion="5" refreshedVersion="5" minRefreshableVersion="3" recordCount="53">
  <cacheSource type="worksheet">
    <worksheetSource name="الجدول1581011" r:id="rId2"/>
  </cacheSource>
  <cacheFields count="10">
    <cacheField name="المقبوض" numFmtId="164">
      <sharedItems containsString="0" containsBlank="1" containsNumber="1" containsInteger="1" minValue="10000" maxValue="50000"/>
    </cacheField>
    <cacheField name="المدفوع" numFmtId="164">
      <sharedItems containsString="0" containsBlank="1" containsNumber="1" containsInteger="1" minValue="10000" maxValue="50000" count="9">
        <n v="25000"/>
        <n v="50000"/>
        <n v="15000"/>
        <n v="12000"/>
        <n v="10000"/>
        <n v="20000"/>
        <n v="40000"/>
        <m/>
        <n v="16000"/>
      </sharedItems>
    </cacheField>
    <cacheField name="التاريخ" numFmtId="14">
      <sharedItems containsNonDate="0" containsDate="1" containsString="0" containsBlank="1" minDate="2018-04-15T00:00:00" maxDate="2018-04-30T00:00:00" count="16"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m/>
      </sharedItems>
    </cacheField>
    <cacheField name="اسم المريض" numFmtId="0">
      <sharedItems containsBlank="1" count="40">
        <s v="عبد الباري ديب"/>
        <s v="عدنان فتال"/>
        <s v="خدوج يعقوب"/>
        <s v="لؤي عرب"/>
        <s v="فاطمة اليسفو"/>
        <s v="عبد الهادي قصير الذيل"/>
        <s v="ماسة ادلبي"/>
        <s v="الاء بنان"/>
        <s v="محمد كرم قضيماتي"/>
        <s v="يزن كرمان"/>
        <s v="لطيفة حداد"/>
        <s v="نبيهة المرعي"/>
        <s v="ايمان سقار"/>
        <s v="احمد الخطيب"/>
        <s v="محمود نور"/>
        <s v="غالية قباني"/>
        <s v="رباح بازر باشا"/>
        <s v="محمود الموح "/>
        <s v="محمد عدنان غشيم"/>
        <s v="يامن فرخ"/>
        <s v="محمد شحرور"/>
        <s v="عبد الكريم الموسى"/>
        <s v="احمد الحميدي"/>
        <s v="عبد الغني سمور"/>
        <s v="ذكاء نقار"/>
        <s v=" ايه العمر"/>
        <s v="مصطفى حمشو"/>
        <s v="نها قباني "/>
        <s v="عبد الرزاق البدوي"/>
        <s v="عبد الحليم خير الله "/>
        <s v="محمد قبرصي"/>
        <s v="كوثر الحسن"/>
        <s v="نبيهة الحسن"/>
        <s v="محمد طبق"/>
        <s v="ضغينة العلي"/>
        <s v="فاطمة فرواتي"/>
        <s v="عبد الله شيخ البساتنة"/>
        <s v="عبد الرزاق درويش"/>
        <s v="محمد هيثم الصغير"/>
        <m/>
      </sharedItems>
    </cacheField>
    <cacheField name="اسعاف" numFmtId="0">
      <sharedItems containsNonDate="0" containsString="0" containsBlank="1"/>
    </cacheField>
    <cacheField name="قبول" numFmtId="0">
      <sharedItems containsBlank="1"/>
    </cacheField>
    <cacheField name="رقم المريض" numFmtId="0">
      <sharedItems containsString="0" containsBlank="1" containsNumber="1" containsInteger="1" minValue="7" maxValue="92"/>
    </cacheField>
    <cacheField name="رقم الغرفة" numFmtId="0">
      <sharedItems containsBlank="1" containsMixedTypes="1" containsNumber="1" containsInteger="1" minValue="4" maxValue="22"/>
    </cacheField>
    <cacheField name="رقم الفاتورة" numFmtId="0">
      <sharedItems containsSemiMixedTypes="0" containsString="0" containsNumber="1" containsInteger="1" minValue="0" maxValue="90000"/>
    </cacheField>
    <cacheField name="سلف الكادر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">
  <r>
    <n v="25000"/>
    <x v="0"/>
    <x v="0"/>
    <x v="0"/>
    <m/>
    <s v="نعم"/>
    <n v="9"/>
    <m/>
    <n v="0"/>
    <m/>
  </r>
  <r>
    <n v="50000"/>
    <x v="1"/>
    <x v="0"/>
    <x v="1"/>
    <m/>
    <s v="نعم"/>
    <n v="10"/>
    <s v="عناية مشددة"/>
    <n v="0"/>
    <m/>
  </r>
  <r>
    <n v="25000"/>
    <x v="0"/>
    <x v="0"/>
    <x v="2"/>
    <m/>
    <s v="نعم"/>
    <n v="7"/>
    <n v="7"/>
    <n v="0"/>
    <m/>
  </r>
  <r>
    <n v="25000"/>
    <x v="0"/>
    <x v="0"/>
    <x v="3"/>
    <m/>
    <s v="نعم"/>
    <n v="12"/>
    <n v="12"/>
    <n v="0"/>
    <m/>
  </r>
  <r>
    <n v="25000"/>
    <x v="0"/>
    <x v="0"/>
    <x v="4"/>
    <m/>
    <s v="نعم"/>
    <n v="11"/>
    <n v="11"/>
    <n v="0"/>
    <m/>
  </r>
  <r>
    <n v="25000"/>
    <x v="0"/>
    <x v="0"/>
    <x v="5"/>
    <m/>
    <s v="نعم"/>
    <n v="13"/>
    <s v="عناية مشددة"/>
    <n v="0"/>
    <m/>
  </r>
  <r>
    <n v="25000"/>
    <x v="0"/>
    <x v="1"/>
    <x v="5"/>
    <m/>
    <s v="نعم"/>
    <n v="13"/>
    <s v="عناية مشددة"/>
    <n v="0"/>
    <m/>
  </r>
  <r>
    <n v="15000"/>
    <x v="2"/>
    <x v="1"/>
    <x v="6"/>
    <m/>
    <s v="نعم"/>
    <n v="17"/>
    <m/>
    <n v="0"/>
    <m/>
  </r>
  <r>
    <n v="25000"/>
    <x v="0"/>
    <x v="1"/>
    <x v="7"/>
    <m/>
    <s v="نعم"/>
    <n v="14"/>
    <m/>
    <n v="0"/>
    <m/>
  </r>
  <r>
    <n v="25000"/>
    <x v="0"/>
    <x v="1"/>
    <x v="1"/>
    <m/>
    <s v="نعم"/>
    <n v="10"/>
    <m/>
    <n v="0"/>
    <m/>
  </r>
  <r>
    <n v="12000"/>
    <x v="3"/>
    <x v="1"/>
    <x v="8"/>
    <m/>
    <s v="نعم"/>
    <n v="18"/>
    <m/>
    <n v="0"/>
    <m/>
  </r>
  <r>
    <n v="50000"/>
    <x v="1"/>
    <x v="1"/>
    <x v="0"/>
    <m/>
    <s v="نعم"/>
    <n v="9"/>
    <m/>
    <n v="0"/>
    <m/>
  </r>
  <r>
    <n v="25000"/>
    <x v="0"/>
    <x v="2"/>
    <x v="1"/>
    <m/>
    <s v="نعم"/>
    <n v="10"/>
    <m/>
    <n v="0"/>
    <m/>
  </r>
  <r>
    <n v="10000"/>
    <x v="4"/>
    <x v="2"/>
    <x v="9"/>
    <m/>
    <s v="نعم"/>
    <n v="21"/>
    <m/>
    <n v="0"/>
    <m/>
  </r>
  <r>
    <n v="15000"/>
    <x v="2"/>
    <x v="2"/>
    <x v="10"/>
    <m/>
    <s v="نعم"/>
    <n v="20"/>
    <m/>
    <n v="0"/>
    <m/>
  </r>
  <r>
    <n v="20000"/>
    <x v="5"/>
    <x v="2"/>
    <x v="11"/>
    <m/>
    <s v="نعم"/>
    <n v="22"/>
    <m/>
    <n v="0"/>
    <m/>
  </r>
  <r>
    <n v="15000"/>
    <x v="2"/>
    <x v="2"/>
    <x v="12"/>
    <m/>
    <s v="نعم"/>
    <n v="16"/>
    <m/>
    <n v="0"/>
    <m/>
  </r>
  <r>
    <n v="25000"/>
    <x v="0"/>
    <x v="2"/>
    <x v="13"/>
    <m/>
    <s v="نعم"/>
    <n v="19"/>
    <m/>
    <n v="0"/>
    <m/>
  </r>
  <r>
    <n v="25000"/>
    <x v="0"/>
    <x v="2"/>
    <x v="14"/>
    <m/>
    <s v="نعم"/>
    <n v="27"/>
    <m/>
    <n v="0"/>
    <m/>
  </r>
  <r>
    <n v="25000"/>
    <x v="0"/>
    <x v="3"/>
    <x v="13"/>
    <m/>
    <s v="نعم"/>
    <n v="19"/>
    <m/>
    <n v="0"/>
    <m/>
  </r>
  <r>
    <n v="25000"/>
    <x v="0"/>
    <x v="3"/>
    <x v="15"/>
    <m/>
    <s v="نعم"/>
    <n v="32"/>
    <m/>
    <n v="0"/>
    <m/>
  </r>
  <r>
    <n v="40000"/>
    <x v="6"/>
    <x v="4"/>
    <x v="14"/>
    <m/>
    <s v="نعم"/>
    <n v="27"/>
    <s v="عناية مشددة"/>
    <n v="0"/>
    <m/>
  </r>
  <r>
    <n v="15000"/>
    <x v="2"/>
    <x v="4"/>
    <x v="16"/>
    <m/>
    <s v="نعم"/>
    <n v="24"/>
    <m/>
    <n v="0"/>
    <m/>
  </r>
  <r>
    <n v="25000"/>
    <x v="0"/>
    <x v="4"/>
    <x v="17"/>
    <m/>
    <s v="نعم"/>
    <n v="33"/>
    <m/>
    <n v="0"/>
    <m/>
  </r>
  <r>
    <n v="25000"/>
    <x v="0"/>
    <x v="5"/>
    <x v="11"/>
    <m/>
    <s v="نعم"/>
    <n v="22"/>
    <n v="21"/>
    <n v="0"/>
    <m/>
  </r>
  <r>
    <n v="50000"/>
    <x v="1"/>
    <x v="6"/>
    <x v="18"/>
    <m/>
    <s v="نعم"/>
    <n v="41"/>
    <m/>
    <n v="0"/>
    <m/>
  </r>
  <r>
    <n v="20000"/>
    <x v="5"/>
    <x v="6"/>
    <x v="19"/>
    <m/>
    <s v="نعم"/>
    <n v="47"/>
    <s v="عناية أطفال"/>
    <n v="0"/>
    <m/>
  </r>
  <r>
    <n v="25000"/>
    <x v="0"/>
    <x v="7"/>
    <x v="20"/>
    <m/>
    <s v="نعم"/>
    <n v="50"/>
    <s v="عناية مشددة"/>
    <n v="0"/>
    <m/>
  </r>
  <r>
    <n v="25000"/>
    <x v="7"/>
    <x v="7"/>
    <x v="21"/>
    <m/>
    <s v="نعم"/>
    <n v="48"/>
    <s v="عناية مشددة"/>
    <n v="25000"/>
    <m/>
  </r>
  <r>
    <n v="10000"/>
    <x v="4"/>
    <x v="7"/>
    <x v="22"/>
    <m/>
    <s v="نعم"/>
    <n v="51"/>
    <n v="11"/>
    <n v="0"/>
    <m/>
  </r>
  <r>
    <n v="50000"/>
    <x v="1"/>
    <x v="8"/>
    <x v="20"/>
    <m/>
    <s v="نعم"/>
    <n v="50"/>
    <n v="4"/>
    <n v="0"/>
    <m/>
  </r>
  <r>
    <n v="20000"/>
    <x v="7"/>
    <x v="9"/>
    <x v="23"/>
    <m/>
    <s v="نعم"/>
    <n v="67"/>
    <s v="عناية مشددة"/>
    <n v="20000"/>
    <m/>
  </r>
  <r>
    <n v="25000"/>
    <x v="0"/>
    <x v="9"/>
    <x v="24"/>
    <m/>
    <s v="نعم"/>
    <n v="56"/>
    <n v="15"/>
    <n v="0"/>
    <m/>
  </r>
  <r>
    <n v="20000"/>
    <x v="7"/>
    <x v="10"/>
    <x v="23"/>
    <m/>
    <s v="نعم"/>
    <n v="67"/>
    <s v="عناية مشددة"/>
    <n v="20000"/>
    <m/>
  </r>
  <r>
    <n v="25000"/>
    <x v="0"/>
    <x v="10"/>
    <x v="25"/>
    <m/>
    <s v="نعم"/>
    <n v="72"/>
    <n v="17"/>
    <n v="0"/>
    <m/>
  </r>
  <r>
    <n v="15000"/>
    <x v="2"/>
    <x v="10"/>
    <x v="26"/>
    <m/>
    <s v="نعم"/>
    <n v="73"/>
    <n v="4"/>
    <n v="0"/>
    <m/>
  </r>
  <r>
    <n v="25000"/>
    <x v="0"/>
    <x v="10"/>
    <x v="27"/>
    <m/>
    <s v="نعم"/>
    <n v="66"/>
    <n v="21"/>
    <n v="0"/>
    <m/>
  </r>
  <r>
    <n v="40000"/>
    <x v="6"/>
    <x v="10"/>
    <x v="28"/>
    <m/>
    <s v="نعم"/>
    <n v="74"/>
    <n v="4"/>
    <n v="0"/>
    <m/>
  </r>
  <r>
    <n v="25000"/>
    <x v="0"/>
    <x v="11"/>
    <x v="29"/>
    <m/>
    <s v="نعم"/>
    <n v="76"/>
    <n v="20"/>
    <n v="0"/>
    <m/>
  </r>
  <r>
    <n v="25000"/>
    <x v="7"/>
    <x v="11"/>
    <x v="30"/>
    <m/>
    <s v="نعم"/>
    <n v="68"/>
    <s v="حواضن"/>
    <n v="25000"/>
    <m/>
  </r>
  <r>
    <n v="50000"/>
    <x v="7"/>
    <x v="12"/>
    <x v="23"/>
    <m/>
    <s v="نعم"/>
    <n v="67"/>
    <s v="عناية مشددة"/>
    <n v="90000"/>
    <m/>
  </r>
  <r>
    <n v="25000"/>
    <x v="0"/>
    <x v="12"/>
    <x v="31"/>
    <m/>
    <s v="نعم"/>
    <n v="80"/>
    <n v="15"/>
    <n v="0"/>
    <m/>
  </r>
  <r>
    <n v="15000"/>
    <x v="2"/>
    <x v="13"/>
    <x v="32"/>
    <m/>
    <s v="نعم"/>
    <n v="83"/>
    <n v="14"/>
    <n v="0"/>
    <m/>
  </r>
  <r>
    <n v="25000"/>
    <x v="7"/>
    <x v="13"/>
    <x v="30"/>
    <m/>
    <s v="نعم"/>
    <n v="68"/>
    <s v="حواضن"/>
    <n v="50000"/>
    <m/>
  </r>
  <r>
    <n v="25000"/>
    <x v="0"/>
    <x v="13"/>
    <x v="33"/>
    <m/>
    <s v="نعم"/>
    <n v="43"/>
    <n v="19"/>
    <n v="0"/>
    <m/>
  </r>
  <r>
    <n v="20000"/>
    <x v="7"/>
    <x v="14"/>
    <x v="34"/>
    <m/>
    <s v="نعم"/>
    <n v="85"/>
    <n v="20"/>
    <n v="20000"/>
    <m/>
  </r>
  <r>
    <n v="10000"/>
    <x v="7"/>
    <x v="14"/>
    <x v="35"/>
    <m/>
    <s v="نعم"/>
    <n v="89"/>
    <n v="21"/>
    <n v="10000"/>
    <m/>
  </r>
  <r>
    <n v="10000"/>
    <x v="7"/>
    <x v="14"/>
    <x v="36"/>
    <m/>
    <s v="نعم"/>
    <n v="87"/>
    <s v="حواضن"/>
    <n v="10000"/>
    <m/>
  </r>
  <r>
    <n v="25000"/>
    <x v="7"/>
    <x v="14"/>
    <x v="37"/>
    <m/>
    <s v="نعم"/>
    <n v="92"/>
    <n v="14"/>
    <n v="25000"/>
    <m/>
  </r>
  <r>
    <n v="16000"/>
    <x v="8"/>
    <x v="14"/>
    <x v="38"/>
    <m/>
    <s v="نعم"/>
    <n v="90"/>
    <n v="22"/>
    <n v="0"/>
    <m/>
  </r>
  <r>
    <m/>
    <x v="7"/>
    <x v="15"/>
    <x v="39"/>
    <m/>
    <m/>
    <m/>
    <m/>
    <n v="0"/>
    <m/>
  </r>
  <r>
    <m/>
    <x v="7"/>
    <x v="15"/>
    <x v="39"/>
    <m/>
    <m/>
    <m/>
    <m/>
    <n v="0"/>
    <m/>
  </r>
  <r>
    <m/>
    <x v="7"/>
    <x v="15"/>
    <x v="39"/>
    <m/>
    <m/>
    <m/>
    <m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القيم" updatedVersion="5" minRefreshableVersion="3" useAutoFormatting="1" itemPrintTitles="1" createdVersion="5" indent="0" outline="1" outlineData="1" multipleFieldFilters="0">
  <location ref="P4:R45" firstHeaderRow="0" firstDataRow="1" firstDataCol="1" rowPageCount="2" colPageCount="1"/>
  <pivotFields count="10">
    <pivotField dataField="1" showAll="0"/>
    <pivotField axis="axisPage" dataField="1" multipleItemSelectionAllowed="1" showAll="0">
      <items count="10">
        <item x="4"/>
        <item x="3"/>
        <item x="2"/>
        <item x="0"/>
        <item x="1"/>
        <item x="7"/>
        <item x="5"/>
        <item x="6"/>
        <item x="8"/>
        <item t="default"/>
      </items>
    </pivotField>
    <pivotField axis="axisPage" multipleItemSelectionAllowed="1" showAll="0">
      <items count="17">
        <item x="0"/>
        <item x="1"/>
        <item x="2"/>
        <item x="3"/>
        <item x="4"/>
        <item x="15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showAll="0">
      <items count="41">
        <item x="13"/>
        <item x="7"/>
        <item x="12"/>
        <item x="2"/>
        <item x="0"/>
        <item x="5"/>
        <item x="1"/>
        <item x="15"/>
        <item x="4"/>
        <item x="10"/>
        <item x="3"/>
        <item x="6"/>
        <item x="8"/>
        <item x="14"/>
        <item x="11"/>
        <item x="9"/>
        <item sd="0" x="39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3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-2"/>
  </colFields>
  <colItems count="2">
    <i>
      <x/>
    </i>
    <i i="1">
      <x v="1"/>
    </i>
  </colItems>
  <pageFields count="2">
    <pageField fld="2" hier="-1"/>
    <pageField fld="1" hier="-1"/>
  </pageFields>
  <dataFields count="2">
    <dataField name="مجموع من المقبوض" fld="0" baseField="6" baseItem="7"/>
    <dataField name="مجموع من المدفوع" fld="1" baseField="6" baseItem="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5" name="الجدول156" displayName="الجدول156" ref="A1:M114" totalsRowCount="1" headerRowDxfId="49" dataDxfId="48">
  <autoFilter ref="A1:M113"/>
  <tableColumns count="13">
    <tableColumn id="1" name="المقبوض" totalsRowFunction="sum" dataDxfId="47" totalsRowDxfId="46"/>
    <tableColumn id="2" name="المدفوع" totalsRowFunction="sum" dataDxfId="45" totalsRowDxfId="44"/>
    <tableColumn id="3" name="التاريخ" totalsRowLabel="الرصيد اليومي" dataDxfId="43" totalsRowDxfId="42"/>
    <tableColumn id="4" name="اسم المريض" totalsRowFunction="custom" dataDxfId="41" totalsRowDxfId="40">
      <totalsRowFormula>الجدول156[[#Totals],[المقبوض]]-الجدول156[[#Totals],[المدفوع]]</totalsRowFormula>
    </tableColumn>
    <tableColumn id="9" name="اسعاف" totalsRowFunction="count" dataDxfId="39" totalsRowDxfId="38"/>
    <tableColumn id="8" name="قبول" totalsRowFunction="count" dataDxfId="37" totalsRowDxfId="36"/>
    <tableColumn id="5" name="رقم المريض" dataDxfId="35" totalsRowDxfId="34"/>
    <tableColumn id="13" name="تحليل 1" dataDxfId="33" totalsRowDxfId="32"/>
    <tableColumn id="12" name="تحليل 2" dataDxfId="31" totalsRowDxfId="30"/>
    <tableColumn id="11" name="تحليل 3" dataDxfId="29" totalsRowDxfId="28"/>
    <tableColumn id="10" name="تحليل 4" dataDxfId="27" totalsRowDxfId="26"/>
    <tableColumn id="7" name="تحليل 5" dataDxfId="25" totalsRowDxfId="24"/>
    <tableColumn id="6" name="رقم الفاتورة" totalsRowFunction="count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0" name="الجدول1581011" displayName="الجدول1581011" ref="A1:J55" totalsRowCount="1" headerRowDxfId="21" dataDxfId="20">
  <autoFilter ref="A1:J54"/>
  <tableColumns count="10">
    <tableColumn id="1" name="المقبوض" totalsRowFunction="sum" dataDxfId="19" totalsRowDxfId="18"/>
    <tableColumn id="2" name="المدفوع" totalsRowFunction="sum" dataDxfId="17" totalsRowDxfId="16"/>
    <tableColumn id="3" name="التاريخ" totalsRowLabel="الرصيد اليومي" dataDxfId="15" totalsRowDxfId="14"/>
    <tableColumn id="4" name="اسم المريض" totalsRowFunction="custom" dataDxfId="13" totalsRowDxfId="12">
      <totalsRowFormula>الجدول1581011[[#Totals],[المقبوض]]-الجدول1581011[[#Totals],[المدفوع]]</totalsRowFormula>
    </tableColumn>
    <tableColumn id="9" name="اسعاف" dataDxfId="11" totalsRowDxfId="10"/>
    <tableColumn id="8" name="قبول" dataDxfId="9" totalsRowDxfId="8"/>
    <tableColumn id="5" name="رقم المريض" dataDxfId="7" totalsRowDxfId="6"/>
    <tableColumn id="7" name="رقم الغرفة" dataDxfId="5" totalsRowDxfId="4"/>
    <tableColumn id="6" name="رقم الفاتورة" totalsRowFunction="count" dataDxfId="3" totalsRowDxfId="2">
      <calculatedColumnFormula>الجدول1581011[[#This Row],[المقبوض]]-الجدول1581011[[#This Row],[المدفوع]]</calculatedColumnFormula>
    </tableColumn>
    <tableColumn id="10" name="سلف الكادر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Y115"/>
  <sheetViews>
    <sheetView rightToLeft="1" tabSelected="1" workbookViewId="0">
      <pane ySplit="1" topLeftCell="A59" activePane="bottomLeft" state="frozen"/>
      <selection pane="bottomLeft" activeCell="M111" sqref="M111"/>
    </sheetView>
  </sheetViews>
  <sheetFormatPr defaultColWidth="10.5703125" defaultRowHeight="18.75" x14ac:dyDescent="0.3"/>
  <cols>
    <col min="1" max="1" width="16.85546875" style="2" customWidth="1"/>
    <col min="2" max="2" width="15.28515625" style="2" customWidth="1"/>
    <col min="3" max="3" width="14.85546875" style="3" bestFit="1" customWidth="1"/>
    <col min="4" max="4" width="22.140625" style="1" bestFit="1" customWidth="1"/>
    <col min="5" max="6" width="8.7109375" style="1" customWidth="1"/>
    <col min="7" max="7" width="11.42578125" style="1" bestFit="1" customWidth="1"/>
    <col min="8" max="11" width="11.42578125" style="1" hidden="1" customWidth="1"/>
    <col min="12" max="12" width="11.28515625" style="1" hidden="1" customWidth="1"/>
    <col min="13" max="13" width="27.7109375" style="1" bestFit="1" customWidth="1"/>
    <col min="14" max="14" width="10.5703125" style="1"/>
    <col min="15" max="15" width="0" style="1" hidden="1" customWidth="1"/>
    <col min="16" max="16384" width="10.5703125" style="1"/>
  </cols>
  <sheetData>
    <row r="1" spans="1:25" x14ac:dyDescent="0.3">
      <c r="A1" s="2" t="s">
        <v>0</v>
      </c>
      <c r="B1" s="2" t="s">
        <v>1</v>
      </c>
      <c r="C1" s="3" t="s">
        <v>2</v>
      </c>
      <c r="D1" s="1" t="s">
        <v>16</v>
      </c>
      <c r="E1" s="1" t="s">
        <v>6</v>
      </c>
      <c r="F1" s="1" t="s">
        <v>18</v>
      </c>
      <c r="G1" s="1" t="s">
        <v>22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</v>
      </c>
      <c r="O1" s="7" t="s">
        <v>5</v>
      </c>
      <c r="Q1" s="7"/>
      <c r="Y1" s="1" t="s">
        <v>14</v>
      </c>
    </row>
    <row r="2" spans="1:25" x14ac:dyDescent="0.3">
      <c r="A2" s="2">
        <v>3500</v>
      </c>
      <c r="C2" s="3">
        <v>43203</v>
      </c>
      <c r="D2" s="1" t="s">
        <v>39</v>
      </c>
      <c r="F2" s="1" t="s">
        <v>19</v>
      </c>
      <c r="G2" s="1">
        <v>1</v>
      </c>
      <c r="M2" s="1">
        <v>4858</v>
      </c>
      <c r="O2" s="1" t="s">
        <v>13</v>
      </c>
    </row>
    <row r="3" spans="1:25" x14ac:dyDescent="0.3">
      <c r="A3" s="2">
        <v>1500</v>
      </c>
      <c r="C3" s="3">
        <v>43203</v>
      </c>
      <c r="D3" s="1" t="s">
        <v>36</v>
      </c>
      <c r="F3" s="1" t="s">
        <v>19</v>
      </c>
      <c r="G3" s="1">
        <v>6</v>
      </c>
      <c r="M3" s="1">
        <v>4857</v>
      </c>
      <c r="O3" s="1" t="s">
        <v>7</v>
      </c>
    </row>
    <row r="4" spans="1:25" x14ac:dyDescent="0.3">
      <c r="A4" s="2">
        <v>1250</v>
      </c>
      <c r="C4" s="3">
        <v>43203</v>
      </c>
      <c r="D4" s="1" t="s">
        <v>46</v>
      </c>
      <c r="E4" s="1" t="s">
        <v>19</v>
      </c>
      <c r="M4" s="1">
        <v>4856</v>
      </c>
      <c r="O4" s="1" t="s">
        <v>8</v>
      </c>
    </row>
    <row r="5" spans="1:25" x14ac:dyDescent="0.3">
      <c r="A5" s="2">
        <v>1100</v>
      </c>
      <c r="C5" s="3">
        <v>43202</v>
      </c>
      <c r="D5" s="1" t="s">
        <v>37</v>
      </c>
      <c r="E5" s="1" t="s">
        <v>19</v>
      </c>
      <c r="M5" s="1">
        <v>4852</v>
      </c>
      <c r="O5" s="1" t="s">
        <v>9</v>
      </c>
    </row>
    <row r="6" spans="1:25" x14ac:dyDescent="0.3">
      <c r="A6" s="2">
        <v>3250</v>
      </c>
      <c r="C6" s="3">
        <v>43202</v>
      </c>
      <c r="D6" s="1" t="s">
        <v>47</v>
      </c>
      <c r="E6" s="1" t="s">
        <v>19</v>
      </c>
      <c r="M6" s="1">
        <v>4853</v>
      </c>
      <c r="O6" s="1" t="s">
        <v>10</v>
      </c>
    </row>
    <row r="7" spans="1:25" x14ac:dyDescent="0.3">
      <c r="A7" s="2">
        <v>500</v>
      </c>
      <c r="C7" s="3">
        <v>43203</v>
      </c>
      <c r="D7" s="1" t="s">
        <v>36</v>
      </c>
      <c r="F7" s="1" t="s">
        <v>19</v>
      </c>
      <c r="G7" s="1">
        <v>6</v>
      </c>
      <c r="M7" s="1">
        <v>4859</v>
      </c>
      <c r="O7" s="1" t="s">
        <v>12</v>
      </c>
    </row>
    <row r="8" spans="1:25" x14ac:dyDescent="0.3">
      <c r="A8" s="2">
        <v>750</v>
      </c>
      <c r="C8" s="3">
        <v>43204</v>
      </c>
      <c r="D8" s="1" t="s">
        <v>36</v>
      </c>
      <c r="F8" s="1" t="s">
        <v>19</v>
      </c>
      <c r="G8" s="1">
        <v>6</v>
      </c>
      <c r="M8" s="1">
        <v>4860</v>
      </c>
      <c r="O8" s="1" t="s">
        <v>11</v>
      </c>
    </row>
    <row r="9" spans="1:25" x14ac:dyDescent="0.3">
      <c r="A9" s="2">
        <v>3150</v>
      </c>
      <c r="C9" s="3">
        <v>43204</v>
      </c>
      <c r="D9" s="1" t="s">
        <v>48</v>
      </c>
      <c r="E9" s="1" t="s">
        <v>19</v>
      </c>
      <c r="M9" s="1">
        <v>4861</v>
      </c>
    </row>
    <row r="10" spans="1:25" x14ac:dyDescent="0.3">
      <c r="A10" s="2">
        <v>2600</v>
      </c>
      <c r="C10" s="3">
        <v>43204</v>
      </c>
      <c r="D10" s="1" t="s">
        <v>21</v>
      </c>
      <c r="F10" s="1" t="s">
        <v>19</v>
      </c>
      <c r="G10" s="1">
        <v>8</v>
      </c>
      <c r="M10" s="1">
        <v>4862</v>
      </c>
    </row>
    <row r="11" spans="1:25" x14ac:dyDescent="0.3">
      <c r="A11" s="2">
        <v>3600</v>
      </c>
      <c r="C11" s="3">
        <v>43205</v>
      </c>
      <c r="D11" s="1" t="s">
        <v>38</v>
      </c>
      <c r="F11" s="1" t="s">
        <v>19</v>
      </c>
      <c r="G11" s="1">
        <v>5</v>
      </c>
      <c r="M11" s="1">
        <v>4863</v>
      </c>
    </row>
    <row r="12" spans="1:25" x14ac:dyDescent="0.3">
      <c r="A12" s="2">
        <v>500</v>
      </c>
      <c r="C12" s="3">
        <v>43205</v>
      </c>
      <c r="D12" s="1" t="s">
        <v>44</v>
      </c>
      <c r="E12" s="1" t="s">
        <v>17</v>
      </c>
      <c r="M12" s="1">
        <v>4864</v>
      </c>
    </row>
    <row r="13" spans="1:25" x14ac:dyDescent="0.3">
      <c r="A13" s="2">
        <v>1800</v>
      </c>
      <c r="C13" s="3">
        <v>43205</v>
      </c>
      <c r="D13" s="1" t="s">
        <v>45</v>
      </c>
      <c r="E13" s="1" t="s">
        <v>17</v>
      </c>
      <c r="M13" s="1">
        <v>4865</v>
      </c>
    </row>
    <row r="14" spans="1:25" x14ac:dyDescent="0.3">
      <c r="A14" s="2">
        <v>500</v>
      </c>
      <c r="C14" s="3">
        <v>43206</v>
      </c>
      <c r="D14" s="1" t="s">
        <v>50</v>
      </c>
      <c r="E14" s="1" t="s">
        <v>17</v>
      </c>
      <c r="M14" s="1">
        <v>4866</v>
      </c>
    </row>
    <row r="15" spans="1:25" x14ac:dyDescent="0.3">
      <c r="A15" s="2">
        <v>8200</v>
      </c>
      <c r="C15" s="3">
        <v>43206</v>
      </c>
      <c r="D15" s="1" t="s">
        <v>35</v>
      </c>
      <c r="F15" s="1" t="s">
        <v>19</v>
      </c>
      <c r="G15" s="1">
        <v>11</v>
      </c>
      <c r="M15" s="1">
        <v>4867</v>
      </c>
    </row>
    <row r="16" spans="1:25" x14ac:dyDescent="0.3">
      <c r="A16" s="4">
        <v>3300</v>
      </c>
      <c r="B16" s="4"/>
      <c r="C16" s="6">
        <v>43206</v>
      </c>
      <c r="D16" s="1" t="s">
        <v>21</v>
      </c>
      <c r="E16" s="5"/>
      <c r="F16" s="1" t="s">
        <v>19</v>
      </c>
      <c r="G16" s="5">
        <v>8</v>
      </c>
      <c r="H16" s="5"/>
      <c r="I16" s="5"/>
      <c r="J16" s="5"/>
      <c r="K16" s="5"/>
      <c r="L16" s="5"/>
      <c r="M16" s="5">
        <v>4868</v>
      </c>
    </row>
    <row r="17" spans="1:13" x14ac:dyDescent="0.3">
      <c r="A17" s="4">
        <v>500</v>
      </c>
      <c r="B17" s="4"/>
      <c r="C17" s="6">
        <v>43207</v>
      </c>
      <c r="D17" s="5" t="s">
        <v>105</v>
      </c>
      <c r="E17" s="5"/>
      <c r="F17" s="1" t="s">
        <v>19</v>
      </c>
      <c r="G17" s="5">
        <v>14</v>
      </c>
      <c r="H17" s="5"/>
      <c r="I17" s="5"/>
      <c r="J17" s="5"/>
      <c r="K17" s="5"/>
      <c r="L17" s="5"/>
      <c r="M17" s="5">
        <v>4869</v>
      </c>
    </row>
    <row r="18" spans="1:13" x14ac:dyDescent="0.3">
      <c r="A18" s="4">
        <v>3200</v>
      </c>
      <c r="B18" s="4"/>
      <c r="C18" s="6">
        <v>43207</v>
      </c>
      <c r="D18" s="5" t="s">
        <v>109</v>
      </c>
      <c r="E18" s="5"/>
      <c r="F18" s="1" t="s">
        <v>19</v>
      </c>
      <c r="G18" s="5">
        <v>22</v>
      </c>
      <c r="H18" s="5"/>
      <c r="I18" s="5"/>
      <c r="J18" s="5"/>
      <c r="K18" s="5"/>
      <c r="L18" s="5"/>
      <c r="M18" s="5">
        <v>4870</v>
      </c>
    </row>
    <row r="19" spans="1:13" x14ac:dyDescent="0.3">
      <c r="A19" s="4">
        <v>1000</v>
      </c>
      <c r="B19" s="4"/>
      <c r="C19" s="6">
        <v>43207</v>
      </c>
      <c r="D19" s="5" t="s">
        <v>107</v>
      </c>
      <c r="E19" s="5"/>
      <c r="F19" s="8" t="s">
        <v>19</v>
      </c>
      <c r="G19" s="5">
        <v>21</v>
      </c>
      <c r="H19" s="5"/>
      <c r="I19" s="5"/>
      <c r="J19" s="5"/>
      <c r="K19" s="5"/>
      <c r="L19" s="5"/>
      <c r="M19" s="5">
        <v>4877</v>
      </c>
    </row>
    <row r="20" spans="1:13" x14ac:dyDescent="0.3">
      <c r="A20" s="4">
        <v>1000</v>
      </c>
      <c r="B20" s="4"/>
      <c r="C20" s="6">
        <v>43208</v>
      </c>
      <c r="D20" s="5" t="s">
        <v>24</v>
      </c>
      <c r="E20" s="5"/>
      <c r="F20" s="8" t="s">
        <v>19</v>
      </c>
      <c r="G20" s="5">
        <v>10</v>
      </c>
      <c r="H20" s="5"/>
      <c r="I20" s="5"/>
      <c r="J20" s="5"/>
      <c r="K20" s="5"/>
      <c r="L20" s="5"/>
      <c r="M20" s="5" t="s">
        <v>113</v>
      </c>
    </row>
    <row r="21" spans="1:13" x14ac:dyDescent="0.3">
      <c r="A21" s="4">
        <v>12800</v>
      </c>
      <c r="B21" s="4"/>
      <c r="C21" s="6">
        <v>43208</v>
      </c>
      <c r="D21" s="5" t="s">
        <v>49</v>
      </c>
      <c r="E21" s="5"/>
      <c r="F21" s="8" t="s">
        <v>19</v>
      </c>
      <c r="G21" s="5">
        <v>13</v>
      </c>
      <c r="H21" s="5"/>
      <c r="I21" s="5"/>
      <c r="J21" s="5"/>
      <c r="K21" s="5"/>
      <c r="L21" s="5"/>
      <c r="M21" s="5" t="s">
        <v>114</v>
      </c>
    </row>
    <row r="22" spans="1:13" x14ac:dyDescent="0.3">
      <c r="A22" s="4">
        <v>14750</v>
      </c>
      <c r="B22" s="4"/>
      <c r="C22" s="6">
        <v>43208</v>
      </c>
      <c r="D22" s="5" t="s">
        <v>23</v>
      </c>
      <c r="E22" s="5"/>
      <c r="F22" s="5" t="s">
        <v>19</v>
      </c>
      <c r="G22" s="5">
        <v>9</v>
      </c>
      <c r="H22" s="5"/>
      <c r="I22" s="5"/>
      <c r="J22" s="5"/>
      <c r="K22" s="5"/>
      <c r="L22" s="5"/>
      <c r="M22" s="5" t="s">
        <v>115</v>
      </c>
    </row>
    <row r="23" spans="1:13" x14ac:dyDescent="0.3">
      <c r="A23" s="4">
        <v>7500</v>
      </c>
      <c r="B23" s="4"/>
      <c r="C23" s="6">
        <v>43208</v>
      </c>
      <c r="D23" s="5" t="s">
        <v>116</v>
      </c>
      <c r="E23" s="5"/>
      <c r="F23" s="5" t="s">
        <v>19</v>
      </c>
      <c r="G23" s="5">
        <v>25</v>
      </c>
      <c r="H23" s="5"/>
      <c r="I23" s="5"/>
      <c r="J23" s="5"/>
      <c r="K23" s="5"/>
      <c r="L23" s="5"/>
      <c r="M23" s="5" t="s">
        <v>117</v>
      </c>
    </row>
    <row r="24" spans="1:13" x14ac:dyDescent="0.3">
      <c r="A24" s="2">
        <v>7500</v>
      </c>
      <c r="C24" s="6">
        <v>43208</v>
      </c>
      <c r="D24" s="1" t="s">
        <v>49</v>
      </c>
      <c r="F24" s="1" t="s">
        <v>19</v>
      </c>
      <c r="G24" s="1">
        <v>13</v>
      </c>
      <c r="M24" s="1">
        <v>4884</v>
      </c>
    </row>
    <row r="25" spans="1:13" x14ac:dyDescent="0.3">
      <c r="A25" s="4">
        <v>300</v>
      </c>
      <c r="B25" s="4"/>
      <c r="C25" s="6">
        <v>43208</v>
      </c>
      <c r="D25" s="5" t="s">
        <v>118</v>
      </c>
      <c r="E25" s="5" t="s">
        <v>17</v>
      </c>
      <c r="F25" s="8"/>
      <c r="G25" s="5"/>
      <c r="H25" s="5" t="s">
        <v>9</v>
      </c>
      <c r="I25" s="5"/>
      <c r="J25" s="5"/>
      <c r="K25" s="5"/>
      <c r="L25" s="5"/>
      <c r="M25" s="5">
        <v>4886</v>
      </c>
    </row>
    <row r="26" spans="1:13" x14ac:dyDescent="0.3">
      <c r="A26" s="4">
        <v>3500</v>
      </c>
      <c r="B26" s="4"/>
      <c r="C26" s="6">
        <v>43208</v>
      </c>
      <c r="D26" s="5" t="s">
        <v>109</v>
      </c>
      <c r="E26" s="5"/>
      <c r="F26" s="8" t="s">
        <v>19</v>
      </c>
      <c r="G26" s="5">
        <v>22</v>
      </c>
      <c r="H26" s="5"/>
      <c r="I26" s="5"/>
      <c r="J26" s="5"/>
      <c r="K26" s="5"/>
      <c r="L26" s="5"/>
      <c r="M26" s="5">
        <v>4890</v>
      </c>
    </row>
    <row r="27" spans="1:13" x14ac:dyDescent="0.3">
      <c r="A27" s="4">
        <v>500</v>
      </c>
      <c r="B27" s="4"/>
      <c r="C27" s="6">
        <v>43209</v>
      </c>
      <c r="D27" s="5" t="s">
        <v>110</v>
      </c>
      <c r="E27" s="5"/>
      <c r="F27" s="8" t="s">
        <v>19</v>
      </c>
      <c r="G27" s="5">
        <v>16</v>
      </c>
      <c r="H27" s="5"/>
      <c r="I27" s="5"/>
      <c r="J27" s="5"/>
      <c r="K27" s="5"/>
      <c r="L27" s="5"/>
      <c r="M27" s="5">
        <v>4893</v>
      </c>
    </row>
    <row r="28" spans="1:13" x14ac:dyDescent="0.3">
      <c r="A28" s="4">
        <v>1000</v>
      </c>
      <c r="B28" s="4"/>
      <c r="C28" s="6">
        <v>43209</v>
      </c>
      <c r="D28" s="5" t="s">
        <v>123</v>
      </c>
      <c r="E28" s="5"/>
      <c r="F28" s="8" t="s">
        <v>19</v>
      </c>
      <c r="G28" s="5">
        <v>32</v>
      </c>
      <c r="H28" s="5"/>
      <c r="I28" s="5"/>
      <c r="J28" s="5"/>
      <c r="K28" s="5"/>
      <c r="L28" s="5"/>
      <c r="M28" s="5">
        <v>4892</v>
      </c>
    </row>
    <row r="29" spans="1:13" x14ac:dyDescent="0.3">
      <c r="A29" s="4">
        <v>9000</v>
      </c>
      <c r="B29" s="4"/>
      <c r="C29" s="6">
        <v>43209</v>
      </c>
      <c r="D29" s="5" t="s">
        <v>123</v>
      </c>
      <c r="E29" s="5"/>
      <c r="F29" s="8" t="s">
        <v>19</v>
      </c>
      <c r="G29" s="5">
        <v>33</v>
      </c>
      <c r="H29" s="5"/>
      <c r="I29" s="5"/>
      <c r="J29" s="5"/>
      <c r="K29" s="5"/>
      <c r="L29" s="5"/>
      <c r="M29" s="5">
        <v>4454</v>
      </c>
    </row>
    <row r="30" spans="1:13" x14ac:dyDescent="0.3">
      <c r="A30" s="4">
        <v>4500</v>
      </c>
      <c r="B30" s="4"/>
      <c r="C30" s="6">
        <v>43209</v>
      </c>
      <c r="D30" s="5" t="s">
        <v>124</v>
      </c>
      <c r="E30" s="5" t="s">
        <v>17</v>
      </c>
      <c r="F30" s="8"/>
      <c r="G30" s="5"/>
      <c r="H30" s="5"/>
      <c r="I30" s="5"/>
      <c r="J30" s="5"/>
      <c r="K30" s="5"/>
      <c r="L30" s="5"/>
      <c r="M30" s="5">
        <v>4457</v>
      </c>
    </row>
    <row r="31" spans="1:13" x14ac:dyDescent="0.3">
      <c r="A31" s="4">
        <v>3000</v>
      </c>
      <c r="B31" s="4"/>
      <c r="C31" s="6">
        <v>43209</v>
      </c>
      <c r="D31" s="5" t="s">
        <v>125</v>
      </c>
      <c r="E31" s="5" t="s">
        <v>17</v>
      </c>
      <c r="F31" s="8"/>
      <c r="G31" s="5"/>
      <c r="H31" s="5"/>
      <c r="I31" s="5"/>
      <c r="J31" s="5"/>
      <c r="K31" s="5"/>
      <c r="L31" s="5"/>
      <c r="M31" s="5">
        <v>4458</v>
      </c>
    </row>
    <row r="32" spans="1:13" x14ac:dyDescent="0.3">
      <c r="A32" s="4">
        <v>1000</v>
      </c>
      <c r="B32" s="4"/>
      <c r="C32" s="6">
        <v>43209</v>
      </c>
      <c r="D32" s="5" t="s">
        <v>116</v>
      </c>
      <c r="E32" s="5"/>
      <c r="F32" s="8" t="s">
        <v>19</v>
      </c>
      <c r="G32" s="5">
        <v>25</v>
      </c>
      <c r="H32" s="5"/>
      <c r="I32" s="5"/>
      <c r="J32" s="5"/>
      <c r="K32" s="5"/>
      <c r="L32" s="5"/>
      <c r="M32" s="5">
        <v>4898</v>
      </c>
    </row>
    <row r="33" spans="1:13" x14ac:dyDescent="0.3">
      <c r="A33" s="4">
        <v>4500</v>
      </c>
      <c r="B33" s="4"/>
      <c r="C33" s="6">
        <v>43209</v>
      </c>
      <c r="D33" s="5" t="s">
        <v>123</v>
      </c>
      <c r="E33" s="5"/>
      <c r="F33" s="8" t="s">
        <v>19</v>
      </c>
      <c r="G33" s="5">
        <v>32</v>
      </c>
      <c r="H33" s="5"/>
      <c r="I33" s="5"/>
      <c r="J33" s="5"/>
      <c r="K33" s="5"/>
      <c r="L33" s="5"/>
      <c r="M33" s="5">
        <v>4453</v>
      </c>
    </row>
    <row r="34" spans="1:13" x14ac:dyDescent="0.3">
      <c r="A34" s="4">
        <v>1500</v>
      </c>
      <c r="B34" s="4"/>
      <c r="C34" s="6">
        <v>43209</v>
      </c>
      <c r="D34" s="5" t="s">
        <v>129</v>
      </c>
      <c r="E34" s="5"/>
      <c r="F34" s="8" t="s">
        <v>19</v>
      </c>
      <c r="G34" s="5">
        <v>31</v>
      </c>
      <c r="H34" s="5"/>
      <c r="I34" s="5"/>
      <c r="J34" s="5"/>
      <c r="K34" s="5"/>
      <c r="L34" s="5"/>
      <c r="M34" s="5" t="s">
        <v>130</v>
      </c>
    </row>
    <row r="35" spans="1:13" x14ac:dyDescent="0.3">
      <c r="A35" s="4">
        <v>6000</v>
      </c>
      <c r="B35" s="4"/>
      <c r="C35" s="6">
        <v>43209</v>
      </c>
      <c r="D35" s="5" t="s">
        <v>24</v>
      </c>
      <c r="E35" s="5"/>
      <c r="F35" s="8" t="s">
        <v>19</v>
      </c>
      <c r="G35" s="5">
        <v>10</v>
      </c>
      <c r="H35" s="5"/>
      <c r="I35" s="5"/>
      <c r="J35" s="5"/>
      <c r="K35" s="5"/>
      <c r="L35" s="5"/>
      <c r="M35" s="5" t="s">
        <v>131</v>
      </c>
    </row>
    <row r="36" spans="1:13" x14ac:dyDescent="0.3">
      <c r="A36" s="4">
        <v>3500</v>
      </c>
      <c r="B36" s="4"/>
      <c r="C36" s="6">
        <v>43209</v>
      </c>
      <c r="D36" s="5" t="s">
        <v>132</v>
      </c>
      <c r="E36" s="5" t="s">
        <v>17</v>
      </c>
      <c r="F36" s="8"/>
      <c r="G36" s="5"/>
      <c r="H36" s="5"/>
      <c r="I36" s="5"/>
      <c r="J36" s="5"/>
      <c r="K36" s="5"/>
      <c r="L36" s="5"/>
      <c r="M36" s="5">
        <v>4899</v>
      </c>
    </row>
    <row r="37" spans="1:13" x14ac:dyDescent="0.3">
      <c r="A37" s="4">
        <v>1100</v>
      </c>
      <c r="B37" s="4"/>
      <c r="C37" s="6">
        <v>43209</v>
      </c>
      <c r="D37" s="5" t="s">
        <v>133</v>
      </c>
      <c r="E37" s="5"/>
      <c r="F37" s="8" t="s">
        <v>19</v>
      </c>
      <c r="G37" s="5">
        <v>19</v>
      </c>
      <c r="H37" s="5"/>
      <c r="I37" s="5"/>
      <c r="J37" s="5"/>
      <c r="K37" s="5"/>
      <c r="L37" s="5"/>
      <c r="M37" s="5">
        <v>4895</v>
      </c>
    </row>
    <row r="38" spans="1:13" x14ac:dyDescent="0.3">
      <c r="A38" s="4">
        <v>2000</v>
      </c>
      <c r="B38" s="4"/>
      <c r="C38" s="6">
        <v>43209</v>
      </c>
      <c r="D38" s="5" t="s">
        <v>108</v>
      </c>
      <c r="E38" s="5"/>
      <c r="F38" s="8" t="s">
        <v>19</v>
      </c>
      <c r="G38" s="5">
        <v>20</v>
      </c>
      <c r="H38" s="5"/>
      <c r="I38" s="5"/>
      <c r="J38" s="5"/>
      <c r="K38" s="5"/>
      <c r="L38" s="5"/>
      <c r="M38" s="5">
        <v>4881</v>
      </c>
    </row>
    <row r="39" spans="1:13" x14ac:dyDescent="0.3">
      <c r="B39" s="2">
        <v>72000</v>
      </c>
      <c r="C39" s="3">
        <v>43209</v>
      </c>
      <c r="D39" s="1" t="s">
        <v>126</v>
      </c>
    </row>
    <row r="40" spans="1:13" x14ac:dyDescent="0.3">
      <c r="A40" s="4">
        <v>3500</v>
      </c>
      <c r="B40" s="4"/>
      <c r="C40" s="6">
        <v>43210</v>
      </c>
      <c r="D40" s="5" t="s">
        <v>123</v>
      </c>
      <c r="E40" s="5"/>
      <c r="F40" s="8" t="s">
        <v>19</v>
      </c>
      <c r="G40" s="5">
        <v>32</v>
      </c>
      <c r="H40" s="5"/>
      <c r="I40" s="5"/>
      <c r="J40" s="5"/>
      <c r="K40" s="5"/>
      <c r="L40" s="5"/>
      <c r="M40" s="5">
        <v>4459</v>
      </c>
    </row>
    <row r="41" spans="1:13" x14ac:dyDescent="0.3">
      <c r="A41" s="4">
        <v>1300</v>
      </c>
      <c r="B41" s="4"/>
      <c r="C41" s="6">
        <v>43210</v>
      </c>
      <c r="D41" s="5" t="s">
        <v>109</v>
      </c>
      <c r="E41" s="5"/>
      <c r="F41" s="8" t="s">
        <v>19</v>
      </c>
      <c r="G41" s="5">
        <v>22</v>
      </c>
      <c r="H41" s="5"/>
      <c r="I41" s="5"/>
      <c r="J41" s="5"/>
      <c r="K41" s="5"/>
      <c r="L41" s="5"/>
      <c r="M41" s="5">
        <v>4464</v>
      </c>
    </row>
    <row r="42" spans="1:13" x14ac:dyDescent="0.3">
      <c r="A42" s="4">
        <v>1100</v>
      </c>
      <c r="B42" s="4"/>
      <c r="C42" s="6">
        <v>43210</v>
      </c>
      <c r="D42" s="5" t="s">
        <v>132</v>
      </c>
      <c r="E42" s="5"/>
      <c r="F42" s="8" t="s">
        <v>19</v>
      </c>
      <c r="G42" s="5">
        <v>30</v>
      </c>
      <c r="H42" s="5"/>
      <c r="I42" s="5"/>
      <c r="J42" s="5"/>
      <c r="K42" s="5"/>
      <c r="L42" s="5"/>
      <c r="M42" s="5">
        <v>4465</v>
      </c>
    </row>
    <row r="43" spans="1:13" x14ac:dyDescent="0.3">
      <c r="A43" s="4">
        <v>800</v>
      </c>
      <c r="B43" s="4">
        <v>800</v>
      </c>
      <c r="C43" s="6">
        <v>43210</v>
      </c>
      <c r="D43" s="5" t="s">
        <v>123</v>
      </c>
      <c r="E43" s="5"/>
      <c r="F43" s="8" t="s">
        <v>19</v>
      </c>
      <c r="G43" s="5">
        <v>32</v>
      </c>
      <c r="H43" s="5"/>
      <c r="I43" s="5"/>
      <c r="J43" s="5"/>
      <c r="K43" s="5"/>
      <c r="L43" s="5"/>
      <c r="M43" s="5" t="s">
        <v>136</v>
      </c>
    </row>
    <row r="44" spans="1:13" x14ac:dyDescent="0.3">
      <c r="A44" s="4">
        <v>11500</v>
      </c>
      <c r="B44" s="4"/>
      <c r="C44" s="6">
        <v>43210</v>
      </c>
      <c r="D44" s="5" t="s">
        <v>112</v>
      </c>
      <c r="E44" s="5"/>
      <c r="F44" s="8" t="s">
        <v>19</v>
      </c>
      <c r="G44" s="5">
        <v>27</v>
      </c>
      <c r="H44" s="5"/>
      <c r="I44" s="5"/>
      <c r="J44" s="5"/>
      <c r="K44" s="5"/>
      <c r="L44" s="5"/>
      <c r="M44" s="5" t="s">
        <v>135</v>
      </c>
    </row>
    <row r="45" spans="1:13" x14ac:dyDescent="0.3">
      <c r="A45" s="4">
        <v>2000</v>
      </c>
      <c r="B45" s="4"/>
      <c r="C45" s="6">
        <v>43210</v>
      </c>
      <c r="D45" s="5" t="s">
        <v>134</v>
      </c>
      <c r="E45" s="5"/>
      <c r="F45" s="8" t="s">
        <v>19</v>
      </c>
      <c r="G45" s="5">
        <v>33</v>
      </c>
      <c r="H45" s="5"/>
      <c r="I45" s="5"/>
      <c r="J45" s="5"/>
      <c r="K45" s="5"/>
      <c r="L45" s="5"/>
      <c r="M45" s="5">
        <v>4894</v>
      </c>
    </row>
    <row r="46" spans="1:13" x14ac:dyDescent="0.3">
      <c r="A46" s="4">
        <v>3500</v>
      </c>
      <c r="B46" s="4"/>
      <c r="C46" s="6">
        <v>43211</v>
      </c>
      <c r="D46" s="5" t="s">
        <v>120</v>
      </c>
      <c r="E46" s="5"/>
      <c r="F46" s="8" t="s">
        <v>19</v>
      </c>
      <c r="G46" s="5">
        <v>30</v>
      </c>
      <c r="H46" s="5"/>
      <c r="I46" s="5"/>
      <c r="J46" s="5"/>
      <c r="K46" s="5"/>
      <c r="L46" s="5"/>
      <c r="M46" s="5">
        <v>4461</v>
      </c>
    </row>
    <row r="47" spans="1:13" x14ac:dyDescent="0.3">
      <c r="A47" s="4">
        <v>6900</v>
      </c>
      <c r="B47" s="4"/>
      <c r="C47" s="6">
        <v>43211</v>
      </c>
      <c r="D47" s="5" t="s">
        <v>24</v>
      </c>
      <c r="E47" s="5"/>
      <c r="F47" s="8" t="s">
        <v>19</v>
      </c>
      <c r="G47" s="5">
        <v>10</v>
      </c>
      <c r="H47" s="5"/>
      <c r="I47" s="5"/>
      <c r="J47" s="5"/>
      <c r="K47" s="5"/>
      <c r="L47" s="5"/>
      <c r="M47" s="5">
        <v>4462</v>
      </c>
    </row>
    <row r="48" spans="1:13" x14ac:dyDescent="0.3">
      <c r="A48" s="4">
        <v>3300</v>
      </c>
      <c r="B48" s="4"/>
      <c r="C48" s="6">
        <v>43211</v>
      </c>
      <c r="D48" s="5" t="s">
        <v>138</v>
      </c>
      <c r="E48" s="5"/>
      <c r="F48" s="8" t="s">
        <v>19</v>
      </c>
      <c r="G48" s="5">
        <v>41</v>
      </c>
      <c r="H48" s="5"/>
      <c r="I48" s="5"/>
      <c r="J48" s="5"/>
      <c r="K48" s="5"/>
      <c r="L48" s="5"/>
      <c r="M48" s="5">
        <v>4470</v>
      </c>
    </row>
    <row r="49" spans="1:13" x14ac:dyDescent="0.3">
      <c r="A49" s="4">
        <v>1800</v>
      </c>
      <c r="B49" s="4"/>
      <c r="C49" s="6">
        <v>43211</v>
      </c>
      <c r="D49" s="5" t="s">
        <v>120</v>
      </c>
      <c r="E49" s="5"/>
      <c r="F49" s="8" t="s">
        <v>19</v>
      </c>
      <c r="G49" s="5">
        <v>30</v>
      </c>
      <c r="H49" s="5"/>
      <c r="I49" s="5"/>
      <c r="J49" s="5"/>
      <c r="K49" s="5"/>
      <c r="L49" s="5"/>
      <c r="M49" s="5">
        <v>4472</v>
      </c>
    </row>
    <row r="50" spans="1:13" x14ac:dyDescent="0.3">
      <c r="A50" s="4">
        <v>1600</v>
      </c>
      <c r="B50" s="4"/>
      <c r="C50" s="6">
        <v>43211</v>
      </c>
      <c r="D50" s="5" t="s">
        <v>140</v>
      </c>
      <c r="E50" s="5" t="s">
        <v>19</v>
      </c>
      <c r="F50" s="8"/>
      <c r="G50" s="5"/>
      <c r="H50" s="5"/>
      <c r="I50" s="5"/>
      <c r="J50" s="5"/>
      <c r="K50" s="5"/>
      <c r="L50" s="5"/>
      <c r="M50" s="5">
        <v>4471</v>
      </c>
    </row>
    <row r="51" spans="1:13" x14ac:dyDescent="0.3">
      <c r="A51" s="4">
        <v>6000</v>
      </c>
      <c r="B51" s="4"/>
      <c r="C51" s="6">
        <v>43211</v>
      </c>
      <c r="D51" s="5" t="s">
        <v>141</v>
      </c>
      <c r="E51" s="5" t="s">
        <v>19</v>
      </c>
      <c r="F51" s="8"/>
      <c r="G51" s="5"/>
      <c r="H51" s="5"/>
      <c r="I51" s="5"/>
      <c r="J51" s="5"/>
      <c r="K51" s="5"/>
      <c r="L51" s="5"/>
      <c r="M51" s="5">
        <v>4473</v>
      </c>
    </row>
    <row r="52" spans="1:13" x14ac:dyDescent="0.3">
      <c r="A52" s="4">
        <v>500</v>
      </c>
      <c r="B52" s="4"/>
      <c r="C52" s="6">
        <v>43211</v>
      </c>
      <c r="D52" s="5" t="s">
        <v>145</v>
      </c>
      <c r="E52" s="5" t="s">
        <v>19</v>
      </c>
      <c r="F52" s="8"/>
      <c r="G52" s="5"/>
      <c r="H52" s="5"/>
      <c r="I52" s="5"/>
      <c r="J52" s="5"/>
      <c r="K52" s="5"/>
      <c r="L52" s="5"/>
      <c r="M52" s="5">
        <v>4474</v>
      </c>
    </row>
    <row r="53" spans="1:13" x14ac:dyDescent="0.3">
      <c r="A53" s="4">
        <v>2500</v>
      </c>
      <c r="B53" s="4"/>
      <c r="C53" s="6">
        <v>43211</v>
      </c>
      <c r="D53" s="5" t="s">
        <v>142</v>
      </c>
      <c r="E53" s="5"/>
      <c r="F53" s="8" t="s">
        <v>19</v>
      </c>
      <c r="G53" s="5">
        <v>42</v>
      </c>
      <c r="H53" s="5"/>
      <c r="I53" s="5"/>
      <c r="J53" s="5"/>
      <c r="K53" s="5"/>
      <c r="L53" s="5"/>
      <c r="M53" s="5">
        <v>4476</v>
      </c>
    </row>
    <row r="54" spans="1:13" x14ac:dyDescent="0.3">
      <c r="A54" s="4">
        <v>1500</v>
      </c>
      <c r="B54" s="4"/>
      <c r="C54" s="6">
        <v>43211</v>
      </c>
      <c r="D54" s="5" t="s">
        <v>143</v>
      </c>
      <c r="E54" s="5" t="s">
        <v>19</v>
      </c>
      <c r="F54" s="8"/>
      <c r="G54" s="5"/>
      <c r="H54" s="5"/>
      <c r="I54" s="5"/>
      <c r="J54" s="5"/>
      <c r="K54" s="5"/>
      <c r="L54" s="5"/>
      <c r="M54" s="5">
        <v>4479</v>
      </c>
    </row>
    <row r="55" spans="1:13" x14ac:dyDescent="0.3">
      <c r="A55" s="4">
        <v>2500</v>
      </c>
      <c r="B55" s="4"/>
      <c r="C55" s="6">
        <v>43211</v>
      </c>
      <c r="D55" s="5" t="s">
        <v>141</v>
      </c>
      <c r="E55" s="5"/>
      <c r="F55" s="8" t="s">
        <v>19</v>
      </c>
      <c r="G55" s="5">
        <v>43</v>
      </c>
      <c r="H55" s="5"/>
      <c r="I55" s="5"/>
      <c r="J55" s="5"/>
      <c r="K55" s="5"/>
      <c r="L55" s="5"/>
      <c r="M55" s="5">
        <v>4478</v>
      </c>
    </row>
    <row r="56" spans="1:13" x14ac:dyDescent="0.3">
      <c r="A56" s="4">
        <v>600</v>
      </c>
      <c r="B56" s="4"/>
      <c r="C56" s="6">
        <v>43211</v>
      </c>
      <c r="D56" s="5" t="s">
        <v>146</v>
      </c>
      <c r="E56" s="5" t="s">
        <v>19</v>
      </c>
      <c r="F56" s="8"/>
      <c r="G56" s="5"/>
      <c r="H56" s="5"/>
      <c r="I56" s="5"/>
      <c r="J56" s="5"/>
      <c r="K56" s="5"/>
      <c r="L56" s="5"/>
      <c r="M56" s="5">
        <v>4477</v>
      </c>
    </row>
    <row r="57" spans="1:13" x14ac:dyDescent="0.3">
      <c r="A57" s="4">
        <v>5000</v>
      </c>
      <c r="B57" s="4"/>
      <c r="C57" s="6">
        <v>43211</v>
      </c>
      <c r="D57" s="5" t="s">
        <v>147</v>
      </c>
      <c r="E57" s="5" t="s">
        <v>19</v>
      </c>
      <c r="F57" s="8"/>
      <c r="G57" s="5">
        <v>45</v>
      </c>
      <c r="H57" s="5"/>
      <c r="I57" s="5"/>
      <c r="J57" s="5"/>
      <c r="K57" s="5"/>
      <c r="L57" s="5"/>
      <c r="M57" s="5">
        <v>4475</v>
      </c>
    </row>
    <row r="58" spans="1:13" x14ac:dyDescent="0.3">
      <c r="A58" s="4">
        <v>3000</v>
      </c>
      <c r="B58" s="4"/>
      <c r="C58" s="6">
        <v>43212</v>
      </c>
      <c r="D58" s="5" t="s">
        <v>148</v>
      </c>
      <c r="E58" s="5" t="s">
        <v>19</v>
      </c>
      <c r="F58" s="8"/>
      <c r="G58" s="5"/>
      <c r="H58" s="5"/>
      <c r="I58" s="5"/>
      <c r="J58" s="5"/>
      <c r="K58" s="5"/>
      <c r="L58" s="5"/>
      <c r="M58" s="5">
        <v>4480</v>
      </c>
    </row>
    <row r="59" spans="1:13" x14ac:dyDescent="0.3">
      <c r="A59" s="4">
        <v>1500</v>
      </c>
      <c r="B59" s="4"/>
      <c r="C59" s="6">
        <v>43211</v>
      </c>
      <c r="D59" s="5" t="s">
        <v>137</v>
      </c>
      <c r="E59" s="5"/>
      <c r="F59" s="8" t="s">
        <v>19</v>
      </c>
      <c r="G59" s="5">
        <v>39</v>
      </c>
      <c r="H59" s="5"/>
      <c r="I59" s="5"/>
      <c r="J59" s="5"/>
      <c r="K59" s="5"/>
      <c r="L59" s="5"/>
      <c r="M59" s="5">
        <v>4467</v>
      </c>
    </row>
    <row r="60" spans="1:13" x14ac:dyDescent="0.3">
      <c r="A60" s="4"/>
      <c r="B60" s="4">
        <v>3900</v>
      </c>
      <c r="C60" s="6">
        <v>43212</v>
      </c>
      <c r="D60" s="5" t="s">
        <v>126</v>
      </c>
      <c r="E60" s="5"/>
      <c r="F60" s="8"/>
      <c r="G60" s="5"/>
      <c r="H60" s="5"/>
      <c r="I60" s="5"/>
      <c r="J60" s="5"/>
      <c r="K60" s="5"/>
      <c r="L60" s="5"/>
      <c r="M60" s="5"/>
    </row>
    <row r="61" spans="1:13" x14ac:dyDescent="0.3">
      <c r="A61" s="4">
        <v>2000</v>
      </c>
      <c r="B61" s="4"/>
      <c r="C61" s="6">
        <v>43212</v>
      </c>
      <c r="D61" s="5" t="s">
        <v>141</v>
      </c>
      <c r="E61" s="5"/>
      <c r="F61" s="8" t="s">
        <v>19</v>
      </c>
      <c r="G61" s="5">
        <v>43</v>
      </c>
      <c r="H61" s="5"/>
      <c r="I61" s="5"/>
      <c r="J61" s="5"/>
      <c r="K61" s="5"/>
      <c r="L61" s="5"/>
      <c r="M61" s="5">
        <v>4481</v>
      </c>
    </row>
    <row r="62" spans="1:13" x14ac:dyDescent="0.3">
      <c r="A62" s="2">
        <v>3000</v>
      </c>
      <c r="C62" s="3">
        <v>43212</v>
      </c>
      <c r="D62" s="5" t="s">
        <v>141</v>
      </c>
      <c r="E62" s="5"/>
      <c r="F62" s="8" t="s">
        <v>19</v>
      </c>
      <c r="G62" s="5">
        <v>44</v>
      </c>
      <c r="M62" s="1">
        <v>4484</v>
      </c>
    </row>
    <row r="63" spans="1:13" x14ac:dyDescent="0.3">
      <c r="A63" s="2">
        <v>5000</v>
      </c>
      <c r="C63" s="3">
        <v>43212</v>
      </c>
      <c r="D63" s="1" t="s">
        <v>151</v>
      </c>
      <c r="F63" s="9" t="s">
        <v>19</v>
      </c>
      <c r="G63" s="1">
        <v>49</v>
      </c>
      <c r="M63" s="1">
        <v>4485</v>
      </c>
    </row>
    <row r="64" spans="1:13" x14ac:dyDescent="0.3">
      <c r="A64" s="4">
        <v>2500</v>
      </c>
      <c r="B64" s="4"/>
      <c r="C64" s="6">
        <v>43213</v>
      </c>
      <c r="D64" s="5" t="s">
        <v>154</v>
      </c>
      <c r="E64" s="1" t="s">
        <v>19</v>
      </c>
      <c r="F64" s="8"/>
      <c r="G64" s="5"/>
      <c r="H64" s="5"/>
      <c r="I64" s="5"/>
      <c r="J64" s="5"/>
      <c r="K64" s="5"/>
      <c r="L64" s="5"/>
      <c r="M64" s="5">
        <v>4487</v>
      </c>
    </row>
    <row r="65" spans="1:13" x14ac:dyDescent="0.3">
      <c r="A65" s="4">
        <v>1000</v>
      </c>
      <c r="B65" s="4"/>
      <c r="C65" s="6">
        <v>43213</v>
      </c>
      <c r="D65" s="5" t="s">
        <v>155</v>
      </c>
      <c r="E65" s="5" t="s">
        <v>19</v>
      </c>
      <c r="F65" s="8"/>
      <c r="G65" s="5"/>
      <c r="H65" s="5"/>
      <c r="I65" s="5"/>
      <c r="J65" s="5"/>
      <c r="K65" s="5"/>
      <c r="L65" s="5"/>
      <c r="M65" s="5">
        <v>4488</v>
      </c>
    </row>
    <row r="66" spans="1:13" x14ac:dyDescent="0.3">
      <c r="A66" s="4">
        <v>5200</v>
      </c>
      <c r="B66" s="4"/>
      <c r="C66" s="6">
        <v>43213</v>
      </c>
      <c r="D66" s="5" t="s">
        <v>156</v>
      </c>
      <c r="E66" s="1" t="s">
        <v>19</v>
      </c>
      <c r="F66" s="8"/>
      <c r="G66" s="5"/>
      <c r="H66" s="5"/>
      <c r="I66" s="5"/>
      <c r="J66" s="5"/>
      <c r="K66" s="5"/>
      <c r="L66" s="5"/>
      <c r="M66" s="5">
        <v>4492</v>
      </c>
    </row>
    <row r="67" spans="1:13" x14ac:dyDescent="0.3">
      <c r="A67" s="4">
        <v>2500</v>
      </c>
      <c r="B67" s="4"/>
      <c r="C67" s="6">
        <v>43213</v>
      </c>
      <c r="D67" s="5" t="s">
        <v>147</v>
      </c>
      <c r="E67" s="5"/>
      <c r="F67" s="8" t="s">
        <v>19</v>
      </c>
      <c r="G67" s="5">
        <v>45</v>
      </c>
      <c r="H67" s="5"/>
      <c r="I67" s="5"/>
      <c r="J67" s="5"/>
      <c r="K67" s="5"/>
      <c r="L67" s="5"/>
      <c r="M67" s="5">
        <v>4491</v>
      </c>
    </row>
    <row r="68" spans="1:13" x14ac:dyDescent="0.3">
      <c r="A68" s="4">
        <v>500</v>
      </c>
      <c r="B68" s="4"/>
      <c r="C68" s="6">
        <v>43213</v>
      </c>
      <c r="D68" s="5" t="s">
        <v>151</v>
      </c>
      <c r="E68" s="5"/>
      <c r="F68" s="8" t="s">
        <v>19</v>
      </c>
      <c r="G68" s="5">
        <v>49</v>
      </c>
      <c r="H68" s="5"/>
      <c r="I68" s="5"/>
      <c r="J68" s="5"/>
      <c r="K68" s="5"/>
      <c r="L68" s="5"/>
      <c r="M68" s="5">
        <v>4492</v>
      </c>
    </row>
    <row r="69" spans="1:13" x14ac:dyDescent="0.3">
      <c r="A69" s="4">
        <v>1100</v>
      </c>
      <c r="B69" s="4"/>
      <c r="C69" s="6">
        <v>43213</v>
      </c>
      <c r="D69" s="5" t="s">
        <v>157</v>
      </c>
      <c r="E69" s="5"/>
      <c r="F69" s="8" t="s">
        <v>19</v>
      </c>
      <c r="G69" s="5">
        <v>53</v>
      </c>
      <c r="H69" s="5"/>
      <c r="I69" s="5"/>
      <c r="J69" s="5"/>
      <c r="K69" s="5"/>
      <c r="L69" s="5"/>
      <c r="M69" s="5">
        <v>4489</v>
      </c>
    </row>
    <row r="70" spans="1:13" x14ac:dyDescent="0.3">
      <c r="A70" s="4">
        <v>3000</v>
      </c>
      <c r="B70" s="4"/>
      <c r="C70" s="6">
        <v>43213</v>
      </c>
      <c r="D70" s="5" t="s">
        <v>158</v>
      </c>
      <c r="E70" s="5" t="s">
        <v>19</v>
      </c>
      <c r="F70" s="8"/>
      <c r="G70" s="5"/>
      <c r="H70" s="5"/>
      <c r="I70" s="5"/>
      <c r="J70" s="5"/>
      <c r="K70" s="5"/>
      <c r="L70" s="5"/>
      <c r="M70" s="5">
        <v>4495</v>
      </c>
    </row>
    <row r="71" spans="1:13" x14ac:dyDescent="0.3">
      <c r="A71" s="2">
        <v>2500</v>
      </c>
      <c r="C71" s="3">
        <v>43214</v>
      </c>
      <c r="D71" s="1" t="s">
        <v>159</v>
      </c>
      <c r="E71" s="1" t="s">
        <v>19</v>
      </c>
      <c r="F71" s="9"/>
      <c r="M71" s="1">
        <v>4497</v>
      </c>
    </row>
    <row r="72" spans="1:13" x14ac:dyDescent="0.3">
      <c r="A72" s="2">
        <v>2500</v>
      </c>
      <c r="C72" s="3">
        <v>43214</v>
      </c>
      <c r="D72" s="1" t="s">
        <v>141</v>
      </c>
      <c r="F72" s="9" t="s">
        <v>19</v>
      </c>
      <c r="G72" s="1">
        <v>44</v>
      </c>
      <c r="M72" s="1" t="s">
        <v>160</v>
      </c>
    </row>
    <row r="73" spans="1:13" x14ac:dyDescent="0.3">
      <c r="A73" s="2">
        <v>2000</v>
      </c>
      <c r="C73" s="3">
        <v>43214</v>
      </c>
      <c r="D73" s="1" t="s">
        <v>162</v>
      </c>
      <c r="F73" s="9" t="s">
        <v>19</v>
      </c>
      <c r="G73" s="1">
        <v>63</v>
      </c>
      <c r="M73" s="1">
        <v>4499</v>
      </c>
    </row>
    <row r="74" spans="1:13" x14ac:dyDescent="0.3">
      <c r="A74" s="2">
        <v>1500</v>
      </c>
      <c r="C74" s="3">
        <v>43214</v>
      </c>
      <c r="D74" s="1" t="s">
        <v>161</v>
      </c>
      <c r="E74" s="1" t="s">
        <v>19</v>
      </c>
      <c r="F74" s="9"/>
      <c r="M74" s="1">
        <v>4901</v>
      </c>
    </row>
    <row r="75" spans="1:13" x14ac:dyDescent="0.3">
      <c r="A75" s="2">
        <v>3000</v>
      </c>
      <c r="C75" s="3">
        <v>43214</v>
      </c>
      <c r="D75" s="1" t="s">
        <v>48</v>
      </c>
      <c r="E75" s="1" t="s">
        <v>19</v>
      </c>
      <c r="F75" s="9"/>
      <c r="M75" s="1">
        <v>4496</v>
      </c>
    </row>
    <row r="76" spans="1:13" x14ac:dyDescent="0.3">
      <c r="A76" s="2">
        <v>1800</v>
      </c>
      <c r="C76" s="3">
        <v>43214</v>
      </c>
      <c r="D76" s="1" t="s">
        <v>165</v>
      </c>
      <c r="F76" s="9" t="s">
        <v>19</v>
      </c>
      <c r="G76" s="1">
        <v>68</v>
      </c>
      <c r="M76" s="1">
        <v>4902</v>
      </c>
    </row>
    <row r="77" spans="1:13" x14ac:dyDescent="0.3">
      <c r="A77" s="2">
        <v>5000</v>
      </c>
      <c r="C77" s="3">
        <v>43214</v>
      </c>
      <c r="D77" s="1" t="s">
        <v>166</v>
      </c>
      <c r="F77" s="9" t="s">
        <v>19</v>
      </c>
      <c r="G77" s="1">
        <v>66</v>
      </c>
      <c r="M77" s="1">
        <v>4903</v>
      </c>
    </row>
    <row r="78" spans="1:13" x14ac:dyDescent="0.3">
      <c r="A78" s="4">
        <v>2000</v>
      </c>
      <c r="B78" s="4"/>
      <c r="C78" s="3">
        <v>43214</v>
      </c>
      <c r="D78" s="5" t="s">
        <v>165</v>
      </c>
      <c r="E78" s="5"/>
      <c r="F78" s="8" t="s">
        <v>19</v>
      </c>
      <c r="G78" s="5">
        <v>68</v>
      </c>
      <c r="H78" s="5"/>
      <c r="I78" s="5"/>
      <c r="J78" s="5"/>
      <c r="K78" s="5"/>
      <c r="L78" s="5"/>
      <c r="M78" s="5">
        <v>4906</v>
      </c>
    </row>
    <row r="79" spans="1:13" x14ac:dyDescent="0.3">
      <c r="A79" s="4">
        <v>4000</v>
      </c>
      <c r="B79" s="4"/>
      <c r="C79" s="3">
        <v>43214</v>
      </c>
      <c r="D79" s="5" t="s">
        <v>170</v>
      </c>
      <c r="E79" s="5"/>
      <c r="F79" s="8" t="s">
        <v>19</v>
      </c>
      <c r="G79" s="5">
        <v>50</v>
      </c>
      <c r="H79" s="5"/>
      <c r="I79" s="5"/>
      <c r="J79" s="5"/>
      <c r="K79" s="5"/>
      <c r="L79" s="5"/>
      <c r="M79" s="5"/>
    </row>
    <row r="80" spans="1:13" x14ac:dyDescent="0.3">
      <c r="A80" s="4">
        <v>4000</v>
      </c>
      <c r="B80" s="4"/>
      <c r="C80" s="3">
        <v>43215</v>
      </c>
      <c r="D80" s="5" t="s">
        <v>163</v>
      </c>
      <c r="E80" s="5"/>
      <c r="F80" s="8" t="s">
        <v>19</v>
      </c>
      <c r="G80" s="5">
        <v>67</v>
      </c>
      <c r="H80" s="5"/>
      <c r="I80" s="5"/>
      <c r="J80" s="5"/>
      <c r="K80" s="5"/>
      <c r="L80" s="5"/>
      <c r="M80" s="5">
        <v>4909</v>
      </c>
    </row>
    <row r="81" spans="1:13" x14ac:dyDescent="0.3">
      <c r="A81" s="4">
        <v>7000</v>
      </c>
      <c r="B81" s="4"/>
      <c r="C81" s="3">
        <v>43215</v>
      </c>
      <c r="D81" s="5" t="s">
        <v>169</v>
      </c>
      <c r="E81" s="5" t="s">
        <v>19</v>
      </c>
      <c r="F81" s="8"/>
      <c r="G81" s="5"/>
      <c r="H81" s="5"/>
      <c r="I81" s="5"/>
      <c r="J81" s="5"/>
      <c r="K81" s="5"/>
      <c r="L81" s="5"/>
      <c r="M81" s="5">
        <v>4910</v>
      </c>
    </row>
    <row r="82" spans="1:13" x14ac:dyDescent="0.3">
      <c r="A82" s="4">
        <v>1000</v>
      </c>
      <c r="B82" s="4"/>
      <c r="C82" s="3">
        <v>43215</v>
      </c>
      <c r="D82" s="5" t="s">
        <v>133</v>
      </c>
      <c r="E82" s="5" t="s">
        <v>19</v>
      </c>
      <c r="F82" s="8"/>
      <c r="G82" s="5"/>
      <c r="H82" s="5"/>
      <c r="I82" s="5"/>
      <c r="J82" s="5"/>
      <c r="K82" s="5"/>
      <c r="L82" s="5"/>
      <c r="M82" s="5">
        <v>4911</v>
      </c>
    </row>
    <row r="83" spans="1:13" x14ac:dyDescent="0.3">
      <c r="A83" s="4">
        <v>500</v>
      </c>
      <c r="B83" s="4"/>
      <c r="C83" s="3">
        <v>43215</v>
      </c>
      <c r="D83" s="5" t="s">
        <v>171</v>
      </c>
      <c r="E83" s="5" t="s">
        <v>19</v>
      </c>
      <c r="F83" s="8"/>
      <c r="G83" s="5"/>
      <c r="H83" s="5"/>
      <c r="I83" s="5"/>
      <c r="J83" s="5"/>
      <c r="K83" s="5"/>
      <c r="L83" s="5"/>
      <c r="M83" s="5">
        <v>4912</v>
      </c>
    </row>
    <row r="84" spans="1:13" x14ac:dyDescent="0.3">
      <c r="A84" s="4">
        <v>800</v>
      </c>
      <c r="B84" s="4"/>
      <c r="C84" s="3">
        <v>43215</v>
      </c>
      <c r="D84" s="5" t="s">
        <v>173</v>
      </c>
      <c r="E84" s="5" t="s">
        <v>19</v>
      </c>
      <c r="F84" s="8"/>
      <c r="G84" s="5"/>
      <c r="H84" s="5"/>
      <c r="I84" s="5"/>
      <c r="J84" s="5"/>
      <c r="K84" s="5"/>
      <c r="L84" s="5"/>
      <c r="M84" s="5">
        <v>4914</v>
      </c>
    </row>
    <row r="85" spans="1:13" x14ac:dyDescent="0.3">
      <c r="A85" s="4">
        <v>12000</v>
      </c>
      <c r="B85" s="4"/>
      <c r="C85" s="3">
        <v>43215</v>
      </c>
      <c r="D85" s="5" t="s">
        <v>174</v>
      </c>
      <c r="E85" s="5"/>
      <c r="F85" s="8"/>
      <c r="G85" s="5"/>
      <c r="H85" s="5"/>
      <c r="I85" s="5"/>
      <c r="J85" s="5"/>
      <c r="K85" s="5"/>
      <c r="L85" s="5"/>
      <c r="M85" s="5">
        <v>4915</v>
      </c>
    </row>
    <row r="86" spans="1:13" x14ac:dyDescent="0.3">
      <c r="A86" s="4">
        <v>4000</v>
      </c>
      <c r="B86" s="4"/>
      <c r="C86" s="3">
        <v>43215</v>
      </c>
      <c r="D86" s="5" t="s">
        <v>168</v>
      </c>
      <c r="E86" s="5"/>
      <c r="F86" s="8" t="s">
        <v>19</v>
      </c>
      <c r="G86" s="5">
        <v>72</v>
      </c>
      <c r="H86" s="5"/>
      <c r="I86" s="5"/>
      <c r="J86" s="5"/>
      <c r="K86" s="5"/>
      <c r="L86" s="5"/>
      <c r="M86" s="5"/>
    </row>
    <row r="87" spans="1:13" x14ac:dyDescent="0.3">
      <c r="A87" s="4">
        <v>3600</v>
      </c>
      <c r="B87" s="4"/>
      <c r="C87" s="6">
        <v>43215</v>
      </c>
      <c r="D87" s="5" t="s">
        <v>176</v>
      </c>
      <c r="E87" s="5" t="s">
        <v>19</v>
      </c>
      <c r="F87" s="8"/>
      <c r="G87" s="5"/>
      <c r="H87" s="5"/>
      <c r="I87" s="5"/>
      <c r="J87" s="5"/>
      <c r="K87" s="5"/>
      <c r="L87" s="5"/>
      <c r="M87" s="5">
        <v>4916</v>
      </c>
    </row>
    <row r="88" spans="1:13" x14ac:dyDescent="0.3">
      <c r="A88" s="4">
        <v>1000</v>
      </c>
      <c r="B88" s="4"/>
      <c r="C88" s="6">
        <v>43215</v>
      </c>
      <c r="D88" s="5" t="s">
        <v>110</v>
      </c>
      <c r="E88" s="5"/>
      <c r="F88" s="8" t="s">
        <v>19</v>
      </c>
      <c r="G88" s="5">
        <v>70</v>
      </c>
      <c r="H88" s="5"/>
      <c r="I88" s="5"/>
      <c r="J88" s="5"/>
      <c r="K88" s="5"/>
      <c r="L88" s="5"/>
      <c r="M88" s="5"/>
    </row>
    <row r="89" spans="1:13" x14ac:dyDescent="0.3">
      <c r="A89" s="4">
        <v>3500</v>
      </c>
      <c r="B89" s="4"/>
      <c r="C89" s="6">
        <v>43216</v>
      </c>
      <c r="D89" s="5" t="s">
        <v>178</v>
      </c>
      <c r="E89" s="5"/>
      <c r="F89" s="8" t="s">
        <v>19</v>
      </c>
      <c r="G89" s="5">
        <v>75</v>
      </c>
      <c r="H89" s="5"/>
      <c r="I89" s="5"/>
      <c r="J89" s="5"/>
      <c r="K89" s="5"/>
      <c r="L89" s="5"/>
      <c r="M89" s="5">
        <v>4920</v>
      </c>
    </row>
    <row r="90" spans="1:13" x14ac:dyDescent="0.3">
      <c r="A90" s="4">
        <v>3500</v>
      </c>
      <c r="B90" s="4"/>
      <c r="C90" s="6">
        <v>43216</v>
      </c>
      <c r="D90" s="5" t="s">
        <v>141</v>
      </c>
      <c r="E90" s="5"/>
      <c r="F90" s="8" t="s">
        <v>19</v>
      </c>
      <c r="G90" s="5">
        <v>43</v>
      </c>
      <c r="H90" s="5"/>
      <c r="I90" s="5"/>
      <c r="J90" s="5"/>
      <c r="K90" s="5"/>
      <c r="L90" s="5"/>
      <c r="M90" s="5">
        <v>4919</v>
      </c>
    </row>
    <row r="91" spans="1:13" x14ac:dyDescent="0.3">
      <c r="A91" s="4">
        <v>800</v>
      </c>
      <c r="B91" s="4"/>
      <c r="C91" s="6">
        <v>43216</v>
      </c>
      <c r="D91" s="5" t="s">
        <v>166</v>
      </c>
      <c r="E91" s="5"/>
      <c r="F91" s="8" t="s">
        <v>19</v>
      </c>
      <c r="G91" s="5">
        <v>66</v>
      </c>
      <c r="H91" s="5"/>
      <c r="I91" s="5"/>
      <c r="J91" s="5"/>
      <c r="K91" s="5"/>
      <c r="L91" s="5"/>
      <c r="M91" s="5">
        <v>4918</v>
      </c>
    </row>
    <row r="92" spans="1:13" x14ac:dyDescent="0.3">
      <c r="A92" s="4">
        <v>2500</v>
      </c>
      <c r="B92" s="4"/>
      <c r="C92" s="6">
        <v>27</v>
      </c>
      <c r="D92" s="5" t="s">
        <v>48</v>
      </c>
      <c r="E92" s="5"/>
      <c r="F92" s="8" t="s">
        <v>19</v>
      </c>
      <c r="G92" s="5"/>
      <c r="H92" s="5"/>
      <c r="I92" s="5"/>
      <c r="J92" s="5"/>
      <c r="K92" s="5"/>
      <c r="L92" s="5"/>
      <c r="M92" s="5">
        <v>4922</v>
      </c>
    </row>
    <row r="93" spans="1:13" x14ac:dyDescent="0.3">
      <c r="A93" s="4">
        <v>2500</v>
      </c>
      <c r="B93" s="4"/>
      <c r="C93" s="6">
        <v>43218</v>
      </c>
      <c r="D93" s="5" t="s">
        <v>184</v>
      </c>
      <c r="E93" s="5" t="s">
        <v>17</v>
      </c>
      <c r="F93" s="8" t="s">
        <v>20</v>
      </c>
      <c r="G93" s="5"/>
      <c r="H93" s="5" t="s">
        <v>5</v>
      </c>
      <c r="I93" s="5"/>
      <c r="J93" s="5">
        <v>4933</v>
      </c>
      <c r="K93" s="5"/>
      <c r="L93" s="5"/>
      <c r="M93" s="5">
        <v>4933</v>
      </c>
    </row>
    <row r="94" spans="1:13" x14ac:dyDescent="0.3">
      <c r="A94" s="4">
        <v>2000</v>
      </c>
      <c r="B94" s="4"/>
      <c r="C94" s="6">
        <v>43218</v>
      </c>
      <c r="D94" s="5" t="s">
        <v>141</v>
      </c>
      <c r="E94" s="5"/>
      <c r="F94" s="8" t="s">
        <v>19</v>
      </c>
      <c r="G94" s="5">
        <v>43</v>
      </c>
      <c r="H94" s="5"/>
      <c r="I94" s="5"/>
      <c r="J94" s="5"/>
      <c r="K94" s="5"/>
      <c r="L94" s="5"/>
      <c r="M94" s="5">
        <v>4923</v>
      </c>
    </row>
    <row r="95" spans="1:13" x14ac:dyDescent="0.3">
      <c r="A95" s="4">
        <v>500</v>
      </c>
      <c r="B95" s="4"/>
      <c r="C95" s="6">
        <v>43218</v>
      </c>
      <c r="D95" s="5" t="s">
        <v>110</v>
      </c>
      <c r="E95" s="5"/>
      <c r="F95" s="8" t="s">
        <v>19</v>
      </c>
      <c r="G95" s="5">
        <v>70</v>
      </c>
      <c r="H95" s="5"/>
      <c r="I95" s="5"/>
      <c r="J95" s="5"/>
      <c r="K95" s="5"/>
      <c r="L95" s="5"/>
      <c r="M95" s="5">
        <v>4927</v>
      </c>
    </row>
    <row r="96" spans="1:13" x14ac:dyDescent="0.3">
      <c r="A96" s="4">
        <v>8000</v>
      </c>
      <c r="B96" s="4"/>
      <c r="C96" s="6">
        <v>43218</v>
      </c>
      <c r="D96" s="5" t="s">
        <v>182</v>
      </c>
      <c r="E96" s="5"/>
      <c r="F96" s="8" t="s">
        <v>19</v>
      </c>
      <c r="G96" s="5">
        <v>80</v>
      </c>
      <c r="H96" s="5"/>
      <c r="I96" s="5"/>
      <c r="J96" s="5"/>
      <c r="K96" s="5"/>
      <c r="L96" s="5"/>
      <c r="M96" s="5">
        <v>4925</v>
      </c>
    </row>
    <row r="97" spans="1:13" x14ac:dyDescent="0.3">
      <c r="A97" s="4">
        <v>3000</v>
      </c>
      <c r="B97" s="4"/>
      <c r="C97" s="6">
        <v>43218</v>
      </c>
      <c r="D97" s="5" t="s">
        <v>180</v>
      </c>
      <c r="E97" s="5"/>
      <c r="F97" s="8" t="s">
        <v>19</v>
      </c>
      <c r="G97" s="5">
        <v>79</v>
      </c>
      <c r="H97" s="5"/>
      <c r="I97" s="5"/>
      <c r="J97" s="5"/>
      <c r="K97" s="5"/>
      <c r="L97" s="5"/>
      <c r="M97" s="5"/>
    </row>
    <row r="98" spans="1:13" x14ac:dyDescent="0.3">
      <c r="A98" s="4">
        <v>10000</v>
      </c>
      <c r="B98" s="4"/>
      <c r="C98" s="6">
        <v>43218</v>
      </c>
      <c r="D98" s="5" t="s">
        <v>179</v>
      </c>
      <c r="E98" s="5"/>
      <c r="F98" s="8" t="s">
        <v>19</v>
      </c>
      <c r="G98" s="5">
        <v>76</v>
      </c>
      <c r="H98" s="5"/>
      <c r="I98" s="5"/>
      <c r="J98" s="5"/>
      <c r="K98" s="5"/>
      <c r="L98" s="5"/>
      <c r="M98" s="5"/>
    </row>
    <row r="99" spans="1:13" x14ac:dyDescent="0.3">
      <c r="A99" s="4">
        <v>4000</v>
      </c>
      <c r="B99" s="4"/>
      <c r="C99" s="6">
        <v>43218</v>
      </c>
      <c r="D99" s="5" t="s">
        <v>181</v>
      </c>
      <c r="E99" s="5"/>
      <c r="F99" s="8" t="s">
        <v>19</v>
      </c>
      <c r="G99" s="5">
        <v>82</v>
      </c>
      <c r="H99" s="5"/>
      <c r="I99" s="5"/>
      <c r="J99" s="5"/>
      <c r="K99" s="5"/>
      <c r="L99" s="5"/>
      <c r="M99" s="5"/>
    </row>
    <row r="100" spans="1:13" x14ac:dyDescent="0.3">
      <c r="A100" s="4">
        <v>6700</v>
      </c>
      <c r="B100" s="4"/>
      <c r="C100" s="6">
        <v>43218</v>
      </c>
      <c r="D100" s="5" t="s">
        <v>141</v>
      </c>
      <c r="E100" s="5"/>
      <c r="F100" s="8" t="s">
        <v>19</v>
      </c>
      <c r="G100" s="5">
        <v>43</v>
      </c>
      <c r="H100" s="5"/>
      <c r="I100" s="5"/>
      <c r="J100" s="5"/>
      <c r="K100" s="5"/>
      <c r="L100" s="5"/>
      <c r="M100" s="5" t="s">
        <v>185</v>
      </c>
    </row>
    <row r="101" spans="1:13" x14ac:dyDescent="0.3">
      <c r="A101" s="4">
        <v>5000</v>
      </c>
      <c r="B101" s="4"/>
      <c r="C101" s="6">
        <v>43218</v>
      </c>
      <c r="D101" s="5" t="s">
        <v>156</v>
      </c>
      <c r="E101" s="5" t="s">
        <v>17</v>
      </c>
      <c r="F101" s="8"/>
      <c r="G101" s="5"/>
      <c r="H101" s="5"/>
      <c r="I101" s="5"/>
      <c r="J101" s="5"/>
      <c r="K101" s="5"/>
      <c r="L101" s="5"/>
      <c r="M101" s="5">
        <v>4930</v>
      </c>
    </row>
    <row r="102" spans="1:13" x14ac:dyDescent="0.3">
      <c r="A102" s="4">
        <v>1000</v>
      </c>
      <c r="B102" s="4"/>
      <c r="C102" s="6">
        <v>43218</v>
      </c>
      <c r="D102" s="5" t="s">
        <v>186</v>
      </c>
      <c r="E102" s="5" t="s">
        <v>17</v>
      </c>
      <c r="F102" s="8"/>
      <c r="G102" s="5"/>
      <c r="H102" s="5"/>
      <c r="I102" s="5"/>
      <c r="J102" s="5"/>
      <c r="K102" s="5"/>
      <c r="L102" s="5"/>
      <c r="M102" s="5">
        <v>4931</v>
      </c>
    </row>
    <row r="103" spans="1:13" x14ac:dyDescent="0.3">
      <c r="A103" s="4">
        <v>1000</v>
      </c>
      <c r="B103" s="4"/>
      <c r="C103" s="6">
        <v>43218</v>
      </c>
      <c r="D103" s="5" t="s">
        <v>182</v>
      </c>
      <c r="E103" s="5"/>
      <c r="F103" s="8" t="s">
        <v>19</v>
      </c>
      <c r="G103" s="5">
        <v>80</v>
      </c>
      <c r="H103" s="5"/>
      <c r="I103" s="5"/>
      <c r="J103" s="5"/>
      <c r="K103" s="5"/>
      <c r="L103" s="5"/>
      <c r="M103" s="5">
        <v>4935</v>
      </c>
    </row>
    <row r="104" spans="1:13" x14ac:dyDescent="0.3">
      <c r="A104" s="4">
        <v>1000</v>
      </c>
      <c r="B104" s="4"/>
      <c r="C104" s="6">
        <v>43218</v>
      </c>
      <c r="D104" s="5" t="s">
        <v>141</v>
      </c>
      <c r="E104" s="5"/>
      <c r="F104" s="8" t="s">
        <v>19</v>
      </c>
      <c r="G104" s="5">
        <v>43</v>
      </c>
      <c r="H104" s="5"/>
      <c r="I104" s="5"/>
      <c r="J104" s="5"/>
      <c r="K104" s="5"/>
      <c r="L104" s="5"/>
      <c r="M104" s="5">
        <v>4934</v>
      </c>
    </row>
    <row r="105" spans="1:13" x14ac:dyDescent="0.3">
      <c r="A105" s="4">
        <v>17000</v>
      </c>
      <c r="B105" s="4"/>
      <c r="C105" s="6">
        <v>43218</v>
      </c>
      <c r="D105" s="5" t="s">
        <v>187</v>
      </c>
      <c r="E105" s="5" t="s">
        <v>17</v>
      </c>
      <c r="F105" s="8" t="s">
        <v>20</v>
      </c>
      <c r="G105" s="5"/>
      <c r="H105" s="5" t="s">
        <v>5</v>
      </c>
      <c r="I105" s="5"/>
      <c r="J105" s="5"/>
      <c r="K105" s="5"/>
      <c r="L105" s="5"/>
      <c r="M105" s="5">
        <v>4937</v>
      </c>
    </row>
    <row r="106" spans="1:13" x14ac:dyDescent="0.3">
      <c r="A106" s="4">
        <v>3500</v>
      </c>
      <c r="B106" s="4"/>
      <c r="C106" s="6">
        <v>43218</v>
      </c>
      <c r="D106" s="5" t="s">
        <v>118</v>
      </c>
      <c r="E106" s="5"/>
      <c r="F106" s="8" t="s">
        <v>19</v>
      </c>
      <c r="G106" s="5">
        <v>77</v>
      </c>
      <c r="H106" s="5"/>
      <c r="I106" s="5"/>
      <c r="J106" s="5"/>
      <c r="K106" s="5"/>
      <c r="L106" s="5"/>
      <c r="M106" s="5">
        <v>4921</v>
      </c>
    </row>
    <row r="107" spans="1:13" x14ac:dyDescent="0.3">
      <c r="A107" s="4">
        <v>2000</v>
      </c>
      <c r="B107" s="4"/>
      <c r="C107" s="6">
        <v>43218</v>
      </c>
      <c r="D107" s="5" t="s">
        <v>190</v>
      </c>
      <c r="E107" s="5"/>
      <c r="F107" s="8" t="s">
        <v>19</v>
      </c>
      <c r="G107" s="5">
        <v>90</v>
      </c>
      <c r="H107" s="5"/>
      <c r="I107" s="5"/>
      <c r="J107" s="5"/>
      <c r="K107" s="5"/>
      <c r="L107" s="5"/>
      <c r="M107" s="5">
        <v>4941</v>
      </c>
    </row>
    <row r="108" spans="1:13" x14ac:dyDescent="0.3">
      <c r="A108" s="4">
        <v>6000</v>
      </c>
      <c r="B108" s="4"/>
      <c r="C108" s="6">
        <v>43219</v>
      </c>
      <c r="D108" s="5" t="s">
        <v>191</v>
      </c>
      <c r="E108" s="5"/>
      <c r="F108" s="8" t="s">
        <v>19</v>
      </c>
      <c r="G108" s="5">
        <v>89</v>
      </c>
      <c r="H108" s="5"/>
      <c r="I108" s="5"/>
      <c r="J108" s="5"/>
      <c r="K108" s="5"/>
      <c r="L108" s="5"/>
      <c r="M108" s="5">
        <v>4940</v>
      </c>
    </row>
    <row r="109" spans="1:13" x14ac:dyDescent="0.3">
      <c r="A109" s="4">
        <v>9000</v>
      </c>
      <c r="B109" s="4"/>
      <c r="C109" s="6">
        <v>43219</v>
      </c>
      <c r="D109" s="5" t="s">
        <v>188</v>
      </c>
      <c r="E109" s="5"/>
      <c r="F109" s="8" t="s">
        <v>19</v>
      </c>
      <c r="G109" s="5">
        <v>85</v>
      </c>
      <c r="H109" s="5"/>
      <c r="I109" s="5"/>
      <c r="J109" s="5"/>
      <c r="K109" s="5"/>
      <c r="L109" s="5"/>
      <c r="M109" s="5">
        <v>4941</v>
      </c>
    </row>
    <row r="110" spans="1:13" x14ac:dyDescent="0.3">
      <c r="A110" s="4">
        <v>1000</v>
      </c>
      <c r="B110" s="4"/>
      <c r="C110" s="6">
        <v>43219</v>
      </c>
      <c r="D110" s="5" t="s">
        <v>193</v>
      </c>
      <c r="E110" s="5"/>
      <c r="F110" s="8" t="s">
        <v>19</v>
      </c>
      <c r="G110" s="5">
        <v>88</v>
      </c>
      <c r="H110" s="5"/>
      <c r="I110" s="5"/>
      <c r="J110" s="5"/>
      <c r="K110" s="5"/>
      <c r="L110" s="5"/>
      <c r="M110" s="5">
        <v>4938</v>
      </c>
    </row>
    <row r="111" spans="1:13" x14ac:dyDescent="0.3">
      <c r="A111" s="4"/>
      <c r="B111" s="4"/>
      <c r="C111" s="6"/>
      <c r="D111" s="5"/>
      <c r="E111" s="5"/>
      <c r="F111" s="8"/>
      <c r="G111" s="5"/>
      <c r="H111" s="5"/>
      <c r="I111" s="5"/>
      <c r="J111" s="5"/>
      <c r="K111" s="5"/>
      <c r="L111" s="5"/>
      <c r="M111" s="5"/>
    </row>
    <row r="112" spans="1:13" x14ac:dyDescent="0.3">
      <c r="A112" s="4"/>
      <c r="B112" s="4"/>
      <c r="C112" s="6"/>
      <c r="D112" s="5"/>
      <c r="E112" s="5"/>
      <c r="F112" s="8"/>
      <c r="G112" s="5"/>
      <c r="H112" s="5"/>
      <c r="I112" s="5"/>
      <c r="J112" s="5"/>
      <c r="K112" s="5"/>
      <c r="L112" s="5"/>
      <c r="M112" s="5"/>
    </row>
    <row r="114" spans="1:13" x14ac:dyDescent="0.3">
      <c r="A114" s="4">
        <f>SUBTOTAL(109,الجدول156[المقبوض])</f>
        <v>363050</v>
      </c>
      <c r="B114" s="4">
        <f>SUBTOTAL(109,الجدول156[المدفوع])</f>
        <v>76700</v>
      </c>
      <c r="C114" s="5" t="s">
        <v>4</v>
      </c>
      <c r="D114" s="5">
        <f>الجدول156[[#Totals],[المقبوض]]-الجدول156[[#Totals],[المدفوع]]</f>
        <v>286350</v>
      </c>
      <c r="E114" s="5">
        <f>SUBTOTAL(103,الجدول156[اسعاف])</f>
        <v>34</v>
      </c>
      <c r="F114" s="5">
        <f>SUBTOTAL(103,الجدول156[قبول])</f>
        <v>74</v>
      </c>
      <c r="G114" s="5"/>
      <c r="H114" s="5"/>
      <c r="I114" s="5"/>
      <c r="J114" s="5"/>
      <c r="K114" s="5"/>
      <c r="L114" s="5"/>
      <c r="M114" s="5">
        <f>SUBTOTAL(103,الجدول156[رقم الفاتورة])</f>
        <v>101</v>
      </c>
    </row>
    <row r="115" spans="1:13" x14ac:dyDescent="0.3">
      <c r="D115" s="1" t="s">
        <v>15</v>
      </c>
    </row>
  </sheetData>
  <dataValidations count="1">
    <dataValidation type="list" allowBlank="1" showInputMessage="1" showErrorMessage="1" sqref="H2:L113">
      <formula1>$O$1:$O$8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S70"/>
  <sheetViews>
    <sheetView rightToLeft="1" workbookViewId="0">
      <pane ySplit="1" topLeftCell="A2" activePane="bottomLeft" state="frozen"/>
      <selection pane="bottomLeft" activeCell="D54" sqref="D54"/>
    </sheetView>
  </sheetViews>
  <sheetFormatPr defaultColWidth="10.5703125" defaultRowHeight="18.75" x14ac:dyDescent="0.3"/>
  <cols>
    <col min="1" max="2" width="19.140625" style="2" bestFit="1" customWidth="1"/>
    <col min="3" max="3" width="14.85546875" style="3" bestFit="1" customWidth="1"/>
    <col min="4" max="4" width="40.42578125" style="1" customWidth="1"/>
    <col min="5" max="6" width="8.7109375" style="1" customWidth="1"/>
    <col min="7" max="7" width="11.42578125" style="1" bestFit="1" customWidth="1"/>
    <col min="8" max="8" width="13.28515625" style="1" bestFit="1" customWidth="1"/>
    <col min="9" max="9" width="11.42578125" style="1" customWidth="1"/>
    <col min="10" max="10" width="11.7109375" style="1" bestFit="1" customWidth="1"/>
    <col min="11" max="13" width="10.5703125" style="1" hidden="1" customWidth="1"/>
    <col min="14" max="14" width="19.42578125" style="1" hidden="1" customWidth="1"/>
    <col min="15" max="15" width="10.5703125" style="1"/>
    <col min="16" max="16" width="14.7109375" style="1" customWidth="1"/>
    <col min="17" max="17" width="13.85546875" style="1" customWidth="1"/>
    <col min="18" max="18" width="13" style="1" customWidth="1"/>
    <col min="19" max="19" width="13" style="1" bestFit="1" customWidth="1"/>
    <col min="20" max="16384" width="10.5703125" style="1"/>
  </cols>
  <sheetData>
    <row r="1" spans="1:19" x14ac:dyDescent="0.3">
      <c r="A1" s="2" t="s">
        <v>0</v>
      </c>
      <c r="B1" s="2" t="s">
        <v>1</v>
      </c>
      <c r="C1" s="3" t="s">
        <v>2</v>
      </c>
      <c r="D1" s="1" t="s">
        <v>16</v>
      </c>
      <c r="E1" s="1" t="s">
        <v>6</v>
      </c>
      <c r="F1" s="1" t="s">
        <v>18</v>
      </c>
      <c r="G1" s="1" t="s">
        <v>22</v>
      </c>
      <c r="H1" s="1" t="s">
        <v>31</v>
      </c>
      <c r="I1" s="1" t="s">
        <v>3</v>
      </c>
      <c r="J1" s="1" t="s">
        <v>103</v>
      </c>
      <c r="K1" s="1">
        <v>3</v>
      </c>
      <c r="M1" s="7">
        <v>1</v>
      </c>
      <c r="N1" s="1" t="s">
        <v>51</v>
      </c>
      <c r="P1" s="12" t="s">
        <v>2</v>
      </c>
      <c r="Q1" s="13" t="s">
        <v>122</v>
      </c>
      <c r="R1"/>
      <c r="S1"/>
    </row>
    <row r="2" spans="1:19" x14ac:dyDescent="0.3">
      <c r="A2" s="2">
        <v>25000</v>
      </c>
      <c r="B2" s="2">
        <v>25000</v>
      </c>
      <c r="C2" s="3">
        <v>43205</v>
      </c>
      <c r="D2" s="1" t="s">
        <v>23</v>
      </c>
      <c r="F2" s="1" t="s">
        <v>19</v>
      </c>
      <c r="G2" s="1">
        <v>9</v>
      </c>
      <c r="I2" s="1">
        <f>الجدول1581011[[#This Row],[المقبوض]]-الجدول1581011[[#This Row],[المدفوع]]</f>
        <v>0</v>
      </c>
      <c r="K2" s="1">
        <v>4</v>
      </c>
      <c r="M2" s="7">
        <v>2</v>
      </c>
      <c r="N2" s="1" t="s">
        <v>52</v>
      </c>
      <c r="P2" s="12" t="s">
        <v>1</v>
      </c>
      <c r="Q2" s="13" t="s">
        <v>122</v>
      </c>
      <c r="R2"/>
      <c r="S2"/>
    </row>
    <row r="3" spans="1:19" x14ac:dyDescent="0.3">
      <c r="A3" s="2">
        <v>50000</v>
      </c>
      <c r="B3" s="2">
        <v>50000</v>
      </c>
      <c r="C3" s="3">
        <v>43205</v>
      </c>
      <c r="D3" s="1" t="s">
        <v>24</v>
      </c>
      <c r="F3" s="1" t="s">
        <v>19</v>
      </c>
      <c r="G3" s="1">
        <v>10</v>
      </c>
      <c r="H3" s="1" t="s">
        <v>34</v>
      </c>
      <c r="I3" s="1">
        <f>الجدول1581011[[#This Row],[المقبوض]]-الجدول1581011[[#This Row],[المدفوع]]</f>
        <v>0</v>
      </c>
      <c r="K3" s="1">
        <v>5</v>
      </c>
      <c r="M3" s="7">
        <v>3</v>
      </c>
      <c r="N3" s="1" t="s">
        <v>69</v>
      </c>
      <c r="P3"/>
      <c r="Q3"/>
      <c r="R3"/>
      <c r="S3"/>
    </row>
    <row r="4" spans="1:19" x14ac:dyDescent="0.3">
      <c r="A4" s="2">
        <v>25000</v>
      </c>
      <c r="B4" s="2">
        <v>25000</v>
      </c>
      <c r="C4" s="3">
        <v>43205</v>
      </c>
      <c r="D4" s="1" t="s">
        <v>21</v>
      </c>
      <c r="F4" s="1" t="s">
        <v>19</v>
      </c>
      <c r="G4" s="1">
        <v>7</v>
      </c>
      <c r="H4" s="1">
        <v>7</v>
      </c>
      <c r="I4" s="1">
        <f>الجدول1581011[[#This Row],[المقبوض]]-الجدول1581011[[#This Row],[المدفوع]]</f>
        <v>0</v>
      </c>
      <c r="K4" s="1">
        <v>6</v>
      </c>
      <c r="M4" s="7">
        <v>4</v>
      </c>
      <c r="N4" s="1" t="s">
        <v>53</v>
      </c>
      <c r="P4" s="12" t="s">
        <v>40</v>
      </c>
      <c r="Q4" s="11" t="s">
        <v>42</v>
      </c>
      <c r="R4" s="11" t="s">
        <v>43</v>
      </c>
      <c r="S4"/>
    </row>
    <row r="5" spans="1:19" x14ac:dyDescent="0.3">
      <c r="A5" s="2">
        <v>25000</v>
      </c>
      <c r="B5" s="2">
        <v>25000</v>
      </c>
      <c r="C5" s="3">
        <v>43205</v>
      </c>
      <c r="D5" s="1" t="s">
        <v>25</v>
      </c>
      <c r="F5" s="1" t="s">
        <v>19</v>
      </c>
      <c r="G5" s="1">
        <v>12</v>
      </c>
      <c r="H5" s="1">
        <v>12</v>
      </c>
      <c r="I5" s="1">
        <f>الجدول1581011[[#This Row],[المقبوض]]-الجدول1581011[[#This Row],[المدفوع]]</f>
        <v>0</v>
      </c>
      <c r="K5" s="1">
        <v>7</v>
      </c>
      <c r="M5" s="7">
        <v>5</v>
      </c>
      <c r="N5" s="1" t="s">
        <v>70</v>
      </c>
      <c r="P5" s="13" t="s">
        <v>111</v>
      </c>
      <c r="Q5" s="14">
        <v>50000</v>
      </c>
      <c r="R5" s="14">
        <v>50000</v>
      </c>
      <c r="S5"/>
    </row>
    <row r="6" spans="1:19" x14ac:dyDescent="0.3">
      <c r="A6" s="2">
        <v>25000</v>
      </c>
      <c r="B6" s="2">
        <v>25000</v>
      </c>
      <c r="C6" s="3">
        <v>43205</v>
      </c>
      <c r="D6" s="1" t="s">
        <v>35</v>
      </c>
      <c r="F6" s="1" t="s">
        <v>19</v>
      </c>
      <c r="G6" s="1">
        <v>11</v>
      </c>
      <c r="H6" s="1">
        <v>11</v>
      </c>
      <c r="I6" s="1">
        <f>الجدول1581011[[#This Row],[المقبوض]]-الجدول1581011[[#This Row],[المدفوع]]</f>
        <v>0</v>
      </c>
      <c r="K6" s="1">
        <v>8</v>
      </c>
      <c r="M6" s="7">
        <v>6</v>
      </c>
      <c r="N6" s="1" t="s">
        <v>54</v>
      </c>
      <c r="P6" s="13" t="s">
        <v>105</v>
      </c>
      <c r="Q6" s="14">
        <v>25000</v>
      </c>
      <c r="R6" s="14">
        <v>25000</v>
      </c>
      <c r="S6"/>
    </row>
    <row r="7" spans="1:19" x14ac:dyDescent="0.3">
      <c r="A7" s="2">
        <v>25000</v>
      </c>
      <c r="B7" s="2">
        <v>25000</v>
      </c>
      <c r="C7" s="3">
        <v>43205</v>
      </c>
      <c r="D7" s="1" t="s">
        <v>49</v>
      </c>
      <c r="F7" s="1" t="s">
        <v>19</v>
      </c>
      <c r="G7" s="1">
        <v>13</v>
      </c>
      <c r="H7" s="1" t="s">
        <v>34</v>
      </c>
      <c r="I7" s="1">
        <f>الجدول1581011[[#This Row],[المقبوض]]-الجدول1581011[[#This Row],[المدفوع]]</f>
        <v>0</v>
      </c>
      <c r="K7" s="1">
        <v>9</v>
      </c>
      <c r="M7" s="7">
        <v>7</v>
      </c>
      <c r="N7" s="1" t="s">
        <v>55</v>
      </c>
      <c r="P7" s="13" t="s">
        <v>110</v>
      </c>
      <c r="Q7" s="14">
        <v>15000</v>
      </c>
      <c r="R7" s="14">
        <v>15000</v>
      </c>
      <c r="S7"/>
    </row>
    <row r="8" spans="1:19" x14ac:dyDescent="0.3">
      <c r="A8" s="2">
        <v>25000</v>
      </c>
      <c r="B8" s="2">
        <v>25000</v>
      </c>
      <c r="C8" s="3">
        <v>43206</v>
      </c>
      <c r="D8" s="1" t="s">
        <v>49</v>
      </c>
      <c r="F8" s="1" t="s">
        <v>19</v>
      </c>
      <c r="G8" s="1">
        <v>13</v>
      </c>
      <c r="H8" s="1" t="s">
        <v>34</v>
      </c>
      <c r="I8" s="1">
        <f>الجدول1581011[[#This Row],[المقبوض]]-الجدول1581011[[#This Row],[المدفوع]]</f>
        <v>0</v>
      </c>
      <c r="K8" s="1">
        <v>10</v>
      </c>
      <c r="M8" s="7">
        <v>8</v>
      </c>
      <c r="N8" s="1" t="s">
        <v>56</v>
      </c>
      <c r="P8" s="13" t="s">
        <v>21</v>
      </c>
      <c r="Q8" s="14">
        <v>25000</v>
      </c>
      <c r="R8" s="14">
        <v>25000</v>
      </c>
      <c r="S8"/>
    </row>
    <row r="9" spans="1:19" x14ac:dyDescent="0.3">
      <c r="A9" s="2">
        <v>15000</v>
      </c>
      <c r="B9" s="2">
        <v>15000</v>
      </c>
      <c r="C9" s="3">
        <v>43206</v>
      </c>
      <c r="D9" s="1" t="s">
        <v>104</v>
      </c>
      <c r="F9" s="1" t="s">
        <v>19</v>
      </c>
      <c r="G9" s="1">
        <v>17</v>
      </c>
      <c r="I9" s="1">
        <f>الجدول1581011[[#This Row],[المقبوض]]-الجدول1581011[[#This Row],[المدفوع]]</f>
        <v>0</v>
      </c>
      <c r="K9" s="1">
        <v>11</v>
      </c>
      <c r="M9" s="7">
        <v>9</v>
      </c>
      <c r="N9" s="1" t="s">
        <v>57</v>
      </c>
      <c r="P9" s="13" t="s">
        <v>23</v>
      </c>
      <c r="Q9" s="14">
        <v>75000</v>
      </c>
      <c r="R9" s="14">
        <v>75000</v>
      </c>
      <c r="S9"/>
    </row>
    <row r="10" spans="1:19" x14ac:dyDescent="0.3">
      <c r="A10" s="2">
        <v>25000</v>
      </c>
      <c r="B10" s="2">
        <v>25000</v>
      </c>
      <c r="C10" s="3">
        <v>43206</v>
      </c>
      <c r="D10" s="1" t="s">
        <v>105</v>
      </c>
      <c r="F10" s="1" t="s">
        <v>19</v>
      </c>
      <c r="G10" s="1">
        <v>14</v>
      </c>
      <c r="I10" s="1">
        <f>الجدول1581011[[#This Row],[المقبوض]]-الجدول1581011[[#This Row],[المدفوع]]</f>
        <v>0</v>
      </c>
      <c r="K10" s="1">
        <v>12</v>
      </c>
      <c r="M10" s="7">
        <v>10</v>
      </c>
      <c r="N10" s="1" t="s">
        <v>58</v>
      </c>
      <c r="P10" s="13" t="s">
        <v>49</v>
      </c>
      <c r="Q10" s="14">
        <v>50000</v>
      </c>
      <c r="R10" s="14">
        <v>50000</v>
      </c>
      <c r="S10"/>
    </row>
    <row r="11" spans="1:19" x14ac:dyDescent="0.3">
      <c r="A11" s="2">
        <v>25000</v>
      </c>
      <c r="B11" s="2">
        <v>25000</v>
      </c>
      <c r="C11" s="3">
        <v>43206</v>
      </c>
      <c r="D11" s="1" t="s">
        <v>24</v>
      </c>
      <c r="F11" s="1" t="s">
        <v>19</v>
      </c>
      <c r="G11" s="1">
        <v>10</v>
      </c>
      <c r="I11" s="1">
        <f>الجدول1581011[[#This Row],[المقبوض]]-الجدول1581011[[#This Row],[المدفوع]]</f>
        <v>0</v>
      </c>
      <c r="K11" s="1">
        <v>13</v>
      </c>
      <c r="M11" s="7">
        <v>11</v>
      </c>
      <c r="N11" s="1" t="s">
        <v>59</v>
      </c>
      <c r="P11" s="13" t="s">
        <v>24</v>
      </c>
      <c r="Q11" s="14">
        <v>100000</v>
      </c>
      <c r="R11" s="14">
        <v>100000</v>
      </c>
      <c r="S11"/>
    </row>
    <row r="12" spans="1:19" x14ac:dyDescent="0.3">
      <c r="A12" s="2">
        <v>12000</v>
      </c>
      <c r="B12" s="2">
        <v>12000</v>
      </c>
      <c r="C12" s="3">
        <v>43206</v>
      </c>
      <c r="D12" s="1" t="s">
        <v>106</v>
      </c>
      <c r="F12" s="1" t="s">
        <v>19</v>
      </c>
      <c r="G12" s="1">
        <v>18</v>
      </c>
      <c r="I12" s="1">
        <f>الجدول1581011[[#This Row],[المقبوض]]-الجدول1581011[[#This Row],[المدفوع]]</f>
        <v>0</v>
      </c>
      <c r="K12" s="1">
        <v>14</v>
      </c>
      <c r="M12" s="7">
        <v>12</v>
      </c>
      <c r="N12" s="1" t="s">
        <v>60</v>
      </c>
      <c r="P12" s="13" t="s">
        <v>119</v>
      </c>
      <c r="Q12" s="14">
        <v>25000</v>
      </c>
      <c r="R12" s="14">
        <v>25000</v>
      </c>
      <c r="S12"/>
    </row>
    <row r="13" spans="1:19" x14ac:dyDescent="0.3">
      <c r="A13" s="2">
        <v>50000</v>
      </c>
      <c r="B13" s="2">
        <v>50000</v>
      </c>
      <c r="C13" s="3">
        <v>43206</v>
      </c>
      <c r="D13" s="1" t="s">
        <v>23</v>
      </c>
      <c r="F13" s="1" t="s">
        <v>19</v>
      </c>
      <c r="G13" s="1">
        <v>9</v>
      </c>
      <c r="I13" s="1">
        <f>الجدول1581011[[#This Row],[المقبوض]]-الجدول1581011[[#This Row],[المدفوع]]</f>
        <v>0</v>
      </c>
      <c r="K13" s="1">
        <v>15</v>
      </c>
      <c r="M13" s="7">
        <v>13</v>
      </c>
      <c r="N13" s="1" t="s">
        <v>61</v>
      </c>
      <c r="P13" s="13" t="s">
        <v>35</v>
      </c>
      <c r="Q13" s="14">
        <v>25000</v>
      </c>
      <c r="R13" s="14">
        <v>25000</v>
      </c>
      <c r="S13"/>
    </row>
    <row r="14" spans="1:19" x14ac:dyDescent="0.3">
      <c r="A14" s="2">
        <v>25000</v>
      </c>
      <c r="B14" s="2">
        <v>25000</v>
      </c>
      <c r="C14" s="3">
        <v>43207</v>
      </c>
      <c r="D14" s="1" t="s">
        <v>24</v>
      </c>
      <c r="F14" s="1" t="s">
        <v>19</v>
      </c>
      <c r="G14" s="1">
        <v>10</v>
      </c>
      <c r="I14" s="1">
        <f>الجدول1581011[[#This Row],[المقبوض]]-الجدول1581011[[#This Row],[المدفوع]]</f>
        <v>0</v>
      </c>
      <c r="K14" s="1">
        <v>16</v>
      </c>
      <c r="M14" s="7">
        <v>14</v>
      </c>
      <c r="N14" s="1" t="s">
        <v>62</v>
      </c>
      <c r="P14" s="13" t="s">
        <v>108</v>
      </c>
      <c r="Q14" s="14">
        <v>15000</v>
      </c>
      <c r="R14" s="14">
        <v>15000</v>
      </c>
      <c r="S14"/>
    </row>
    <row r="15" spans="1:19" x14ac:dyDescent="0.3">
      <c r="A15" s="2">
        <v>10000</v>
      </c>
      <c r="B15" s="2">
        <v>10000</v>
      </c>
      <c r="C15" s="3">
        <v>43207</v>
      </c>
      <c r="D15" s="1" t="s">
        <v>107</v>
      </c>
      <c r="F15" s="1" t="s">
        <v>19</v>
      </c>
      <c r="G15" s="1">
        <v>21</v>
      </c>
      <c r="I15" s="1">
        <f>الجدول1581011[[#This Row],[المقبوض]]-الجدول1581011[[#This Row],[المدفوع]]</f>
        <v>0</v>
      </c>
      <c r="K15" s="1">
        <v>17</v>
      </c>
      <c r="M15" s="7">
        <v>15</v>
      </c>
      <c r="N15" s="1" t="s">
        <v>63</v>
      </c>
      <c r="P15" s="13" t="s">
        <v>25</v>
      </c>
      <c r="Q15" s="14">
        <v>25000</v>
      </c>
      <c r="R15" s="14">
        <v>25000</v>
      </c>
      <c r="S15"/>
    </row>
    <row r="16" spans="1:19" x14ac:dyDescent="0.3">
      <c r="A16" s="2">
        <v>15000</v>
      </c>
      <c r="B16" s="2">
        <v>15000</v>
      </c>
      <c r="C16" s="3">
        <v>43207</v>
      </c>
      <c r="D16" s="1" t="s">
        <v>108</v>
      </c>
      <c r="F16" s="1" t="s">
        <v>19</v>
      </c>
      <c r="G16" s="1">
        <v>20</v>
      </c>
      <c r="I16" s="1">
        <f>الجدول1581011[[#This Row],[المقبوض]]-الجدول1581011[[#This Row],[المدفوع]]</f>
        <v>0</v>
      </c>
      <c r="K16" s="1">
        <v>18</v>
      </c>
      <c r="M16" s="7">
        <v>16</v>
      </c>
      <c r="N16" s="1" t="s">
        <v>64</v>
      </c>
      <c r="P16" s="13" t="s">
        <v>104</v>
      </c>
      <c r="Q16" s="14">
        <v>15000</v>
      </c>
      <c r="R16" s="14">
        <v>15000</v>
      </c>
      <c r="S16"/>
    </row>
    <row r="17" spans="1:19" x14ac:dyDescent="0.3">
      <c r="A17" s="2">
        <v>20000</v>
      </c>
      <c r="B17" s="2">
        <v>20000</v>
      </c>
      <c r="C17" s="3">
        <v>43207</v>
      </c>
      <c r="D17" s="1" t="s">
        <v>109</v>
      </c>
      <c r="F17" s="1" t="s">
        <v>19</v>
      </c>
      <c r="G17" s="1">
        <v>22</v>
      </c>
      <c r="I17" s="1">
        <f>الجدول1581011[[#This Row],[المقبوض]]-الجدول1581011[[#This Row],[المدفوع]]</f>
        <v>0</v>
      </c>
      <c r="K17" s="1">
        <v>19</v>
      </c>
      <c r="M17" s="7">
        <v>17</v>
      </c>
      <c r="N17" s="1" t="s">
        <v>65</v>
      </c>
      <c r="P17" s="13" t="s">
        <v>106</v>
      </c>
      <c r="Q17" s="14">
        <v>12000</v>
      </c>
      <c r="R17" s="14">
        <v>12000</v>
      </c>
      <c r="S17"/>
    </row>
    <row r="18" spans="1:19" x14ac:dyDescent="0.3">
      <c r="A18" s="4">
        <v>15000</v>
      </c>
      <c r="B18" s="4">
        <v>15000</v>
      </c>
      <c r="C18" s="3">
        <v>43207</v>
      </c>
      <c r="D18" s="5" t="s">
        <v>110</v>
      </c>
      <c r="E18" s="5"/>
      <c r="F18" s="5" t="s">
        <v>19</v>
      </c>
      <c r="G18" s="5">
        <v>16</v>
      </c>
      <c r="H18" s="5"/>
      <c r="I18" s="1">
        <f>الجدول1581011[[#This Row],[المقبوض]]-الجدول1581011[[#This Row],[المدفوع]]</f>
        <v>0</v>
      </c>
      <c r="K18" s="1">
        <v>20</v>
      </c>
      <c r="M18" s="7">
        <v>18</v>
      </c>
      <c r="N18" s="1" t="s">
        <v>66</v>
      </c>
      <c r="P18" s="13" t="s">
        <v>112</v>
      </c>
      <c r="Q18" s="14">
        <v>65000</v>
      </c>
      <c r="R18" s="14">
        <v>65000</v>
      </c>
      <c r="S18"/>
    </row>
    <row r="19" spans="1:19" x14ac:dyDescent="0.3">
      <c r="A19" s="4">
        <v>25000</v>
      </c>
      <c r="B19" s="4">
        <v>25000</v>
      </c>
      <c r="C19" s="3">
        <v>43207</v>
      </c>
      <c r="D19" s="5" t="s">
        <v>111</v>
      </c>
      <c r="E19" s="5"/>
      <c r="F19" s="8" t="s">
        <v>19</v>
      </c>
      <c r="G19" s="5">
        <v>19</v>
      </c>
      <c r="H19" s="5"/>
      <c r="I19" s="1">
        <f>الجدول1581011[[#This Row],[المقبوض]]-الجدول1581011[[#This Row],[المدفوع]]</f>
        <v>0</v>
      </c>
      <c r="K19" s="1">
        <v>21</v>
      </c>
      <c r="M19" s="7">
        <v>19</v>
      </c>
      <c r="N19" s="1" t="s">
        <v>67</v>
      </c>
      <c r="P19" s="13" t="s">
        <v>109</v>
      </c>
      <c r="Q19" s="14">
        <v>45000</v>
      </c>
      <c r="R19" s="14">
        <v>45000</v>
      </c>
      <c r="S19"/>
    </row>
    <row r="20" spans="1:19" x14ac:dyDescent="0.3">
      <c r="A20" s="4">
        <v>25000</v>
      </c>
      <c r="B20" s="4">
        <v>25000</v>
      </c>
      <c r="C20" s="6">
        <v>43207</v>
      </c>
      <c r="D20" s="5" t="s">
        <v>112</v>
      </c>
      <c r="E20" s="5"/>
      <c r="F20" s="8" t="s">
        <v>19</v>
      </c>
      <c r="G20" s="5">
        <v>27</v>
      </c>
      <c r="H20" s="5"/>
      <c r="I20" s="1">
        <f>الجدول1581011[[#This Row],[المقبوض]]-الجدول1581011[[#This Row],[المدفوع]]</f>
        <v>0</v>
      </c>
      <c r="K20" s="1">
        <v>22</v>
      </c>
      <c r="M20" s="7">
        <v>20</v>
      </c>
      <c r="N20" s="1" t="s">
        <v>68</v>
      </c>
      <c r="P20" s="13" t="s">
        <v>107</v>
      </c>
      <c r="Q20" s="14">
        <v>10000</v>
      </c>
      <c r="R20" s="14">
        <v>10000</v>
      </c>
      <c r="S20"/>
    </row>
    <row r="21" spans="1:19" x14ac:dyDescent="0.3">
      <c r="A21" s="4">
        <v>25000</v>
      </c>
      <c r="B21" s="4">
        <v>25000</v>
      </c>
      <c r="C21" s="6">
        <v>43208</v>
      </c>
      <c r="D21" s="5" t="s">
        <v>111</v>
      </c>
      <c r="E21" s="5"/>
      <c r="F21" s="8" t="s">
        <v>19</v>
      </c>
      <c r="G21" s="5">
        <v>19</v>
      </c>
      <c r="H21" s="5"/>
      <c r="I21" s="1">
        <f>الجدول1581011[[#This Row],[المقبوض]]-الجدول1581011[[#This Row],[المدفوع]]</f>
        <v>0</v>
      </c>
      <c r="K21" s="1">
        <v>23</v>
      </c>
      <c r="M21" s="7">
        <v>21</v>
      </c>
      <c r="N21" s="1" t="s">
        <v>71</v>
      </c>
      <c r="P21" s="13" t="s">
        <v>121</v>
      </c>
      <c r="Q21" s="14"/>
      <c r="R21" s="14"/>
      <c r="S21"/>
    </row>
    <row r="22" spans="1:19" x14ac:dyDescent="0.3">
      <c r="A22" s="4">
        <v>25000</v>
      </c>
      <c r="B22" s="4">
        <v>25000</v>
      </c>
      <c r="C22" s="6">
        <v>43208</v>
      </c>
      <c r="D22" s="5" t="s">
        <v>119</v>
      </c>
      <c r="E22" s="5"/>
      <c r="F22" s="8" t="s">
        <v>19</v>
      </c>
      <c r="G22" s="5">
        <v>32</v>
      </c>
      <c r="H22" s="5"/>
      <c r="I22" s="1">
        <f>الجدول1581011[[#This Row],[المقبوض]]-الجدول1581011[[#This Row],[المدفوع]]</f>
        <v>0</v>
      </c>
      <c r="K22" s="1">
        <v>24</v>
      </c>
      <c r="M22" s="7">
        <v>22</v>
      </c>
      <c r="N22" s="1" t="s">
        <v>72</v>
      </c>
      <c r="P22" s="13" t="s">
        <v>127</v>
      </c>
      <c r="Q22" s="14">
        <v>15000</v>
      </c>
      <c r="R22" s="14">
        <v>15000</v>
      </c>
      <c r="S22"/>
    </row>
    <row r="23" spans="1:19" x14ac:dyDescent="0.3">
      <c r="A23" s="4">
        <v>40000</v>
      </c>
      <c r="B23" s="4">
        <v>40000</v>
      </c>
      <c r="C23" s="6">
        <v>43209</v>
      </c>
      <c r="D23" s="5" t="s">
        <v>112</v>
      </c>
      <c r="E23" s="5"/>
      <c r="F23" s="8" t="s">
        <v>19</v>
      </c>
      <c r="G23" s="5">
        <v>27</v>
      </c>
      <c r="H23" s="5" t="s">
        <v>34</v>
      </c>
      <c r="I23" s="1">
        <f>الجدول1581011[[#This Row],[المقبوض]]-الجدول1581011[[#This Row],[المدفوع]]</f>
        <v>0</v>
      </c>
      <c r="K23" s="1" t="s">
        <v>32</v>
      </c>
      <c r="M23" s="7">
        <v>23</v>
      </c>
      <c r="N23" s="1" t="s">
        <v>73</v>
      </c>
      <c r="P23" s="13" t="s">
        <v>128</v>
      </c>
      <c r="Q23" s="14">
        <v>25000</v>
      </c>
      <c r="R23" s="14">
        <v>25000</v>
      </c>
      <c r="S23"/>
    </row>
    <row r="24" spans="1:19" x14ac:dyDescent="0.3">
      <c r="A24" s="4">
        <v>15000</v>
      </c>
      <c r="B24" s="4">
        <v>15000</v>
      </c>
      <c r="C24" s="6">
        <v>43209</v>
      </c>
      <c r="D24" s="5" t="s">
        <v>127</v>
      </c>
      <c r="E24" s="5"/>
      <c r="F24" s="5" t="s">
        <v>19</v>
      </c>
      <c r="G24" s="5">
        <v>24</v>
      </c>
      <c r="H24" s="5"/>
      <c r="I24" s="1">
        <f>الجدول1581011[[#This Row],[المقبوض]]-الجدول1581011[[#This Row],[المدفوع]]</f>
        <v>0</v>
      </c>
      <c r="K24" s="1" t="s">
        <v>33</v>
      </c>
      <c r="M24" s="7">
        <v>24</v>
      </c>
      <c r="N24" s="1" t="s">
        <v>74</v>
      </c>
      <c r="P24" s="13" t="s">
        <v>139</v>
      </c>
      <c r="Q24" s="14">
        <v>50000</v>
      </c>
      <c r="R24" s="14">
        <v>50000</v>
      </c>
      <c r="S24"/>
    </row>
    <row r="25" spans="1:19" x14ac:dyDescent="0.3">
      <c r="A25" s="4">
        <v>25000</v>
      </c>
      <c r="B25" s="4">
        <v>25000</v>
      </c>
      <c r="C25" s="6">
        <v>43209</v>
      </c>
      <c r="D25" s="5" t="s">
        <v>128</v>
      </c>
      <c r="E25" s="5"/>
      <c r="F25" s="5" t="s">
        <v>19</v>
      </c>
      <c r="G25" s="5">
        <v>33</v>
      </c>
      <c r="H25" s="5"/>
      <c r="I25" s="1">
        <f>الجدول1581011[[#This Row],[المقبوض]]-الجدول1581011[[#This Row],[المدفوع]]</f>
        <v>0</v>
      </c>
      <c r="K25" s="1" t="s">
        <v>34</v>
      </c>
      <c r="M25" s="7">
        <v>25</v>
      </c>
      <c r="N25" s="1" t="s">
        <v>75</v>
      </c>
      <c r="P25" s="13" t="s">
        <v>144</v>
      </c>
      <c r="Q25" s="14">
        <v>20000</v>
      </c>
      <c r="R25" s="14">
        <v>20000</v>
      </c>
      <c r="S25"/>
    </row>
    <row r="26" spans="1:19" x14ac:dyDescent="0.3">
      <c r="A26" s="2">
        <v>25000</v>
      </c>
      <c r="B26" s="2">
        <v>25000</v>
      </c>
      <c r="C26" s="3">
        <v>43210</v>
      </c>
      <c r="D26" s="1" t="s">
        <v>109</v>
      </c>
      <c r="F26" s="1" t="s">
        <v>19</v>
      </c>
      <c r="G26" s="1">
        <v>22</v>
      </c>
      <c r="H26" s="1">
        <v>21</v>
      </c>
      <c r="I26" s="1">
        <f>الجدول1581011[[#This Row],[المقبوض]]-الجدول1581011[[#This Row],[المدفوع]]</f>
        <v>0</v>
      </c>
      <c r="M26" s="7">
        <v>26</v>
      </c>
      <c r="N26" s="1" t="s">
        <v>76</v>
      </c>
      <c r="P26" s="13" t="s">
        <v>149</v>
      </c>
      <c r="Q26" s="14">
        <v>75000</v>
      </c>
      <c r="R26" s="14">
        <v>75000</v>
      </c>
      <c r="S26"/>
    </row>
    <row r="27" spans="1:19" x14ac:dyDescent="0.3">
      <c r="A27" s="2">
        <v>50000</v>
      </c>
      <c r="B27" s="2">
        <v>50000</v>
      </c>
      <c r="C27" s="3">
        <v>43211</v>
      </c>
      <c r="D27" s="1" t="s">
        <v>139</v>
      </c>
      <c r="F27" s="1" t="s">
        <v>19</v>
      </c>
      <c r="G27" s="1">
        <v>41</v>
      </c>
      <c r="I27" s="1">
        <f>الجدول1581011[[#This Row],[المقبوض]]-الجدول1581011[[#This Row],[المدفوع]]</f>
        <v>0</v>
      </c>
      <c r="M27" s="7">
        <v>27</v>
      </c>
      <c r="N27" s="1" t="s">
        <v>77</v>
      </c>
      <c r="P27" s="13" t="s">
        <v>150</v>
      </c>
      <c r="Q27" s="14">
        <v>25000</v>
      </c>
      <c r="R27" s="14"/>
      <c r="S27"/>
    </row>
    <row r="28" spans="1:19" x14ac:dyDescent="0.3">
      <c r="A28" s="2">
        <v>20000</v>
      </c>
      <c r="B28" s="2">
        <v>20000</v>
      </c>
      <c r="C28" s="3">
        <v>43211</v>
      </c>
      <c r="D28" s="1" t="s">
        <v>144</v>
      </c>
      <c r="F28" s="1" t="s">
        <v>19</v>
      </c>
      <c r="G28" s="1">
        <v>47</v>
      </c>
      <c r="H28" s="1" t="s">
        <v>32</v>
      </c>
      <c r="I28" s="1">
        <f>الجدول1581011[[#This Row],[المقبوض]]-الجدول1581011[[#This Row],[المدفوع]]</f>
        <v>0</v>
      </c>
      <c r="M28" s="7">
        <v>28</v>
      </c>
      <c r="N28" s="1" t="s">
        <v>78</v>
      </c>
      <c r="P28" s="13" t="s">
        <v>152</v>
      </c>
      <c r="Q28" s="14">
        <v>10000</v>
      </c>
      <c r="R28" s="14">
        <v>10000</v>
      </c>
      <c r="S28"/>
    </row>
    <row r="29" spans="1:19" x14ac:dyDescent="0.3">
      <c r="A29" s="2">
        <v>25000</v>
      </c>
      <c r="B29" s="2">
        <v>25000</v>
      </c>
      <c r="C29" s="3">
        <v>43212</v>
      </c>
      <c r="D29" s="1" t="s">
        <v>149</v>
      </c>
      <c r="F29" s="9" t="s">
        <v>19</v>
      </c>
      <c r="G29" s="1">
        <v>50</v>
      </c>
      <c r="H29" s="1" t="s">
        <v>34</v>
      </c>
      <c r="I29" s="1">
        <f>الجدول1581011[[#This Row],[المقبوض]]-الجدول1581011[[#This Row],[المدفوع]]</f>
        <v>0</v>
      </c>
      <c r="M29" s="7">
        <v>29</v>
      </c>
      <c r="N29" s="1" t="s">
        <v>79</v>
      </c>
      <c r="P29" s="13" t="s">
        <v>163</v>
      </c>
      <c r="Q29" s="14">
        <v>90000</v>
      </c>
      <c r="R29" s="14"/>
      <c r="S29"/>
    </row>
    <row r="30" spans="1:19" x14ac:dyDescent="0.3">
      <c r="A30" s="2">
        <v>25000</v>
      </c>
      <c r="C30" s="3">
        <v>43212</v>
      </c>
      <c r="D30" s="1" t="s">
        <v>150</v>
      </c>
      <c r="F30" s="9" t="s">
        <v>19</v>
      </c>
      <c r="G30" s="1">
        <v>48</v>
      </c>
      <c r="H30" s="1" t="s">
        <v>34</v>
      </c>
      <c r="I30" s="1">
        <f>الجدول1581011[[#This Row],[المقبوض]]-الجدول1581011[[#This Row],[المدفوع]]</f>
        <v>25000</v>
      </c>
      <c r="M30" s="7">
        <v>30</v>
      </c>
      <c r="N30" s="1" t="s">
        <v>80</v>
      </c>
      <c r="P30" s="13" t="s">
        <v>164</v>
      </c>
      <c r="Q30" s="14">
        <v>25000</v>
      </c>
      <c r="R30" s="14">
        <v>25000</v>
      </c>
      <c r="S30"/>
    </row>
    <row r="31" spans="1:19" x14ac:dyDescent="0.3">
      <c r="A31" s="2">
        <v>10000</v>
      </c>
      <c r="B31" s="2">
        <v>10000</v>
      </c>
      <c r="C31" s="3">
        <v>43212</v>
      </c>
      <c r="D31" s="1" t="s">
        <v>152</v>
      </c>
      <c r="F31" s="9" t="s">
        <v>19</v>
      </c>
      <c r="G31" s="1">
        <v>51</v>
      </c>
      <c r="H31" s="1">
        <v>11</v>
      </c>
      <c r="I31" s="1">
        <f>الجدول1581011[[#This Row],[المقبوض]]-الجدول1581011[[#This Row],[المدفوع]]</f>
        <v>0</v>
      </c>
      <c r="M31" s="7">
        <v>31</v>
      </c>
      <c r="N31" s="1" t="s">
        <v>81</v>
      </c>
      <c r="P31" s="13" t="s">
        <v>172</v>
      </c>
      <c r="Q31" s="14">
        <v>25000</v>
      </c>
      <c r="R31" s="14">
        <v>25000</v>
      </c>
      <c r="S31"/>
    </row>
    <row r="32" spans="1:19" x14ac:dyDescent="0.3">
      <c r="A32" s="2">
        <v>50000</v>
      </c>
      <c r="B32" s="2">
        <v>50000</v>
      </c>
      <c r="C32" s="3">
        <v>43213</v>
      </c>
      <c r="D32" s="1" t="s">
        <v>149</v>
      </c>
      <c r="F32" s="9" t="s">
        <v>19</v>
      </c>
      <c r="G32" s="1">
        <v>50</v>
      </c>
      <c r="H32" s="1">
        <v>4</v>
      </c>
      <c r="I32" s="1">
        <f>الجدول1581011[[#This Row],[المقبوض]]-الجدول1581011[[#This Row],[المدفوع]]</f>
        <v>0</v>
      </c>
      <c r="M32" s="7">
        <v>33</v>
      </c>
      <c r="N32" s="1" t="s">
        <v>82</v>
      </c>
      <c r="P32" s="13" t="s">
        <v>167</v>
      </c>
      <c r="Q32" s="14">
        <v>15000</v>
      </c>
      <c r="R32" s="14">
        <v>15000</v>
      </c>
      <c r="S32"/>
    </row>
    <row r="33" spans="1:19" x14ac:dyDescent="0.3">
      <c r="A33" s="2">
        <v>20000</v>
      </c>
      <c r="C33" s="3">
        <v>43214</v>
      </c>
      <c r="D33" s="1" t="s">
        <v>163</v>
      </c>
      <c r="F33" s="9" t="s">
        <v>19</v>
      </c>
      <c r="G33" s="1">
        <v>67</v>
      </c>
      <c r="H33" s="1" t="s">
        <v>34</v>
      </c>
      <c r="I33" s="1">
        <f>الجدول1581011[[#This Row],[المقبوض]]-الجدول1581011[[#This Row],[المدفوع]]</f>
        <v>20000</v>
      </c>
      <c r="M33" s="7">
        <v>34</v>
      </c>
      <c r="N33" s="1" t="s">
        <v>83</v>
      </c>
      <c r="P33" s="13" t="s">
        <v>175</v>
      </c>
      <c r="Q33" s="14">
        <v>25000</v>
      </c>
      <c r="R33" s="14">
        <v>25000</v>
      </c>
      <c r="S33"/>
    </row>
    <row r="34" spans="1:19" x14ac:dyDescent="0.3">
      <c r="A34" s="2">
        <v>25000</v>
      </c>
      <c r="B34" s="2">
        <v>25000</v>
      </c>
      <c r="C34" s="3">
        <v>43214</v>
      </c>
      <c r="D34" s="1" t="s">
        <v>164</v>
      </c>
      <c r="F34" s="9" t="s">
        <v>19</v>
      </c>
      <c r="G34" s="1">
        <v>56</v>
      </c>
      <c r="H34" s="1">
        <v>15</v>
      </c>
      <c r="I34" s="1">
        <f>الجدول1581011[[#This Row],[المقبوض]]-الجدول1581011[[#This Row],[المدفوع]]</f>
        <v>0</v>
      </c>
      <c r="M34" s="7">
        <v>35</v>
      </c>
      <c r="N34" s="1" t="s">
        <v>84</v>
      </c>
      <c r="P34" s="13" t="s">
        <v>171</v>
      </c>
      <c r="Q34" s="14">
        <v>40000</v>
      </c>
      <c r="R34" s="14">
        <v>40000</v>
      </c>
      <c r="S34"/>
    </row>
    <row r="35" spans="1:19" x14ac:dyDescent="0.3">
      <c r="A35" s="2">
        <v>20000</v>
      </c>
      <c r="C35" s="3">
        <v>43215</v>
      </c>
      <c r="D35" s="1" t="s">
        <v>163</v>
      </c>
      <c r="F35" s="9" t="s">
        <v>19</v>
      </c>
      <c r="G35" s="1">
        <v>67</v>
      </c>
      <c r="H35" s="1" t="s">
        <v>34</v>
      </c>
      <c r="I35" s="1">
        <f>الجدول1581011[[#This Row],[المقبوض]]-الجدول1581011[[#This Row],[المدفوع]]</f>
        <v>20000</v>
      </c>
      <c r="M35" s="7">
        <v>36</v>
      </c>
      <c r="N35" s="1" t="s">
        <v>85</v>
      </c>
      <c r="P35" s="13" t="s">
        <v>177</v>
      </c>
      <c r="Q35" s="14">
        <v>25000</v>
      </c>
      <c r="R35" s="14">
        <v>25000</v>
      </c>
      <c r="S35"/>
    </row>
    <row r="36" spans="1:19" x14ac:dyDescent="0.3">
      <c r="A36" s="2">
        <v>25000</v>
      </c>
      <c r="B36" s="2">
        <v>25000</v>
      </c>
      <c r="C36" s="3">
        <v>43215</v>
      </c>
      <c r="D36" s="1" t="s">
        <v>172</v>
      </c>
      <c r="F36" s="9" t="s">
        <v>19</v>
      </c>
      <c r="G36" s="1">
        <v>72</v>
      </c>
      <c r="H36" s="1">
        <v>17</v>
      </c>
      <c r="I36" s="1">
        <f>الجدول1581011[[#This Row],[المقبوض]]-الجدول1581011[[#This Row],[المدفوع]]</f>
        <v>0</v>
      </c>
      <c r="M36" s="7">
        <v>37</v>
      </c>
      <c r="N36" s="1" t="s">
        <v>86</v>
      </c>
      <c r="P36" s="13" t="s">
        <v>165</v>
      </c>
      <c r="Q36" s="14">
        <v>50000</v>
      </c>
      <c r="R36" s="14"/>
      <c r="S36"/>
    </row>
    <row r="37" spans="1:19" x14ac:dyDescent="0.3">
      <c r="A37" s="2">
        <v>15000</v>
      </c>
      <c r="B37" s="2">
        <v>15000</v>
      </c>
      <c r="C37" s="3">
        <v>43215</v>
      </c>
      <c r="D37" s="1" t="s">
        <v>167</v>
      </c>
      <c r="F37" s="9" t="s">
        <v>19</v>
      </c>
      <c r="G37" s="1">
        <v>73</v>
      </c>
      <c r="H37" s="1">
        <v>4</v>
      </c>
      <c r="I37" s="1">
        <f>الجدول1581011[[#This Row],[المقبوض]]-الجدول1581011[[#This Row],[المدفوع]]</f>
        <v>0</v>
      </c>
      <c r="M37" s="7">
        <v>38</v>
      </c>
      <c r="N37" s="1" t="s">
        <v>87</v>
      </c>
      <c r="P37" s="13" t="s">
        <v>182</v>
      </c>
      <c r="Q37" s="14">
        <v>25000</v>
      </c>
      <c r="R37" s="14">
        <v>25000</v>
      </c>
      <c r="S37"/>
    </row>
    <row r="38" spans="1:19" x14ac:dyDescent="0.3">
      <c r="A38" s="2">
        <v>25000</v>
      </c>
      <c r="B38" s="2">
        <v>25000</v>
      </c>
      <c r="C38" s="3">
        <v>43215</v>
      </c>
      <c r="D38" s="1" t="s">
        <v>175</v>
      </c>
      <c r="F38" s="9" t="s">
        <v>19</v>
      </c>
      <c r="G38" s="1">
        <v>66</v>
      </c>
      <c r="H38" s="1">
        <v>21</v>
      </c>
      <c r="I38" s="1">
        <f>الجدول1581011[[#This Row],[المقبوض]]-الجدول1581011[[#This Row],[المدفوع]]</f>
        <v>0</v>
      </c>
      <c r="M38" s="7">
        <v>39</v>
      </c>
      <c r="N38" s="1" t="s">
        <v>88</v>
      </c>
      <c r="P38" s="13" t="s">
        <v>183</v>
      </c>
      <c r="Q38" s="14">
        <v>15000</v>
      </c>
      <c r="R38" s="14">
        <v>15000</v>
      </c>
      <c r="S38"/>
    </row>
    <row r="39" spans="1:19" x14ac:dyDescent="0.3">
      <c r="A39" s="2">
        <v>40000</v>
      </c>
      <c r="B39" s="2">
        <v>40000</v>
      </c>
      <c r="C39" s="3">
        <v>43215</v>
      </c>
      <c r="D39" s="1" t="s">
        <v>171</v>
      </c>
      <c r="F39" s="9" t="s">
        <v>19</v>
      </c>
      <c r="G39" s="1">
        <v>74</v>
      </c>
      <c r="H39" s="1">
        <v>4</v>
      </c>
      <c r="I39" s="1">
        <f>الجدول1581011[[#This Row],[المقبوض]]-الجدول1581011[[#This Row],[المدفوع]]</f>
        <v>0</v>
      </c>
      <c r="M39" s="7">
        <v>40</v>
      </c>
      <c r="N39" s="1" t="s">
        <v>89</v>
      </c>
      <c r="P39" s="13" t="s">
        <v>141</v>
      </c>
      <c r="Q39" s="14">
        <v>25000</v>
      </c>
      <c r="R39" s="14">
        <v>25000</v>
      </c>
      <c r="S39"/>
    </row>
    <row r="40" spans="1:19" x14ac:dyDescent="0.3">
      <c r="A40" s="2">
        <v>25000</v>
      </c>
      <c r="B40" s="2">
        <v>25000</v>
      </c>
      <c r="C40" s="3">
        <v>43216</v>
      </c>
      <c r="D40" s="1" t="s">
        <v>177</v>
      </c>
      <c r="F40" s="9" t="s">
        <v>19</v>
      </c>
      <c r="G40" s="1">
        <v>76</v>
      </c>
      <c r="H40" s="1">
        <v>20</v>
      </c>
      <c r="I40" s="1">
        <f>الجدول1581011[[#This Row],[المقبوض]]-الجدول1581011[[#This Row],[المدفوع]]</f>
        <v>0</v>
      </c>
      <c r="M40" s="7">
        <v>41</v>
      </c>
      <c r="N40" s="1" t="s">
        <v>90</v>
      </c>
      <c r="P40" s="13" t="s">
        <v>188</v>
      </c>
      <c r="Q40" s="14">
        <v>20000</v>
      </c>
      <c r="R40" s="14"/>
      <c r="S40"/>
    </row>
    <row r="41" spans="1:19" x14ac:dyDescent="0.3">
      <c r="A41" s="2">
        <v>25000</v>
      </c>
      <c r="C41" s="3">
        <v>43216</v>
      </c>
      <c r="D41" s="1" t="s">
        <v>165</v>
      </c>
      <c r="F41" s="9" t="s">
        <v>19</v>
      </c>
      <c r="G41" s="1">
        <v>68</v>
      </c>
      <c r="H41" s="1" t="s">
        <v>33</v>
      </c>
      <c r="I41" s="1">
        <f>الجدول1581011[[#This Row],[المقبوض]]-الجدول1581011[[#This Row],[المدفوع]]</f>
        <v>25000</v>
      </c>
      <c r="M41" s="7">
        <v>42</v>
      </c>
      <c r="N41" s="1" t="s">
        <v>91</v>
      </c>
      <c r="P41" s="13" t="s">
        <v>191</v>
      </c>
      <c r="Q41" s="14">
        <v>10000</v>
      </c>
      <c r="R41" s="14"/>
      <c r="S41"/>
    </row>
    <row r="42" spans="1:19" x14ac:dyDescent="0.3">
      <c r="A42" s="2">
        <v>50000</v>
      </c>
      <c r="C42" s="3">
        <v>43217</v>
      </c>
      <c r="D42" s="1" t="s">
        <v>163</v>
      </c>
      <c r="F42" s="9" t="s">
        <v>19</v>
      </c>
      <c r="G42" s="1">
        <v>67</v>
      </c>
      <c r="H42" s="1" t="s">
        <v>34</v>
      </c>
      <c r="I42" s="1">
        <v>90000</v>
      </c>
      <c r="M42" s="7">
        <v>43</v>
      </c>
      <c r="N42" s="1" t="s">
        <v>92</v>
      </c>
      <c r="P42" s="13" t="s">
        <v>189</v>
      </c>
      <c r="Q42" s="14">
        <v>10000</v>
      </c>
      <c r="R42" s="14"/>
      <c r="S42"/>
    </row>
    <row r="43" spans="1:19" x14ac:dyDescent="0.3">
      <c r="A43" s="2">
        <v>25000</v>
      </c>
      <c r="B43" s="2">
        <v>25000</v>
      </c>
      <c r="C43" s="3">
        <v>43217</v>
      </c>
      <c r="D43" s="1" t="s">
        <v>182</v>
      </c>
      <c r="F43" s="9" t="s">
        <v>19</v>
      </c>
      <c r="G43" s="1">
        <v>80</v>
      </c>
      <c r="H43" s="1">
        <v>15</v>
      </c>
      <c r="I43" s="1">
        <f>الجدول1581011[[#This Row],[المقبوض]]-الجدول1581011[[#This Row],[المدفوع]]</f>
        <v>0</v>
      </c>
      <c r="M43" s="7">
        <v>44</v>
      </c>
      <c r="N43" s="1" t="s">
        <v>93</v>
      </c>
      <c r="P43" s="13" t="s">
        <v>192</v>
      </c>
      <c r="Q43" s="14">
        <v>25000</v>
      </c>
      <c r="R43" s="14"/>
      <c r="S43"/>
    </row>
    <row r="44" spans="1:19" x14ac:dyDescent="0.3">
      <c r="A44" s="2">
        <v>15000</v>
      </c>
      <c r="B44" s="2">
        <v>15000</v>
      </c>
      <c r="C44" s="3">
        <v>43218</v>
      </c>
      <c r="D44" s="1" t="s">
        <v>183</v>
      </c>
      <c r="F44" s="9" t="s">
        <v>19</v>
      </c>
      <c r="G44" s="1">
        <v>83</v>
      </c>
      <c r="H44" s="1">
        <v>14</v>
      </c>
      <c r="I44" s="1">
        <f>الجدول1581011[[#This Row],[المقبوض]]-الجدول1581011[[#This Row],[المدفوع]]</f>
        <v>0</v>
      </c>
      <c r="M44" s="7">
        <v>45</v>
      </c>
      <c r="N44" s="1" t="s">
        <v>94</v>
      </c>
      <c r="P44" s="13" t="s">
        <v>190</v>
      </c>
      <c r="Q44" s="14">
        <v>16000</v>
      </c>
      <c r="R44" s="14">
        <v>16000</v>
      </c>
      <c r="S44"/>
    </row>
    <row r="45" spans="1:19" x14ac:dyDescent="0.3">
      <c r="A45" s="2">
        <v>25000</v>
      </c>
      <c r="C45" s="3">
        <v>43218</v>
      </c>
      <c r="D45" s="1" t="s">
        <v>165</v>
      </c>
      <c r="F45" s="9" t="s">
        <v>19</v>
      </c>
      <c r="G45" s="1">
        <v>68</v>
      </c>
      <c r="H45" s="1" t="s">
        <v>33</v>
      </c>
      <c r="I45" s="1">
        <v>50000</v>
      </c>
      <c r="M45" s="7">
        <v>46</v>
      </c>
      <c r="N45" s="1" t="s">
        <v>95</v>
      </c>
      <c r="P45" s="13" t="s">
        <v>41</v>
      </c>
      <c r="Q45" s="14">
        <v>1238000</v>
      </c>
      <c r="R45" s="14">
        <v>1008000</v>
      </c>
      <c r="S45"/>
    </row>
    <row r="46" spans="1:19" x14ac:dyDescent="0.3">
      <c r="A46" s="2">
        <v>25000</v>
      </c>
      <c r="B46" s="2">
        <v>25000</v>
      </c>
      <c r="C46" s="3">
        <v>43218</v>
      </c>
      <c r="D46" s="1" t="s">
        <v>141</v>
      </c>
      <c r="F46" s="9" t="s">
        <v>19</v>
      </c>
      <c r="G46" s="1">
        <v>43</v>
      </c>
      <c r="H46" s="1">
        <v>19</v>
      </c>
      <c r="I46" s="1">
        <f>الجدول1581011[[#This Row],[المقبوض]]-الجدول1581011[[#This Row],[المدفوع]]</f>
        <v>0</v>
      </c>
      <c r="M46" s="7">
        <v>47</v>
      </c>
      <c r="N46" s="1" t="s">
        <v>96</v>
      </c>
      <c r="P46"/>
      <c r="Q46"/>
      <c r="R46"/>
      <c r="S46"/>
    </row>
    <row r="47" spans="1:19" x14ac:dyDescent="0.3">
      <c r="A47" s="4">
        <v>20000</v>
      </c>
      <c r="B47" s="4"/>
      <c r="C47" s="6">
        <v>43219</v>
      </c>
      <c r="D47" s="5" t="s">
        <v>188</v>
      </c>
      <c r="E47" s="5"/>
      <c r="F47" s="8" t="s">
        <v>19</v>
      </c>
      <c r="G47" s="5">
        <v>85</v>
      </c>
      <c r="H47" s="5">
        <v>20</v>
      </c>
      <c r="I47" s="5">
        <f>الجدول1581011[[#This Row],[المقبوض]]-الجدول1581011[[#This Row],[المدفوع]]</f>
        <v>20000</v>
      </c>
      <c r="J47" s="5"/>
      <c r="M47" s="7"/>
      <c r="P47" s="11"/>
      <c r="Q47" s="11"/>
      <c r="R47" s="11"/>
      <c r="S47" s="11"/>
    </row>
    <row r="48" spans="1:19" x14ac:dyDescent="0.3">
      <c r="A48" s="4">
        <v>10000</v>
      </c>
      <c r="B48" s="4"/>
      <c r="C48" s="6">
        <v>43219</v>
      </c>
      <c r="D48" s="5" t="s">
        <v>191</v>
      </c>
      <c r="E48" s="5"/>
      <c r="F48" s="8" t="s">
        <v>19</v>
      </c>
      <c r="G48" s="5">
        <v>89</v>
      </c>
      <c r="H48" s="5">
        <v>21</v>
      </c>
      <c r="I48" s="5">
        <f>الجدول1581011[[#This Row],[المقبوض]]-الجدول1581011[[#This Row],[المدفوع]]</f>
        <v>10000</v>
      </c>
      <c r="J48" s="5"/>
      <c r="M48" s="7"/>
      <c r="P48" s="11"/>
      <c r="Q48" s="11"/>
      <c r="R48" s="11"/>
      <c r="S48" s="11"/>
    </row>
    <row r="49" spans="1:19" x14ac:dyDescent="0.3">
      <c r="A49" s="4">
        <v>10000</v>
      </c>
      <c r="B49" s="4"/>
      <c r="C49" s="6">
        <v>43219</v>
      </c>
      <c r="D49" s="5" t="s">
        <v>189</v>
      </c>
      <c r="E49" s="5"/>
      <c r="F49" s="8" t="s">
        <v>19</v>
      </c>
      <c r="G49" s="5">
        <v>87</v>
      </c>
      <c r="H49" s="5" t="s">
        <v>33</v>
      </c>
      <c r="I49" s="5">
        <f>الجدول1581011[[#This Row],[المقبوض]]-الجدول1581011[[#This Row],[المدفوع]]</f>
        <v>10000</v>
      </c>
      <c r="J49" s="5"/>
      <c r="M49" s="7"/>
      <c r="P49" s="11"/>
      <c r="Q49" s="11"/>
      <c r="R49" s="11"/>
      <c r="S49" s="11"/>
    </row>
    <row r="50" spans="1:19" x14ac:dyDescent="0.3">
      <c r="A50" s="4">
        <v>25000</v>
      </c>
      <c r="B50" s="4">
        <v>25000</v>
      </c>
      <c r="C50" s="6">
        <v>43219</v>
      </c>
      <c r="D50" s="5" t="s">
        <v>192</v>
      </c>
      <c r="E50" s="5"/>
      <c r="F50" s="8" t="s">
        <v>19</v>
      </c>
      <c r="G50" s="5">
        <v>92</v>
      </c>
      <c r="H50" s="5">
        <v>14</v>
      </c>
      <c r="I50" s="5">
        <f>الجدول1581011[[#This Row],[المقبوض]]-الجدول1581011[[#This Row],[المدفوع]]</f>
        <v>0</v>
      </c>
      <c r="J50" s="5"/>
      <c r="M50" s="7"/>
      <c r="P50" s="11"/>
      <c r="Q50" s="11"/>
      <c r="R50" s="11"/>
      <c r="S50" s="11"/>
    </row>
    <row r="51" spans="1:19" x14ac:dyDescent="0.3">
      <c r="A51" s="4">
        <v>16000</v>
      </c>
      <c r="B51" s="4">
        <v>16000</v>
      </c>
      <c r="C51" s="6">
        <v>43219</v>
      </c>
      <c r="D51" s="5" t="s">
        <v>190</v>
      </c>
      <c r="E51" s="5"/>
      <c r="F51" s="8" t="s">
        <v>19</v>
      </c>
      <c r="G51" s="5">
        <v>90</v>
      </c>
      <c r="H51" s="5">
        <v>22</v>
      </c>
      <c r="I51" s="5">
        <f>الجدول1581011[[#This Row],[المقبوض]]-الجدول1581011[[#This Row],[المدفوع]]</f>
        <v>0</v>
      </c>
      <c r="J51" s="5"/>
      <c r="M51" s="7"/>
      <c r="P51" s="11"/>
      <c r="Q51" s="11"/>
      <c r="R51" s="11"/>
      <c r="S51" s="11"/>
    </row>
    <row r="52" spans="1:19" x14ac:dyDescent="0.3">
      <c r="A52" s="4">
        <v>25000</v>
      </c>
      <c r="B52" s="4"/>
      <c r="C52" s="6">
        <v>43219</v>
      </c>
      <c r="D52" s="5" t="s">
        <v>165</v>
      </c>
      <c r="E52" s="5"/>
      <c r="F52" s="8" t="s">
        <v>19</v>
      </c>
      <c r="G52" s="5">
        <v>68</v>
      </c>
      <c r="H52" s="5" t="s">
        <v>33</v>
      </c>
      <c r="I52" s="5">
        <f>الجدول1581011[[#This Row],[المقبوض]]-الجدول1581011[[#This Row],[المدفوع]]</f>
        <v>25000</v>
      </c>
      <c r="J52" s="5"/>
      <c r="M52" s="7"/>
      <c r="P52" s="11"/>
      <c r="Q52" s="11"/>
      <c r="R52" s="11"/>
      <c r="S52" s="11"/>
    </row>
    <row r="53" spans="1:19" x14ac:dyDescent="0.3">
      <c r="F53" s="9"/>
      <c r="I53" s="1">
        <f>الجدول1581011[[#This Row],[المقبوض]]-الجدول1581011[[#This Row],[المدفوع]]</f>
        <v>0</v>
      </c>
      <c r="M53" s="7">
        <v>48</v>
      </c>
      <c r="N53" s="1" t="s">
        <v>97</v>
      </c>
      <c r="P53"/>
      <c r="Q53"/>
      <c r="R53"/>
      <c r="S53"/>
    </row>
    <row r="54" spans="1:19" x14ac:dyDescent="0.3">
      <c r="F54" s="9"/>
      <c r="I54" s="1">
        <f>الجدول1581011[[#This Row],[المقبوض]]-الجدول1581011[[#This Row],[المدفوع]]</f>
        <v>0</v>
      </c>
      <c r="M54" s="7">
        <v>49</v>
      </c>
      <c r="N54" s="1" t="s">
        <v>98</v>
      </c>
      <c r="P54"/>
      <c r="Q54"/>
      <c r="R54"/>
      <c r="S54"/>
    </row>
    <row r="55" spans="1:19" x14ac:dyDescent="0.3">
      <c r="A55" s="4">
        <f>SUBTOTAL(109,الجدول1581011[المقبوض])</f>
        <v>1263000</v>
      </c>
      <c r="B55" s="4">
        <f>SUBTOTAL(109,الجدول1581011[المدفوع])</f>
        <v>1033000</v>
      </c>
      <c r="C55" s="5" t="s">
        <v>4</v>
      </c>
      <c r="D55" s="5">
        <f>الجدول1581011[[#Totals],[المقبوض]]-الجدول1581011[[#Totals],[المدفوع]]</f>
        <v>230000</v>
      </c>
      <c r="E55" s="5"/>
      <c r="F55" s="5"/>
      <c r="G55" s="5"/>
      <c r="H55" s="5"/>
      <c r="I55" s="5">
        <f>SUBTOTAL(103,الجدول1581011[رقم الفاتورة])</f>
        <v>53</v>
      </c>
      <c r="J55" s="5"/>
      <c r="M55" s="7">
        <v>50</v>
      </c>
      <c r="N55" s="1" t="s">
        <v>99</v>
      </c>
      <c r="P55"/>
      <c r="Q55"/>
      <c r="R55"/>
      <c r="S55"/>
    </row>
    <row r="56" spans="1:19" x14ac:dyDescent="0.3">
      <c r="M56" s="7">
        <v>51</v>
      </c>
      <c r="N56" s="1" t="s">
        <v>100</v>
      </c>
      <c r="P56"/>
      <c r="Q56"/>
      <c r="R56"/>
      <c r="S56"/>
    </row>
    <row r="57" spans="1:19" x14ac:dyDescent="0.3">
      <c r="M57" s="7">
        <v>52</v>
      </c>
      <c r="N57" s="1" t="s">
        <v>101</v>
      </c>
      <c r="P57"/>
      <c r="Q57"/>
      <c r="R57"/>
      <c r="S57"/>
    </row>
    <row r="58" spans="1:19" x14ac:dyDescent="0.3">
      <c r="M58" s="7">
        <v>53</v>
      </c>
      <c r="N58" s="1" t="s">
        <v>102</v>
      </c>
      <c r="P58"/>
      <c r="Q58"/>
      <c r="R58"/>
      <c r="S58"/>
    </row>
    <row r="59" spans="1:19" x14ac:dyDescent="0.3">
      <c r="M59" s="1">
        <v>54</v>
      </c>
      <c r="N59" s="1" t="s">
        <v>153</v>
      </c>
      <c r="P59"/>
      <c r="Q59"/>
      <c r="R59"/>
      <c r="S59"/>
    </row>
    <row r="60" spans="1:19" x14ac:dyDescent="0.3">
      <c r="P60"/>
      <c r="Q60"/>
      <c r="R60"/>
      <c r="S60"/>
    </row>
    <row r="61" spans="1:19" x14ac:dyDescent="0.3">
      <c r="P61"/>
      <c r="Q61"/>
      <c r="R61"/>
      <c r="S61"/>
    </row>
    <row r="62" spans="1:19" x14ac:dyDescent="0.3">
      <c r="P62"/>
      <c r="Q62"/>
      <c r="R62"/>
      <c r="S62"/>
    </row>
    <row r="63" spans="1:19" x14ac:dyDescent="0.3">
      <c r="P63"/>
      <c r="Q63"/>
      <c r="R63"/>
      <c r="S63"/>
    </row>
    <row r="64" spans="1:19" x14ac:dyDescent="0.3">
      <c r="P64"/>
      <c r="Q64"/>
      <c r="R64"/>
      <c r="S64"/>
    </row>
    <row r="65" spans="16:19" x14ac:dyDescent="0.3">
      <c r="P65"/>
      <c r="Q65"/>
      <c r="R65"/>
      <c r="S65"/>
    </row>
    <row r="66" spans="16:19" x14ac:dyDescent="0.3">
      <c r="P66"/>
      <c r="Q66"/>
      <c r="R66"/>
      <c r="S66"/>
    </row>
    <row r="67" spans="16:19" x14ac:dyDescent="0.3">
      <c r="P67"/>
      <c r="Q67"/>
      <c r="R67"/>
      <c r="S67"/>
    </row>
    <row r="68" spans="16:19" x14ac:dyDescent="0.3">
      <c r="P68"/>
      <c r="Q68"/>
      <c r="R68"/>
      <c r="S68"/>
    </row>
    <row r="69" spans="16:19" x14ac:dyDescent="0.3">
      <c r="P69"/>
      <c r="Q69"/>
      <c r="R69"/>
    </row>
    <row r="70" spans="16:19" x14ac:dyDescent="0.3">
      <c r="P70"/>
      <c r="Q70"/>
      <c r="R70"/>
      <c r="S70" s="10">
        <f>GETPIVOTDATA("مجموع من المقبوض",$P$4)-GETPIVOTDATA("مجموع من المدفوع",$P$4)</f>
        <v>230000</v>
      </c>
    </row>
  </sheetData>
  <dataValidations count="3">
    <dataValidation type="list" allowBlank="1" showInputMessage="1" showErrorMessage="1" sqref="H2:H54">
      <formula1>$K$1:$K$25</formula1>
    </dataValidation>
    <dataValidation type="list" allowBlank="1" showInputMessage="1" showErrorMessage="1" sqref="E2:E54">
      <formula1>$K$2:$K$3</formula1>
    </dataValidation>
    <dataValidation type="list" allowBlank="1" showInputMessage="1" showErrorMessage="1" sqref="J2:J54">
      <formula1>$N$1:$N$58</formula1>
    </dataValidation>
  </dataValidation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مخبر</vt:lpstr>
      <vt:lpstr>سلف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2018-05-29T22:35:08Z</dcterms:modified>
</cp:coreProperties>
</file>