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45" windowWidth="9510" windowHeight="3855" tabRatio="941"/>
  </bookViews>
  <sheets>
    <sheet name="القائمة" sheetId="33" r:id="rId1"/>
    <sheet name="حساب الأرباح  (2)" sheetId="36" r:id="rId2"/>
    <sheet name="الايضاحات" sheetId="35" r:id="rId3"/>
    <sheet name="كشف الاصول" sheetId="34" r:id="rId4"/>
    <sheet name="ميزان مراجعة" sheetId="2" r:id="rId5"/>
    <sheet name="ميزان مراجعة اجمالي" sheetId="11" r:id="rId6"/>
    <sheet name="تحليل م . العمومية والأدارية" sheetId="19" r:id="rId7"/>
    <sheet name="تحليل تكاليف التشغيل" sheetId="17" r:id="rId8"/>
    <sheet name="تحليل ت . خطوط الانتاج" sheetId="28" r:id="rId9"/>
    <sheet name="تكاليف الينية التحتية لخط انتاج" sheetId="29" r:id="rId10"/>
    <sheet name="اصول اخري" sheetId="30" r:id="rId11"/>
    <sheet name="ميزان المراجعة" sheetId="10" r:id="rId12"/>
    <sheet name="قائمة المركز المالي" sheetId="14" r:id="rId13"/>
  </sheets>
  <externalReferences>
    <externalReference r:id="rId14"/>
    <externalReference r:id="rId15"/>
  </externalReferences>
  <definedNames>
    <definedName name="_aqw1" localSheetId="10">#REF!</definedName>
    <definedName name="_aqw1" localSheetId="8">#REF!</definedName>
    <definedName name="_aqw1" localSheetId="7">#REF!</definedName>
    <definedName name="_aqw1" localSheetId="6">#REF!</definedName>
    <definedName name="_aqw1" localSheetId="9">#REF!</definedName>
    <definedName name="_aqw1" localSheetId="1">#REF!</definedName>
    <definedName name="_aqw1" localSheetId="12">#REF!</definedName>
    <definedName name="_aqw1">#REF!</definedName>
    <definedName name="_xlnm._FilterDatabase" localSheetId="10" hidden="1">'اصول اخري'!$A$9:$K$51</definedName>
    <definedName name="_xlnm._FilterDatabase" localSheetId="8" hidden="1">'تحليل ت . خطوط الانتاج'!$A$9:$H$51</definedName>
    <definedName name="_xlnm._FilterDatabase" localSheetId="7" hidden="1">'تحليل تكاليف التشغيل'!$A$9:$K$55</definedName>
    <definedName name="_xlnm._FilterDatabase" localSheetId="6" hidden="1">'تحليل م . العمومية والأدارية'!$C$9:$G$50</definedName>
    <definedName name="_xlnm._FilterDatabase" localSheetId="9" hidden="1">'تكاليف الينية التحتية لخط انتاج'!$A$9:$H$51</definedName>
    <definedName name="_xlnm._FilterDatabase" localSheetId="1" hidden="1">'حساب الأرباح  (2)'!$B$8:$H$120</definedName>
    <definedName name="_xlnm._FilterDatabase" localSheetId="12" hidden="1">'قائمة المركز المالي'!$A$7:$I$45</definedName>
    <definedName name="_xlnm._FilterDatabase" localSheetId="4" hidden="1">'ميزان مراجعة'!$A$3:$H$272</definedName>
    <definedName name="_xlnm._FilterDatabase" localSheetId="5" hidden="1">'ميزان مراجعة اجمالي'!$A$3:$H$276</definedName>
    <definedName name="_tb3">'[1]ارقام حسابات الشركات'!$C$15:$D$23</definedName>
    <definedName name="awx" localSheetId="10">#REF!</definedName>
    <definedName name="awx" localSheetId="8">#REF!</definedName>
    <definedName name="awx" localSheetId="7">#REF!</definedName>
    <definedName name="awx" localSheetId="6">#REF!</definedName>
    <definedName name="awx" localSheetId="9">#REF!</definedName>
    <definedName name="awx" localSheetId="1">#REF!</definedName>
    <definedName name="awx" localSheetId="12">#REF!</definedName>
    <definedName name="awx">#REF!</definedName>
    <definedName name="op" localSheetId="10">#REF!</definedName>
    <definedName name="op" localSheetId="8">#REF!</definedName>
    <definedName name="op" localSheetId="6">#REF!</definedName>
    <definedName name="op" localSheetId="9">#REF!</definedName>
    <definedName name="op" localSheetId="1">#REF!</definedName>
    <definedName name="op" localSheetId="12">#REF!</definedName>
    <definedName name="op">#REF!</definedName>
    <definedName name="_xlnm.Print_Area" localSheetId="1">'حساب الأرباح  (2)'!$A$1:$H$39</definedName>
    <definedName name="_xlnm.Print_Area" localSheetId="12">'قائمة المركز المالي'!$A$1:$H$49</definedName>
    <definedName name="_xlnm.Print_Area" localSheetId="4">'ميزان مراجعة'!$A$1:$F$275</definedName>
    <definedName name="_xlnm.Print_Area" localSheetId="5">'ميزان مراجعة اجمالي'!$A$1:$F$279</definedName>
    <definedName name="_xlnm.Print_Titles" localSheetId="4">'ميزان مراجعة'!$3:$3</definedName>
    <definedName name="_xlnm.Print_Titles" localSheetId="5">'ميزان مراجعة اجمالي'!$3:$3</definedName>
    <definedName name="نمعوم" localSheetId="10">#REF!</definedName>
    <definedName name="نمعوم" localSheetId="8">#REF!</definedName>
    <definedName name="نمعوم" localSheetId="7">#REF!</definedName>
    <definedName name="نمعوم" localSheetId="6">#REF!</definedName>
    <definedName name="نمعوم" localSheetId="9">#REF!</definedName>
    <definedName name="نمعوم" localSheetId="1">#REF!</definedName>
    <definedName name="نمعوم" localSheetId="12">#REF!</definedName>
    <definedName name="نمعوم">#REF!</definedName>
  </definedNames>
  <calcPr calcId="144525"/>
</workbook>
</file>

<file path=xl/calcChain.xml><?xml version="1.0" encoding="utf-8"?>
<calcChain xmlns="http://schemas.openxmlformats.org/spreadsheetml/2006/main">
  <c r="F155" i="35" l="1"/>
  <c r="F152" i="35"/>
  <c r="F147" i="35"/>
  <c r="F141" i="35"/>
  <c r="F136" i="35"/>
  <c r="F131" i="35"/>
  <c r="W126" i="35"/>
  <c r="W125" i="35"/>
  <c r="F125" i="35"/>
  <c r="F126" i="35" s="1"/>
  <c r="F123" i="35"/>
  <c r="W120" i="35"/>
  <c r="W119" i="35"/>
  <c r="F118" i="35"/>
  <c r="W114" i="35"/>
  <c r="F114" i="35"/>
  <c r="W113" i="35"/>
  <c r="F109" i="35"/>
  <c r="W108" i="35"/>
  <c r="W107" i="35"/>
  <c r="F106" i="35"/>
  <c r="W102" i="35"/>
  <c r="W101" i="35"/>
  <c r="F101" i="35"/>
  <c r="W96" i="35"/>
  <c r="F96" i="35"/>
  <c r="W95" i="35"/>
  <c r="F91" i="35"/>
  <c r="W90" i="35"/>
  <c r="W89" i="35"/>
  <c r="F86" i="35"/>
  <c r="AJ84" i="35"/>
  <c r="AJ83" i="35"/>
  <c r="T81" i="35"/>
  <c r="F81" i="35"/>
  <c r="T80" i="35"/>
  <c r="T79" i="35"/>
  <c r="AJ78" i="35"/>
  <c r="AJ77" i="35"/>
  <c r="F75" i="35"/>
  <c r="T73" i="35"/>
  <c r="AJ72" i="35"/>
  <c r="T72" i="35"/>
  <c r="AJ71" i="35"/>
  <c r="T71" i="35"/>
  <c r="T70" i="35"/>
  <c r="T69" i="35"/>
  <c r="T68" i="35"/>
  <c r="T67" i="35"/>
  <c r="AJ66" i="35"/>
  <c r="AJ65" i="35"/>
  <c r="F64" i="35"/>
  <c r="F63" i="35"/>
  <c r="F62" i="35"/>
  <c r="T61" i="35"/>
  <c r="AJ60" i="35"/>
  <c r="T60" i="35"/>
  <c r="F60" i="35"/>
  <c r="AJ59" i="35"/>
  <c r="T59" i="35"/>
  <c r="T58" i="35"/>
  <c r="T57" i="35"/>
  <c r="T56" i="35"/>
  <c r="F55" i="35"/>
  <c r="AJ54" i="35"/>
  <c r="AJ53" i="35"/>
  <c r="W49" i="35"/>
  <c r="W51" i="35" s="1"/>
  <c r="V49" i="35"/>
  <c r="V51" i="35" s="1"/>
  <c r="U49" i="35"/>
  <c r="U51" i="35" s="1"/>
  <c r="AJ48" i="35"/>
  <c r="F48" i="35"/>
  <c r="AJ47" i="35"/>
  <c r="F43" i="35"/>
  <c r="AJ42" i="35"/>
  <c r="AJ41" i="35"/>
  <c r="W40" i="35"/>
  <c r="V40" i="35"/>
  <c r="U40" i="35"/>
  <c r="W39" i="35"/>
  <c r="V39" i="35"/>
  <c r="U39" i="35"/>
  <c r="F38" i="35"/>
  <c r="W37" i="35"/>
  <c r="V37" i="35"/>
  <c r="U37" i="35"/>
  <c r="T37" i="35"/>
  <c r="AJ36" i="35"/>
  <c r="W36" i="35"/>
  <c r="V36" i="35"/>
  <c r="U36" i="35"/>
  <c r="T36" i="35"/>
  <c r="AJ35" i="35"/>
  <c r="W34" i="35"/>
  <c r="V34" i="35"/>
  <c r="U34" i="35"/>
  <c r="T34" i="35"/>
  <c r="W33" i="35"/>
  <c r="V33" i="35"/>
  <c r="U33" i="35"/>
  <c r="T33" i="35"/>
  <c r="F33" i="35"/>
  <c r="W32" i="35"/>
  <c r="V32" i="35"/>
  <c r="U32" i="35"/>
  <c r="T32" i="35"/>
  <c r="AJ30" i="35"/>
  <c r="AJ29" i="35"/>
  <c r="W29" i="35"/>
  <c r="V29" i="35"/>
  <c r="U29" i="35"/>
  <c r="T29" i="35"/>
  <c r="F29" i="35"/>
  <c r="W28" i="35"/>
  <c r="V28" i="35"/>
  <c r="U28" i="35"/>
  <c r="W26" i="35"/>
  <c r="V26" i="35"/>
  <c r="U26" i="35"/>
  <c r="AJ24" i="35"/>
  <c r="W24" i="35"/>
  <c r="V24" i="35"/>
  <c r="U24" i="35"/>
  <c r="AJ23" i="35"/>
  <c r="W23" i="35"/>
  <c r="W25" i="35" s="1"/>
  <c r="W27" i="35" s="1"/>
  <c r="V23" i="35"/>
  <c r="U23" i="35"/>
  <c r="U25" i="35" s="1"/>
  <c r="K22" i="35"/>
  <c r="J22" i="35"/>
  <c r="H22" i="35"/>
  <c r="F22" i="35"/>
  <c r="L21" i="35"/>
  <c r="M21" i="35" s="1"/>
  <c r="I21" i="35"/>
  <c r="L20" i="35"/>
  <c r="I20" i="35"/>
  <c r="M20" i="35" s="1"/>
  <c r="L19" i="35"/>
  <c r="I19" i="35"/>
  <c r="AJ18" i="35"/>
  <c r="L18" i="35"/>
  <c r="I18" i="35"/>
  <c r="M18" i="35" s="1"/>
  <c r="AJ17" i="35"/>
  <c r="L17" i="35"/>
  <c r="I17" i="35"/>
  <c r="M17" i="35" s="1"/>
  <c r="L16" i="35"/>
  <c r="I16" i="35"/>
  <c r="L15" i="35"/>
  <c r="G15" i="35"/>
  <c r="I15" i="35" s="1"/>
  <c r="M15" i="35" s="1"/>
  <c r="L14" i="35"/>
  <c r="G14" i="35"/>
  <c r="I14" i="35" s="1"/>
  <c r="M14" i="35" s="1"/>
  <c r="L13" i="35"/>
  <c r="I13" i="35"/>
  <c r="M13" i="35" s="1"/>
  <c r="G13" i="35"/>
  <c r="AJ12" i="35"/>
  <c r="T12" i="35"/>
  <c r="L12" i="35"/>
  <c r="G12" i="35"/>
  <c r="I12" i="35" s="1"/>
  <c r="AJ11" i="35"/>
  <c r="L11" i="35"/>
  <c r="I11" i="35"/>
  <c r="M11" i="35" s="1"/>
  <c r="G11" i="35"/>
  <c r="L10" i="35"/>
  <c r="G10" i="35"/>
  <c r="I10" i="35" s="1"/>
  <c r="M10" i="35" s="1"/>
  <c r="L9" i="35"/>
  <c r="G9" i="35"/>
  <c r="I9" i="35" s="1"/>
  <c r="M9" i="35" s="1"/>
  <c r="L8" i="35"/>
  <c r="I8" i="35"/>
  <c r="M8" i="35" s="1"/>
  <c r="G8" i="35"/>
  <c r="M7" i="35"/>
  <c r="J7" i="35"/>
  <c r="F7" i="35"/>
  <c r="D7" i="34"/>
  <c r="D8" i="34"/>
  <c r="D9" i="34"/>
  <c r="D10" i="34"/>
  <c r="D11" i="34"/>
  <c r="D12" i="34"/>
  <c r="D13" i="34"/>
  <c r="D14" i="34"/>
  <c r="D15" i="34"/>
  <c r="D16" i="34"/>
  <c r="D17" i="34"/>
  <c r="D19" i="34"/>
  <c r="D20" i="34"/>
  <c r="D21" i="34"/>
  <c r="D18" i="34"/>
  <c r="B18" i="34"/>
  <c r="B8" i="34"/>
  <c r="B9" i="34"/>
  <c r="B10" i="34"/>
  <c r="B11" i="34"/>
  <c r="B12" i="34"/>
  <c r="B13" i="34"/>
  <c r="B14" i="34"/>
  <c r="B15" i="34"/>
  <c r="B16" i="34"/>
  <c r="B17" i="34"/>
  <c r="B19" i="34"/>
  <c r="B20" i="34"/>
  <c r="B21" i="34"/>
  <c r="B7" i="34"/>
  <c r="C6" i="11"/>
  <c r="L22" i="35" l="1"/>
  <c r="M12" i="35"/>
  <c r="M16" i="35"/>
  <c r="M19" i="35"/>
  <c r="F9" i="34"/>
  <c r="V25" i="35"/>
  <c r="V27" i="35" s="1"/>
  <c r="V30" i="35" s="1"/>
  <c r="V35" i="35" s="1"/>
  <c r="V38" i="35" s="1"/>
  <c r="V41" i="35" s="1"/>
  <c r="W30" i="35"/>
  <c r="W35" i="35" s="1"/>
  <c r="W38" i="35" s="1"/>
  <c r="W41" i="35" s="1"/>
  <c r="U27" i="35"/>
  <c r="U30" i="35" s="1"/>
  <c r="U35" i="35" s="1"/>
  <c r="U38" i="35" s="1"/>
  <c r="U41" i="35" s="1"/>
  <c r="T74" i="35"/>
  <c r="T84" i="35"/>
  <c r="G22" i="35"/>
  <c r="T62" i="35"/>
  <c r="F70" i="35"/>
  <c r="M22" i="35"/>
  <c r="I22" i="35"/>
  <c r="F14" i="34"/>
  <c r="F10" i="34"/>
  <c r="F7" i="34"/>
  <c r="F15" i="34"/>
  <c r="F11" i="34"/>
  <c r="F21" i="34"/>
  <c r="F18" i="34"/>
  <c r="F19" i="34"/>
  <c r="F20" i="34"/>
  <c r="F16" i="34"/>
  <c r="F12" i="34"/>
  <c r="F8" i="34"/>
  <c r="F17" i="34"/>
  <c r="F13" i="34"/>
  <c r="B22" i="34"/>
  <c r="F42" i="36" l="1"/>
  <c r="C47" i="17" l="1"/>
  <c r="D47" i="17"/>
  <c r="F47" i="17"/>
  <c r="G47" i="17"/>
  <c r="I47" i="17"/>
  <c r="J47" i="17"/>
  <c r="C48" i="17"/>
  <c r="D48" i="17"/>
  <c r="F48" i="17"/>
  <c r="G48" i="17"/>
  <c r="I48" i="17"/>
  <c r="J48" i="17"/>
  <c r="C49" i="17"/>
  <c r="D49" i="17"/>
  <c r="F49" i="17"/>
  <c r="G49" i="17"/>
  <c r="I49" i="17"/>
  <c r="J49" i="17"/>
  <c r="C50" i="17"/>
  <c r="D50" i="17"/>
  <c r="F50" i="17"/>
  <c r="G50" i="17"/>
  <c r="I50" i="17"/>
  <c r="J50" i="17"/>
  <c r="C51" i="17"/>
  <c r="D51" i="17"/>
  <c r="F51" i="17"/>
  <c r="G51" i="17"/>
  <c r="I51" i="17"/>
  <c r="J51" i="17"/>
  <c r="C52" i="17"/>
  <c r="D52" i="17"/>
  <c r="F52" i="17"/>
  <c r="G52" i="17"/>
  <c r="I52" i="17"/>
  <c r="J52" i="17"/>
  <c r="H49" i="17" l="1"/>
  <c r="H50" i="17"/>
  <c r="H48" i="17"/>
  <c r="E52" i="17"/>
  <c r="K52" i="17" s="1"/>
  <c r="M52" i="17" s="1"/>
  <c r="E48" i="17"/>
  <c r="K48" i="17" s="1"/>
  <c r="M48" i="17" s="1"/>
  <c r="E49" i="17"/>
  <c r="K49" i="17" s="1"/>
  <c r="M49" i="17" s="1"/>
  <c r="H51" i="17"/>
  <c r="E50" i="17"/>
  <c r="K50" i="17" s="1"/>
  <c r="M50" i="17" s="1"/>
  <c r="E47" i="17"/>
  <c r="K47" i="17" s="1"/>
  <c r="M47" i="17" s="1"/>
  <c r="H47" i="17"/>
  <c r="H52" i="17"/>
  <c r="E51" i="17"/>
  <c r="K51" i="17" s="1"/>
  <c r="M51" i="17" s="1"/>
  <c r="G185" i="11" l="1"/>
  <c r="H185" i="11" s="1"/>
  <c r="C184" i="11"/>
  <c r="D184" i="11"/>
  <c r="C185" i="2"/>
  <c r="D185" i="2"/>
  <c r="E184" i="11" l="1"/>
  <c r="E185" i="2"/>
  <c r="F184" i="11"/>
  <c r="F185" i="2"/>
  <c r="G184" i="11" l="1"/>
  <c r="H184" i="11" s="1"/>
  <c r="G185" i="2"/>
  <c r="H185" i="2" s="1"/>
  <c r="F15" i="30" l="1"/>
  <c r="C15" i="30"/>
  <c r="F11" i="30"/>
  <c r="F13" i="30" s="1"/>
  <c r="C180" i="11" l="1"/>
  <c r="D180" i="11"/>
  <c r="C181" i="11"/>
  <c r="D181" i="11"/>
  <c r="C181" i="2"/>
  <c r="D181" i="2"/>
  <c r="C182" i="2"/>
  <c r="D182" i="2"/>
  <c r="E180" i="11" l="1"/>
  <c r="E181" i="2"/>
  <c r="F181" i="2"/>
  <c r="F180" i="11"/>
  <c r="F182" i="2"/>
  <c r="F181" i="11"/>
  <c r="E182" i="2"/>
  <c r="E181" i="11"/>
  <c r="F10" i="30"/>
  <c r="F12" i="30" s="1"/>
  <c r="F14" i="30" s="1"/>
  <c r="C10" i="30"/>
  <c r="I10" i="30"/>
  <c r="C26" i="30"/>
  <c r="C25" i="30"/>
  <c r="C24" i="30"/>
  <c r="C23" i="30"/>
  <c r="C22" i="30"/>
  <c r="C21" i="30"/>
  <c r="C20" i="30"/>
  <c r="C19" i="30"/>
  <c r="C18" i="30"/>
  <c r="C17" i="30"/>
  <c r="C16" i="30"/>
  <c r="C14" i="30"/>
  <c r="C13" i="30"/>
  <c r="C12" i="30"/>
  <c r="C11" i="30"/>
  <c r="I50" i="30"/>
  <c r="I49" i="30"/>
  <c r="I48" i="30"/>
  <c r="I47" i="30"/>
  <c r="I46" i="30"/>
  <c r="I45" i="30"/>
  <c r="I44" i="30"/>
  <c r="I43" i="30"/>
  <c r="I42" i="30"/>
  <c r="I41" i="30"/>
  <c r="I40" i="30"/>
  <c r="I39" i="30"/>
  <c r="I38" i="30"/>
  <c r="I37" i="30"/>
  <c r="I36" i="30"/>
  <c r="I35" i="30"/>
  <c r="I34" i="30"/>
  <c r="I33" i="30"/>
  <c r="I32" i="30"/>
  <c r="I31" i="30"/>
  <c r="I30" i="30"/>
  <c r="I29" i="30"/>
  <c r="I28" i="30"/>
  <c r="I27" i="30"/>
  <c r="I24" i="30"/>
  <c r="I25" i="30"/>
  <c r="I26" i="30"/>
  <c r="I22" i="30"/>
  <c r="I21" i="30"/>
  <c r="I19" i="30"/>
  <c r="I18" i="30"/>
  <c r="I23" i="30"/>
  <c r="I20" i="30"/>
  <c r="I17" i="30"/>
  <c r="I16" i="30"/>
  <c r="I15" i="30"/>
  <c r="I14" i="30"/>
  <c r="I13" i="30"/>
  <c r="I12" i="30"/>
  <c r="I11" i="30"/>
  <c r="E10" i="19"/>
  <c r="G180" i="11" l="1"/>
  <c r="H180" i="11" s="1"/>
  <c r="G181" i="2"/>
  <c r="H181" i="2" s="1"/>
  <c r="G182" i="2"/>
  <c r="H182" i="2" s="1"/>
  <c r="G181" i="11"/>
  <c r="H181" i="11" s="1"/>
  <c r="J50" i="30"/>
  <c r="K50" i="30" s="1"/>
  <c r="J11" i="30"/>
  <c r="K11" i="30" s="1"/>
  <c r="J12" i="30"/>
  <c r="K12" i="30" s="1"/>
  <c r="J13" i="30"/>
  <c r="K13" i="30" s="1"/>
  <c r="J14" i="30"/>
  <c r="K14" i="30" s="1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K22" i="30" s="1"/>
  <c r="J23" i="30"/>
  <c r="K23" i="30" s="1"/>
  <c r="J24" i="30"/>
  <c r="K24" i="30" s="1"/>
  <c r="J25" i="30"/>
  <c r="K25" i="30" s="1"/>
  <c r="J26" i="30"/>
  <c r="K26" i="30" s="1"/>
  <c r="J27" i="30"/>
  <c r="K27" i="30" s="1"/>
  <c r="J28" i="30"/>
  <c r="K28" i="30" s="1"/>
  <c r="J29" i="30"/>
  <c r="K29" i="30" s="1"/>
  <c r="J30" i="30"/>
  <c r="K30" i="30" s="1"/>
  <c r="J31" i="30"/>
  <c r="K31" i="30" s="1"/>
  <c r="J32" i="30"/>
  <c r="K32" i="30" s="1"/>
  <c r="J33" i="30"/>
  <c r="K33" i="30" s="1"/>
  <c r="J34" i="30"/>
  <c r="K34" i="30" s="1"/>
  <c r="J35" i="30"/>
  <c r="K35" i="30" s="1"/>
  <c r="J36" i="30"/>
  <c r="K36" i="30" s="1"/>
  <c r="J37" i="30"/>
  <c r="K37" i="30" s="1"/>
  <c r="J38" i="30"/>
  <c r="K38" i="30" s="1"/>
  <c r="J39" i="30"/>
  <c r="K39" i="30" s="1"/>
  <c r="J40" i="30"/>
  <c r="K40" i="30" s="1"/>
  <c r="J41" i="30"/>
  <c r="K41" i="30" s="1"/>
  <c r="J42" i="30"/>
  <c r="K42" i="30" s="1"/>
  <c r="J43" i="30"/>
  <c r="K43" i="30" s="1"/>
  <c r="J44" i="30"/>
  <c r="K44" i="30" s="1"/>
  <c r="J45" i="30"/>
  <c r="K45" i="30" s="1"/>
  <c r="J46" i="30"/>
  <c r="K46" i="30" s="1"/>
  <c r="J47" i="30"/>
  <c r="K47" i="30" s="1"/>
  <c r="J48" i="30"/>
  <c r="K48" i="30" s="1"/>
  <c r="J49" i="30"/>
  <c r="K49" i="30" s="1"/>
  <c r="J10" i="30"/>
  <c r="K10" i="30" s="1"/>
  <c r="D10" i="30"/>
  <c r="E10" i="30" s="1"/>
  <c r="C14" i="11"/>
  <c r="D14" i="11"/>
  <c r="C15" i="11"/>
  <c r="D15" i="11"/>
  <c r="C16" i="11"/>
  <c r="D16" i="11"/>
  <c r="C17" i="11"/>
  <c r="D17" i="11"/>
  <c r="C16" i="2"/>
  <c r="D16" i="2"/>
  <c r="G50" i="30"/>
  <c r="F50" i="30"/>
  <c r="D50" i="30"/>
  <c r="C50" i="30"/>
  <c r="G49" i="30"/>
  <c r="F49" i="30"/>
  <c r="D49" i="30"/>
  <c r="C49" i="30"/>
  <c r="G48" i="30"/>
  <c r="F48" i="30"/>
  <c r="D48" i="30"/>
  <c r="C48" i="30"/>
  <c r="G47" i="30"/>
  <c r="F47" i="30"/>
  <c r="D47" i="30"/>
  <c r="C47" i="30"/>
  <c r="G46" i="30"/>
  <c r="F46" i="30"/>
  <c r="D46" i="30"/>
  <c r="C46" i="30"/>
  <c r="G45" i="30"/>
  <c r="F45" i="30"/>
  <c r="D45" i="30"/>
  <c r="C45" i="30"/>
  <c r="G44" i="30"/>
  <c r="F44" i="30"/>
  <c r="D44" i="30"/>
  <c r="C44" i="30"/>
  <c r="G43" i="30"/>
  <c r="F43" i="30"/>
  <c r="D43" i="30"/>
  <c r="C43" i="30"/>
  <c r="G42" i="30"/>
  <c r="F42" i="30"/>
  <c r="D42" i="30"/>
  <c r="C42" i="30"/>
  <c r="G41" i="30"/>
  <c r="F41" i="30"/>
  <c r="D41" i="30"/>
  <c r="C41" i="30"/>
  <c r="G40" i="30"/>
  <c r="F40" i="30"/>
  <c r="D40" i="30"/>
  <c r="C40" i="30"/>
  <c r="G39" i="30"/>
  <c r="F39" i="30"/>
  <c r="D39" i="30"/>
  <c r="C39" i="30"/>
  <c r="G38" i="30"/>
  <c r="F38" i="30"/>
  <c r="D38" i="30"/>
  <c r="C38" i="30"/>
  <c r="G37" i="30"/>
  <c r="F37" i="30"/>
  <c r="D37" i="30"/>
  <c r="C37" i="30"/>
  <c r="G36" i="30"/>
  <c r="F36" i="30"/>
  <c r="D36" i="30"/>
  <c r="C36" i="30"/>
  <c r="G35" i="30"/>
  <c r="F35" i="30"/>
  <c r="D35" i="30"/>
  <c r="C35" i="30"/>
  <c r="G34" i="30"/>
  <c r="F34" i="30"/>
  <c r="D34" i="30"/>
  <c r="C34" i="30"/>
  <c r="G33" i="30"/>
  <c r="F33" i="30"/>
  <c r="D33" i="30"/>
  <c r="C33" i="30"/>
  <c r="G32" i="30"/>
  <c r="F32" i="30"/>
  <c r="D32" i="30"/>
  <c r="C32" i="30"/>
  <c r="G31" i="30"/>
  <c r="F31" i="30"/>
  <c r="D31" i="30"/>
  <c r="C31" i="30"/>
  <c r="G30" i="30"/>
  <c r="F30" i="30"/>
  <c r="D30" i="30"/>
  <c r="C30" i="30"/>
  <c r="G29" i="30"/>
  <c r="F29" i="30"/>
  <c r="D29" i="30"/>
  <c r="C29" i="30"/>
  <c r="G28" i="30"/>
  <c r="F28" i="30"/>
  <c r="D28" i="30"/>
  <c r="C28" i="30"/>
  <c r="G27" i="30"/>
  <c r="F27" i="30"/>
  <c r="D27" i="30"/>
  <c r="C27" i="30"/>
  <c r="G26" i="30"/>
  <c r="F26" i="30"/>
  <c r="D26" i="30"/>
  <c r="G25" i="30"/>
  <c r="F25" i="30"/>
  <c r="D25" i="30"/>
  <c r="G24" i="30"/>
  <c r="F24" i="30"/>
  <c r="D24" i="30"/>
  <c r="G23" i="30"/>
  <c r="F23" i="30"/>
  <c r="D23" i="30"/>
  <c r="G22" i="30"/>
  <c r="F22" i="30"/>
  <c r="D22" i="30"/>
  <c r="G21" i="30"/>
  <c r="F21" i="30"/>
  <c r="D21" i="30"/>
  <c r="G20" i="30"/>
  <c r="F20" i="30"/>
  <c r="D20" i="30"/>
  <c r="G19" i="30"/>
  <c r="F19" i="30"/>
  <c r="D19" i="30"/>
  <c r="G18" i="30"/>
  <c r="F18" i="30"/>
  <c r="D18" i="30"/>
  <c r="G17" i="30"/>
  <c r="F17" i="30"/>
  <c r="D17" i="30"/>
  <c r="G16" i="30"/>
  <c r="F16" i="30"/>
  <c r="D16" i="30"/>
  <c r="G15" i="30"/>
  <c r="D15" i="30"/>
  <c r="G14" i="30"/>
  <c r="D14" i="30"/>
  <c r="G13" i="30"/>
  <c r="D13" i="30"/>
  <c r="G12" i="30"/>
  <c r="D12" i="30"/>
  <c r="G11" i="30"/>
  <c r="D11" i="30"/>
  <c r="G10" i="30"/>
  <c r="H18" i="30" l="1"/>
  <c r="H26" i="30"/>
  <c r="H28" i="30"/>
  <c r="H30" i="30"/>
  <c r="H32" i="30"/>
  <c r="H12" i="30"/>
  <c r="H20" i="30"/>
  <c r="H22" i="30"/>
  <c r="H24" i="30"/>
  <c r="H16" i="30"/>
  <c r="H14" i="30"/>
  <c r="J51" i="30"/>
  <c r="F14" i="11"/>
  <c r="H11" i="30"/>
  <c r="H13" i="30"/>
  <c r="H15" i="30"/>
  <c r="H17" i="30"/>
  <c r="H19" i="30"/>
  <c r="H21" i="30"/>
  <c r="H23" i="30"/>
  <c r="H25" i="30"/>
  <c r="H27" i="30"/>
  <c r="H29" i="30"/>
  <c r="H31" i="30"/>
  <c r="H33" i="30"/>
  <c r="H35" i="30"/>
  <c r="H37" i="30"/>
  <c r="H39" i="30"/>
  <c r="H41" i="30"/>
  <c r="H43" i="30"/>
  <c r="H45" i="30"/>
  <c r="H47" i="30"/>
  <c r="H49" i="30"/>
  <c r="E16" i="11"/>
  <c r="H34" i="30"/>
  <c r="H36" i="30"/>
  <c r="H38" i="30"/>
  <c r="H40" i="30"/>
  <c r="H42" i="30"/>
  <c r="H44" i="30"/>
  <c r="H46" i="30"/>
  <c r="H48" i="30"/>
  <c r="H50" i="30"/>
  <c r="F15" i="11"/>
  <c r="H10" i="30"/>
  <c r="E17" i="11"/>
  <c r="E12" i="30"/>
  <c r="E14" i="30"/>
  <c r="E20" i="30"/>
  <c r="E22" i="30"/>
  <c r="E24" i="30"/>
  <c r="E26" i="30"/>
  <c r="F16" i="11"/>
  <c r="E15" i="11"/>
  <c r="F16" i="2"/>
  <c r="E47" i="30"/>
  <c r="F17" i="11"/>
  <c r="E36" i="30"/>
  <c r="E38" i="30"/>
  <c r="E14" i="11"/>
  <c r="E16" i="2"/>
  <c r="E37" i="30"/>
  <c r="E50" i="30"/>
  <c r="E11" i="30"/>
  <c r="E15" i="30"/>
  <c r="E27" i="30"/>
  <c r="E31" i="30"/>
  <c r="E33" i="30"/>
  <c r="E35" i="30"/>
  <c r="E39" i="30"/>
  <c r="E44" i="30"/>
  <c r="E48" i="30"/>
  <c r="E25" i="30"/>
  <c r="E46" i="30"/>
  <c r="F51" i="30"/>
  <c r="E19" i="30"/>
  <c r="E28" i="30"/>
  <c r="E30" i="30"/>
  <c r="G51" i="30"/>
  <c r="I51" i="30"/>
  <c r="E23" i="30"/>
  <c r="E45" i="30"/>
  <c r="E13" i="30"/>
  <c r="E21" i="30"/>
  <c r="E49" i="30"/>
  <c r="E29" i="30"/>
  <c r="E16" i="30"/>
  <c r="E18" i="30"/>
  <c r="E32" i="30"/>
  <c r="E34" i="30"/>
  <c r="E41" i="30"/>
  <c r="E43" i="30"/>
  <c r="D51" i="30"/>
  <c r="E17" i="30"/>
  <c r="E40" i="30"/>
  <c r="E42" i="30"/>
  <c r="C51" i="30"/>
  <c r="G50" i="29"/>
  <c r="F50" i="29"/>
  <c r="D50" i="29"/>
  <c r="C50" i="29"/>
  <c r="G49" i="29"/>
  <c r="F49" i="29"/>
  <c r="D49" i="29"/>
  <c r="C49" i="29"/>
  <c r="G48" i="29"/>
  <c r="F48" i="29"/>
  <c r="D48" i="29"/>
  <c r="C48" i="29"/>
  <c r="G47" i="29"/>
  <c r="F47" i="29"/>
  <c r="D47" i="29"/>
  <c r="C47" i="29"/>
  <c r="G46" i="29"/>
  <c r="F46" i="29"/>
  <c r="D46" i="29"/>
  <c r="C46" i="29"/>
  <c r="G45" i="29"/>
  <c r="F45" i="29"/>
  <c r="D45" i="29"/>
  <c r="C45" i="29"/>
  <c r="G44" i="29"/>
  <c r="F44" i="29"/>
  <c r="D44" i="29"/>
  <c r="C44" i="29"/>
  <c r="G43" i="29"/>
  <c r="F43" i="29"/>
  <c r="D43" i="29"/>
  <c r="C43" i="29"/>
  <c r="G42" i="29"/>
  <c r="F42" i="29"/>
  <c r="D42" i="29"/>
  <c r="C42" i="29"/>
  <c r="G41" i="29"/>
  <c r="F41" i="29"/>
  <c r="D41" i="29"/>
  <c r="C41" i="29"/>
  <c r="G40" i="29"/>
  <c r="F40" i="29"/>
  <c r="D40" i="29"/>
  <c r="C40" i="29"/>
  <c r="G39" i="29"/>
  <c r="F39" i="29"/>
  <c r="D39" i="29"/>
  <c r="C39" i="29"/>
  <c r="G38" i="29"/>
  <c r="F38" i="29"/>
  <c r="D38" i="29"/>
  <c r="C38" i="29"/>
  <c r="G37" i="29"/>
  <c r="F37" i="29"/>
  <c r="D37" i="29"/>
  <c r="C37" i="29"/>
  <c r="G36" i="29"/>
  <c r="F36" i="29"/>
  <c r="D36" i="29"/>
  <c r="C36" i="29"/>
  <c r="G35" i="29"/>
  <c r="F35" i="29"/>
  <c r="D35" i="29"/>
  <c r="C35" i="29"/>
  <c r="G34" i="29"/>
  <c r="F34" i="29"/>
  <c r="D34" i="29"/>
  <c r="C34" i="29"/>
  <c r="G33" i="29"/>
  <c r="F33" i="29"/>
  <c r="D33" i="29"/>
  <c r="C33" i="29"/>
  <c r="G32" i="29"/>
  <c r="F32" i="29"/>
  <c r="D32" i="29"/>
  <c r="C32" i="29"/>
  <c r="G31" i="29"/>
  <c r="F31" i="29"/>
  <c r="D31" i="29"/>
  <c r="C31" i="29"/>
  <c r="G30" i="29"/>
  <c r="F30" i="29"/>
  <c r="D30" i="29"/>
  <c r="C30" i="29"/>
  <c r="G29" i="29"/>
  <c r="F29" i="29"/>
  <c r="D29" i="29"/>
  <c r="C29" i="29"/>
  <c r="G28" i="29"/>
  <c r="F28" i="29"/>
  <c r="D28" i="29"/>
  <c r="C28" i="29"/>
  <c r="G27" i="29"/>
  <c r="F27" i="29"/>
  <c r="D27" i="29"/>
  <c r="C27" i="29"/>
  <c r="G26" i="29"/>
  <c r="F26" i="29"/>
  <c r="D26" i="29"/>
  <c r="C26" i="29"/>
  <c r="G25" i="29"/>
  <c r="F25" i="29"/>
  <c r="D25" i="29"/>
  <c r="C25" i="29"/>
  <c r="G24" i="29"/>
  <c r="F24" i="29"/>
  <c r="D24" i="29"/>
  <c r="C24" i="29"/>
  <c r="G23" i="29"/>
  <c r="F23" i="29"/>
  <c r="D23" i="29"/>
  <c r="C23" i="29"/>
  <c r="G22" i="29"/>
  <c r="F22" i="29"/>
  <c r="D22" i="29"/>
  <c r="C22" i="29"/>
  <c r="G21" i="29"/>
  <c r="F21" i="29"/>
  <c r="D21" i="29"/>
  <c r="C21" i="29"/>
  <c r="G20" i="29"/>
  <c r="F20" i="29"/>
  <c r="D20" i="29"/>
  <c r="C20" i="29"/>
  <c r="G19" i="29"/>
  <c r="F19" i="29"/>
  <c r="D19" i="29"/>
  <c r="C19" i="29"/>
  <c r="G18" i="29"/>
  <c r="F18" i="29"/>
  <c r="D18" i="29"/>
  <c r="C18" i="29"/>
  <c r="G17" i="29"/>
  <c r="F17" i="29"/>
  <c r="D17" i="29"/>
  <c r="C17" i="29"/>
  <c r="G16" i="29"/>
  <c r="F16" i="29"/>
  <c r="D16" i="29"/>
  <c r="C16" i="29"/>
  <c r="G15" i="29"/>
  <c r="F15" i="29"/>
  <c r="D15" i="29"/>
  <c r="C15" i="29"/>
  <c r="G14" i="29"/>
  <c r="F14" i="29"/>
  <c r="D14" i="29"/>
  <c r="C14" i="29"/>
  <c r="G13" i="29"/>
  <c r="F13" i="29"/>
  <c r="D13" i="29"/>
  <c r="C13" i="29"/>
  <c r="G12" i="29"/>
  <c r="F12" i="29"/>
  <c r="D12" i="29"/>
  <c r="C12" i="29"/>
  <c r="G11" i="29"/>
  <c r="F11" i="29"/>
  <c r="D11" i="29"/>
  <c r="C11" i="29"/>
  <c r="G10" i="29"/>
  <c r="F10" i="29"/>
  <c r="D10" i="29"/>
  <c r="C10" i="29"/>
  <c r="G14" i="11" l="1"/>
  <c r="H14" i="11" s="1"/>
  <c r="H24" i="29"/>
  <c r="H26" i="29"/>
  <c r="G15" i="11"/>
  <c r="H15" i="11" s="1"/>
  <c r="G17" i="11"/>
  <c r="H17" i="11" s="1"/>
  <c r="H51" i="30"/>
  <c r="G16" i="11"/>
  <c r="H16" i="11" s="1"/>
  <c r="G16" i="2"/>
  <c r="H16" i="2" s="1"/>
  <c r="K51" i="30"/>
  <c r="E51" i="30"/>
  <c r="E48" i="29"/>
  <c r="H47" i="29"/>
  <c r="E47" i="29"/>
  <c r="E34" i="29"/>
  <c r="E38" i="29"/>
  <c r="H36" i="29" s="1"/>
  <c r="E40" i="29"/>
  <c r="H19" i="29"/>
  <c r="E42" i="29"/>
  <c r="H40" i="29"/>
  <c r="H42" i="29"/>
  <c r="E33" i="29"/>
  <c r="E35" i="29"/>
  <c r="E37" i="29"/>
  <c r="E39" i="29"/>
  <c r="H23" i="29"/>
  <c r="H38" i="29"/>
  <c r="H48" i="29"/>
  <c r="H27" i="29"/>
  <c r="H29" i="29"/>
  <c r="H31" i="29"/>
  <c r="H33" i="29"/>
  <c r="H35" i="29"/>
  <c r="H43" i="29"/>
  <c r="H45" i="29"/>
  <c r="E25" i="29"/>
  <c r="E27" i="29"/>
  <c r="E31" i="29"/>
  <c r="E29" i="29"/>
  <c r="E10" i="29"/>
  <c r="E12" i="29"/>
  <c r="E14" i="29"/>
  <c r="E19" i="29"/>
  <c r="H11" i="29"/>
  <c r="H13" i="29"/>
  <c r="H15" i="29"/>
  <c r="H17" i="29"/>
  <c r="H34" i="29"/>
  <c r="H46" i="29"/>
  <c r="H49" i="29"/>
  <c r="H39" i="29"/>
  <c r="H20" i="29"/>
  <c r="H22" i="29"/>
  <c r="H50" i="29"/>
  <c r="H30" i="29"/>
  <c r="E49" i="29"/>
  <c r="E45" i="29"/>
  <c r="E41" i="29"/>
  <c r="E24" i="29"/>
  <c r="E26" i="29"/>
  <c r="E28" i="29"/>
  <c r="E30" i="29"/>
  <c r="E13" i="29"/>
  <c r="E15" i="29"/>
  <c r="E23" i="29"/>
  <c r="E21" i="29"/>
  <c r="H10" i="29"/>
  <c r="H12" i="29"/>
  <c r="H14" i="29"/>
  <c r="E16" i="29"/>
  <c r="E18" i="29"/>
  <c r="H21" i="29"/>
  <c r="H28" i="29"/>
  <c r="E32" i="29"/>
  <c r="E44" i="29"/>
  <c r="E46" i="29"/>
  <c r="E11" i="29"/>
  <c r="H16" i="29"/>
  <c r="H18" i="29"/>
  <c r="E20" i="29"/>
  <c r="E22" i="29"/>
  <c r="H25" i="29"/>
  <c r="H32" i="29"/>
  <c r="H37" i="29"/>
  <c r="H44" i="29"/>
  <c r="E36" i="29"/>
  <c r="E43" i="29"/>
  <c r="E50" i="29"/>
  <c r="H41" i="29"/>
  <c r="E17" i="29"/>
  <c r="D51" i="29"/>
  <c r="G51" i="29"/>
  <c r="C51" i="29"/>
  <c r="F51" i="29"/>
  <c r="G50" i="28"/>
  <c r="F50" i="28"/>
  <c r="D50" i="28"/>
  <c r="C50" i="28"/>
  <c r="G49" i="28"/>
  <c r="F49" i="28"/>
  <c r="D49" i="28"/>
  <c r="C49" i="28"/>
  <c r="G48" i="28"/>
  <c r="F48" i="28"/>
  <c r="D48" i="28"/>
  <c r="C48" i="28"/>
  <c r="G47" i="28"/>
  <c r="F47" i="28"/>
  <c r="D47" i="28"/>
  <c r="C47" i="28"/>
  <c r="G46" i="28"/>
  <c r="F46" i="28"/>
  <c r="D46" i="28"/>
  <c r="C46" i="28"/>
  <c r="G45" i="28"/>
  <c r="F45" i="28"/>
  <c r="D45" i="28"/>
  <c r="C45" i="28"/>
  <c r="G44" i="28"/>
  <c r="F44" i="28"/>
  <c r="D44" i="28"/>
  <c r="C44" i="28"/>
  <c r="G43" i="28"/>
  <c r="F43" i="28"/>
  <c r="D43" i="28"/>
  <c r="C43" i="28"/>
  <c r="G42" i="28"/>
  <c r="F42" i="28"/>
  <c r="D42" i="28"/>
  <c r="C42" i="28"/>
  <c r="G41" i="28"/>
  <c r="F41" i="28"/>
  <c r="D41" i="28"/>
  <c r="C41" i="28"/>
  <c r="G40" i="28"/>
  <c r="F40" i="28"/>
  <c r="D40" i="28"/>
  <c r="C40" i="28"/>
  <c r="G39" i="28"/>
  <c r="F39" i="28"/>
  <c r="D39" i="28"/>
  <c r="C39" i="28"/>
  <c r="G38" i="28"/>
  <c r="F38" i="28"/>
  <c r="D38" i="28"/>
  <c r="C38" i="28"/>
  <c r="G37" i="28"/>
  <c r="F37" i="28"/>
  <c r="D37" i="28"/>
  <c r="C37" i="28"/>
  <c r="G36" i="28"/>
  <c r="F36" i="28"/>
  <c r="D36" i="28"/>
  <c r="C36" i="28"/>
  <c r="G35" i="28"/>
  <c r="F35" i="28"/>
  <c r="D35" i="28"/>
  <c r="C35" i="28"/>
  <c r="G34" i="28"/>
  <c r="F34" i="28"/>
  <c r="D34" i="28"/>
  <c r="C34" i="28"/>
  <c r="G33" i="28"/>
  <c r="F33" i="28"/>
  <c r="D33" i="28"/>
  <c r="C33" i="28"/>
  <c r="G32" i="28"/>
  <c r="F32" i="28"/>
  <c r="D32" i="28"/>
  <c r="C32" i="28"/>
  <c r="G31" i="28"/>
  <c r="F31" i="28"/>
  <c r="D31" i="28"/>
  <c r="C31" i="28"/>
  <c r="G30" i="28"/>
  <c r="F30" i="28"/>
  <c r="D30" i="28"/>
  <c r="C30" i="28"/>
  <c r="G29" i="28"/>
  <c r="F29" i="28"/>
  <c r="D29" i="28"/>
  <c r="C29" i="28"/>
  <c r="G28" i="28"/>
  <c r="F28" i="28"/>
  <c r="D28" i="28"/>
  <c r="C28" i="28"/>
  <c r="G27" i="28"/>
  <c r="F27" i="28"/>
  <c r="D27" i="28"/>
  <c r="C27" i="28"/>
  <c r="G26" i="28"/>
  <c r="F26" i="28"/>
  <c r="D26" i="28"/>
  <c r="C26" i="28"/>
  <c r="G25" i="28"/>
  <c r="F25" i="28"/>
  <c r="D25" i="28"/>
  <c r="C25" i="28"/>
  <c r="G24" i="28"/>
  <c r="F24" i="28"/>
  <c r="D24" i="28"/>
  <c r="C24" i="28"/>
  <c r="G23" i="28"/>
  <c r="F23" i="28"/>
  <c r="D23" i="28"/>
  <c r="C23" i="28"/>
  <c r="G22" i="28"/>
  <c r="F22" i="28"/>
  <c r="D22" i="28"/>
  <c r="C22" i="28"/>
  <c r="G21" i="28"/>
  <c r="F21" i="28"/>
  <c r="D21" i="28"/>
  <c r="C21" i="28"/>
  <c r="G20" i="28"/>
  <c r="F20" i="28"/>
  <c r="D20" i="28"/>
  <c r="C20" i="28"/>
  <c r="G19" i="28"/>
  <c r="F19" i="28"/>
  <c r="D19" i="28"/>
  <c r="C19" i="28"/>
  <c r="G18" i="28"/>
  <c r="F18" i="28"/>
  <c r="D18" i="28"/>
  <c r="C18" i="28"/>
  <c r="G17" i="28"/>
  <c r="F17" i="28"/>
  <c r="D17" i="28"/>
  <c r="C17" i="28"/>
  <c r="G16" i="28"/>
  <c r="F16" i="28"/>
  <c r="D16" i="28"/>
  <c r="C16" i="28"/>
  <c r="G15" i="28"/>
  <c r="F15" i="28"/>
  <c r="D15" i="28"/>
  <c r="C15" i="28"/>
  <c r="G14" i="28"/>
  <c r="F14" i="28"/>
  <c r="D14" i="28"/>
  <c r="C14" i="28"/>
  <c r="G13" i="28"/>
  <c r="F13" i="28"/>
  <c r="D13" i="28"/>
  <c r="C13" i="28"/>
  <c r="G12" i="28"/>
  <c r="F12" i="28"/>
  <c r="D12" i="28"/>
  <c r="C12" i="28"/>
  <c r="G11" i="28"/>
  <c r="F11" i="28"/>
  <c r="D11" i="28"/>
  <c r="C11" i="28"/>
  <c r="G10" i="28"/>
  <c r="F10" i="28"/>
  <c r="D10" i="28"/>
  <c r="C10" i="28"/>
  <c r="E12" i="28" l="1"/>
  <c r="E14" i="28"/>
  <c r="E18" i="28"/>
  <c r="E20" i="28"/>
  <c r="E22" i="28"/>
  <c r="E24" i="28"/>
  <c r="E26" i="28"/>
  <c r="E28" i="28"/>
  <c r="E30" i="28"/>
  <c r="E32" i="28"/>
  <c r="H30" i="28"/>
  <c r="H51" i="29"/>
  <c r="E51" i="29"/>
  <c r="E10" i="28"/>
  <c r="E11" i="28"/>
  <c r="E13" i="28"/>
  <c r="E15" i="28"/>
  <c r="E19" i="28"/>
  <c r="E21" i="28"/>
  <c r="E23" i="28"/>
  <c r="E25" i="28"/>
  <c r="E29" i="28"/>
  <c r="E31" i="28"/>
  <c r="E33" i="28"/>
  <c r="E35" i="28"/>
  <c r="E37" i="28"/>
  <c r="E39" i="28"/>
  <c r="E41" i="28"/>
  <c r="E43" i="28"/>
  <c r="E45" i="28"/>
  <c r="E47" i="28"/>
  <c r="E49" i="28"/>
  <c r="E34" i="28"/>
  <c r="E36" i="28"/>
  <c r="E38" i="28"/>
  <c r="H36" i="28" s="1"/>
  <c r="E40" i="28"/>
  <c r="E42" i="28"/>
  <c r="E44" i="28"/>
  <c r="E46" i="28"/>
  <c r="E48" i="28"/>
  <c r="E50" i="28"/>
  <c r="H49" i="28"/>
  <c r="E27" i="28"/>
  <c r="H28" i="28"/>
  <c r="E17" i="28"/>
  <c r="E16" i="28"/>
  <c r="H27" i="28"/>
  <c r="H29" i="28"/>
  <c r="H35" i="28"/>
  <c r="H14" i="28"/>
  <c r="H32" i="28"/>
  <c r="H46" i="28"/>
  <c r="H38" i="28"/>
  <c r="H13" i="28"/>
  <c r="H37" i="28"/>
  <c r="H22" i="28"/>
  <c r="H19" i="28"/>
  <c r="D51" i="28"/>
  <c r="H39" i="28"/>
  <c r="H41" i="28"/>
  <c r="H43" i="28"/>
  <c r="H45" i="28"/>
  <c r="H40" i="28"/>
  <c r="H48" i="28"/>
  <c r="H15" i="28"/>
  <c r="H17" i="28"/>
  <c r="H21" i="28"/>
  <c r="H34" i="28"/>
  <c r="H23" i="28"/>
  <c r="H25" i="28"/>
  <c r="H47" i="28"/>
  <c r="H11" i="28"/>
  <c r="F51" i="28"/>
  <c r="H12" i="28"/>
  <c r="H31" i="28"/>
  <c r="H42" i="28"/>
  <c r="H16" i="28"/>
  <c r="H18" i="28"/>
  <c r="H20" i="28"/>
  <c r="H33" i="28"/>
  <c r="H44" i="28"/>
  <c r="G51" i="28"/>
  <c r="H24" i="28"/>
  <c r="H26" i="28"/>
  <c r="H50" i="28"/>
  <c r="C51" i="28"/>
  <c r="H10" i="28"/>
  <c r="E51" i="28" l="1"/>
  <c r="H51" i="28"/>
  <c r="L56" i="17" l="1"/>
  <c r="C55" i="11" l="1"/>
  <c r="D55" i="11"/>
  <c r="C56" i="11"/>
  <c r="D56" i="11"/>
  <c r="C56" i="2"/>
  <c r="D56" i="2"/>
  <c r="E55" i="11" l="1"/>
  <c r="E56" i="11"/>
  <c r="F56" i="2"/>
  <c r="F55" i="11"/>
  <c r="E56" i="2"/>
  <c r="F56" i="11"/>
  <c r="G55" i="11" l="1"/>
  <c r="H55" i="11" s="1"/>
  <c r="G56" i="11"/>
  <c r="H56" i="11" s="1"/>
  <c r="G56" i="2"/>
  <c r="H56" i="2" s="1"/>
  <c r="C179" i="11" l="1"/>
  <c r="D179" i="11"/>
  <c r="C180" i="2"/>
  <c r="D180" i="2"/>
  <c r="F180" i="2" l="1"/>
  <c r="E179" i="11"/>
  <c r="E180" i="2"/>
  <c r="F179" i="11"/>
  <c r="G180" i="2" l="1"/>
  <c r="H180" i="2" s="1"/>
  <c r="G179" i="11"/>
  <c r="H179" i="11" s="1"/>
  <c r="C115" i="11"/>
  <c r="D115" i="11"/>
  <c r="C116" i="11"/>
  <c r="D116" i="11"/>
  <c r="C117" i="11"/>
  <c r="D117" i="11"/>
  <c r="C118" i="11"/>
  <c r="D118" i="11"/>
  <c r="C119" i="11"/>
  <c r="D119" i="11"/>
  <c r="C120" i="11"/>
  <c r="D120" i="11"/>
  <c r="C237" i="2"/>
  <c r="C238" i="2"/>
  <c r="C239" i="2"/>
  <c r="C240" i="2"/>
  <c r="C241" i="2"/>
  <c r="C242" i="2"/>
  <c r="D242" i="2"/>
  <c r="C117" i="2"/>
  <c r="D117" i="2"/>
  <c r="C118" i="2"/>
  <c r="D118" i="2"/>
  <c r="C119" i="2"/>
  <c r="D119" i="2"/>
  <c r="C120" i="2"/>
  <c r="D120" i="2"/>
  <c r="C121" i="2"/>
  <c r="D121" i="2"/>
  <c r="C122" i="2"/>
  <c r="D122" i="2"/>
  <c r="C237" i="11"/>
  <c r="C238" i="11"/>
  <c r="C239" i="11"/>
  <c r="C240" i="11"/>
  <c r="E118" i="11" l="1"/>
  <c r="F115" i="11"/>
  <c r="D237" i="11"/>
  <c r="E237" i="11" s="1"/>
  <c r="D237" i="2"/>
  <c r="E237" i="2" s="1"/>
  <c r="D241" i="2"/>
  <c r="F241" i="2" s="1"/>
  <c r="D240" i="2"/>
  <c r="E240" i="2" s="1"/>
  <c r="D240" i="11"/>
  <c r="F240" i="11" s="1"/>
  <c r="E117" i="11"/>
  <c r="E116" i="11"/>
  <c r="E115" i="11"/>
  <c r="G115" i="11" s="1"/>
  <c r="H115" i="11" s="1"/>
  <c r="F116" i="11"/>
  <c r="F118" i="11"/>
  <c r="D239" i="11"/>
  <c r="E239" i="11" s="1"/>
  <c r="D239" i="2"/>
  <c r="F239" i="2" s="1"/>
  <c r="D238" i="2"/>
  <c r="F238" i="2" s="1"/>
  <c r="D238" i="11"/>
  <c r="F238" i="11" s="1"/>
  <c r="E119" i="2"/>
  <c r="F120" i="11"/>
  <c r="E122" i="2"/>
  <c r="E121" i="2"/>
  <c r="E117" i="2"/>
  <c r="E119" i="11"/>
  <c r="F242" i="2"/>
  <c r="E242" i="2"/>
  <c r="E120" i="11"/>
  <c r="E120" i="2"/>
  <c r="F119" i="11"/>
  <c r="E118" i="2"/>
  <c r="F121" i="2"/>
  <c r="F117" i="2"/>
  <c r="F117" i="11"/>
  <c r="F122" i="2"/>
  <c r="F118" i="2"/>
  <c r="F120" i="2"/>
  <c r="F119" i="2"/>
  <c r="D148" i="2"/>
  <c r="D149" i="2"/>
  <c r="D150" i="2"/>
  <c r="D151" i="2"/>
  <c r="D152" i="2"/>
  <c r="C152" i="2"/>
  <c r="C151" i="2"/>
  <c r="C150" i="2"/>
  <c r="C149" i="2"/>
  <c r="C148" i="2"/>
  <c r="G117" i="11" l="1"/>
  <c r="H117" i="11" s="1"/>
  <c r="G118" i="11"/>
  <c r="H118" i="11" s="1"/>
  <c r="F237" i="11"/>
  <c r="G237" i="11" s="1"/>
  <c r="H237" i="11" s="1"/>
  <c r="F237" i="2"/>
  <c r="G237" i="2" s="1"/>
  <c r="H237" i="2" s="1"/>
  <c r="F240" i="2"/>
  <c r="G240" i="2" s="1"/>
  <c r="H240" i="2" s="1"/>
  <c r="G119" i="2"/>
  <c r="H119" i="2" s="1"/>
  <c r="E241" i="2"/>
  <c r="G241" i="2" s="1"/>
  <c r="H241" i="2" s="1"/>
  <c r="E240" i="11"/>
  <c r="G240" i="11" s="1"/>
  <c r="H240" i="11" s="1"/>
  <c r="E239" i="2"/>
  <c r="G239" i="2" s="1"/>
  <c r="H239" i="2" s="1"/>
  <c r="G116" i="11"/>
  <c r="H116" i="11" s="1"/>
  <c r="F239" i="11"/>
  <c r="G239" i="11" s="1"/>
  <c r="H239" i="11" s="1"/>
  <c r="G242" i="2"/>
  <c r="H242" i="2" s="1"/>
  <c r="G117" i="2"/>
  <c r="H117" i="2" s="1"/>
  <c r="E238" i="11"/>
  <c r="G238" i="11" s="1"/>
  <c r="H238" i="11" s="1"/>
  <c r="G122" i="2"/>
  <c r="H122" i="2" s="1"/>
  <c r="G120" i="11"/>
  <c r="H120" i="11" s="1"/>
  <c r="E238" i="2"/>
  <c r="G238" i="2" s="1"/>
  <c r="H238" i="2" s="1"/>
  <c r="G120" i="2"/>
  <c r="H120" i="2" s="1"/>
  <c r="E148" i="2"/>
  <c r="G121" i="2"/>
  <c r="H121" i="2" s="1"/>
  <c r="G119" i="11"/>
  <c r="H119" i="11" s="1"/>
  <c r="G118" i="2"/>
  <c r="H118" i="2" s="1"/>
  <c r="F152" i="2"/>
  <c r="E151" i="2"/>
  <c r="F149" i="2"/>
  <c r="E150" i="2"/>
  <c r="F148" i="2"/>
  <c r="F151" i="2"/>
  <c r="E152" i="2"/>
  <c r="F150" i="2"/>
  <c r="E149" i="2"/>
  <c r="G148" i="2" l="1"/>
  <c r="H148" i="2" s="1"/>
  <c r="G149" i="2"/>
  <c r="H149" i="2" s="1"/>
  <c r="G152" i="2"/>
  <c r="H152" i="2" s="1"/>
  <c r="G150" i="2"/>
  <c r="H150" i="2" s="1"/>
  <c r="G151" i="2"/>
  <c r="H151" i="2" s="1"/>
  <c r="C58" i="11" l="1"/>
  <c r="D58" i="11"/>
  <c r="C59" i="11"/>
  <c r="D59" i="11"/>
  <c r="C60" i="11"/>
  <c r="D60" i="11"/>
  <c r="C60" i="2"/>
  <c r="D60" i="2"/>
  <c r="C61" i="2"/>
  <c r="D61" i="2"/>
  <c r="E60" i="11" l="1"/>
  <c r="E59" i="11"/>
  <c r="E58" i="11"/>
  <c r="F61" i="2"/>
  <c r="F60" i="11"/>
  <c r="F59" i="11"/>
  <c r="F58" i="11"/>
  <c r="F60" i="2"/>
  <c r="E61" i="2"/>
  <c r="E60" i="2"/>
  <c r="C179" i="2"/>
  <c r="D179" i="2"/>
  <c r="G262" i="11"/>
  <c r="H262" i="11" s="1"/>
  <c r="G263" i="11"/>
  <c r="H263" i="11" s="1"/>
  <c r="G264" i="11"/>
  <c r="H264" i="11" s="1"/>
  <c r="D245" i="11"/>
  <c r="C246" i="11"/>
  <c r="D246" i="11"/>
  <c r="C247" i="11"/>
  <c r="D247" i="11"/>
  <c r="C248" i="11"/>
  <c r="D248" i="11"/>
  <c r="C249" i="11"/>
  <c r="D249" i="11"/>
  <c r="C250" i="11"/>
  <c r="D250" i="11"/>
  <c r="C251" i="11"/>
  <c r="D251" i="11"/>
  <c r="C252" i="11"/>
  <c r="D252" i="11"/>
  <c r="C253" i="11"/>
  <c r="D253" i="11"/>
  <c r="C254" i="11"/>
  <c r="D254" i="11"/>
  <c r="C255" i="11"/>
  <c r="D255" i="11"/>
  <c r="C256" i="11"/>
  <c r="D256" i="11"/>
  <c r="C257" i="11"/>
  <c r="D257" i="11"/>
  <c r="C258" i="11"/>
  <c r="D258" i="11"/>
  <c r="C259" i="11"/>
  <c r="D259" i="11"/>
  <c r="C260" i="11"/>
  <c r="D260" i="11"/>
  <c r="C261" i="11"/>
  <c r="D261" i="11"/>
  <c r="G271" i="2"/>
  <c r="D245" i="2"/>
  <c r="C246" i="2"/>
  <c r="D246" i="2"/>
  <c r="C247" i="2"/>
  <c r="D247" i="2"/>
  <c r="C248" i="2"/>
  <c r="D248" i="2"/>
  <c r="C249" i="2"/>
  <c r="D249" i="2"/>
  <c r="C250" i="2"/>
  <c r="D250" i="2"/>
  <c r="C251" i="2"/>
  <c r="D251" i="2"/>
  <c r="C252" i="2"/>
  <c r="D252" i="2"/>
  <c r="C253" i="2"/>
  <c r="D253" i="2"/>
  <c r="C254" i="2"/>
  <c r="D254" i="2"/>
  <c r="C255" i="2"/>
  <c r="D255" i="2"/>
  <c r="C256" i="2"/>
  <c r="D256" i="2"/>
  <c r="C257" i="2"/>
  <c r="D257" i="2"/>
  <c r="C258" i="2"/>
  <c r="D258" i="2"/>
  <c r="C259" i="2"/>
  <c r="D259" i="2"/>
  <c r="C260" i="2"/>
  <c r="D260" i="2"/>
  <c r="C261" i="2"/>
  <c r="D261" i="2"/>
  <c r="D51" i="11"/>
  <c r="C52" i="11"/>
  <c r="D52" i="11"/>
  <c r="D52" i="2"/>
  <c r="G60" i="11" l="1"/>
  <c r="H60" i="11" s="1"/>
  <c r="G58" i="11"/>
  <c r="H58" i="11" s="1"/>
  <c r="G59" i="11"/>
  <c r="H59" i="11" s="1"/>
  <c r="G61" i="2"/>
  <c r="H61" i="2" s="1"/>
  <c r="G60" i="2"/>
  <c r="H60" i="2" s="1"/>
  <c r="E179" i="2"/>
  <c r="E246" i="2"/>
  <c r="F246" i="2"/>
  <c r="F179" i="2"/>
  <c r="F261" i="11"/>
  <c r="F257" i="11"/>
  <c r="F253" i="11"/>
  <c r="F249" i="11"/>
  <c r="F248" i="11"/>
  <c r="E252" i="2"/>
  <c r="E248" i="2"/>
  <c r="E255" i="11"/>
  <c r="E247" i="11"/>
  <c r="F247" i="11"/>
  <c r="F246" i="11"/>
  <c r="F257" i="2"/>
  <c r="F253" i="2"/>
  <c r="F249" i="2"/>
  <c r="E246" i="11"/>
  <c r="F251" i="11"/>
  <c r="F247" i="2"/>
  <c r="E254" i="2"/>
  <c r="E248" i="11"/>
  <c r="E256" i="2"/>
  <c r="E261" i="2"/>
  <c r="F260" i="2"/>
  <c r="F254" i="11"/>
  <c r="F250" i="11"/>
  <c r="F254" i="2"/>
  <c r="F250" i="2"/>
  <c r="F252" i="11"/>
  <c r="F52" i="11"/>
  <c r="F259" i="2"/>
  <c r="F255" i="2"/>
  <c r="F252" i="2"/>
  <c r="E259" i="11"/>
  <c r="E250" i="2"/>
  <c r="E258" i="2"/>
  <c r="E251" i="2"/>
  <c r="E255" i="2"/>
  <c r="E247" i="2"/>
  <c r="F261" i="2"/>
  <c r="E257" i="2"/>
  <c r="E260" i="11"/>
  <c r="E256" i="11"/>
  <c r="E260" i="2"/>
  <c r="F256" i="2"/>
  <c r="F251" i="2"/>
  <c r="F248" i="2"/>
  <c r="E251" i="11"/>
  <c r="E259" i="2"/>
  <c r="E249" i="2"/>
  <c r="F258" i="2"/>
  <c r="E253" i="2"/>
  <c r="E258" i="11"/>
  <c r="E252" i="11"/>
  <c r="E52" i="11"/>
  <c r="F259" i="11"/>
  <c r="F255" i="11"/>
  <c r="F258" i="11"/>
  <c r="E254" i="11"/>
  <c r="E250" i="11"/>
  <c r="E261" i="11"/>
  <c r="E257" i="11"/>
  <c r="E253" i="11"/>
  <c r="E249" i="11"/>
  <c r="F260" i="11"/>
  <c r="F256" i="11"/>
  <c r="C51" i="11"/>
  <c r="C52" i="2"/>
  <c r="C245" i="2"/>
  <c r="C245" i="11"/>
  <c r="G179" i="2" l="1"/>
  <c r="H179" i="2" s="1"/>
  <c r="G261" i="11"/>
  <c r="H261" i="11" s="1"/>
  <c r="G246" i="2"/>
  <c r="H246" i="2" s="1"/>
  <c r="G255" i="11"/>
  <c r="H255" i="11" s="1"/>
  <c r="G247" i="11"/>
  <c r="H247" i="11" s="1"/>
  <c r="G249" i="11"/>
  <c r="H249" i="11" s="1"/>
  <c r="G253" i="11"/>
  <c r="H253" i="11" s="1"/>
  <c r="G248" i="2"/>
  <c r="H248" i="2" s="1"/>
  <c r="G257" i="11"/>
  <c r="H257" i="11" s="1"/>
  <c r="G250" i="2"/>
  <c r="H250" i="2" s="1"/>
  <c r="G252" i="2"/>
  <c r="H252" i="2" s="1"/>
  <c r="G248" i="11"/>
  <c r="H248" i="11" s="1"/>
  <c r="G256" i="2"/>
  <c r="H256" i="2" s="1"/>
  <c r="G246" i="11"/>
  <c r="H246" i="11" s="1"/>
  <c r="G249" i="2"/>
  <c r="H249" i="2" s="1"/>
  <c r="G257" i="2"/>
  <c r="H257" i="2" s="1"/>
  <c r="G253" i="2"/>
  <c r="H253" i="2" s="1"/>
  <c r="G254" i="11"/>
  <c r="H254" i="11" s="1"/>
  <c r="G247" i="2"/>
  <c r="H247" i="2" s="1"/>
  <c r="G252" i="11"/>
  <c r="H252" i="11" s="1"/>
  <c r="G260" i="11"/>
  <c r="H260" i="11" s="1"/>
  <c r="G254" i="2"/>
  <c r="H254" i="2" s="1"/>
  <c r="G251" i="11"/>
  <c r="H251" i="11" s="1"/>
  <c r="G255" i="2"/>
  <c r="H255" i="2" s="1"/>
  <c r="G261" i="2"/>
  <c r="H261" i="2" s="1"/>
  <c r="G250" i="11"/>
  <c r="H250" i="11" s="1"/>
  <c r="G260" i="2"/>
  <c r="H260" i="2" s="1"/>
  <c r="G251" i="2"/>
  <c r="H251" i="2" s="1"/>
  <c r="G258" i="11"/>
  <c r="H258" i="11" s="1"/>
  <c r="G258" i="2"/>
  <c r="H258" i="2" s="1"/>
  <c r="G259" i="2"/>
  <c r="H259" i="2" s="1"/>
  <c r="G52" i="11"/>
  <c r="H52" i="11" s="1"/>
  <c r="G259" i="11"/>
  <c r="H259" i="11" s="1"/>
  <c r="G256" i="11"/>
  <c r="H256" i="11" s="1"/>
  <c r="E52" i="2"/>
  <c r="F52" i="2"/>
  <c r="E51" i="11"/>
  <c r="F51" i="11"/>
  <c r="E245" i="11"/>
  <c r="F245" i="11"/>
  <c r="E245" i="2"/>
  <c r="F245" i="2"/>
  <c r="C232" i="11"/>
  <c r="D232" i="11"/>
  <c r="C233" i="11"/>
  <c r="D233" i="11"/>
  <c r="C234" i="11"/>
  <c r="D234" i="11"/>
  <c r="C235" i="11"/>
  <c r="D235" i="11"/>
  <c r="C236" i="11"/>
  <c r="D236" i="11"/>
  <c r="C241" i="11"/>
  <c r="D241" i="11"/>
  <c r="C146" i="11"/>
  <c r="D146" i="11"/>
  <c r="C147" i="11"/>
  <c r="D147" i="11"/>
  <c r="C148" i="11"/>
  <c r="D148" i="11"/>
  <c r="C149" i="11"/>
  <c r="D149" i="11"/>
  <c r="C150" i="11"/>
  <c r="D150" i="11"/>
  <c r="C151" i="11"/>
  <c r="D151" i="11"/>
  <c r="C152" i="11"/>
  <c r="D152" i="11"/>
  <c r="C153" i="11"/>
  <c r="D153" i="11"/>
  <c r="C232" i="2"/>
  <c r="D232" i="2"/>
  <c r="C233" i="2"/>
  <c r="D233" i="2"/>
  <c r="C234" i="2"/>
  <c r="D234" i="2"/>
  <c r="C235" i="2"/>
  <c r="D235" i="2"/>
  <c r="C236" i="2"/>
  <c r="D236" i="2"/>
  <c r="D145" i="11"/>
  <c r="D147" i="2"/>
  <c r="C153" i="2"/>
  <c r="D153" i="2"/>
  <c r="F235" i="2" l="1"/>
  <c r="E233" i="2"/>
  <c r="E235" i="11"/>
  <c r="E236" i="11"/>
  <c r="E234" i="11"/>
  <c r="F153" i="11"/>
  <c r="E148" i="11"/>
  <c r="E232" i="11"/>
  <c r="F232" i="2"/>
  <c r="F234" i="2"/>
  <c r="E147" i="11"/>
  <c r="E152" i="11"/>
  <c r="F233" i="2"/>
  <c r="E235" i="2"/>
  <c r="E236" i="2"/>
  <c r="E150" i="11"/>
  <c r="E146" i="11"/>
  <c r="E149" i="11"/>
  <c r="E234" i="2"/>
  <c r="F236" i="2"/>
  <c r="F152" i="11"/>
  <c r="F148" i="11"/>
  <c r="F153" i="2"/>
  <c r="E151" i="11"/>
  <c r="E232" i="2"/>
  <c r="F241" i="11"/>
  <c r="F233" i="11"/>
  <c r="E241" i="11"/>
  <c r="E233" i="11"/>
  <c r="F151" i="11"/>
  <c r="F236" i="11"/>
  <c r="F232" i="11"/>
  <c r="G232" i="11" s="1"/>
  <c r="H232" i="11" s="1"/>
  <c r="F150" i="11"/>
  <c r="F147" i="11"/>
  <c r="F235" i="11"/>
  <c r="E153" i="11"/>
  <c r="F149" i="11"/>
  <c r="F146" i="11"/>
  <c r="F234" i="11"/>
  <c r="E153" i="2"/>
  <c r="C147" i="2"/>
  <c r="C145" i="11"/>
  <c r="E145" i="11" s="1"/>
  <c r="G245" i="2"/>
  <c r="H245" i="2" s="1"/>
  <c r="G245" i="11"/>
  <c r="H245" i="11" s="1"/>
  <c r="G51" i="11"/>
  <c r="H51" i="11" s="1"/>
  <c r="G52" i="2"/>
  <c r="H52" i="2" s="1"/>
  <c r="G235" i="11" l="1"/>
  <c r="H235" i="11" s="1"/>
  <c r="G241" i="11"/>
  <c r="H241" i="11" s="1"/>
  <c r="G153" i="2"/>
  <c r="H153" i="2" s="1"/>
  <c r="G232" i="2"/>
  <c r="H232" i="2" s="1"/>
  <c r="G235" i="2"/>
  <c r="H235" i="2" s="1"/>
  <c r="G146" i="11"/>
  <c r="H146" i="11" s="1"/>
  <c r="G233" i="2"/>
  <c r="H233" i="2" s="1"/>
  <c r="G147" i="11"/>
  <c r="H147" i="11" s="1"/>
  <c r="G234" i="11"/>
  <c r="H234" i="11" s="1"/>
  <c r="G236" i="11"/>
  <c r="H236" i="11" s="1"/>
  <c r="G234" i="2"/>
  <c r="H234" i="2" s="1"/>
  <c r="G148" i="11"/>
  <c r="H148" i="11" s="1"/>
  <c r="G153" i="11"/>
  <c r="H153" i="11" s="1"/>
  <c r="G236" i="2"/>
  <c r="H236" i="2" s="1"/>
  <c r="G149" i="11"/>
  <c r="H149" i="11" s="1"/>
  <c r="G150" i="11"/>
  <c r="H150" i="11" s="1"/>
  <c r="G152" i="11"/>
  <c r="H152" i="11" s="1"/>
  <c r="G151" i="11"/>
  <c r="H151" i="11" s="1"/>
  <c r="G233" i="11"/>
  <c r="H233" i="11" s="1"/>
  <c r="E147" i="2"/>
  <c r="F147" i="2"/>
  <c r="F145" i="11"/>
  <c r="G145" i="11" s="1"/>
  <c r="H145" i="11" s="1"/>
  <c r="A1" i="19"/>
  <c r="B26" i="14"/>
  <c r="A1" i="29" l="1"/>
  <c r="A1" i="30"/>
  <c r="A1" i="28"/>
  <c r="G147" i="2"/>
  <c r="H147" i="2" s="1"/>
  <c r="A1" i="14" l="1"/>
  <c r="A1" i="36"/>
  <c r="D134" i="11"/>
  <c r="D136" i="2"/>
  <c r="C134" i="11" l="1"/>
  <c r="F134" i="11" s="1"/>
  <c r="C136" i="2"/>
  <c r="E136" i="2" s="1"/>
  <c r="F136" i="2" l="1"/>
  <c r="G136" i="2" s="1"/>
  <c r="H136" i="2" s="1"/>
  <c r="E134" i="11"/>
  <c r="G134" i="11" s="1"/>
  <c r="H134" i="11" s="1"/>
  <c r="C126" i="2" l="1"/>
  <c r="D126" i="2"/>
  <c r="C127" i="2"/>
  <c r="D127" i="2"/>
  <c r="C128" i="2"/>
  <c r="D128" i="2"/>
  <c r="C129" i="2"/>
  <c r="D129" i="2"/>
  <c r="C130" i="2"/>
  <c r="D130" i="2"/>
  <c r="C131" i="2"/>
  <c r="D131" i="2"/>
  <c r="D132" i="2"/>
  <c r="C132" i="2"/>
  <c r="D141" i="11"/>
  <c r="D142" i="11"/>
  <c r="D143" i="11"/>
  <c r="C144" i="11"/>
  <c r="D144" i="11"/>
  <c r="D143" i="2"/>
  <c r="D144" i="2"/>
  <c r="D145" i="2"/>
  <c r="C146" i="2"/>
  <c r="D146" i="2"/>
  <c r="C154" i="2"/>
  <c r="D154" i="2"/>
  <c r="C145" i="2" l="1"/>
  <c r="F145" i="2" s="1"/>
  <c r="C143" i="11"/>
  <c r="E143" i="11" s="1"/>
  <c r="E129" i="2"/>
  <c r="E131" i="2"/>
  <c r="E127" i="2"/>
  <c r="F128" i="2"/>
  <c r="E154" i="2"/>
  <c r="E128" i="2"/>
  <c r="F130" i="2"/>
  <c r="F126" i="2"/>
  <c r="F129" i="2"/>
  <c r="F154" i="2"/>
  <c r="E144" i="11"/>
  <c r="E146" i="2"/>
  <c r="F131" i="2"/>
  <c r="F127" i="2"/>
  <c r="E130" i="2"/>
  <c r="E126" i="2"/>
  <c r="C141" i="11"/>
  <c r="E141" i="11" s="1"/>
  <c r="C143" i="2"/>
  <c r="E143" i="2" s="1"/>
  <c r="C142" i="11"/>
  <c r="E142" i="11" s="1"/>
  <c r="C144" i="2"/>
  <c r="E144" i="2" s="1"/>
  <c r="F146" i="2"/>
  <c r="F144" i="11"/>
  <c r="E132" i="2"/>
  <c r="F132" i="2"/>
  <c r="E145" i="2" l="1"/>
  <c r="G145" i="2" s="1"/>
  <c r="H145" i="2" s="1"/>
  <c r="F143" i="11"/>
  <c r="G143" i="11" s="1"/>
  <c r="H143" i="11" s="1"/>
  <c r="G154" i="2"/>
  <c r="H154" i="2" s="1"/>
  <c r="G144" i="11"/>
  <c r="H144" i="11" s="1"/>
  <c r="G146" i="2"/>
  <c r="H146" i="2" s="1"/>
  <c r="F143" i="2"/>
  <c r="G143" i="2" s="1"/>
  <c r="H143" i="2" s="1"/>
  <c r="F141" i="11"/>
  <c r="G141" i="11" s="1"/>
  <c r="H141" i="11" s="1"/>
  <c r="F144" i="2"/>
  <c r="G144" i="2" s="1"/>
  <c r="H144" i="2" s="1"/>
  <c r="F142" i="11"/>
  <c r="G142" i="11" s="1"/>
  <c r="H142" i="11" s="1"/>
  <c r="C74" i="11" l="1"/>
  <c r="D74" i="11"/>
  <c r="C77" i="2"/>
  <c r="D77" i="2"/>
  <c r="F74" i="11" l="1"/>
  <c r="F77" i="2"/>
  <c r="E77" i="2"/>
  <c r="E74" i="11"/>
  <c r="G77" i="2" l="1"/>
  <c r="H77" i="2" s="1"/>
  <c r="G74" i="11"/>
  <c r="H74" i="11" s="1"/>
  <c r="C59" i="2" l="1"/>
  <c r="D59" i="2"/>
  <c r="E59" i="2" l="1"/>
  <c r="F59" i="2"/>
  <c r="C230" i="11"/>
  <c r="C231" i="11"/>
  <c r="D231" i="11"/>
  <c r="C242" i="11"/>
  <c r="D242" i="11"/>
  <c r="C230" i="2"/>
  <c r="C231" i="2"/>
  <c r="D231" i="2"/>
  <c r="D230" i="11"/>
  <c r="D139" i="11"/>
  <c r="D140" i="11"/>
  <c r="D142" i="2"/>
  <c r="C108" i="11"/>
  <c r="C139" i="11"/>
  <c r="D110" i="2"/>
  <c r="C103" i="2"/>
  <c r="C104" i="2"/>
  <c r="D104" i="2"/>
  <c r="C105" i="2"/>
  <c r="D105" i="2"/>
  <c r="C106" i="2"/>
  <c r="D106" i="2"/>
  <c r="C107" i="2"/>
  <c r="D107" i="2"/>
  <c r="C108" i="2"/>
  <c r="D108" i="2"/>
  <c r="D109" i="2"/>
  <c r="C101" i="11"/>
  <c r="C102" i="11"/>
  <c r="D102" i="11"/>
  <c r="C103" i="11"/>
  <c r="D103" i="11"/>
  <c r="C104" i="11"/>
  <c r="D104" i="11"/>
  <c r="C105" i="11"/>
  <c r="D105" i="11"/>
  <c r="C106" i="11"/>
  <c r="D106" i="11"/>
  <c r="D107" i="11"/>
  <c r="D108" i="11"/>
  <c r="C208" i="11"/>
  <c r="D208" i="11"/>
  <c r="C224" i="11"/>
  <c r="C225" i="11"/>
  <c r="D225" i="11"/>
  <c r="C226" i="11"/>
  <c r="D226" i="11"/>
  <c r="C227" i="11"/>
  <c r="D227" i="11"/>
  <c r="C228" i="11"/>
  <c r="D228" i="11"/>
  <c r="C229" i="11"/>
  <c r="D229" i="11"/>
  <c r="C224" i="2"/>
  <c r="C225" i="2"/>
  <c r="D225" i="2"/>
  <c r="C226" i="2"/>
  <c r="D226" i="2"/>
  <c r="C227" i="2"/>
  <c r="D227" i="2"/>
  <c r="C228" i="2"/>
  <c r="D228" i="2"/>
  <c r="C229" i="2"/>
  <c r="D229" i="2"/>
  <c r="C50" i="11"/>
  <c r="D50" i="11"/>
  <c r="C51" i="2"/>
  <c r="D51" i="2"/>
  <c r="C53" i="2"/>
  <c r="D53" i="2"/>
  <c r="C110" i="2" l="1"/>
  <c r="E110" i="2" s="1"/>
  <c r="F226" i="2"/>
  <c r="F105" i="2"/>
  <c r="F229" i="11"/>
  <c r="F225" i="11"/>
  <c r="F108" i="2"/>
  <c r="E227" i="11"/>
  <c r="F106" i="2"/>
  <c r="F50" i="11"/>
  <c r="F227" i="2"/>
  <c r="E229" i="11"/>
  <c r="E104" i="2"/>
  <c r="E225" i="2"/>
  <c r="G59" i="2"/>
  <c r="H59" i="2" s="1"/>
  <c r="E229" i="2"/>
  <c r="E106" i="11"/>
  <c r="E102" i="11"/>
  <c r="F231" i="11"/>
  <c r="E228" i="2"/>
  <c r="F53" i="2"/>
  <c r="F229" i="2"/>
  <c r="E103" i="11"/>
  <c r="F104" i="2"/>
  <c r="E231" i="2"/>
  <c r="F51" i="2"/>
  <c r="F228" i="2"/>
  <c r="E227" i="2"/>
  <c r="F106" i="11"/>
  <c r="E107" i="2"/>
  <c r="F242" i="11"/>
  <c r="E225" i="11"/>
  <c r="E226" i="2"/>
  <c r="E208" i="11"/>
  <c r="F104" i="11"/>
  <c r="E231" i="11"/>
  <c r="E53" i="2"/>
  <c r="F225" i="2"/>
  <c r="G225" i="2" s="1"/>
  <c r="H225" i="2" s="1"/>
  <c r="E226" i="11"/>
  <c r="E104" i="11"/>
  <c r="E51" i="2"/>
  <c r="E228" i="11"/>
  <c r="C107" i="11"/>
  <c r="E107" i="11" s="1"/>
  <c r="C109" i="2"/>
  <c r="E109" i="2" s="1"/>
  <c r="E106" i="2"/>
  <c r="F227" i="11"/>
  <c r="E105" i="2"/>
  <c r="E242" i="11"/>
  <c r="E50" i="11"/>
  <c r="E108" i="2"/>
  <c r="F208" i="11"/>
  <c r="E105" i="11"/>
  <c r="F102" i="11"/>
  <c r="F107" i="2"/>
  <c r="E108" i="11"/>
  <c r="F231" i="2"/>
  <c r="F108" i="11"/>
  <c r="F228" i="11"/>
  <c r="F226" i="11"/>
  <c r="F105" i="11"/>
  <c r="F103" i="11"/>
  <c r="D224" i="11"/>
  <c r="D224" i="2"/>
  <c r="E139" i="11"/>
  <c r="F139" i="11"/>
  <c r="C140" i="11"/>
  <c r="C142" i="2"/>
  <c r="E230" i="11"/>
  <c r="F230" i="11"/>
  <c r="D230" i="2"/>
  <c r="D103" i="2"/>
  <c r="D101" i="11"/>
  <c r="A1" i="2"/>
  <c r="A1" i="11" s="1"/>
  <c r="F110" i="2" l="1"/>
  <c r="G110" i="2" s="1"/>
  <c r="H110" i="2" s="1"/>
  <c r="G242" i="11"/>
  <c r="H242" i="11" s="1"/>
  <c r="G229" i="11"/>
  <c r="H229" i="11" s="1"/>
  <c r="G108" i="2"/>
  <c r="H108" i="2" s="1"/>
  <c r="G226" i="2"/>
  <c r="H226" i="2" s="1"/>
  <c r="G225" i="11"/>
  <c r="H225" i="11" s="1"/>
  <c r="G105" i="2"/>
  <c r="H105" i="2" s="1"/>
  <c r="G106" i="11"/>
  <c r="H106" i="11" s="1"/>
  <c r="G106" i="2"/>
  <c r="H106" i="2" s="1"/>
  <c r="G107" i="2"/>
  <c r="H107" i="2" s="1"/>
  <c r="G227" i="11"/>
  <c r="H227" i="11" s="1"/>
  <c r="G53" i="2"/>
  <c r="H53" i="2" s="1"/>
  <c r="G104" i="2"/>
  <c r="H104" i="2" s="1"/>
  <c r="G231" i="2"/>
  <c r="H231" i="2" s="1"/>
  <c r="G231" i="11"/>
  <c r="H231" i="11" s="1"/>
  <c r="G227" i="2"/>
  <c r="H227" i="2" s="1"/>
  <c r="G228" i="2"/>
  <c r="H228" i="2" s="1"/>
  <c r="G104" i="11"/>
  <c r="H104" i="11" s="1"/>
  <c r="G229" i="2"/>
  <c r="H229" i="2" s="1"/>
  <c r="G230" i="11"/>
  <c r="H230" i="11" s="1"/>
  <c r="G50" i="11"/>
  <c r="H50" i="11" s="1"/>
  <c r="G102" i="11"/>
  <c r="H102" i="11" s="1"/>
  <c r="G108" i="11"/>
  <c r="H108" i="11" s="1"/>
  <c r="G51" i="2"/>
  <c r="H51" i="2" s="1"/>
  <c r="G228" i="11"/>
  <c r="H228" i="11" s="1"/>
  <c r="G208" i="11"/>
  <c r="H208" i="11" s="1"/>
  <c r="G103" i="11"/>
  <c r="H103" i="11" s="1"/>
  <c r="G105" i="11"/>
  <c r="H105" i="11" s="1"/>
  <c r="G139" i="11"/>
  <c r="H139" i="11" s="1"/>
  <c r="F109" i="2"/>
  <c r="G109" i="2" s="1"/>
  <c r="H109" i="2" s="1"/>
  <c r="F107" i="11"/>
  <c r="G107" i="11" s="1"/>
  <c r="H107" i="11" s="1"/>
  <c r="G226" i="11"/>
  <c r="H226" i="11" s="1"/>
  <c r="E230" i="2"/>
  <c r="F230" i="2"/>
  <c r="E142" i="2"/>
  <c r="F142" i="2"/>
  <c r="E140" i="11"/>
  <c r="F140" i="11"/>
  <c r="E224" i="2"/>
  <c r="F224" i="2"/>
  <c r="E224" i="11"/>
  <c r="F224" i="11"/>
  <c r="E101" i="11"/>
  <c r="F101" i="11"/>
  <c r="E103" i="2"/>
  <c r="F103" i="2"/>
  <c r="G103" i="2" l="1"/>
  <c r="H103" i="2" s="1"/>
  <c r="G101" i="11"/>
  <c r="H101" i="11" s="1"/>
  <c r="G142" i="2"/>
  <c r="H142" i="2" s="1"/>
  <c r="G224" i="2"/>
  <c r="H224" i="2" s="1"/>
  <c r="G140" i="11"/>
  <c r="H140" i="11" s="1"/>
  <c r="G224" i="11"/>
  <c r="H224" i="11" s="1"/>
  <c r="G230" i="2"/>
  <c r="H230" i="2" s="1"/>
  <c r="C137" i="11" l="1"/>
  <c r="C139" i="2" l="1"/>
  <c r="D137" i="11" l="1"/>
  <c r="E137" i="11" s="1"/>
  <c r="C138" i="11"/>
  <c r="D138" i="11"/>
  <c r="D139" i="2"/>
  <c r="E139" i="2" s="1"/>
  <c r="C140" i="2"/>
  <c r="D140" i="2"/>
  <c r="C141" i="2"/>
  <c r="D141" i="2"/>
  <c r="F138" i="11" l="1"/>
  <c r="F140" i="2"/>
  <c r="E138" i="11"/>
  <c r="E141" i="2"/>
  <c r="E140" i="2"/>
  <c r="F137" i="11"/>
  <c r="G137" i="11" s="1"/>
  <c r="H137" i="11" s="1"/>
  <c r="F141" i="2"/>
  <c r="F139" i="2"/>
  <c r="G139" i="2" s="1"/>
  <c r="H139" i="2" s="1"/>
  <c r="G138" i="11" l="1"/>
  <c r="H138" i="11" s="1"/>
  <c r="G140" i="2"/>
  <c r="H140" i="2" s="1"/>
  <c r="G141" i="2"/>
  <c r="H141" i="2" s="1"/>
  <c r="D12" i="17" l="1"/>
  <c r="C125" i="11"/>
  <c r="D125" i="11"/>
  <c r="C126" i="11"/>
  <c r="D126" i="11"/>
  <c r="C127" i="11"/>
  <c r="D127" i="11"/>
  <c r="C128" i="11"/>
  <c r="D128" i="11"/>
  <c r="C129" i="11"/>
  <c r="D129" i="11"/>
  <c r="C130" i="11"/>
  <c r="D130" i="11"/>
  <c r="C131" i="11"/>
  <c r="D131" i="11"/>
  <c r="C132" i="11"/>
  <c r="D132" i="11"/>
  <c r="C133" i="11"/>
  <c r="D133" i="11"/>
  <c r="C135" i="11"/>
  <c r="D135" i="11"/>
  <c r="C136" i="11"/>
  <c r="D136" i="11"/>
  <c r="C134" i="2"/>
  <c r="D134" i="2"/>
  <c r="C135" i="2"/>
  <c r="D135" i="2"/>
  <c r="C137" i="2"/>
  <c r="D137" i="2"/>
  <c r="C138" i="2"/>
  <c r="D138" i="2"/>
  <c r="E131" i="11" l="1"/>
  <c r="E127" i="11"/>
  <c r="E136" i="11"/>
  <c r="F135" i="2"/>
  <c r="F133" i="11"/>
  <c r="E137" i="2"/>
  <c r="F129" i="11"/>
  <c r="F125" i="11"/>
  <c r="F134" i="2"/>
  <c r="F132" i="11"/>
  <c r="F128" i="11"/>
  <c r="E138" i="2"/>
  <c r="F135" i="11"/>
  <c r="F130" i="11"/>
  <c r="F126" i="11"/>
  <c r="E135" i="2"/>
  <c r="E133" i="11"/>
  <c r="E129" i="11"/>
  <c r="E125" i="11"/>
  <c r="F137" i="2"/>
  <c r="E134" i="2"/>
  <c r="E132" i="11"/>
  <c r="E128" i="11"/>
  <c r="F138" i="2"/>
  <c r="F136" i="11"/>
  <c r="F131" i="11"/>
  <c r="F127" i="11"/>
  <c r="E135" i="11"/>
  <c r="E130" i="11"/>
  <c r="E126" i="11"/>
  <c r="C11" i="17"/>
  <c r="D11" i="17"/>
  <c r="C209" i="11"/>
  <c r="D209" i="11"/>
  <c r="D207" i="11"/>
  <c r="C209" i="2"/>
  <c r="D209" i="2"/>
  <c r="D208" i="2"/>
  <c r="D207" i="2" s="1"/>
  <c r="C197" i="2"/>
  <c r="G127" i="11" l="1"/>
  <c r="H127" i="11" s="1"/>
  <c r="G131" i="11"/>
  <c r="H131" i="11" s="1"/>
  <c r="G136" i="11"/>
  <c r="H136" i="11" s="1"/>
  <c r="G133" i="11"/>
  <c r="H133" i="11" s="1"/>
  <c r="G135" i="2"/>
  <c r="H135" i="2" s="1"/>
  <c r="G135" i="11"/>
  <c r="H135" i="11" s="1"/>
  <c r="G138" i="2"/>
  <c r="H138" i="2" s="1"/>
  <c r="G132" i="11"/>
  <c r="H132" i="11" s="1"/>
  <c r="G137" i="2"/>
  <c r="H137" i="2" s="1"/>
  <c r="G130" i="11"/>
  <c r="H130" i="11" s="1"/>
  <c r="G134" i="2"/>
  <c r="H134" i="2" s="1"/>
  <c r="G125" i="11"/>
  <c r="H125" i="11" s="1"/>
  <c r="G129" i="11"/>
  <c r="H129" i="11" s="1"/>
  <c r="F209" i="11"/>
  <c r="G126" i="11"/>
  <c r="H126" i="11" s="1"/>
  <c r="G128" i="11"/>
  <c r="H128" i="11" s="1"/>
  <c r="F209" i="2"/>
  <c r="E209" i="2"/>
  <c r="E209" i="11"/>
  <c r="C207" i="11"/>
  <c r="C208" i="2"/>
  <c r="C207" i="2" s="1"/>
  <c r="F207" i="2" s="1"/>
  <c r="C49" i="11"/>
  <c r="D49" i="11"/>
  <c r="C50" i="2"/>
  <c r="D50" i="2"/>
  <c r="G209" i="11" l="1"/>
  <c r="H209" i="11" s="1"/>
  <c r="G209" i="2"/>
  <c r="H209" i="2" s="1"/>
  <c r="E50" i="2"/>
  <c r="F49" i="11"/>
  <c r="F50" i="2"/>
  <c r="E49" i="11"/>
  <c r="E207" i="2"/>
  <c r="G207" i="2" s="1"/>
  <c r="H207" i="2" s="1"/>
  <c r="F208" i="2"/>
  <c r="E208" i="2"/>
  <c r="F207" i="11"/>
  <c r="E207" i="11"/>
  <c r="C48" i="11"/>
  <c r="G50" i="2" l="1"/>
  <c r="H50" i="2" s="1"/>
  <c r="G208" i="2"/>
  <c r="H208" i="2" s="1"/>
  <c r="G49" i="11"/>
  <c r="H49" i="11" s="1"/>
  <c r="G207" i="11"/>
  <c r="H207" i="11" s="1"/>
  <c r="C49" i="2"/>
  <c r="D49" i="2"/>
  <c r="F49" i="2" l="1"/>
  <c r="E49" i="2"/>
  <c r="G206" i="11"/>
  <c r="H206" i="11" s="1"/>
  <c r="C166" i="2"/>
  <c r="C167" i="2"/>
  <c r="D167" i="2"/>
  <c r="C186" i="2"/>
  <c r="D186" i="2"/>
  <c r="C166" i="11"/>
  <c r="D166" i="11"/>
  <c r="D155" i="11"/>
  <c r="C155" i="11"/>
  <c r="D157" i="2"/>
  <c r="D156" i="2"/>
  <c r="C157" i="2"/>
  <c r="C156" i="2"/>
  <c r="D219" i="2"/>
  <c r="D41" i="11"/>
  <c r="D42" i="11"/>
  <c r="D43" i="11"/>
  <c r="D44" i="11"/>
  <c r="D45" i="11"/>
  <c r="D46" i="11"/>
  <c r="D47" i="11"/>
  <c r="D48" i="11"/>
  <c r="D43" i="2"/>
  <c r="D44" i="2"/>
  <c r="D45" i="2"/>
  <c r="D46" i="2"/>
  <c r="D47" i="2"/>
  <c r="D48" i="2"/>
  <c r="D42" i="2"/>
  <c r="C41" i="11"/>
  <c r="C177" i="11"/>
  <c r="D177" i="11"/>
  <c r="C213" i="2"/>
  <c r="C214" i="2"/>
  <c r="C215" i="2"/>
  <c r="C216" i="2"/>
  <c r="D216" i="2"/>
  <c r="C217" i="2"/>
  <c r="C218" i="2"/>
  <c r="D218" i="2"/>
  <c r="C219" i="2"/>
  <c r="D217" i="2"/>
  <c r="E155" i="11" l="1"/>
  <c r="E216" i="2"/>
  <c r="E156" i="2"/>
  <c r="E186" i="2"/>
  <c r="G49" i="2"/>
  <c r="H49" i="2" s="1"/>
  <c r="E166" i="11"/>
  <c r="E167" i="2"/>
  <c r="F186" i="2"/>
  <c r="E177" i="11"/>
  <c r="F155" i="11"/>
  <c r="F167" i="2"/>
  <c r="F157" i="2"/>
  <c r="F218" i="2"/>
  <c r="F156" i="2"/>
  <c r="F166" i="11"/>
  <c r="E218" i="2"/>
  <c r="F216" i="2"/>
  <c r="D214" i="2"/>
  <c r="E214" i="2" s="1"/>
  <c r="F177" i="11"/>
  <c r="F48" i="11"/>
  <c r="E48" i="11"/>
  <c r="E157" i="2"/>
  <c r="E219" i="2"/>
  <c r="F219" i="2"/>
  <c r="D215" i="2"/>
  <c r="F215" i="2" s="1"/>
  <c r="E217" i="2"/>
  <c r="F217" i="2"/>
  <c r="D213" i="2"/>
  <c r="D205" i="11"/>
  <c r="D203" i="11"/>
  <c r="D202" i="11"/>
  <c r="D85" i="11"/>
  <c r="D86" i="11"/>
  <c r="D88" i="11"/>
  <c r="D89" i="11"/>
  <c r="C85" i="11"/>
  <c r="C86" i="11"/>
  <c r="C87" i="11"/>
  <c r="C88" i="11"/>
  <c r="C89" i="11"/>
  <c r="D88" i="2"/>
  <c r="D89" i="2"/>
  <c r="D91" i="2"/>
  <c r="C88" i="2"/>
  <c r="C89" i="2"/>
  <c r="C90" i="2"/>
  <c r="D87" i="11"/>
  <c r="G186" i="2" l="1"/>
  <c r="H186" i="2" s="1"/>
  <c r="E86" i="11"/>
  <c r="G155" i="11"/>
  <c r="H155" i="11" s="1"/>
  <c r="G216" i="2"/>
  <c r="G156" i="2"/>
  <c r="H156" i="2" s="1"/>
  <c r="G167" i="2"/>
  <c r="H167" i="2" s="1"/>
  <c r="G177" i="11"/>
  <c r="H177" i="11" s="1"/>
  <c r="G157" i="2"/>
  <c r="H157" i="2" s="1"/>
  <c r="G219" i="2"/>
  <c r="G166" i="11"/>
  <c r="H166" i="11" s="1"/>
  <c r="F85" i="11"/>
  <c r="G218" i="2"/>
  <c r="E215" i="2"/>
  <c r="G215" i="2" s="1"/>
  <c r="F214" i="2"/>
  <c r="G214" i="2" s="1"/>
  <c r="G217" i="2"/>
  <c r="D87" i="2"/>
  <c r="D10" i="17"/>
  <c r="E213" i="2"/>
  <c r="F213" i="2"/>
  <c r="E89" i="11"/>
  <c r="E85" i="11"/>
  <c r="E87" i="11"/>
  <c r="F88" i="11"/>
  <c r="E88" i="11"/>
  <c r="F89" i="11"/>
  <c r="F86" i="11"/>
  <c r="F87" i="11"/>
  <c r="D84" i="11"/>
  <c r="D83" i="11" s="1"/>
  <c r="C87" i="2"/>
  <c r="C84" i="11"/>
  <c r="D90" i="2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F11" i="17"/>
  <c r="G11" i="17"/>
  <c r="I11" i="17"/>
  <c r="J11" i="17"/>
  <c r="C12" i="17"/>
  <c r="F12" i="17"/>
  <c r="G12" i="17"/>
  <c r="I12" i="17"/>
  <c r="J12" i="17"/>
  <c r="C13" i="17"/>
  <c r="D13" i="17"/>
  <c r="F13" i="17"/>
  <c r="G13" i="17"/>
  <c r="I13" i="17"/>
  <c r="J13" i="17"/>
  <c r="C14" i="17"/>
  <c r="D14" i="17"/>
  <c r="F14" i="17"/>
  <c r="G14" i="17"/>
  <c r="I14" i="17"/>
  <c r="J14" i="17"/>
  <c r="C15" i="17"/>
  <c r="D15" i="17"/>
  <c r="F15" i="17"/>
  <c r="G15" i="17"/>
  <c r="I15" i="17"/>
  <c r="J15" i="17"/>
  <c r="C16" i="17"/>
  <c r="D16" i="17"/>
  <c r="F16" i="17"/>
  <c r="G16" i="17"/>
  <c r="I16" i="17"/>
  <c r="J16" i="17"/>
  <c r="C17" i="17"/>
  <c r="D17" i="17"/>
  <c r="F17" i="17"/>
  <c r="G17" i="17"/>
  <c r="I17" i="17"/>
  <c r="J17" i="17"/>
  <c r="C18" i="17"/>
  <c r="D18" i="17"/>
  <c r="F18" i="17"/>
  <c r="G18" i="17"/>
  <c r="I18" i="17"/>
  <c r="J18" i="17"/>
  <c r="C19" i="17"/>
  <c r="D19" i="17"/>
  <c r="F19" i="17"/>
  <c r="G19" i="17"/>
  <c r="I19" i="17"/>
  <c r="J19" i="17"/>
  <c r="C20" i="17"/>
  <c r="D20" i="17"/>
  <c r="F20" i="17"/>
  <c r="G20" i="17"/>
  <c r="I20" i="17"/>
  <c r="J20" i="17"/>
  <c r="C21" i="17"/>
  <c r="D21" i="17"/>
  <c r="F21" i="17"/>
  <c r="G21" i="17"/>
  <c r="I21" i="17"/>
  <c r="J21" i="17"/>
  <c r="C22" i="17"/>
  <c r="D22" i="17"/>
  <c r="F22" i="17"/>
  <c r="G22" i="17"/>
  <c r="I22" i="17"/>
  <c r="J22" i="17"/>
  <c r="C23" i="17"/>
  <c r="D23" i="17"/>
  <c r="F23" i="17"/>
  <c r="G23" i="17"/>
  <c r="I23" i="17"/>
  <c r="J23" i="17"/>
  <c r="C24" i="17"/>
  <c r="D24" i="17"/>
  <c r="F24" i="17"/>
  <c r="G24" i="17"/>
  <c r="I24" i="17"/>
  <c r="J24" i="17"/>
  <c r="C25" i="17"/>
  <c r="D25" i="17"/>
  <c r="F25" i="17"/>
  <c r="G25" i="17"/>
  <c r="I25" i="17"/>
  <c r="J25" i="17"/>
  <c r="C26" i="17"/>
  <c r="D26" i="17"/>
  <c r="F26" i="17"/>
  <c r="G26" i="17"/>
  <c r="I26" i="17"/>
  <c r="J26" i="17"/>
  <c r="C27" i="17"/>
  <c r="D27" i="17"/>
  <c r="F27" i="17"/>
  <c r="G27" i="17"/>
  <c r="I27" i="17"/>
  <c r="J27" i="17"/>
  <c r="C28" i="17"/>
  <c r="D28" i="17"/>
  <c r="F28" i="17"/>
  <c r="G28" i="17"/>
  <c r="I28" i="17"/>
  <c r="J28" i="17"/>
  <c r="C29" i="17"/>
  <c r="D29" i="17"/>
  <c r="F29" i="17"/>
  <c r="G29" i="17"/>
  <c r="I29" i="17"/>
  <c r="J29" i="17"/>
  <c r="C30" i="17"/>
  <c r="D30" i="17"/>
  <c r="F30" i="17"/>
  <c r="G30" i="17"/>
  <c r="I30" i="17"/>
  <c r="J30" i="17"/>
  <c r="C31" i="17"/>
  <c r="D31" i="17"/>
  <c r="F31" i="17"/>
  <c r="G31" i="17"/>
  <c r="I31" i="17"/>
  <c r="J31" i="17"/>
  <c r="C32" i="17"/>
  <c r="D32" i="17"/>
  <c r="F32" i="17"/>
  <c r="G32" i="17"/>
  <c r="I32" i="17"/>
  <c r="J32" i="17"/>
  <c r="C33" i="17"/>
  <c r="D33" i="17"/>
  <c r="F33" i="17"/>
  <c r="G33" i="17"/>
  <c r="I33" i="17"/>
  <c r="J33" i="17"/>
  <c r="C34" i="17"/>
  <c r="D34" i="17"/>
  <c r="F34" i="17"/>
  <c r="G34" i="17"/>
  <c r="I34" i="17"/>
  <c r="J34" i="17"/>
  <c r="C35" i="17"/>
  <c r="D35" i="17"/>
  <c r="F35" i="17"/>
  <c r="G35" i="17"/>
  <c r="I35" i="17"/>
  <c r="J35" i="17"/>
  <c r="C36" i="17"/>
  <c r="D36" i="17"/>
  <c r="F36" i="17"/>
  <c r="G36" i="17"/>
  <c r="I36" i="17"/>
  <c r="J36" i="17"/>
  <c r="C37" i="17"/>
  <c r="D37" i="17"/>
  <c r="F37" i="17"/>
  <c r="G37" i="17"/>
  <c r="I37" i="17"/>
  <c r="J37" i="17"/>
  <c r="C38" i="17"/>
  <c r="D38" i="17"/>
  <c r="F38" i="17"/>
  <c r="G38" i="17"/>
  <c r="I38" i="17"/>
  <c r="J38" i="17"/>
  <c r="C39" i="17"/>
  <c r="D39" i="17"/>
  <c r="F39" i="17"/>
  <c r="G39" i="17"/>
  <c r="I39" i="17"/>
  <c r="J39" i="17"/>
  <c r="C40" i="17"/>
  <c r="D40" i="17"/>
  <c r="F40" i="17"/>
  <c r="G40" i="17"/>
  <c r="I40" i="17"/>
  <c r="J40" i="17"/>
  <c r="C41" i="17"/>
  <c r="D41" i="17"/>
  <c r="F41" i="17"/>
  <c r="G41" i="17"/>
  <c r="I41" i="17"/>
  <c r="J41" i="17"/>
  <c r="C42" i="17"/>
  <c r="D42" i="17"/>
  <c r="F42" i="17"/>
  <c r="G42" i="17"/>
  <c r="I42" i="17"/>
  <c r="J42" i="17"/>
  <c r="C43" i="17"/>
  <c r="D43" i="17"/>
  <c r="F43" i="17"/>
  <c r="G43" i="17"/>
  <c r="I43" i="17"/>
  <c r="J43" i="17"/>
  <c r="C44" i="17"/>
  <c r="D44" i="17"/>
  <c r="F44" i="17"/>
  <c r="G44" i="17"/>
  <c r="I44" i="17"/>
  <c r="J44" i="17"/>
  <c r="C45" i="17"/>
  <c r="D45" i="17"/>
  <c r="F45" i="17"/>
  <c r="G45" i="17"/>
  <c r="I45" i="17"/>
  <c r="J45" i="17"/>
  <c r="C46" i="17"/>
  <c r="D46" i="17"/>
  <c r="F46" i="17"/>
  <c r="G46" i="17"/>
  <c r="I46" i="17"/>
  <c r="J46" i="17"/>
  <c r="C53" i="17"/>
  <c r="D53" i="17"/>
  <c r="F53" i="17"/>
  <c r="G53" i="17"/>
  <c r="I53" i="17"/>
  <c r="J53" i="17"/>
  <c r="C54" i="17"/>
  <c r="D54" i="17"/>
  <c r="F54" i="17"/>
  <c r="G54" i="17"/>
  <c r="I54" i="17"/>
  <c r="J54" i="17"/>
  <c r="C55" i="17"/>
  <c r="D55" i="17"/>
  <c r="F55" i="17"/>
  <c r="G55" i="17"/>
  <c r="I55" i="17"/>
  <c r="J55" i="17"/>
  <c r="J10" i="17"/>
  <c r="G10" i="17"/>
  <c r="I10" i="17"/>
  <c r="F10" i="17"/>
  <c r="F56" i="17" l="1"/>
  <c r="G213" i="2"/>
  <c r="K12" i="17"/>
  <c r="M12" i="17" s="1"/>
  <c r="K11" i="17"/>
  <c r="F84" i="11"/>
  <c r="E84" i="11"/>
  <c r="H10" i="17"/>
  <c r="E55" i="17"/>
  <c r="K55" i="17" s="1"/>
  <c r="H54" i="17"/>
  <c r="E53" i="17"/>
  <c r="K53" i="17" s="1"/>
  <c r="H46" i="17"/>
  <c r="E45" i="17"/>
  <c r="K45" i="17" s="1"/>
  <c r="M45" i="17" s="1"/>
  <c r="H44" i="17"/>
  <c r="E43" i="17"/>
  <c r="K43" i="17" s="1"/>
  <c r="M43" i="17" s="1"/>
  <c r="H42" i="17"/>
  <c r="E41" i="17"/>
  <c r="K41" i="17" s="1"/>
  <c r="H40" i="17"/>
  <c r="E39" i="17"/>
  <c r="K39" i="17" s="1"/>
  <c r="M39" i="17" s="1"/>
  <c r="H38" i="17"/>
  <c r="E37" i="17"/>
  <c r="K37" i="17" s="1"/>
  <c r="M37" i="17" s="1"/>
  <c r="H36" i="17"/>
  <c r="E35" i="17"/>
  <c r="K35" i="17" s="1"/>
  <c r="M35" i="17" s="1"/>
  <c r="H34" i="17"/>
  <c r="E33" i="17"/>
  <c r="K33" i="17" s="1"/>
  <c r="M33" i="17" s="1"/>
  <c r="H32" i="17"/>
  <c r="E31" i="17"/>
  <c r="K31" i="17" s="1"/>
  <c r="M31" i="17" s="1"/>
  <c r="H30" i="17"/>
  <c r="E29" i="17"/>
  <c r="K29" i="17" s="1"/>
  <c r="M29" i="17" s="1"/>
  <c r="H28" i="17"/>
  <c r="E27" i="17"/>
  <c r="K27" i="17" s="1"/>
  <c r="M27" i="17" s="1"/>
  <c r="H26" i="17"/>
  <c r="E25" i="17"/>
  <c r="K25" i="17" s="1"/>
  <c r="M25" i="17" s="1"/>
  <c r="H24" i="17"/>
  <c r="E23" i="17"/>
  <c r="K23" i="17" s="1"/>
  <c r="M23" i="17" s="1"/>
  <c r="H22" i="17"/>
  <c r="E21" i="17"/>
  <c r="K21" i="17" s="1"/>
  <c r="M21" i="17" s="1"/>
  <c r="H20" i="17"/>
  <c r="E19" i="17"/>
  <c r="K19" i="17" s="1"/>
  <c r="M19" i="17" s="1"/>
  <c r="H18" i="17"/>
  <c r="E17" i="17"/>
  <c r="K17" i="17" s="1"/>
  <c r="M17" i="17" s="1"/>
  <c r="H16" i="17"/>
  <c r="E15" i="17"/>
  <c r="K15" i="17" s="1"/>
  <c r="M15" i="17" s="1"/>
  <c r="H14" i="17"/>
  <c r="E13" i="17"/>
  <c r="K13" i="17" s="1"/>
  <c r="M13" i="17" s="1"/>
  <c r="H12" i="17"/>
  <c r="E11" i="17"/>
  <c r="H55" i="17"/>
  <c r="H53" i="17"/>
  <c r="H45" i="17"/>
  <c r="H43" i="17"/>
  <c r="H41" i="17"/>
  <c r="H39" i="17"/>
  <c r="H37" i="17"/>
  <c r="H35" i="17"/>
  <c r="H33" i="17"/>
  <c r="H31" i="17"/>
  <c r="H29" i="17"/>
  <c r="H27" i="17"/>
  <c r="H25" i="17"/>
  <c r="H23" i="17"/>
  <c r="H21" i="17"/>
  <c r="H19" i="17"/>
  <c r="H17" i="17"/>
  <c r="H15" i="17"/>
  <c r="H13" i="17"/>
  <c r="H11" i="17"/>
  <c r="E54" i="17"/>
  <c r="K54" i="17" s="1"/>
  <c r="E46" i="17"/>
  <c r="K46" i="17" s="1"/>
  <c r="M46" i="17" s="1"/>
  <c r="E44" i="17"/>
  <c r="K44" i="17" s="1"/>
  <c r="M44" i="17" s="1"/>
  <c r="E42" i="17"/>
  <c r="K42" i="17" s="1"/>
  <c r="M42" i="17" s="1"/>
  <c r="E40" i="17"/>
  <c r="K40" i="17" s="1"/>
  <c r="M40" i="17" s="1"/>
  <c r="E38" i="17"/>
  <c r="K38" i="17" s="1"/>
  <c r="M38" i="17" s="1"/>
  <c r="E36" i="17"/>
  <c r="K36" i="17" s="1"/>
  <c r="M36" i="17" s="1"/>
  <c r="E34" i="17"/>
  <c r="K34" i="17" s="1"/>
  <c r="M34" i="17" s="1"/>
  <c r="E32" i="17"/>
  <c r="K32" i="17" s="1"/>
  <c r="M32" i="17" s="1"/>
  <c r="E30" i="17"/>
  <c r="K30" i="17" s="1"/>
  <c r="M30" i="17" s="1"/>
  <c r="E28" i="17"/>
  <c r="K28" i="17" s="1"/>
  <c r="M28" i="17" s="1"/>
  <c r="E26" i="17"/>
  <c r="K26" i="17" s="1"/>
  <c r="M26" i="17" s="1"/>
  <c r="E24" i="17"/>
  <c r="K24" i="17" s="1"/>
  <c r="M24" i="17" s="1"/>
  <c r="E22" i="17"/>
  <c r="K22" i="17" s="1"/>
  <c r="M22" i="17" s="1"/>
  <c r="E20" i="17"/>
  <c r="K20" i="17" s="1"/>
  <c r="M20" i="17" s="1"/>
  <c r="E18" i="17"/>
  <c r="K18" i="17" s="1"/>
  <c r="M18" i="17" s="1"/>
  <c r="E16" i="17"/>
  <c r="K16" i="17" s="1"/>
  <c r="M16" i="17" s="1"/>
  <c r="E14" i="17"/>
  <c r="K14" i="17" s="1"/>
  <c r="M14" i="17" s="1"/>
  <c r="E12" i="17"/>
  <c r="C10" i="17"/>
  <c r="E10" i="17" s="1"/>
  <c r="M11" i="17" l="1"/>
  <c r="F20" i="36"/>
  <c r="T28" i="35"/>
  <c r="M41" i="17"/>
  <c r="G275" i="11"/>
  <c r="H275" i="11" s="1"/>
  <c r="G162" i="11"/>
  <c r="H162" i="11" s="1"/>
  <c r="G48" i="11"/>
  <c r="H48" i="11" s="1"/>
  <c r="C43" i="2"/>
  <c r="C44" i="2"/>
  <c r="C45" i="2"/>
  <c r="C46" i="2"/>
  <c r="C47" i="2"/>
  <c r="C48" i="2"/>
  <c r="C42" i="2"/>
  <c r="C42" i="11"/>
  <c r="C43" i="11"/>
  <c r="C44" i="11"/>
  <c r="C45" i="11"/>
  <c r="C46" i="11"/>
  <c r="C47" i="11"/>
  <c r="C11" i="2"/>
  <c r="E44" i="2" l="1"/>
  <c r="E48" i="2"/>
  <c r="E46" i="2"/>
  <c r="E47" i="2"/>
  <c r="E45" i="2"/>
  <c r="E43" i="2"/>
  <c r="F48" i="2"/>
  <c r="F46" i="2"/>
  <c r="F44" i="2"/>
  <c r="F47" i="2"/>
  <c r="F45" i="2"/>
  <c r="F43" i="2"/>
  <c r="E46" i="11"/>
  <c r="E44" i="11"/>
  <c r="E42" i="11"/>
  <c r="F47" i="11"/>
  <c r="F45" i="11"/>
  <c r="F43" i="11"/>
  <c r="F46" i="11"/>
  <c r="F42" i="11"/>
  <c r="E47" i="11"/>
  <c r="E45" i="11"/>
  <c r="E43" i="11"/>
  <c r="F44" i="11"/>
  <c r="G46" i="11" l="1"/>
  <c r="H46" i="11" s="1"/>
  <c r="G44" i="2"/>
  <c r="H44" i="2" s="1"/>
  <c r="G44" i="11"/>
  <c r="H44" i="11" s="1"/>
  <c r="G47" i="11"/>
  <c r="H47" i="11" s="1"/>
  <c r="G45" i="11"/>
  <c r="H45" i="11" s="1"/>
  <c r="G43" i="11"/>
  <c r="H43" i="11" s="1"/>
  <c r="G47" i="2"/>
  <c r="H47" i="2" s="1"/>
  <c r="G43" i="2"/>
  <c r="H43" i="2" s="1"/>
  <c r="G48" i="2"/>
  <c r="H48" i="2" s="1"/>
  <c r="G45" i="2"/>
  <c r="H45" i="2" s="1"/>
  <c r="G46" i="2"/>
  <c r="H46" i="2" s="1"/>
  <c r="C23" i="11" l="1"/>
  <c r="D23" i="11"/>
  <c r="C24" i="11"/>
  <c r="D24" i="11"/>
  <c r="C25" i="2"/>
  <c r="D25" i="2"/>
  <c r="C26" i="2"/>
  <c r="D26" i="2"/>
  <c r="D20" i="11"/>
  <c r="C20" i="11"/>
  <c r="C22" i="2"/>
  <c r="D22" i="2"/>
  <c r="E19" i="19"/>
  <c r="C24" i="2"/>
  <c r="C28" i="2"/>
  <c r="C202" i="11"/>
  <c r="C203" i="2"/>
  <c r="E26" i="2" l="1"/>
  <c r="E24" i="11"/>
  <c r="E22" i="2"/>
  <c r="E20" i="11"/>
  <c r="E25" i="2"/>
  <c r="E23" i="11"/>
  <c r="F25" i="2"/>
  <c r="F24" i="11"/>
  <c r="F26" i="2"/>
  <c r="F23" i="11"/>
  <c r="F22" i="2"/>
  <c r="F20" i="11"/>
  <c r="D203" i="2"/>
  <c r="G23" i="11" l="1"/>
  <c r="H23" i="11" s="1"/>
  <c r="G24" i="11"/>
  <c r="H24" i="11" s="1"/>
  <c r="G26" i="2"/>
  <c r="H26" i="2" s="1"/>
  <c r="G25" i="2"/>
  <c r="H25" i="2" s="1"/>
  <c r="C204" i="2"/>
  <c r="C205" i="2"/>
  <c r="C214" i="11"/>
  <c r="D214" i="11"/>
  <c r="C215" i="11"/>
  <c r="D215" i="11"/>
  <c r="C216" i="11"/>
  <c r="D216" i="11"/>
  <c r="C217" i="11"/>
  <c r="D217" i="11"/>
  <c r="C218" i="11"/>
  <c r="D218" i="11"/>
  <c r="C219" i="11"/>
  <c r="D219" i="11"/>
  <c r="C220" i="11"/>
  <c r="D220" i="11"/>
  <c r="C221" i="11"/>
  <c r="D221" i="11"/>
  <c r="C213" i="11"/>
  <c r="D213" i="11"/>
  <c r="F31" i="36" l="1"/>
  <c r="T40" i="35"/>
  <c r="F17" i="36"/>
  <c r="T26" i="35"/>
  <c r="F14" i="36"/>
  <c r="T23" i="35"/>
  <c r="T25" i="35" s="1"/>
  <c r="F30" i="36"/>
  <c r="T39" i="35"/>
  <c r="I36" i="10"/>
  <c r="E213" i="11"/>
  <c r="E220" i="11"/>
  <c r="E218" i="11"/>
  <c r="E216" i="11"/>
  <c r="E214" i="11"/>
  <c r="E221" i="11"/>
  <c r="E219" i="11"/>
  <c r="E217" i="11"/>
  <c r="E215" i="11"/>
  <c r="F220" i="11"/>
  <c r="G220" i="11" s="1"/>
  <c r="H220" i="11" s="1"/>
  <c r="F218" i="11"/>
  <c r="G218" i="11" s="1"/>
  <c r="H218" i="11" s="1"/>
  <c r="F216" i="11"/>
  <c r="F214" i="11"/>
  <c r="G214" i="11" s="1"/>
  <c r="H214" i="11" s="1"/>
  <c r="F213" i="11"/>
  <c r="F221" i="11"/>
  <c r="F219" i="11"/>
  <c r="F217" i="11"/>
  <c r="F215" i="11"/>
  <c r="T27" i="35" l="1"/>
  <c r="T30" i="35" s="1"/>
  <c r="T35" i="35" s="1"/>
  <c r="T38" i="35" s="1"/>
  <c r="T41" i="35" s="1"/>
  <c r="T50" i="35" s="1"/>
  <c r="G216" i="11"/>
  <c r="H216" i="11" s="1"/>
  <c r="G219" i="11"/>
  <c r="H219" i="11" s="1"/>
  <c r="G215" i="11"/>
  <c r="H215" i="11" s="1"/>
  <c r="G213" i="11"/>
  <c r="H213" i="11" s="1"/>
  <c r="G221" i="11"/>
  <c r="H221" i="11" s="1"/>
  <c r="G217" i="11"/>
  <c r="H217" i="11" s="1"/>
  <c r="C197" i="11"/>
  <c r="D197" i="11"/>
  <c r="C198" i="11"/>
  <c r="D198" i="11"/>
  <c r="C199" i="11"/>
  <c r="D199" i="11"/>
  <c r="C200" i="11"/>
  <c r="D200" i="11"/>
  <c r="C201" i="11"/>
  <c r="D201" i="11"/>
  <c r="C199" i="2"/>
  <c r="D199" i="2"/>
  <c r="C200" i="2"/>
  <c r="D200" i="2"/>
  <c r="C201" i="2"/>
  <c r="D201" i="2"/>
  <c r="C202" i="2"/>
  <c r="D202" i="2"/>
  <c r="H214" i="2"/>
  <c r="H215" i="2"/>
  <c r="H216" i="2"/>
  <c r="H217" i="2"/>
  <c r="H218" i="2"/>
  <c r="H219" i="2"/>
  <c r="E197" i="11" l="1"/>
  <c r="E201" i="2"/>
  <c r="E199" i="2"/>
  <c r="F198" i="11"/>
  <c r="F202" i="2"/>
  <c r="F200" i="11"/>
  <c r="E202" i="2"/>
  <c r="E198" i="11"/>
  <c r="E200" i="2"/>
  <c r="E201" i="11"/>
  <c r="E199" i="11"/>
  <c r="F200" i="2"/>
  <c r="F201" i="2"/>
  <c r="E200" i="11"/>
  <c r="F201" i="11"/>
  <c r="F197" i="11"/>
  <c r="F199" i="2"/>
  <c r="F199" i="11"/>
  <c r="E87" i="2"/>
  <c r="F87" i="2"/>
  <c r="G163" i="2"/>
  <c r="H163" i="2" s="1"/>
  <c r="B35" i="10"/>
  <c r="C265" i="11"/>
  <c r="G197" i="11" l="1"/>
  <c r="H197" i="11" s="1"/>
  <c r="G198" i="11"/>
  <c r="H198" i="11" s="1"/>
  <c r="G201" i="2"/>
  <c r="H201" i="2" s="1"/>
  <c r="G199" i="2"/>
  <c r="H199" i="2" s="1"/>
  <c r="G200" i="11"/>
  <c r="H200" i="11" s="1"/>
  <c r="G202" i="2"/>
  <c r="H202" i="2" s="1"/>
  <c r="G199" i="11"/>
  <c r="H199" i="11" s="1"/>
  <c r="G201" i="11"/>
  <c r="H201" i="11" s="1"/>
  <c r="G200" i="2"/>
  <c r="H200" i="2" s="1"/>
  <c r="C223" i="11"/>
  <c r="C222" i="2"/>
  <c r="C223" i="2"/>
  <c r="D112" i="11"/>
  <c r="D115" i="2"/>
  <c r="E203" i="2" l="1"/>
  <c r="E202" i="11"/>
  <c r="F202" i="11"/>
  <c r="F203" i="2"/>
  <c r="C112" i="11"/>
  <c r="C115" i="2"/>
  <c r="D223" i="11"/>
  <c r="D222" i="2"/>
  <c r="G20" i="11" l="1"/>
  <c r="H20" i="11" s="1"/>
  <c r="G202" i="11"/>
  <c r="H202" i="11" s="1"/>
  <c r="G203" i="2"/>
  <c r="H203" i="2" s="1"/>
  <c r="E115" i="2"/>
  <c r="F115" i="2"/>
  <c r="E112" i="11"/>
  <c r="F112" i="11"/>
  <c r="E222" i="2"/>
  <c r="F222" i="2"/>
  <c r="E223" i="11"/>
  <c r="F223" i="11"/>
  <c r="G222" i="2" l="1"/>
  <c r="H222" i="2" s="1"/>
  <c r="G223" i="11"/>
  <c r="H223" i="11" s="1"/>
  <c r="G115" i="2"/>
  <c r="H115" i="2" s="1"/>
  <c r="G112" i="11"/>
  <c r="H112" i="11" s="1"/>
  <c r="D223" i="2"/>
  <c r="E223" i="2" l="1"/>
  <c r="F223" i="2"/>
  <c r="G223" i="2" l="1"/>
  <c r="H223" i="2" s="1"/>
  <c r="D265" i="11"/>
  <c r="E265" i="11" l="1"/>
  <c r="F265" i="11"/>
  <c r="E42" i="2"/>
  <c r="F42" i="2"/>
  <c r="D212" i="11"/>
  <c r="C169" i="11"/>
  <c r="C170" i="2"/>
  <c r="G265" i="11" l="1"/>
  <c r="H265" i="11" s="1"/>
  <c r="G42" i="2"/>
  <c r="H42" i="2" s="1"/>
  <c r="D169" i="11"/>
  <c r="E169" i="11" s="1"/>
  <c r="D170" i="2"/>
  <c r="F170" i="2" s="1"/>
  <c r="E170" i="2" l="1"/>
  <c r="G170" i="2" s="1"/>
  <c r="H170" i="2" s="1"/>
  <c r="F169" i="11"/>
  <c r="G169" i="11" s="1"/>
  <c r="H169" i="11" s="1"/>
  <c r="H213" i="2" l="1"/>
  <c r="C57" i="11" l="1"/>
  <c r="D57" i="11"/>
  <c r="C58" i="2"/>
  <c r="D58" i="2"/>
  <c r="E58" i="2" l="1"/>
  <c r="E57" i="11"/>
  <c r="F57" i="11"/>
  <c r="F58" i="2"/>
  <c r="F49" i="19"/>
  <c r="E49" i="19"/>
  <c r="F48" i="19"/>
  <c r="E48" i="19"/>
  <c r="F47" i="19"/>
  <c r="E47" i="19"/>
  <c r="F46" i="19"/>
  <c r="E46" i="19"/>
  <c r="F45" i="19"/>
  <c r="E45" i="19"/>
  <c r="F44" i="19"/>
  <c r="E44" i="19"/>
  <c r="F43" i="19"/>
  <c r="E43" i="19"/>
  <c r="F42" i="19"/>
  <c r="E42" i="19"/>
  <c r="F41" i="19"/>
  <c r="E41" i="19"/>
  <c r="F40" i="19"/>
  <c r="E40" i="19"/>
  <c r="F39" i="19"/>
  <c r="E39" i="19"/>
  <c r="F38" i="19"/>
  <c r="E38" i="19"/>
  <c r="F37" i="19"/>
  <c r="E37" i="19"/>
  <c r="F36" i="19"/>
  <c r="E36" i="19"/>
  <c r="F35" i="19"/>
  <c r="E35" i="19"/>
  <c r="F34" i="19"/>
  <c r="E34" i="19"/>
  <c r="F33" i="19"/>
  <c r="E33" i="19"/>
  <c r="F32" i="19"/>
  <c r="E32" i="19"/>
  <c r="F31" i="19"/>
  <c r="E31" i="19"/>
  <c r="F30" i="19"/>
  <c r="E30" i="19"/>
  <c r="F29" i="19"/>
  <c r="E29" i="19"/>
  <c r="F28" i="19"/>
  <c r="E28" i="19"/>
  <c r="F27" i="19"/>
  <c r="E27" i="19"/>
  <c r="F26" i="19"/>
  <c r="E26" i="19"/>
  <c r="F25" i="19"/>
  <c r="F24" i="19"/>
  <c r="F23" i="19"/>
  <c r="E23" i="19"/>
  <c r="F22" i="19"/>
  <c r="E22" i="19"/>
  <c r="F21" i="19"/>
  <c r="E21" i="19"/>
  <c r="F20" i="19"/>
  <c r="E20" i="19"/>
  <c r="F19" i="19"/>
  <c r="F18" i="19"/>
  <c r="E18" i="19"/>
  <c r="F17" i="19"/>
  <c r="E17" i="19"/>
  <c r="F16" i="19"/>
  <c r="E16" i="19"/>
  <c r="F15" i="19"/>
  <c r="E15" i="19"/>
  <c r="F14" i="19"/>
  <c r="E14" i="19"/>
  <c r="F13" i="19"/>
  <c r="E13" i="19"/>
  <c r="F12" i="19"/>
  <c r="E12" i="19"/>
  <c r="F11" i="19"/>
  <c r="E11" i="19"/>
  <c r="F10" i="19"/>
  <c r="G58" i="2" l="1"/>
  <c r="H58" i="2" s="1"/>
  <c r="G57" i="11"/>
  <c r="H57" i="11" s="1"/>
  <c r="F50" i="19"/>
  <c r="G39" i="19"/>
  <c r="G40" i="19"/>
  <c r="G41" i="19"/>
  <c r="G42" i="19"/>
  <c r="G43" i="19"/>
  <c r="G44" i="19"/>
  <c r="G45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49" i="19"/>
  <c r="G46" i="19"/>
  <c r="G47" i="19"/>
  <c r="G48" i="19"/>
  <c r="G10" i="19"/>
  <c r="C19" i="2" l="1"/>
  <c r="D19" i="2"/>
  <c r="F19" i="2" l="1"/>
  <c r="E19" i="2"/>
  <c r="F90" i="2"/>
  <c r="E90" i="2"/>
  <c r="G19" i="2" l="1"/>
  <c r="H19" i="2" s="1"/>
  <c r="G88" i="11"/>
  <c r="H88" i="11" s="1"/>
  <c r="G90" i="2"/>
  <c r="H90" i="2" s="1"/>
  <c r="C270" i="11" l="1"/>
  <c r="D270" i="11"/>
  <c r="C271" i="11"/>
  <c r="D271" i="11"/>
  <c r="C272" i="11"/>
  <c r="D272" i="11"/>
  <c r="C266" i="2"/>
  <c r="D266" i="2"/>
  <c r="C267" i="2"/>
  <c r="D267" i="2"/>
  <c r="C268" i="2"/>
  <c r="D268" i="2"/>
  <c r="F89" i="2" l="1"/>
  <c r="E88" i="2"/>
  <c r="F88" i="2"/>
  <c r="E89" i="2"/>
  <c r="E271" i="11"/>
  <c r="E270" i="11"/>
  <c r="F268" i="2"/>
  <c r="E266" i="2"/>
  <c r="F271" i="11"/>
  <c r="E267" i="2"/>
  <c r="F266" i="2"/>
  <c r="F270" i="11"/>
  <c r="F267" i="2"/>
  <c r="E272" i="11"/>
  <c r="F272" i="11"/>
  <c r="E268" i="2"/>
  <c r="G267" i="2" l="1"/>
  <c r="H267" i="2" s="1"/>
  <c r="G272" i="11"/>
  <c r="H272" i="11" s="1"/>
  <c r="G270" i="11"/>
  <c r="H270" i="11" s="1"/>
  <c r="G271" i="11"/>
  <c r="H271" i="11" s="1"/>
  <c r="G266" i="2"/>
  <c r="H266" i="2" s="1"/>
  <c r="G268" i="2"/>
  <c r="H268" i="2" s="1"/>
  <c r="G87" i="11"/>
  <c r="H87" i="11" s="1"/>
  <c r="G86" i="11"/>
  <c r="H86" i="11" s="1"/>
  <c r="G89" i="2"/>
  <c r="H89" i="2" s="1"/>
  <c r="G88" i="2"/>
  <c r="H88" i="2" s="1"/>
  <c r="E24" i="19" l="1"/>
  <c r="G24" i="19" l="1"/>
  <c r="E25" i="19" l="1"/>
  <c r="G25" i="19" s="1"/>
  <c r="G50" i="19" l="1"/>
  <c r="E50" i="19"/>
  <c r="D161" i="11" l="1"/>
  <c r="C161" i="11"/>
  <c r="C160" i="11" s="1"/>
  <c r="B30" i="10" s="1"/>
  <c r="D162" i="2"/>
  <c r="D161" i="2" s="1"/>
  <c r="C162" i="2"/>
  <c r="E161" i="11" l="1"/>
  <c r="F161" i="11"/>
  <c r="D160" i="11"/>
  <c r="E162" i="2"/>
  <c r="C161" i="2"/>
  <c r="E161" i="2" s="1"/>
  <c r="F162" i="2"/>
  <c r="F160" i="11" l="1"/>
  <c r="F30" i="10" s="1"/>
  <c r="C30" i="10"/>
  <c r="G162" i="2"/>
  <c r="H162" i="2" s="1"/>
  <c r="G161" i="11"/>
  <c r="H161" i="11" s="1"/>
  <c r="E160" i="11"/>
  <c r="F161" i="2"/>
  <c r="G161" i="2" s="1"/>
  <c r="H161" i="2" s="1"/>
  <c r="G160" i="11" l="1"/>
  <c r="H160" i="11" s="1"/>
  <c r="E30" i="10"/>
  <c r="K30" i="10" s="1"/>
  <c r="F43" i="14" s="1"/>
  <c r="C171" i="11" l="1"/>
  <c r="D171" i="11"/>
  <c r="C172" i="2"/>
  <c r="D172" i="2"/>
  <c r="E172" i="2" l="1"/>
  <c r="F172" i="2"/>
  <c r="E171" i="11"/>
  <c r="F171" i="11"/>
  <c r="G172" i="2" l="1"/>
  <c r="H172" i="2" s="1"/>
  <c r="G171" i="11"/>
  <c r="H171" i="11" s="1"/>
  <c r="C222" i="11" l="1"/>
  <c r="C221" i="2"/>
  <c r="D222" i="11" l="1"/>
  <c r="E222" i="11" s="1"/>
  <c r="D221" i="2"/>
  <c r="E221" i="2" s="1"/>
  <c r="F221" i="2" l="1"/>
  <c r="F222" i="11"/>
  <c r="G222" i="11" s="1"/>
  <c r="H222" i="11" s="1"/>
  <c r="G221" i="2" l="1"/>
  <c r="H221" i="2" s="1"/>
  <c r="F41" i="11" l="1"/>
  <c r="E41" i="11"/>
  <c r="G41" i="11" l="1"/>
  <c r="H41" i="11" s="1"/>
  <c r="C178" i="2" l="1"/>
  <c r="D178" i="2"/>
  <c r="E178" i="2" l="1"/>
  <c r="F178" i="2"/>
  <c r="G178" i="2" l="1"/>
  <c r="H178" i="2" s="1"/>
  <c r="C39" i="11" l="1"/>
  <c r="D39" i="11"/>
  <c r="F39" i="11" l="1"/>
  <c r="E39" i="11"/>
  <c r="C220" i="2"/>
  <c r="D220" i="2"/>
  <c r="G39" i="11" l="1"/>
  <c r="H39" i="11" s="1"/>
  <c r="F220" i="2"/>
  <c r="E220" i="2"/>
  <c r="G220" i="2" l="1"/>
  <c r="H220" i="2" s="1"/>
  <c r="C123" i="11" l="1"/>
  <c r="D123" i="11"/>
  <c r="C28" i="10" s="1"/>
  <c r="C124" i="11"/>
  <c r="D124" i="11"/>
  <c r="C156" i="11"/>
  <c r="C154" i="11" s="1"/>
  <c r="D156" i="11"/>
  <c r="D154" i="11" s="1"/>
  <c r="D122" i="11"/>
  <c r="C122" i="11"/>
  <c r="C125" i="2"/>
  <c r="D125" i="2"/>
  <c r="C133" i="2"/>
  <c r="D133" i="2"/>
  <c r="C155" i="2"/>
  <c r="B16" i="10" s="1"/>
  <c r="D155" i="2"/>
  <c r="C16" i="10" s="1"/>
  <c r="D124" i="2"/>
  <c r="C124" i="2"/>
  <c r="F154" i="11" l="1"/>
  <c r="C123" i="2"/>
  <c r="C121" i="11"/>
  <c r="D123" i="2"/>
  <c r="D121" i="11"/>
  <c r="E154" i="11"/>
  <c r="E125" i="2"/>
  <c r="E122" i="11"/>
  <c r="E156" i="11"/>
  <c r="E123" i="11"/>
  <c r="F124" i="2"/>
  <c r="E133" i="2"/>
  <c r="G126" i="2"/>
  <c r="H126" i="2" s="1"/>
  <c r="E124" i="11"/>
  <c r="F123" i="11"/>
  <c r="E124" i="2"/>
  <c r="F133" i="2"/>
  <c r="F125" i="2"/>
  <c r="F156" i="11"/>
  <c r="F124" i="11"/>
  <c r="F122" i="11"/>
  <c r="G154" i="11" l="1"/>
  <c r="H154" i="11" s="1"/>
  <c r="G133" i="2"/>
  <c r="H133" i="2" s="1"/>
  <c r="G124" i="11"/>
  <c r="H124" i="11" s="1"/>
  <c r="G156" i="11"/>
  <c r="H156" i="11" s="1"/>
  <c r="G125" i="2"/>
  <c r="H125" i="2" s="1"/>
  <c r="G122" i="11"/>
  <c r="H122" i="11" s="1"/>
  <c r="G124" i="2"/>
  <c r="H124" i="2" s="1"/>
  <c r="E121" i="11"/>
  <c r="G123" i="11"/>
  <c r="H123" i="11" s="1"/>
  <c r="F121" i="11"/>
  <c r="G121" i="11" l="1"/>
  <c r="H121" i="11" s="1"/>
  <c r="I47" i="14"/>
  <c r="I46" i="14"/>
  <c r="I45" i="14"/>
  <c r="I44" i="14"/>
  <c r="I43" i="14"/>
  <c r="I42" i="14"/>
  <c r="I36" i="14"/>
  <c r="I30" i="14"/>
  <c r="I29" i="14"/>
  <c r="I28" i="14"/>
  <c r="I27" i="14"/>
  <c r="I26" i="14"/>
  <c r="I25" i="14"/>
  <c r="I23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C174" i="11" l="1"/>
  <c r="D174" i="11"/>
  <c r="C175" i="11"/>
  <c r="D175" i="11"/>
  <c r="C176" i="11"/>
  <c r="D176" i="11"/>
  <c r="C178" i="11"/>
  <c r="D178" i="11"/>
  <c r="D173" i="11"/>
  <c r="C173" i="11"/>
  <c r="C175" i="2"/>
  <c r="D175" i="2"/>
  <c r="C176" i="2"/>
  <c r="D176" i="2"/>
  <c r="C177" i="2"/>
  <c r="D177" i="2"/>
  <c r="D174" i="2"/>
  <c r="C174" i="2"/>
  <c r="C172" i="11" l="1"/>
  <c r="C173" i="2"/>
  <c r="B21" i="10" s="1"/>
  <c r="D173" i="2"/>
  <c r="C21" i="10" s="1"/>
  <c r="D172" i="11"/>
  <c r="E176" i="11"/>
  <c r="F178" i="11"/>
  <c r="F176" i="11"/>
  <c r="E174" i="2"/>
  <c r="F176" i="2"/>
  <c r="E174" i="11"/>
  <c r="F177" i="2"/>
  <c r="F175" i="2"/>
  <c r="E175" i="11"/>
  <c r="F174" i="11"/>
  <c r="E176" i="2"/>
  <c r="E173" i="11"/>
  <c r="F175" i="11"/>
  <c r="E177" i="2"/>
  <c r="E175" i="2"/>
  <c r="E178" i="11"/>
  <c r="F173" i="11"/>
  <c r="F174" i="2"/>
  <c r="G176" i="11" l="1"/>
  <c r="H176" i="11" s="1"/>
  <c r="G178" i="11"/>
  <c r="H178" i="11" s="1"/>
  <c r="G174" i="11"/>
  <c r="H174" i="11" s="1"/>
  <c r="G175" i="2"/>
  <c r="H175" i="2" s="1"/>
  <c r="F172" i="11"/>
  <c r="G175" i="11"/>
  <c r="H175" i="11" s="1"/>
  <c r="F173" i="2"/>
  <c r="F21" i="10" s="1"/>
  <c r="G174" i="2"/>
  <c r="H174" i="2" s="1"/>
  <c r="E173" i="2"/>
  <c r="G176" i="2"/>
  <c r="H176" i="2" s="1"/>
  <c r="G173" i="11"/>
  <c r="H173" i="11" s="1"/>
  <c r="E172" i="11"/>
  <c r="G177" i="2"/>
  <c r="H177" i="2" s="1"/>
  <c r="C273" i="11"/>
  <c r="D273" i="11"/>
  <c r="C269" i="2"/>
  <c r="D269" i="2"/>
  <c r="G172" i="11" l="1"/>
  <c r="H172" i="11" s="1"/>
  <c r="E21" i="10"/>
  <c r="G173" i="2"/>
  <c r="H173" i="2" s="1"/>
  <c r="E269" i="2"/>
  <c r="F269" i="2"/>
  <c r="E273" i="11"/>
  <c r="F273" i="11"/>
  <c r="C57" i="2"/>
  <c r="D57" i="2"/>
  <c r="G269" i="2" l="1"/>
  <c r="H269" i="2" s="1"/>
  <c r="G273" i="11"/>
  <c r="H273" i="11" s="1"/>
  <c r="L21" i="10"/>
  <c r="F29" i="14" s="1"/>
  <c r="K21" i="10"/>
  <c r="E57" i="2"/>
  <c r="F57" i="2"/>
  <c r="G57" i="2" l="1"/>
  <c r="H57" i="2" s="1"/>
  <c r="D198" i="2" l="1"/>
  <c r="C198" i="2" l="1"/>
  <c r="E198" i="2" l="1"/>
  <c r="F198" i="2"/>
  <c r="G198" i="2" l="1"/>
  <c r="H198" i="2" s="1"/>
  <c r="D269" i="11" l="1"/>
  <c r="C269" i="11"/>
  <c r="D268" i="11"/>
  <c r="C268" i="11"/>
  <c r="D267" i="11"/>
  <c r="C267" i="11"/>
  <c r="D244" i="11"/>
  <c r="D243" i="11" s="1"/>
  <c r="C244" i="11"/>
  <c r="C243" i="11" s="1"/>
  <c r="D211" i="11"/>
  <c r="C212" i="11"/>
  <c r="C205" i="11"/>
  <c r="D204" i="11"/>
  <c r="C204" i="11"/>
  <c r="C203" i="11"/>
  <c r="D196" i="11"/>
  <c r="C196" i="11"/>
  <c r="D193" i="11"/>
  <c r="C193" i="11"/>
  <c r="D192" i="11"/>
  <c r="C192" i="11"/>
  <c r="D190" i="11"/>
  <c r="C190" i="11"/>
  <c r="D189" i="11"/>
  <c r="C189" i="11"/>
  <c r="D188" i="11"/>
  <c r="C188" i="11"/>
  <c r="D186" i="11"/>
  <c r="C186" i="11"/>
  <c r="D183" i="11"/>
  <c r="D182" i="11" s="1"/>
  <c r="C183" i="11"/>
  <c r="C182" i="11" s="1"/>
  <c r="D170" i="11"/>
  <c r="C170" i="11"/>
  <c r="D168" i="11"/>
  <c r="C168" i="11"/>
  <c r="D165" i="11"/>
  <c r="D164" i="11" s="1"/>
  <c r="C165" i="11"/>
  <c r="C164" i="11" s="1"/>
  <c r="D159" i="11"/>
  <c r="D158" i="11" s="1"/>
  <c r="C159" i="11"/>
  <c r="C158" i="11" s="1"/>
  <c r="D114" i="11"/>
  <c r="D113" i="11"/>
  <c r="D111" i="11"/>
  <c r="D110" i="11"/>
  <c r="D109" i="11"/>
  <c r="D100" i="11"/>
  <c r="D99" i="11"/>
  <c r="D98" i="11"/>
  <c r="D97" i="11"/>
  <c r="D96" i="11"/>
  <c r="D95" i="11"/>
  <c r="D94" i="11"/>
  <c r="D93" i="11"/>
  <c r="D92" i="11"/>
  <c r="D91" i="11"/>
  <c r="D82" i="11"/>
  <c r="C82" i="11"/>
  <c r="D81" i="11"/>
  <c r="C81" i="11"/>
  <c r="D80" i="11"/>
  <c r="C80" i="11"/>
  <c r="D78" i="11"/>
  <c r="C78" i="11"/>
  <c r="D77" i="11"/>
  <c r="C77" i="11"/>
  <c r="D75" i="11"/>
  <c r="C75" i="11"/>
  <c r="D73" i="11"/>
  <c r="C73" i="11"/>
  <c r="D72" i="11"/>
  <c r="C72" i="11"/>
  <c r="D71" i="11"/>
  <c r="C71" i="11"/>
  <c r="D70" i="11"/>
  <c r="C70" i="11"/>
  <c r="D69" i="11"/>
  <c r="C69" i="11"/>
  <c r="D68" i="11"/>
  <c r="C68" i="11"/>
  <c r="D67" i="11"/>
  <c r="C67" i="11"/>
  <c r="D65" i="11"/>
  <c r="C65" i="11"/>
  <c r="D64" i="11"/>
  <c r="C64" i="11"/>
  <c r="D63" i="11"/>
  <c r="C63" i="11"/>
  <c r="D61" i="11"/>
  <c r="C61" i="11"/>
  <c r="D54" i="11"/>
  <c r="C54" i="11"/>
  <c r="D40" i="11"/>
  <c r="C40" i="11"/>
  <c r="D38" i="11"/>
  <c r="C38" i="11"/>
  <c r="D37" i="11"/>
  <c r="C37" i="11"/>
  <c r="D35" i="11"/>
  <c r="C35" i="11"/>
  <c r="D34" i="11"/>
  <c r="C34" i="11"/>
  <c r="D33" i="11"/>
  <c r="C33" i="11"/>
  <c r="D32" i="11"/>
  <c r="C32" i="11"/>
  <c r="D30" i="11"/>
  <c r="C30" i="11"/>
  <c r="D29" i="11"/>
  <c r="C29" i="11"/>
  <c r="D27" i="11"/>
  <c r="C27" i="11"/>
  <c r="D26" i="11"/>
  <c r="C26" i="11"/>
  <c r="D22" i="11"/>
  <c r="C22" i="11"/>
  <c r="D18" i="11"/>
  <c r="C18" i="11"/>
  <c r="D13" i="11"/>
  <c r="C13" i="11"/>
  <c r="D12" i="11"/>
  <c r="C12" i="11"/>
  <c r="D11" i="11"/>
  <c r="C11" i="11"/>
  <c r="D10" i="11"/>
  <c r="C10" i="11"/>
  <c r="D9" i="11"/>
  <c r="C9" i="11"/>
  <c r="D8" i="11"/>
  <c r="C8" i="11"/>
  <c r="D7" i="11"/>
  <c r="C7" i="11"/>
  <c r="D6" i="11"/>
  <c r="E2" i="11"/>
  <c r="E2" i="2"/>
  <c r="C91" i="2"/>
  <c r="C86" i="2" s="1"/>
  <c r="B15" i="10" s="1"/>
  <c r="D86" i="2"/>
  <c r="C15" i="10" s="1"/>
  <c r="D28" i="2"/>
  <c r="C29" i="2"/>
  <c r="D29" i="2"/>
  <c r="K36" i="10"/>
  <c r="D28" i="11" l="1"/>
  <c r="D36" i="11"/>
  <c r="C36" i="11"/>
  <c r="C76" i="11"/>
  <c r="D31" i="11"/>
  <c r="C31" i="11"/>
  <c r="C28" i="11"/>
  <c r="F18" i="14"/>
  <c r="E86" i="2"/>
  <c r="E15" i="10" s="1"/>
  <c r="F86" i="2"/>
  <c r="F15" i="10" s="1"/>
  <c r="C211" i="11"/>
  <c r="E211" i="11" s="1"/>
  <c r="E212" i="11"/>
  <c r="C266" i="11"/>
  <c r="D187" i="11"/>
  <c r="C83" i="11"/>
  <c r="D76" i="11"/>
  <c r="D79" i="11"/>
  <c r="D191" i="11"/>
  <c r="C191" i="11"/>
  <c r="C195" i="11"/>
  <c r="C194" i="11" s="1"/>
  <c r="D266" i="11"/>
  <c r="C187" i="11"/>
  <c r="D195" i="11"/>
  <c r="D194" i="11" s="1"/>
  <c r="D53" i="11"/>
  <c r="D167" i="11"/>
  <c r="D90" i="11"/>
  <c r="C17" i="10" s="1"/>
  <c r="F17" i="10" s="1"/>
  <c r="D62" i="11"/>
  <c r="C66" i="11"/>
  <c r="C167" i="11"/>
  <c r="D66" i="11"/>
  <c r="C53" i="11"/>
  <c r="C62" i="11"/>
  <c r="D21" i="11"/>
  <c r="D25" i="11"/>
  <c r="D5" i="11"/>
  <c r="C21" i="11"/>
  <c r="C79" i="11"/>
  <c r="E6" i="11"/>
  <c r="E7" i="11"/>
  <c r="E8" i="11"/>
  <c r="E9" i="11"/>
  <c r="E10" i="11"/>
  <c r="E11" i="11"/>
  <c r="E12" i="11"/>
  <c r="E13" i="11"/>
  <c r="E18" i="11"/>
  <c r="C5" i="11"/>
  <c r="E22" i="11"/>
  <c r="E27" i="11"/>
  <c r="E29" i="11"/>
  <c r="E30" i="11"/>
  <c r="E32" i="11"/>
  <c r="E33" i="11"/>
  <c r="E34" i="11"/>
  <c r="E35" i="11"/>
  <c r="E37" i="11"/>
  <c r="E38" i="11"/>
  <c r="E54" i="11"/>
  <c r="E61" i="11"/>
  <c r="E63" i="11"/>
  <c r="E64" i="11"/>
  <c r="E65" i="11"/>
  <c r="E67" i="11"/>
  <c r="E68" i="11"/>
  <c r="E69" i="11"/>
  <c r="E70" i="11"/>
  <c r="E71" i="11"/>
  <c r="E72" i="11"/>
  <c r="E73" i="11"/>
  <c r="E75" i="11"/>
  <c r="E77" i="11"/>
  <c r="E78" i="11"/>
  <c r="E80" i="11"/>
  <c r="E81" i="11"/>
  <c r="E82" i="11"/>
  <c r="E158" i="11"/>
  <c r="E159" i="11"/>
  <c r="E164" i="11"/>
  <c r="E165" i="11"/>
  <c r="E168" i="11"/>
  <c r="E170" i="11"/>
  <c r="E182" i="11"/>
  <c r="E183" i="11"/>
  <c r="E186" i="11"/>
  <c r="E188" i="11"/>
  <c r="E189" i="11"/>
  <c r="E190" i="11"/>
  <c r="E192" i="11"/>
  <c r="E193" i="11"/>
  <c r="E196" i="11"/>
  <c r="E203" i="11"/>
  <c r="E204" i="11"/>
  <c r="E205" i="11"/>
  <c r="E243" i="11"/>
  <c r="E244" i="11"/>
  <c r="E267" i="11"/>
  <c r="E268" i="11"/>
  <c r="E269" i="11"/>
  <c r="E26" i="11"/>
  <c r="C25" i="11"/>
  <c r="F6" i="11"/>
  <c r="F7" i="11"/>
  <c r="F8" i="11"/>
  <c r="F9" i="11"/>
  <c r="F10" i="11"/>
  <c r="F11" i="11"/>
  <c r="F12" i="11"/>
  <c r="F13" i="11"/>
  <c r="F18" i="11"/>
  <c r="F22" i="11"/>
  <c r="F26" i="11"/>
  <c r="F27" i="11"/>
  <c r="F29" i="11"/>
  <c r="F30" i="11"/>
  <c r="F32" i="11"/>
  <c r="F33" i="11"/>
  <c r="F34" i="11"/>
  <c r="F35" i="11"/>
  <c r="F37" i="11"/>
  <c r="F38" i="11"/>
  <c r="F54" i="11"/>
  <c r="F61" i="11"/>
  <c r="F63" i="11"/>
  <c r="F64" i="11"/>
  <c r="F65" i="11"/>
  <c r="F67" i="11"/>
  <c r="F68" i="11"/>
  <c r="F69" i="11"/>
  <c r="F70" i="11"/>
  <c r="F71" i="11"/>
  <c r="F72" i="11"/>
  <c r="F73" i="11"/>
  <c r="F75" i="11"/>
  <c r="F77" i="11"/>
  <c r="F78" i="11"/>
  <c r="F80" i="11"/>
  <c r="F81" i="11"/>
  <c r="F82" i="11"/>
  <c r="F158" i="11"/>
  <c r="F159" i="11"/>
  <c r="F164" i="11"/>
  <c r="F165" i="11"/>
  <c r="F168" i="11"/>
  <c r="F170" i="11"/>
  <c r="F182" i="11"/>
  <c r="F183" i="11"/>
  <c r="F186" i="11"/>
  <c r="F188" i="11"/>
  <c r="F189" i="11"/>
  <c r="F190" i="11"/>
  <c r="F192" i="11"/>
  <c r="F193" i="11"/>
  <c r="F196" i="11"/>
  <c r="F203" i="11"/>
  <c r="F204" i="11"/>
  <c r="F205" i="11"/>
  <c r="F212" i="11"/>
  <c r="F243" i="11"/>
  <c r="F244" i="11"/>
  <c r="F267" i="11"/>
  <c r="F268" i="11"/>
  <c r="F269" i="11"/>
  <c r="E91" i="2"/>
  <c r="F91" i="2"/>
  <c r="E29" i="2"/>
  <c r="E28" i="2"/>
  <c r="F29" i="2"/>
  <c r="F28" i="2"/>
  <c r="C206" i="2"/>
  <c r="B31" i="10" s="1"/>
  <c r="D206" i="2"/>
  <c r="C31" i="10" s="1"/>
  <c r="G186" i="11" l="1"/>
  <c r="H186" i="11" s="1"/>
  <c r="G182" i="11"/>
  <c r="H182" i="11" s="1"/>
  <c r="G61" i="11"/>
  <c r="H61" i="11" s="1"/>
  <c r="G269" i="11"/>
  <c r="H269" i="11" s="1"/>
  <c r="G203" i="11"/>
  <c r="H203" i="11" s="1"/>
  <c r="G75" i="11"/>
  <c r="H75" i="11" s="1"/>
  <c r="G205" i="11"/>
  <c r="H205" i="11" s="1"/>
  <c r="G268" i="11"/>
  <c r="H268" i="11" s="1"/>
  <c r="G204" i="11"/>
  <c r="H204" i="11" s="1"/>
  <c r="G267" i="11"/>
  <c r="H267" i="11" s="1"/>
  <c r="D19" i="11"/>
  <c r="D4" i="11" s="1"/>
  <c r="G196" i="11"/>
  <c r="H196" i="11" s="1"/>
  <c r="G244" i="11"/>
  <c r="H244" i="11" s="1"/>
  <c r="G212" i="11"/>
  <c r="H212" i="11" s="1"/>
  <c r="G243" i="11"/>
  <c r="H243" i="11" s="1"/>
  <c r="E40" i="11"/>
  <c r="E31" i="11"/>
  <c r="F40" i="11"/>
  <c r="G22" i="11"/>
  <c r="H22" i="11" s="1"/>
  <c r="F83" i="11"/>
  <c r="E83" i="11"/>
  <c r="G193" i="11"/>
  <c r="H193" i="11" s="1"/>
  <c r="G192" i="11"/>
  <c r="H192" i="11" s="1"/>
  <c r="F211" i="11"/>
  <c r="G211" i="11" s="1"/>
  <c r="H211" i="11" s="1"/>
  <c r="C210" i="11"/>
  <c r="D163" i="11"/>
  <c r="D157" i="11" s="1"/>
  <c r="E191" i="11"/>
  <c r="F191" i="11"/>
  <c r="F187" i="11"/>
  <c r="E187" i="11"/>
  <c r="F76" i="11"/>
  <c r="F195" i="11"/>
  <c r="E195" i="11"/>
  <c r="E53" i="11"/>
  <c r="E266" i="11"/>
  <c r="F266" i="11"/>
  <c r="E79" i="11"/>
  <c r="D210" i="11"/>
  <c r="E21" i="11"/>
  <c r="E66" i="11"/>
  <c r="E167" i="11"/>
  <c r="C163" i="11"/>
  <c r="C157" i="11" s="1"/>
  <c r="E76" i="11"/>
  <c r="E62" i="11"/>
  <c r="F167" i="11"/>
  <c r="F66" i="11"/>
  <c r="F62" i="11"/>
  <c r="F25" i="11"/>
  <c r="F53" i="11"/>
  <c r="F28" i="11"/>
  <c r="E28" i="11"/>
  <c r="G89" i="11"/>
  <c r="H89" i="11" s="1"/>
  <c r="G82" i="11"/>
  <c r="H82" i="11" s="1"/>
  <c r="G80" i="11"/>
  <c r="H80" i="11" s="1"/>
  <c r="G67" i="11"/>
  <c r="H67" i="11" s="1"/>
  <c r="G64" i="11"/>
  <c r="H64" i="11" s="1"/>
  <c r="G54" i="11"/>
  <c r="H54" i="11" s="1"/>
  <c r="G37" i="11"/>
  <c r="H37" i="11" s="1"/>
  <c r="G34" i="11"/>
  <c r="H34" i="11" s="1"/>
  <c r="G32" i="11"/>
  <c r="H32" i="11" s="1"/>
  <c r="G30" i="11"/>
  <c r="H30" i="11" s="1"/>
  <c r="G27" i="11"/>
  <c r="H27" i="11" s="1"/>
  <c r="F21" i="11"/>
  <c r="G18" i="11"/>
  <c r="H18" i="11" s="1"/>
  <c r="G12" i="11"/>
  <c r="H12" i="11" s="1"/>
  <c r="G9" i="11"/>
  <c r="H9" i="11" s="1"/>
  <c r="G6" i="11"/>
  <c r="H6" i="11" s="1"/>
  <c r="E5" i="11"/>
  <c r="G159" i="11"/>
  <c r="H159" i="11" s="1"/>
  <c r="G189" i="11"/>
  <c r="H189" i="11" s="1"/>
  <c r="G183" i="11"/>
  <c r="H183" i="11" s="1"/>
  <c r="G26" i="11"/>
  <c r="H26" i="11" s="1"/>
  <c r="G13" i="11"/>
  <c r="H13" i="11" s="1"/>
  <c r="G10" i="11"/>
  <c r="H10" i="11" s="1"/>
  <c r="G7" i="11"/>
  <c r="H7" i="11" s="1"/>
  <c r="F5" i="11"/>
  <c r="G78" i="11"/>
  <c r="H78" i="11" s="1"/>
  <c r="G72" i="11"/>
  <c r="H72" i="11" s="1"/>
  <c r="G70" i="11"/>
  <c r="H70" i="11" s="1"/>
  <c r="G68" i="11"/>
  <c r="H68" i="11" s="1"/>
  <c r="G65" i="11"/>
  <c r="H65" i="11" s="1"/>
  <c r="G63" i="11"/>
  <c r="H63" i="11" s="1"/>
  <c r="G42" i="11"/>
  <c r="H42" i="11" s="1"/>
  <c r="G38" i="11"/>
  <c r="H38" i="11" s="1"/>
  <c r="G35" i="11"/>
  <c r="H35" i="11" s="1"/>
  <c r="G33" i="11"/>
  <c r="H33" i="11" s="1"/>
  <c r="G29" i="11"/>
  <c r="H29" i="11" s="1"/>
  <c r="G11" i="11"/>
  <c r="H11" i="11" s="1"/>
  <c r="G8" i="11"/>
  <c r="H8" i="11" s="1"/>
  <c r="G190" i="11"/>
  <c r="H190" i="11" s="1"/>
  <c r="G188" i="11"/>
  <c r="H188" i="11" s="1"/>
  <c r="G168" i="11"/>
  <c r="H168" i="11" s="1"/>
  <c r="G165" i="11"/>
  <c r="H165" i="11" s="1"/>
  <c r="G158" i="11"/>
  <c r="H158" i="11" s="1"/>
  <c r="F79" i="11"/>
  <c r="G170" i="11"/>
  <c r="H170" i="11" s="1"/>
  <c r="G164" i="11"/>
  <c r="H164" i="11" s="1"/>
  <c r="G85" i="11"/>
  <c r="H85" i="11" s="1"/>
  <c r="G81" i="11"/>
  <c r="H81" i="11" s="1"/>
  <c r="G77" i="11"/>
  <c r="H77" i="11" s="1"/>
  <c r="G73" i="11"/>
  <c r="H73" i="11" s="1"/>
  <c r="G71" i="11"/>
  <c r="H71" i="11" s="1"/>
  <c r="G69" i="11"/>
  <c r="H69" i="11" s="1"/>
  <c r="G29" i="2"/>
  <c r="H29" i="2" s="1"/>
  <c r="G91" i="2"/>
  <c r="H91" i="2" s="1"/>
  <c r="G28" i="2"/>
  <c r="H28" i="2" s="1"/>
  <c r="E25" i="11"/>
  <c r="E206" i="2"/>
  <c r="F206" i="2"/>
  <c r="G266" i="11" l="1"/>
  <c r="H266" i="11" s="1"/>
  <c r="G195" i="11"/>
  <c r="H195" i="11" s="1"/>
  <c r="E36" i="11"/>
  <c r="F36" i="11"/>
  <c r="G40" i="11"/>
  <c r="H40" i="11" s="1"/>
  <c r="F31" i="11"/>
  <c r="G31" i="11" s="1"/>
  <c r="H31" i="11" s="1"/>
  <c r="E31" i="10"/>
  <c r="H31" i="10" s="1"/>
  <c r="G21" i="11"/>
  <c r="H21" i="11" s="1"/>
  <c r="G191" i="11"/>
  <c r="H191" i="11" s="1"/>
  <c r="G206" i="2"/>
  <c r="H206" i="2" s="1"/>
  <c r="E210" i="11"/>
  <c r="G66" i="11"/>
  <c r="H66" i="11" s="1"/>
  <c r="G187" i="11"/>
  <c r="H187" i="11" s="1"/>
  <c r="E157" i="11"/>
  <c r="G79" i="11"/>
  <c r="H79" i="11" s="1"/>
  <c r="D277" i="11"/>
  <c r="E194" i="11"/>
  <c r="F157" i="11"/>
  <c r="F194" i="11"/>
  <c r="G53" i="11"/>
  <c r="H53" i="11" s="1"/>
  <c r="G76" i="11"/>
  <c r="H76" i="11" s="1"/>
  <c r="F210" i="11"/>
  <c r="G167" i="11"/>
  <c r="H167" i="11" s="1"/>
  <c r="F163" i="11"/>
  <c r="E163" i="11"/>
  <c r="G62" i="11"/>
  <c r="H62" i="11" s="1"/>
  <c r="G83" i="11"/>
  <c r="H83" i="11" s="1"/>
  <c r="G84" i="11"/>
  <c r="H84" i="11" s="1"/>
  <c r="G25" i="11"/>
  <c r="H25" i="11" s="1"/>
  <c r="D274" i="11"/>
  <c r="G28" i="11"/>
  <c r="H28" i="11" s="1"/>
  <c r="G5" i="11"/>
  <c r="H5" i="11" s="1"/>
  <c r="G157" i="11" l="1"/>
  <c r="H157" i="11" s="1"/>
  <c r="G210" i="11"/>
  <c r="H210" i="11" s="1"/>
  <c r="G36" i="11"/>
  <c r="H36" i="11" s="1"/>
  <c r="I31" i="10"/>
  <c r="G194" i="11"/>
  <c r="H194" i="11" s="1"/>
  <c r="G163" i="11"/>
  <c r="H163" i="11" s="1"/>
  <c r="C194" i="2" l="1"/>
  <c r="D194" i="2"/>
  <c r="E194" i="2" l="1"/>
  <c r="F194" i="2"/>
  <c r="D11" i="2"/>
  <c r="G194" i="2" l="1"/>
  <c r="H194" i="2" s="1"/>
  <c r="C264" i="2" l="1"/>
  <c r="D264" i="2"/>
  <c r="C265" i="2"/>
  <c r="D265" i="2"/>
  <c r="D263" i="2"/>
  <c r="C263" i="2"/>
  <c r="B37" i="10" s="1"/>
  <c r="D212" i="2"/>
  <c r="D211" i="2" s="1"/>
  <c r="C32" i="10" s="1"/>
  <c r="C212" i="2"/>
  <c r="C211" i="2" s="1"/>
  <c r="B32" i="10" s="1"/>
  <c r="D244" i="2"/>
  <c r="C244" i="2"/>
  <c r="C243" i="2" s="1"/>
  <c r="D205" i="2"/>
  <c r="D204" i="2"/>
  <c r="C29" i="10" s="1"/>
  <c r="C27" i="10"/>
  <c r="D197" i="2"/>
  <c r="D193" i="2"/>
  <c r="D192" i="2" s="1"/>
  <c r="C25" i="10" s="1"/>
  <c r="C193" i="2"/>
  <c r="C190" i="2"/>
  <c r="D190" i="2"/>
  <c r="C191" i="2"/>
  <c r="D191" i="2"/>
  <c r="D189" i="2"/>
  <c r="C189" i="2"/>
  <c r="D187" i="2"/>
  <c r="C23" i="10" s="1"/>
  <c r="C187" i="2"/>
  <c r="D184" i="2"/>
  <c r="D183" i="2" s="1"/>
  <c r="C184" i="2"/>
  <c r="C183" i="2" s="1"/>
  <c r="C171" i="2"/>
  <c r="D171" i="2"/>
  <c r="D169" i="2"/>
  <c r="C169" i="2"/>
  <c r="C165" i="2"/>
  <c r="D166" i="2"/>
  <c r="D165" i="2" s="1"/>
  <c r="C160" i="2"/>
  <c r="D160" i="2"/>
  <c r="D159" i="2" s="1"/>
  <c r="D98" i="2"/>
  <c r="D99" i="2"/>
  <c r="D100" i="2"/>
  <c r="D101" i="2"/>
  <c r="D102" i="2"/>
  <c r="D111" i="2"/>
  <c r="D112" i="2"/>
  <c r="D113" i="2"/>
  <c r="D114" i="2"/>
  <c r="D116" i="2"/>
  <c r="D94" i="2"/>
  <c r="D95" i="2"/>
  <c r="D96" i="2"/>
  <c r="D97" i="2"/>
  <c r="D93" i="2"/>
  <c r="C84" i="2"/>
  <c r="D84" i="2"/>
  <c r="C85" i="2"/>
  <c r="D85" i="2"/>
  <c r="D83" i="2"/>
  <c r="C83" i="2"/>
  <c r="C81" i="2"/>
  <c r="D81" i="2"/>
  <c r="D80" i="2"/>
  <c r="C80" i="2"/>
  <c r="C69" i="2"/>
  <c r="D69" i="2"/>
  <c r="C70" i="2"/>
  <c r="D70" i="2"/>
  <c r="C71" i="2"/>
  <c r="D71" i="2"/>
  <c r="C72" i="2"/>
  <c r="D72" i="2"/>
  <c r="C73" i="2"/>
  <c r="D73" i="2"/>
  <c r="C74" i="2"/>
  <c r="D74" i="2"/>
  <c r="C75" i="2"/>
  <c r="D75" i="2"/>
  <c r="C76" i="2"/>
  <c r="D76" i="2"/>
  <c r="C78" i="2"/>
  <c r="D78" i="2"/>
  <c r="D68" i="2"/>
  <c r="C68" i="2"/>
  <c r="C65" i="2"/>
  <c r="D65" i="2"/>
  <c r="C66" i="2"/>
  <c r="D66" i="2"/>
  <c r="D64" i="2"/>
  <c r="C64" i="2"/>
  <c r="C62" i="2"/>
  <c r="D62" i="2"/>
  <c r="D55" i="2"/>
  <c r="C55" i="2"/>
  <c r="C40" i="2"/>
  <c r="D40" i="2"/>
  <c r="C41" i="2"/>
  <c r="B8" i="10" s="1"/>
  <c r="D41" i="2"/>
  <c r="C8" i="10" s="1"/>
  <c r="D39" i="2"/>
  <c r="C39" i="2"/>
  <c r="C35" i="2"/>
  <c r="D35" i="2"/>
  <c r="C36" i="2"/>
  <c r="D36" i="2"/>
  <c r="C37" i="2"/>
  <c r="D37" i="2"/>
  <c r="C32" i="2"/>
  <c r="D32" i="2"/>
  <c r="C31" i="2"/>
  <c r="D31" i="2"/>
  <c r="C23" i="2"/>
  <c r="D24" i="2"/>
  <c r="C14" i="2"/>
  <c r="D14" i="2"/>
  <c r="C15" i="2"/>
  <c r="D15" i="2"/>
  <c r="C17" i="2"/>
  <c r="D17" i="2"/>
  <c r="C18" i="2"/>
  <c r="D18" i="2"/>
  <c r="C20" i="2"/>
  <c r="D20" i="2"/>
  <c r="C7" i="2"/>
  <c r="D7" i="2"/>
  <c r="C8" i="2"/>
  <c r="D8" i="2"/>
  <c r="C9" i="2"/>
  <c r="D9" i="2"/>
  <c r="C10" i="2"/>
  <c r="D10" i="2"/>
  <c r="F11" i="2"/>
  <c r="C12" i="2"/>
  <c r="D12" i="2"/>
  <c r="C13" i="2"/>
  <c r="D13" i="2"/>
  <c r="C6" i="2"/>
  <c r="D6" i="2"/>
  <c r="D30" i="2" l="1"/>
  <c r="C11" i="10" s="1"/>
  <c r="D34" i="2"/>
  <c r="D38" i="2"/>
  <c r="C38" i="2"/>
  <c r="B9" i="10" s="1"/>
  <c r="C34" i="2"/>
  <c r="C30" i="2"/>
  <c r="B11" i="10" s="1"/>
  <c r="B33" i="10"/>
  <c r="D243" i="2"/>
  <c r="D196" i="2"/>
  <c r="D195" i="2" s="1"/>
  <c r="C196" i="2"/>
  <c r="C195" i="2" s="1"/>
  <c r="C262" i="2"/>
  <c r="D262" i="2"/>
  <c r="C34" i="10" s="1"/>
  <c r="D92" i="2"/>
  <c r="D188" i="2"/>
  <c r="C24" i="10" s="1"/>
  <c r="B18" i="10"/>
  <c r="C159" i="2"/>
  <c r="E211" i="2"/>
  <c r="F211" i="2"/>
  <c r="B5" i="10"/>
  <c r="C5" i="2"/>
  <c r="E169" i="2"/>
  <c r="F166" i="2"/>
  <c r="F171" i="2"/>
  <c r="E184" i="2"/>
  <c r="E189" i="2"/>
  <c r="F191" i="2"/>
  <c r="F190" i="2"/>
  <c r="E197" i="2"/>
  <c r="F13" i="2"/>
  <c r="F12" i="2"/>
  <c r="F10" i="2"/>
  <c r="F9" i="2"/>
  <c r="F8" i="2"/>
  <c r="F7" i="2"/>
  <c r="F20" i="2"/>
  <c r="F18" i="2"/>
  <c r="F17" i="2"/>
  <c r="F15" i="2"/>
  <c r="F14" i="2"/>
  <c r="E24" i="2"/>
  <c r="F31" i="2"/>
  <c r="F37" i="2"/>
  <c r="F36" i="2"/>
  <c r="F35" i="2"/>
  <c r="F40" i="2"/>
  <c r="E55" i="2"/>
  <c r="F62" i="2"/>
  <c r="E64" i="2"/>
  <c r="F66" i="2"/>
  <c r="F65" i="2"/>
  <c r="E68" i="2"/>
  <c r="F78" i="2"/>
  <c r="F76" i="2"/>
  <c r="F75" i="2"/>
  <c r="F74" i="2"/>
  <c r="F73" i="2"/>
  <c r="F72" i="2"/>
  <c r="F71" i="2"/>
  <c r="F70" i="2"/>
  <c r="F69" i="2"/>
  <c r="E80" i="2"/>
  <c r="F81" i="2"/>
  <c r="E83" i="2"/>
  <c r="F85" i="2"/>
  <c r="F84" i="2"/>
  <c r="D27" i="2"/>
  <c r="C7" i="10" s="1"/>
  <c r="F32" i="2"/>
  <c r="E244" i="2"/>
  <c r="E212" i="2"/>
  <c r="E263" i="2"/>
  <c r="F265" i="2"/>
  <c r="F264" i="2"/>
  <c r="E39" i="2"/>
  <c r="C27" i="2"/>
  <c r="C5" i="10"/>
  <c r="F160" i="2"/>
  <c r="C18" i="10"/>
  <c r="E187" i="2"/>
  <c r="E23" i="10" s="1"/>
  <c r="B23" i="10"/>
  <c r="E204" i="2"/>
  <c r="E29" i="10" s="1"/>
  <c r="B29" i="10"/>
  <c r="E205" i="2"/>
  <c r="E193" i="2"/>
  <c r="C192" i="2"/>
  <c r="F192" i="2" s="1"/>
  <c r="D5" i="2"/>
  <c r="C4" i="10" s="1"/>
  <c r="F6" i="2"/>
  <c r="E6" i="2"/>
  <c r="E13" i="2"/>
  <c r="E12" i="2"/>
  <c r="E11" i="2"/>
  <c r="G11" i="2" s="1"/>
  <c r="H11" i="2" s="1"/>
  <c r="E10" i="2"/>
  <c r="E9" i="2"/>
  <c r="E8" i="2"/>
  <c r="E7" i="2"/>
  <c r="E20" i="2"/>
  <c r="E18" i="2"/>
  <c r="E17" i="2"/>
  <c r="E15" i="2"/>
  <c r="E14" i="2"/>
  <c r="E5" i="10"/>
  <c r="F24" i="2"/>
  <c r="E31" i="2"/>
  <c r="E32" i="2"/>
  <c r="E37" i="2"/>
  <c r="E36" i="2"/>
  <c r="E35" i="2"/>
  <c r="F39" i="2"/>
  <c r="E40" i="2"/>
  <c r="F55" i="2"/>
  <c r="E62" i="2"/>
  <c r="F64" i="2"/>
  <c r="E66" i="2"/>
  <c r="E65" i="2"/>
  <c r="F68" i="2"/>
  <c r="E78" i="2"/>
  <c r="E76" i="2"/>
  <c r="E75" i="2"/>
  <c r="E74" i="2"/>
  <c r="E73" i="2"/>
  <c r="E72" i="2"/>
  <c r="E71" i="2"/>
  <c r="E70" i="2"/>
  <c r="E69" i="2"/>
  <c r="F80" i="2"/>
  <c r="E81" i="2"/>
  <c r="F83" i="2"/>
  <c r="E85" i="2"/>
  <c r="E84" i="2"/>
  <c r="E160" i="2"/>
  <c r="E18" i="10" s="1"/>
  <c r="E166" i="2"/>
  <c r="F169" i="2"/>
  <c r="E171" i="2"/>
  <c r="F184" i="2"/>
  <c r="F187" i="2"/>
  <c r="G187" i="2" s="1"/>
  <c r="H187" i="2" s="1"/>
  <c r="F189" i="2"/>
  <c r="E191" i="2"/>
  <c r="E190" i="2"/>
  <c r="F193" i="2"/>
  <c r="F197" i="2"/>
  <c r="F204" i="2"/>
  <c r="F205" i="2"/>
  <c r="F244" i="2"/>
  <c r="F212" i="2"/>
  <c r="F263" i="2"/>
  <c r="E265" i="2"/>
  <c r="E264" i="2"/>
  <c r="C188" i="2"/>
  <c r="C22" i="10"/>
  <c r="C168" i="2"/>
  <c r="B20" i="10" s="1"/>
  <c r="D168" i="2"/>
  <c r="D82" i="2"/>
  <c r="C14" i="10" s="1"/>
  <c r="C82" i="2"/>
  <c r="B14" i="10" s="1"/>
  <c r="D79" i="2"/>
  <c r="C13" i="10" s="1"/>
  <c r="C79" i="2"/>
  <c r="B13" i="10" s="1"/>
  <c r="D67" i="2"/>
  <c r="C12" i="10" s="1"/>
  <c r="C67" i="2"/>
  <c r="B12" i="10" s="1"/>
  <c r="D63" i="2"/>
  <c r="C63" i="2"/>
  <c r="D54" i="2"/>
  <c r="C54" i="2"/>
  <c r="D23" i="2"/>
  <c r="G17" i="2" l="1"/>
  <c r="H17" i="2" s="1"/>
  <c r="G18" i="2"/>
  <c r="H18" i="2" s="1"/>
  <c r="G244" i="2"/>
  <c r="H244" i="2" s="1"/>
  <c r="G263" i="2"/>
  <c r="H263" i="2" s="1"/>
  <c r="D21" i="2"/>
  <c r="G264" i="2"/>
  <c r="H264" i="2" s="1"/>
  <c r="G265" i="2"/>
  <c r="H265" i="2" s="1"/>
  <c r="G76" i="2"/>
  <c r="H76" i="2" s="1"/>
  <c r="G78" i="2"/>
  <c r="H78" i="2" s="1"/>
  <c r="C6" i="10"/>
  <c r="G40" i="2"/>
  <c r="H40" i="2" s="1"/>
  <c r="C10" i="10"/>
  <c r="B36" i="10"/>
  <c r="B34" i="10"/>
  <c r="F243" i="2"/>
  <c r="G205" i="2"/>
  <c r="H205" i="2" s="1"/>
  <c r="G204" i="2"/>
  <c r="H204" i="2" s="1"/>
  <c r="G212" i="2"/>
  <c r="H212" i="2" s="1"/>
  <c r="G211" i="2"/>
  <c r="H211" i="2" s="1"/>
  <c r="E243" i="2"/>
  <c r="E33" i="10" s="1"/>
  <c r="C33" i="10"/>
  <c r="C210" i="2"/>
  <c r="F196" i="2"/>
  <c r="F26" i="10" s="1"/>
  <c r="B26" i="10"/>
  <c r="D210" i="2"/>
  <c r="F262" i="2"/>
  <c r="E262" i="2"/>
  <c r="E34" i="10" s="1"/>
  <c r="E196" i="2"/>
  <c r="E26" i="10" s="1"/>
  <c r="H26" i="10" s="1"/>
  <c r="C26" i="10"/>
  <c r="C100" i="11"/>
  <c r="C102" i="2"/>
  <c r="C98" i="11"/>
  <c r="C100" i="2"/>
  <c r="C96" i="11"/>
  <c r="C98" i="2"/>
  <c r="C94" i="11"/>
  <c r="C96" i="2"/>
  <c r="C92" i="11"/>
  <c r="C94" i="2"/>
  <c r="C113" i="11"/>
  <c r="C114" i="2"/>
  <c r="C91" i="11"/>
  <c r="C93" i="2"/>
  <c r="C97" i="11"/>
  <c r="C99" i="2"/>
  <c r="C114" i="11"/>
  <c r="C116" i="2"/>
  <c r="C109" i="11"/>
  <c r="C111" i="2"/>
  <c r="C99" i="11"/>
  <c r="C101" i="2"/>
  <c r="C95" i="11"/>
  <c r="C97" i="2"/>
  <c r="C93" i="11"/>
  <c r="C95" i="2"/>
  <c r="C111" i="11"/>
  <c r="C113" i="2"/>
  <c r="C110" i="11"/>
  <c r="C112" i="2"/>
  <c r="E27" i="2"/>
  <c r="E7" i="10" s="1"/>
  <c r="G85" i="2"/>
  <c r="H85" i="2" s="1"/>
  <c r="G81" i="2"/>
  <c r="H81" i="2" s="1"/>
  <c r="G69" i="2"/>
  <c r="H69" i="2" s="1"/>
  <c r="G71" i="2"/>
  <c r="H71" i="2" s="1"/>
  <c r="G73" i="2"/>
  <c r="H73" i="2" s="1"/>
  <c r="G75" i="2"/>
  <c r="H75" i="2" s="1"/>
  <c r="G68" i="2"/>
  <c r="H68" i="2" s="1"/>
  <c r="G66" i="2"/>
  <c r="H66" i="2" s="1"/>
  <c r="G62" i="2"/>
  <c r="H62" i="2" s="1"/>
  <c r="G36" i="2"/>
  <c r="H36" i="2" s="1"/>
  <c r="G37" i="2"/>
  <c r="H37" i="2" s="1"/>
  <c r="G13" i="2"/>
  <c r="H13" i="2" s="1"/>
  <c r="G87" i="2"/>
  <c r="H87" i="2" s="1"/>
  <c r="G84" i="2"/>
  <c r="H84" i="2" s="1"/>
  <c r="G83" i="2"/>
  <c r="H83" i="2" s="1"/>
  <c r="G80" i="2"/>
  <c r="H80" i="2" s="1"/>
  <c r="G70" i="2"/>
  <c r="H70" i="2" s="1"/>
  <c r="G72" i="2"/>
  <c r="H72" i="2" s="1"/>
  <c r="G74" i="2"/>
  <c r="H74" i="2" s="1"/>
  <c r="G65" i="2"/>
  <c r="H65" i="2" s="1"/>
  <c r="G64" i="2"/>
  <c r="H64" i="2" s="1"/>
  <c r="G55" i="2"/>
  <c r="H55" i="2" s="1"/>
  <c r="G35" i="2"/>
  <c r="H35" i="2" s="1"/>
  <c r="G33" i="2"/>
  <c r="H33" i="2" s="1"/>
  <c r="G24" i="2"/>
  <c r="H24" i="2" s="1"/>
  <c r="G12" i="2"/>
  <c r="H12" i="2" s="1"/>
  <c r="C164" i="2"/>
  <c r="C158" i="2" s="1"/>
  <c r="C19" i="10"/>
  <c r="D164" i="2"/>
  <c r="D158" i="2" s="1"/>
  <c r="F155" i="2" s="1"/>
  <c r="F16" i="10" s="1"/>
  <c r="G184" i="2"/>
  <c r="H184" i="2" s="1"/>
  <c r="G197" i="2"/>
  <c r="H197" i="2" s="1"/>
  <c r="G171" i="2"/>
  <c r="H171" i="2" s="1"/>
  <c r="G190" i="2"/>
  <c r="H190" i="2" s="1"/>
  <c r="G166" i="2"/>
  <c r="H166" i="2" s="1"/>
  <c r="G39" i="2"/>
  <c r="H39" i="2" s="1"/>
  <c r="G31" i="2"/>
  <c r="H31" i="2" s="1"/>
  <c r="G14" i="2"/>
  <c r="H14" i="2" s="1"/>
  <c r="G20" i="2"/>
  <c r="H20" i="2" s="1"/>
  <c r="G8" i="2"/>
  <c r="H8" i="2" s="1"/>
  <c r="G10" i="2"/>
  <c r="H10" i="2" s="1"/>
  <c r="G193" i="2"/>
  <c r="H193" i="2" s="1"/>
  <c r="G191" i="2"/>
  <c r="H191" i="2" s="1"/>
  <c r="G189" i="2"/>
  <c r="H189" i="2" s="1"/>
  <c r="G169" i="2"/>
  <c r="H169" i="2" s="1"/>
  <c r="G32" i="2"/>
  <c r="H32" i="2" s="1"/>
  <c r="G15" i="2"/>
  <c r="H15" i="2" s="1"/>
  <c r="G7" i="2"/>
  <c r="H7" i="2" s="1"/>
  <c r="G9" i="2"/>
  <c r="H9" i="2" s="1"/>
  <c r="E159" i="2"/>
  <c r="G6" i="2"/>
  <c r="H6" i="2" s="1"/>
  <c r="G160" i="2"/>
  <c r="H160" i="2" s="1"/>
  <c r="G22" i="2"/>
  <c r="H22" i="2" s="1"/>
  <c r="I30" i="10"/>
  <c r="F29" i="10"/>
  <c r="I29" i="10" s="1"/>
  <c r="F23" i="10"/>
  <c r="L23" i="10" s="1"/>
  <c r="F32" i="10"/>
  <c r="F25" i="10"/>
  <c r="F18" i="10"/>
  <c r="L18" i="10" s="1"/>
  <c r="F42" i="14" s="1"/>
  <c r="F5" i="10"/>
  <c r="L5" i="10" s="1"/>
  <c r="F9" i="14" s="1"/>
  <c r="E192" i="2"/>
  <c r="E25" i="10" s="1"/>
  <c r="B25" i="10"/>
  <c r="E5" i="2"/>
  <c r="E4" i="10" s="1"/>
  <c r="B4" i="10"/>
  <c r="E23" i="2"/>
  <c r="E6" i="10" s="1"/>
  <c r="B6" i="10"/>
  <c r="B7" i="10"/>
  <c r="E54" i="2"/>
  <c r="E10" i="10" s="1"/>
  <c r="B10" i="10"/>
  <c r="E63" i="2"/>
  <c r="E67" i="2"/>
  <c r="E79" i="2"/>
  <c r="E13" i="10" s="1"/>
  <c r="E82" i="2"/>
  <c r="E14" i="10" s="1"/>
  <c r="E165" i="2"/>
  <c r="E19" i="10" s="1"/>
  <c r="B19" i="10"/>
  <c r="F168" i="2"/>
  <c r="C20" i="10"/>
  <c r="E183" i="2"/>
  <c r="E22" i="10" s="1"/>
  <c r="B22" i="10"/>
  <c r="E188" i="2"/>
  <c r="E24" i="10" s="1"/>
  <c r="B24" i="10"/>
  <c r="F23" i="2"/>
  <c r="F5" i="2"/>
  <c r="F27" i="2"/>
  <c r="F54" i="2"/>
  <c r="F63" i="2"/>
  <c r="F67" i="2"/>
  <c r="F12" i="10" s="1"/>
  <c r="F79" i="2"/>
  <c r="F13" i="10" s="1"/>
  <c r="F82" i="2"/>
  <c r="F159" i="2"/>
  <c r="F165" i="2"/>
  <c r="E168" i="2"/>
  <c r="E20" i="10" s="1"/>
  <c r="F183" i="2"/>
  <c r="F188" i="2"/>
  <c r="F15" i="36" l="1"/>
  <c r="H16" i="36" s="1"/>
  <c r="H19" i="36" s="1"/>
  <c r="H23" i="36" s="1"/>
  <c r="G183" i="2"/>
  <c r="H183" i="2" s="1"/>
  <c r="G262" i="2"/>
  <c r="H262" i="2" s="1"/>
  <c r="F33" i="10"/>
  <c r="I33" i="10" s="1"/>
  <c r="G243" i="2"/>
  <c r="H243" i="2" s="1"/>
  <c r="F35" i="14"/>
  <c r="E155" i="2"/>
  <c r="F38" i="2"/>
  <c r="F9" i="10" s="1"/>
  <c r="E38" i="2"/>
  <c r="E9" i="10" s="1"/>
  <c r="F41" i="2"/>
  <c r="F8" i="10" s="1"/>
  <c r="C9" i="10"/>
  <c r="F34" i="2"/>
  <c r="E41" i="2"/>
  <c r="E8" i="10" s="1"/>
  <c r="L13" i="10"/>
  <c r="E12" i="10"/>
  <c r="L12" i="10" s="1"/>
  <c r="F16" i="14" s="1"/>
  <c r="H23" i="10"/>
  <c r="G23" i="2"/>
  <c r="H23" i="2" s="1"/>
  <c r="F210" i="2"/>
  <c r="E27" i="10"/>
  <c r="B27" i="10"/>
  <c r="F34" i="10"/>
  <c r="I34" i="10" s="1"/>
  <c r="B28" i="10"/>
  <c r="K23" i="10"/>
  <c r="G196" i="2"/>
  <c r="H196" i="2" s="1"/>
  <c r="E210" i="2"/>
  <c r="E32" i="10" s="1"/>
  <c r="I32" i="10" s="1"/>
  <c r="K18" i="10"/>
  <c r="K5" i="10"/>
  <c r="C90" i="11"/>
  <c r="C92" i="2"/>
  <c r="C21" i="2" s="1"/>
  <c r="G27" i="2"/>
  <c r="H27" i="2" s="1"/>
  <c r="E110" i="11"/>
  <c r="F110" i="11"/>
  <c r="E111" i="11"/>
  <c r="F111" i="11"/>
  <c r="F93" i="11"/>
  <c r="E93" i="11"/>
  <c r="F95" i="11"/>
  <c r="E95" i="11"/>
  <c r="E99" i="11"/>
  <c r="F99" i="11"/>
  <c r="E109" i="11"/>
  <c r="F109" i="11"/>
  <c r="E114" i="11"/>
  <c r="F114" i="11"/>
  <c r="E99" i="2"/>
  <c r="F99" i="2"/>
  <c r="F93" i="2"/>
  <c r="E93" i="2"/>
  <c r="F114" i="2"/>
  <c r="E114" i="2"/>
  <c r="E94" i="2"/>
  <c r="F94" i="2"/>
  <c r="E96" i="2"/>
  <c r="F96" i="2"/>
  <c r="F98" i="2"/>
  <c r="E98" i="2"/>
  <c r="F100" i="2"/>
  <c r="E100" i="2"/>
  <c r="F102" i="2"/>
  <c r="E102" i="2"/>
  <c r="F112" i="2"/>
  <c r="E112" i="2"/>
  <c r="E113" i="2"/>
  <c r="F113" i="2"/>
  <c r="F95" i="2"/>
  <c r="E95" i="2"/>
  <c r="F97" i="2"/>
  <c r="E97" i="2"/>
  <c r="E101" i="2"/>
  <c r="F101" i="2"/>
  <c r="E111" i="2"/>
  <c r="F111" i="2"/>
  <c r="E116" i="2"/>
  <c r="F116" i="2"/>
  <c r="E97" i="11"/>
  <c r="F97" i="11"/>
  <c r="F91" i="11"/>
  <c r="E91" i="11"/>
  <c r="E113" i="11"/>
  <c r="F113" i="11"/>
  <c r="E92" i="11"/>
  <c r="F92" i="11"/>
  <c r="E94" i="11"/>
  <c r="F94" i="11"/>
  <c r="E96" i="11"/>
  <c r="F96" i="11"/>
  <c r="E98" i="11"/>
  <c r="F98" i="11"/>
  <c r="E100" i="11"/>
  <c r="F100" i="11"/>
  <c r="K25" i="10"/>
  <c r="G165" i="2"/>
  <c r="H165" i="2" s="1"/>
  <c r="G82" i="2"/>
  <c r="H82" i="2" s="1"/>
  <c r="G67" i="2"/>
  <c r="H67" i="2" s="1"/>
  <c r="G54" i="2"/>
  <c r="H54" i="2" s="1"/>
  <c r="G5" i="2"/>
  <c r="H5" i="2" s="1"/>
  <c r="G159" i="2"/>
  <c r="H159" i="2" s="1"/>
  <c r="G63" i="2"/>
  <c r="H63" i="2" s="1"/>
  <c r="F164" i="2"/>
  <c r="H29" i="10"/>
  <c r="E164" i="2"/>
  <c r="F158" i="2"/>
  <c r="E158" i="2"/>
  <c r="G188" i="2"/>
  <c r="H188" i="2" s="1"/>
  <c r="G79" i="2"/>
  <c r="H79" i="2" s="1"/>
  <c r="G168" i="2"/>
  <c r="H168" i="2" s="1"/>
  <c r="G192" i="2"/>
  <c r="H192" i="2" s="1"/>
  <c r="F24" i="10"/>
  <c r="L24" i="10" s="1"/>
  <c r="F22" i="10"/>
  <c r="L22" i="10" s="1"/>
  <c r="F19" i="10"/>
  <c r="L19" i="10" s="1"/>
  <c r="F45" i="14" s="1"/>
  <c r="L15" i="10"/>
  <c r="F14" i="10"/>
  <c r="L14" i="10" s="1"/>
  <c r="F10" i="10"/>
  <c r="L10" i="10" s="1"/>
  <c r="F7" i="10"/>
  <c r="F6" i="10"/>
  <c r="L6" i="10" s="1"/>
  <c r="F20" i="10"/>
  <c r="K20" i="10" s="1"/>
  <c r="L25" i="10"/>
  <c r="F28" i="14" s="1"/>
  <c r="F4" i="10"/>
  <c r="K4" i="10" s="1"/>
  <c r="F34" i="14" s="1"/>
  <c r="T13" i="35" l="1"/>
  <c r="F10" i="36"/>
  <c r="T14" i="35"/>
  <c r="F12" i="36"/>
  <c r="F44" i="36"/>
  <c r="H33" i="14"/>
  <c r="I33" i="14" s="1"/>
  <c r="H33" i="10"/>
  <c r="G111" i="2"/>
  <c r="H111" i="2" s="1"/>
  <c r="G155" i="2"/>
  <c r="H155" i="2" s="1"/>
  <c r="E16" i="10"/>
  <c r="C19" i="11"/>
  <c r="B17" i="10"/>
  <c r="E17" i="10" s="1"/>
  <c r="G41" i="2"/>
  <c r="H41" i="2" s="1"/>
  <c r="L9" i="10"/>
  <c r="G38" i="2"/>
  <c r="H38" i="2" s="1"/>
  <c r="E34" i="2"/>
  <c r="G34" i="2" s="1"/>
  <c r="H34" i="2" s="1"/>
  <c r="E30" i="2"/>
  <c r="F30" i="2"/>
  <c r="F11" i="10" s="1"/>
  <c r="H32" i="10"/>
  <c r="L7" i="10"/>
  <c r="G210" i="2"/>
  <c r="H210" i="2" s="1"/>
  <c r="F27" i="10"/>
  <c r="F195" i="2"/>
  <c r="E195" i="2"/>
  <c r="H34" i="10"/>
  <c r="G86" i="2"/>
  <c r="H86" i="2" s="1"/>
  <c r="G100" i="11"/>
  <c r="H100" i="11" s="1"/>
  <c r="G98" i="11"/>
  <c r="H98" i="11" s="1"/>
  <c r="G96" i="11"/>
  <c r="H96" i="11" s="1"/>
  <c r="G94" i="11"/>
  <c r="H94" i="11" s="1"/>
  <c r="G92" i="11"/>
  <c r="H92" i="11" s="1"/>
  <c r="G113" i="11"/>
  <c r="H113" i="11" s="1"/>
  <c r="G99" i="2"/>
  <c r="H99" i="2" s="1"/>
  <c r="G114" i="11"/>
  <c r="H114" i="11" s="1"/>
  <c r="G109" i="11"/>
  <c r="H109" i="11" s="1"/>
  <c r="G99" i="11"/>
  <c r="H99" i="11" s="1"/>
  <c r="G111" i="11"/>
  <c r="H111" i="11" s="1"/>
  <c r="G110" i="11"/>
  <c r="H110" i="11" s="1"/>
  <c r="G97" i="2"/>
  <c r="H97" i="2" s="1"/>
  <c r="G95" i="2"/>
  <c r="H95" i="2" s="1"/>
  <c r="G112" i="2"/>
  <c r="H112" i="2" s="1"/>
  <c r="G102" i="2"/>
  <c r="H102" i="2" s="1"/>
  <c r="G100" i="2"/>
  <c r="H100" i="2" s="1"/>
  <c r="G98" i="2"/>
  <c r="H98" i="2" s="1"/>
  <c r="G114" i="2"/>
  <c r="H114" i="2" s="1"/>
  <c r="F92" i="2"/>
  <c r="E92" i="2"/>
  <c r="G91" i="11"/>
  <c r="H91" i="11" s="1"/>
  <c r="G97" i="11"/>
  <c r="H97" i="11" s="1"/>
  <c r="G116" i="2"/>
  <c r="H116" i="2" s="1"/>
  <c r="G101" i="2"/>
  <c r="H101" i="2" s="1"/>
  <c r="G113" i="2"/>
  <c r="H113" i="2" s="1"/>
  <c r="G96" i="2"/>
  <c r="H96" i="2" s="1"/>
  <c r="G94" i="2"/>
  <c r="H94" i="2" s="1"/>
  <c r="G93" i="2"/>
  <c r="H93" i="2" s="1"/>
  <c r="G95" i="11"/>
  <c r="H95" i="11" s="1"/>
  <c r="G93" i="11"/>
  <c r="H93" i="11" s="1"/>
  <c r="E90" i="11"/>
  <c r="F90" i="11"/>
  <c r="K6" i="10"/>
  <c r="F10" i="14" s="1"/>
  <c r="K13" i="10"/>
  <c r="F19" i="14" s="1"/>
  <c r="G158" i="2"/>
  <c r="H158" i="2" s="1"/>
  <c r="G164" i="2"/>
  <c r="H164" i="2" s="1"/>
  <c r="K9" i="10"/>
  <c r="F13" i="14" s="1"/>
  <c r="K7" i="10"/>
  <c r="K19" i="10"/>
  <c r="K10" i="10"/>
  <c r="F14" i="14" s="1"/>
  <c r="K15" i="10"/>
  <c r="K22" i="10"/>
  <c r="K12" i="10"/>
  <c r="K14" i="10"/>
  <c r="F20" i="14" s="1"/>
  <c r="L20" i="10"/>
  <c r="F25" i="14" s="1"/>
  <c r="K24" i="10"/>
  <c r="L4" i="10"/>
  <c r="T15" i="35" l="1"/>
  <c r="T17" i="35" s="1"/>
  <c r="T47" i="35" s="1"/>
  <c r="T51" i="35" s="1"/>
  <c r="F11" i="36"/>
  <c r="H13" i="36" s="1"/>
  <c r="F21" i="14"/>
  <c r="F11" i="14"/>
  <c r="K16" i="10"/>
  <c r="L16" i="10"/>
  <c r="F26" i="14" s="1"/>
  <c r="H24" i="14" s="1"/>
  <c r="I24" i="14" s="1"/>
  <c r="E11" i="10"/>
  <c r="K11" i="10" s="1"/>
  <c r="F15" i="14" s="1"/>
  <c r="B38" i="10"/>
  <c r="G30" i="2"/>
  <c r="H30" i="2" s="1"/>
  <c r="D4" i="2"/>
  <c r="D273" i="2" s="1"/>
  <c r="C38" i="10"/>
  <c r="G195" i="2"/>
  <c r="H195" i="2" s="1"/>
  <c r="I27" i="10"/>
  <c r="H27" i="10"/>
  <c r="E123" i="2"/>
  <c r="E28" i="10" s="1"/>
  <c r="F123" i="2"/>
  <c r="F28" i="10" s="1"/>
  <c r="G92" i="2"/>
  <c r="H92" i="2" s="1"/>
  <c r="H17" i="10"/>
  <c r="C4" i="2"/>
  <c r="G90" i="11"/>
  <c r="H90" i="11" s="1"/>
  <c r="C4" i="11"/>
  <c r="E19" i="11"/>
  <c r="F19" i="11"/>
  <c r="F25" i="36" l="1"/>
  <c r="H28" i="36" s="1"/>
  <c r="H32" i="36" s="1"/>
  <c r="H35" i="36" s="1"/>
  <c r="H37" i="36" s="1"/>
  <c r="B39" i="10"/>
  <c r="L11" i="10"/>
  <c r="L8" i="10"/>
  <c r="K8" i="10"/>
  <c r="F12" i="14" s="1"/>
  <c r="H8" i="14" s="1"/>
  <c r="E21" i="2"/>
  <c r="H28" i="10"/>
  <c r="D270" i="2"/>
  <c r="F21" i="2"/>
  <c r="I28" i="10"/>
  <c r="E38" i="10"/>
  <c r="G123" i="2"/>
  <c r="H123" i="2" s="1"/>
  <c r="C273" i="2"/>
  <c r="D274" i="2" s="1"/>
  <c r="E4" i="2"/>
  <c r="C270" i="2"/>
  <c r="F4" i="2"/>
  <c r="C277" i="11"/>
  <c r="D278" i="11" s="1"/>
  <c r="C274" i="11"/>
  <c r="E4" i="11"/>
  <c r="F4" i="11"/>
  <c r="I17" i="10"/>
  <c r="L17" i="10"/>
  <c r="F38" i="10"/>
  <c r="G19" i="11"/>
  <c r="H19" i="11" s="1"/>
  <c r="H273" i="2" l="1"/>
  <c r="D272" i="2"/>
  <c r="L38" i="10"/>
  <c r="K38" i="10"/>
  <c r="G21" i="2"/>
  <c r="H21" i="2" s="1"/>
  <c r="E39" i="10"/>
  <c r="E274" i="11"/>
  <c r="E277" i="11"/>
  <c r="H38" i="10"/>
  <c r="F277" i="11"/>
  <c r="F274" i="11"/>
  <c r="G4" i="11"/>
  <c r="H4" i="11" s="1"/>
  <c r="D276" i="11"/>
  <c r="G276" i="11" s="1"/>
  <c r="H276" i="11" s="1"/>
  <c r="E1" i="11"/>
  <c r="F273" i="2"/>
  <c r="G4" i="2"/>
  <c r="F270" i="2"/>
  <c r="E270" i="2"/>
  <c r="E273" i="2"/>
  <c r="G270" i="2" l="1"/>
  <c r="H270" i="2" s="1"/>
  <c r="G277" i="11"/>
  <c r="H277" i="11" s="1"/>
  <c r="K10" i="17"/>
  <c r="K56" i="17" s="1"/>
  <c r="G274" i="11"/>
  <c r="H274" i="11" s="1"/>
  <c r="K39" i="10"/>
  <c r="F274" i="2"/>
  <c r="F278" i="11"/>
  <c r="G278" i="11" s="1"/>
  <c r="H278" i="11" s="1"/>
  <c r="M10" i="17" l="1"/>
  <c r="E1" i="2" l="1"/>
  <c r="I38" i="10"/>
  <c r="H39" i="10" s="1"/>
  <c r="H31" i="14" l="1"/>
  <c r="H37" i="14" l="1"/>
  <c r="I37" i="14" s="1"/>
  <c r="I31" i="14"/>
  <c r="F44" i="14" l="1"/>
  <c r="H41" i="14" s="1"/>
  <c r="H49" i="14" s="1"/>
  <c r="I49" i="14" l="1"/>
  <c r="H51" i="14"/>
</calcChain>
</file>

<file path=xl/comments1.xml><?xml version="1.0" encoding="utf-8"?>
<comments xmlns="http://schemas.openxmlformats.org/spreadsheetml/2006/main">
  <authors>
    <author>emadelgawly</author>
  </authors>
  <commentList>
    <comment ref="F64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رسوم غرف تجارية
309.664</t>
        </r>
      </text>
    </comment>
    <comment ref="F71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نموذج ب  25.500</t>
        </r>
      </text>
    </comment>
    <comment ref="F78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ايجار شاحنات
1558603.500
</t>
        </r>
      </text>
    </comment>
    <comment ref="F95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مستلزمات اطفاء وحريق
1369
</t>
        </r>
      </text>
    </comment>
  </commentList>
</comments>
</file>

<file path=xl/comments2.xml><?xml version="1.0" encoding="utf-8"?>
<comments xmlns="http://schemas.openxmlformats.org/spreadsheetml/2006/main">
  <authors>
    <author>emadelgawly</author>
  </authors>
  <commentList>
    <comment ref="F63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رسوم غرف تجارية
309.664</t>
        </r>
      </text>
    </comment>
    <comment ref="F70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نموذج ب  25.500</t>
        </r>
      </text>
    </comment>
    <comment ref="F77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ايجار شاحنات
1558603.500
</t>
        </r>
      </text>
    </comment>
    <comment ref="F94" authorId="0">
      <text>
        <r>
          <rPr>
            <b/>
            <sz val="8"/>
            <color indexed="81"/>
            <rFont val="Tahoma"/>
            <family val="2"/>
          </rPr>
          <t>emadelgawly:</t>
        </r>
        <r>
          <rPr>
            <sz val="8"/>
            <color indexed="81"/>
            <rFont val="Tahoma"/>
            <family val="2"/>
          </rPr>
          <t xml:space="preserve">
مستلزمات اطفاء وحريق
1369
</t>
        </r>
      </text>
    </comment>
  </commentList>
</comments>
</file>

<file path=xl/sharedStrings.xml><?xml version="1.0" encoding="utf-8"?>
<sst xmlns="http://schemas.openxmlformats.org/spreadsheetml/2006/main" count="1146" uniqueCount="506">
  <si>
    <t>المصارف</t>
  </si>
  <si>
    <t>العملاء</t>
  </si>
  <si>
    <t>بضاعة أول المدة</t>
  </si>
  <si>
    <t>رأس المال</t>
  </si>
  <si>
    <t>الموردين</t>
  </si>
  <si>
    <t>المشتريات</t>
  </si>
  <si>
    <t>مصروفات عمومية</t>
  </si>
  <si>
    <t>رقم الحساب</t>
  </si>
  <si>
    <t>اسم الحساب</t>
  </si>
  <si>
    <t>مجموع المدين</t>
  </si>
  <si>
    <t>مجموع الدائن</t>
  </si>
  <si>
    <t>رصيد مدين</t>
  </si>
  <si>
    <t>رصيد دائن</t>
  </si>
  <si>
    <t>الاجمالي</t>
  </si>
  <si>
    <t xml:space="preserve">محاسب / </t>
  </si>
  <si>
    <t>المراجع ،</t>
  </si>
  <si>
    <t>خصم مسموح به</t>
  </si>
  <si>
    <t>الأصول الثابتة</t>
  </si>
  <si>
    <t>ضمانات لدي الغير</t>
  </si>
  <si>
    <t>سلف عاملين</t>
  </si>
  <si>
    <t>شركات شقيقة ومشاركات</t>
  </si>
  <si>
    <t>مباني تحت الإنشاء</t>
  </si>
  <si>
    <t>المبيعات</t>
  </si>
  <si>
    <t>مخصص ديون مشكوك في تحصيلها</t>
  </si>
  <si>
    <t>المسحوبات</t>
  </si>
  <si>
    <t>مجمع إهلاك الأصول الثابتة</t>
  </si>
  <si>
    <t>مصروفات مستحقة</t>
  </si>
  <si>
    <t>مشروعات تحت التنفيذ</t>
  </si>
  <si>
    <t>مصروفات تسويقية</t>
  </si>
  <si>
    <t>إيرادات متنوعة</t>
  </si>
  <si>
    <t>ألالات ومعدات</t>
  </si>
  <si>
    <t>ميزان وملحقاته</t>
  </si>
  <si>
    <t>عدد وأدوات</t>
  </si>
  <si>
    <t>إسماعيل التويمي</t>
  </si>
  <si>
    <t>خالد عارضة</t>
  </si>
  <si>
    <t>عبدالله مشتال</t>
  </si>
  <si>
    <t>علي الصفراني</t>
  </si>
  <si>
    <t>ناصر الصفراني</t>
  </si>
  <si>
    <t>سوريال حبيب حواص</t>
  </si>
  <si>
    <t>بيت المستقبل</t>
  </si>
  <si>
    <t>صحاري الكهربية</t>
  </si>
  <si>
    <t>التشييد لإستيراد مواد البناء</t>
  </si>
  <si>
    <t>صحاري لتدوير المخلفات</t>
  </si>
  <si>
    <t>خالد السوري</t>
  </si>
  <si>
    <t>أرض بنغازي</t>
  </si>
  <si>
    <t>مصنع الحديد</t>
  </si>
  <si>
    <t>أخري</t>
  </si>
  <si>
    <t>المخازن</t>
  </si>
  <si>
    <t>ملاحظات</t>
  </si>
  <si>
    <t>مدين</t>
  </si>
  <si>
    <t>دائن</t>
  </si>
  <si>
    <t>الأصـــــــــــــــــــــــــــــــــول</t>
  </si>
  <si>
    <t>الأصول المتداولة</t>
  </si>
  <si>
    <t>الخصـــــــــــــــــــــــــــــــــــوم</t>
  </si>
  <si>
    <t>حقوق الملكية</t>
  </si>
  <si>
    <t>الخصوم المتداولة</t>
  </si>
  <si>
    <t>المصـــــــــــــــــــــــــــروفات</t>
  </si>
  <si>
    <t>الإيـــــــــــــــــــــــــــــــرادات</t>
  </si>
  <si>
    <t>م</t>
  </si>
  <si>
    <t>اتصالات وبريد</t>
  </si>
  <si>
    <t>خزانات</t>
  </si>
  <si>
    <t>القيمة</t>
  </si>
  <si>
    <t>بيــــــــــــــان</t>
  </si>
  <si>
    <t>إهلاك الأصول الثابتة</t>
  </si>
  <si>
    <t>صافي نتيجة النشاط</t>
  </si>
  <si>
    <t>بضاعة أخر المدة</t>
  </si>
  <si>
    <t>سقالة ماليزية</t>
  </si>
  <si>
    <t>الأجمالي</t>
  </si>
  <si>
    <t>مرتبات وأجور</t>
  </si>
  <si>
    <t>أرباح وخسائر المشاركات والمساهمات بالشركات الشقيقة</t>
  </si>
  <si>
    <t>الدائنون</t>
  </si>
  <si>
    <t xml:space="preserve">قـــائـــــمـة الــدخــل </t>
  </si>
  <si>
    <r>
      <t xml:space="preserve">عن الفترة المنتهية في </t>
    </r>
    <r>
      <rPr>
        <b/>
        <i/>
        <u/>
        <sz val="19"/>
        <rFont val="PT Simple Bold Ruled"/>
        <charset val="178"/>
      </rPr>
      <t>12/31</t>
    </r>
  </si>
  <si>
    <t>البيـــــــــــــــــان</t>
  </si>
  <si>
    <t>الايضاحات</t>
  </si>
  <si>
    <t>جزئي ( دينــار ليبـي )</t>
  </si>
  <si>
    <t>كلي ( دينــار ليبـي )</t>
  </si>
  <si>
    <t>مصروفات عمومية وإدارية</t>
  </si>
  <si>
    <t xml:space="preserve"> صافي ارباح العام قبل الضرائب</t>
  </si>
  <si>
    <t>مخصص ضـــــــرائب</t>
  </si>
  <si>
    <t xml:space="preserve"> صافي ارباح العام بعد الضرائب</t>
  </si>
  <si>
    <t>نسبة مجمل ربح العمليات</t>
  </si>
  <si>
    <t>نسبة صافي ربح وخسارة النشاط</t>
  </si>
  <si>
    <t>البــــــيــان</t>
  </si>
  <si>
    <t>الإيضاحات</t>
  </si>
  <si>
    <t>.</t>
  </si>
  <si>
    <t>الأصـــــــــول المتـــــــداولة</t>
  </si>
  <si>
    <t>الصــــــــــندوق</t>
  </si>
  <si>
    <t>الخصـــــــــوم المتـــــــداولة</t>
  </si>
  <si>
    <t>أرصدة دائنة أخري</t>
  </si>
  <si>
    <t>رأس المال العـــامل</t>
  </si>
  <si>
    <t>يضاف صافي الأصول الثابتة</t>
  </si>
  <si>
    <t>الأصول الثابتة (بالقيمة الدفترية )</t>
  </si>
  <si>
    <r>
      <t>يخصم :</t>
    </r>
    <r>
      <rPr>
        <sz val="14"/>
        <rFont val="Simplified Arabic"/>
        <family val="1"/>
      </rPr>
      <t xml:space="preserve"> مجمع أهلاك الأصول الثابتة</t>
    </r>
  </si>
  <si>
    <t>رأس المال المــــــــــستثمر</t>
  </si>
  <si>
    <t>يمول كما يلي :</t>
  </si>
  <si>
    <t>حــــقوق المــــلكية</t>
  </si>
  <si>
    <t>أرباح وخسائر مرحلة</t>
  </si>
  <si>
    <t>أرباح وخسائر الفترة</t>
  </si>
  <si>
    <t>جاري المساهمين</t>
  </si>
  <si>
    <t>إجمــــالــى حــــقوق الملكية</t>
  </si>
  <si>
    <r>
      <t xml:space="preserve">قائمة المركز المالي فى </t>
    </r>
    <r>
      <rPr>
        <b/>
        <i/>
        <u/>
        <sz val="18"/>
        <rFont val="PT Simple Bold Ruled"/>
        <charset val="178"/>
      </rPr>
      <t>31 / 12 /</t>
    </r>
  </si>
  <si>
    <t>أتعاب قانونية</t>
  </si>
  <si>
    <t xml:space="preserve">شركة أويا </t>
  </si>
  <si>
    <t>صيانة سيارات ومعدات</t>
  </si>
  <si>
    <t>وقود وزيوت</t>
  </si>
  <si>
    <t>مواد ومستلزمات</t>
  </si>
  <si>
    <t>قطع غيار وصيانة</t>
  </si>
  <si>
    <t>إعاشة وضيافة</t>
  </si>
  <si>
    <t>إيجار سيارات ومعدات</t>
  </si>
  <si>
    <t>سفر وانتقالات</t>
  </si>
  <si>
    <t>مرتبات وأجور عمالة مؤقتة</t>
  </si>
  <si>
    <t>مواد بناء بأنواعها</t>
  </si>
  <si>
    <t>نقل وتحميل</t>
  </si>
  <si>
    <t>رسوم حكومية وتصديقات</t>
  </si>
  <si>
    <t>رسوم مناولة</t>
  </si>
  <si>
    <t>شحن بحري</t>
  </si>
  <si>
    <t>رسم دخول الميناء</t>
  </si>
  <si>
    <t>رسم أرضيات</t>
  </si>
  <si>
    <t>رسم مخزن</t>
  </si>
  <si>
    <t>غرامات</t>
  </si>
  <si>
    <t>ضمان تصدير</t>
  </si>
  <si>
    <t>م . تحويل</t>
  </si>
  <si>
    <t>خسائر عام 2011</t>
  </si>
  <si>
    <t>رسم وزن</t>
  </si>
  <si>
    <t>قرطاسيه ومطبوعات</t>
  </si>
  <si>
    <t>رسوم تأمين سيارات ومعدات</t>
  </si>
  <si>
    <t>مصلحة الضرائب - ضريبة المرتبات</t>
  </si>
  <si>
    <t>نظافة</t>
  </si>
  <si>
    <t>مهمات عمل</t>
  </si>
  <si>
    <t>إيرادات تأجير موقع تاجوراء لشركة المقاولات</t>
  </si>
  <si>
    <t>إيرادات تأجير فوركة 25 طن للغير عن طريق شركة المقاولات</t>
  </si>
  <si>
    <t>علاج ورعاية صحية</t>
  </si>
  <si>
    <t>البيان</t>
  </si>
  <si>
    <t>إيجارات</t>
  </si>
  <si>
    <t>رسوم و مصروفات إقامة</t>
  </si>
  <si>
    <t>مرتبات وأجور أضافية</t>
  </si>
  <si>
    <t>مصروفات رسوم بنكية</t>
  </si>
  <si>
    <t>نثرية</t>
  </si>
  <si>
    <t>تحصيل ديون معدومة</t>
  </si>
  <si>
    <t>أصول منقولة</t>
  </si>
  <si>
    <t>رسوم ودمغات خارج ليبيا</t>
  </si>
  <si>
    <t>ضرائب خارج ليبيا</t>
  </si>
  <si>
    <t>بيان تحليلي ببنود المصاريف العمومية والأدارية للأدارة</t>
  </si>
  <si>
    <t xml:space="preserve">تأشيرة سفر وانتقالات </t>
  </si>
  <si>
    <t>الخزينة</t>
  </si>
  <si>
    <t>مصرف الصحاري 2770</t>
  </si>
  <si>
    <t>ناجي القلعاوي</t>
  </si>
  <si>
    <t>خيري مصباح العماري</t>
  </si>
  <si>
    <t>محلات أبو عزيزة</t>
  </si>
  <si>
    <t>عبد الحميد محمد جويلي</t>
  </si>
  <si>
    <t>انابيب بولي إيثلين 3/4 بوصة , 50 متر</t>
  </si>
  <si>
    <t>انابيب بولي إيثلين 3/4 بوصة , 100 متر</t>
  </si>
  <si>
    <t>انابيب بولي إيثلين 1 بوصة , 50 متر</t>
  </si>
  <si>
    <t>انابيب بولي إيثلين 1 بوصة , 100 متر</t>
  </si>
  <si>
    <t>انابيب بولي إيثلين 1/25 بوصة , 50 متر</t>
  </si>
  <si>
    <t>انابيب بولي إيثلين 1/5 بوصة , 50 متر</t>
  </si>
  <si>
    <t>انابيب بولي إيثلين 1/25 بوصة , 100 متر</t>
  </si>
  <si>
    <t>انابيب بولي إيثلين 1/5 بوصة , 100 متر</t>
  </si>
  <si>
    <t>انابيب بولي إيثلين 2 بوصة , 50 متر</t>
  </si>
  <si>
    <t>انابيب بولي إيثلين 2 بوصة , 100 متر</t>
  </si>
  <si>
    <t>مواد خام بولي إيثلين (اسود)</t>
  </si>
  <si>
    <t>مواد خام بولي إيثلين (ابيض)</t>
  </si>
  <si>
    <t>صندوق الضمان الإجتماعي</t>
  </si>
  <si>
    <t>مقهي وإعاشة</t>
  </si>
  <si>
    <t>مصرف الجمهورية 19213</t>
  </si>
  <si>
    <t>أثاث ومستلزمات سكن</t>
  </si>
  <si>
    <t>سيارات ووسائل نقل</t>
  </si>
  <si>
    <t>أجهزة كهربائية</t>
  </si>
  <si>
    <t>مباني</t>
  </si>
  <si>
    <t xml:space="preserve">حاويات </t>
  </si>
  <si>
    <t>الشركة العامة للكهرباء</t>
  </si>
  <si>
    <t>مصروفات تأسيس</t>
  </si>
  <si>
    <t>عبد السلام الدالي</t>
  </si>
  <si>
    <t>مواد ومستلزمات بناء</t>
  </si>
  <si>
    <t>مواد ومستلزمات كهرباء</t>
  </si>
  <si>
    <t>مواد ومستلزمات حديد</t>
  </si>
  <si>
    <t>مواد ومستلزمات طلاء</t>
  </si>
  <si>
    <t>مواد خام بولي إيثلين المعادة</t>
  </si>
  <si>
    <t>مواد منخفض الكثافة القطرية - الكويتية</t>
  </si>
  <si>
    <t>مواد منخفض الكثافة N181</t>
  </si>
  <si>
    <t>مادة خام (لون)</t>
  </si>
  <si>
    <t>أجور مباشرة</t>
  </si>
  <si>
    <t xml:space="preserve">مراقبة أوامر إنتاج تحت التشغيل </t>
  </si>
  <si>
    <t>إيردات اخري</t>
  </si>
  <si>
    <t xml:space="preserve">مخازن الانتاج التام </t>
  </si>
  <si>
    <t>الإيــــــــــــــــــــــــــــــــــــــــــردات</t>
  </si>
  <si>
    <t>المصارف - إعتمادات مستندية</t>
  </si>
  <si>
    <t>تكلفة إعتمادات مستندية</t>
  </si>
  <si>
    <t>تكلفة إعتماد رقم 1396/12/011 (خط الانتاج PVC )</t>
  </si>
  <si>
    <t xml:space="preserve"> إعتماد رقم 1396/12/011 (خط الانتاج PVC )</t>
  </si>
  <si>
    <t>مبني خلفي (كسارة البلاستيك)</t>
  </si>
  <si>
    <t>أجهزة حاسوب وطابعات</t>
  </si>
  <si>
    <t>مصرف الامان للتجارة والاستثمار 18978</t>
  </si>
  <si>
    <t>الأمان 45% غطاء إعتماد رقم 1396/12/011 (خط الانتاج PVC )</t>
  </si>
  <si>
    <t>لطفي الكبير</t>
  </si>
  <si>
    <t>حمزة ابو عزيزة</t>
  </si>
  <si>
    <t>مكي سويسي</t>
  </si>
  <si>
    <t>محلات صولة</t>
  </si>
  <si>
    <t>شركة الصحاري لحفر أبار النفط</t>
  </si>
  <si>
    <t>شركة الصحاري للصناعات البلاستيكية</t>
  </si>
  <si>
    <t>العـهـــــــــــــد</t>
  </si>
  <si>
    <t>شركة Shanghai jwell Eipeuipment</t>
  </si>
  <si>
    <t>أرصدة دائنة اخري</t>
  </si>
  <si>
    <t>اتعاب مكتب مراجعة</t>
  </si>
  <si>
    <t>أجور ومرتبات مستحقة</t>
  </si>
  <si>
    <t>الإعتمادات المستندية</t>
  </si>
  <si>
    <t>بيان تحليلي مراقبة الانتاج تحت التشغيل</t>
  </si>
  <si>
    <t>أجمالي التكلفة</t>
  </si>
  <si>
    <t>إشتراكات الضمان الاجتماعي</t>
  </si>
  <si>
    <t>ضرائب أجور ومرتبات</t>
  </si>
  <si>
    <t>عدد المنتج</t>
  </si>
  <si>
    <t>تكلفة الوحدة</t>
  </si>
  <si>
    <t>تحت التشغيل رقم (1), 3/4 , 100 بوصة</t>
  </si>
  <si>
    <t>الرصيد</t>
  </si>
  <si>
    <t>نثرية متنوعة</t>
  </si>
  <si>
    <t>عبد الحميد جويلي</t>
  </si>
  <si>
    <t>عبد العاطي محمود باقي</t>
  </si>
  <si>
    <t>فتحي المبروك الاحمر</t>
  </si>
  <si>
    <t>حساب التشغيل</t>
  </si>
  <si>
    <t>مراقبة الاجور</t>
  </si>
  <si>
    <t>علي الصفراني  - تعلية رأس المال</t>
  </si>
  <si>
    <t>حساب التشغيل التقديري</t>
  </si>
  <si>
    <t>احمد الساري</t>
  </si>
  <si>
    <t>اجور موسمية</t>
  </si>
  <si>
    <t>عمر شعشوع</t>
  </si>
  <si>
    <t>مردودات المبيعات</t>
  </si>
  <si>
    <t>انابيب بولي إيثلين 3 بوصة , 12 متر</t>
  </si>
  <si>
    <t>انابيب بولي إيثلين 3 بوصة , 11 متر</t>
  </si>
  <si>
    <t>انابيب بولي إيثلين 3 بوصة , 4 متر</t>
  </si>
  <si>
    <t>انابيب بولي إيثلين 4 بوصة , 12 متر</t>
  </si>
  <si>
    <t>تحت التشغيل رقم (2), 3 بوصة , 12 متر</t>
  </si>
  <si>
    <t>تحت التشغيل رقم (2), 3 بوصة , 11 متر</t>
  </si>
  <si>
    <t>تحت التشغيل رقم (2), 3 بوصة , 4 متر</t>
  </si>
  <si>
    <t>تحت التشغيل رقم (2), 4 بوصة , 12 متر</t>
  </si>
  <si>
    <t xml:space="preserve">إجمالي التكلفة </t>
  </si>
  <si>
    <t>دمغات ضرائب</t>
  </si>
  <si>
    <t>تحت التشغيل رقم (3), 3/4 , 100 بوصة</t>
  </si>
  <si>
    <t>تحت التشغيل رقم (3), 3/4 , 87 بوصة</t>
  </si>
  <si>
    <t>تحت التشغيل رقم (3), 3/4 , 70 بوصة</t>
  </si>
  <si>
    <t>تحت التشغيل رقم (3), 3/4 , 50 بوصة</t>
  </si>
  <si>
    <t>انابيب بولي إيثلين 3/4 بوصة , 87 متر</t>
  </si>
  <si>
    <t>انابيب بولي إيثلين 3/4 بوصة , 70 متر</t>
  </si>
  <si>
    <t>تحت التشغيل رقم (4), 3 بوصة , 12 متر</t>
  </si>
  <si>
    <t>تحت التشغيل رقم (5), 3/4 , 50 بوصة</t>
  </si>
  <si>
    <t>انابيب بولي إيثلين 3 بوصة , 7 متر</t>
  </si>
  <si>
    <t>انابيب بولي إيثلين 3 بوصة , 5 متر</t>
  </si>
  <si>
    <t>نصر الله عياد الصفراني</t>
  </si>
  <si>
    <t>تحت التشغيل رقم (6), 3/4 , 100 بوصة</t>
  </si>
  <si>
    <t>تحت التشغيل رقم (7), 3/4 , 50 بوصة</t>
  </si>
  <si>
    <t xml:space="preserve">ميزان مراجعة تحليلي بالمجاميع والارصدة عن الفترة من 01/01/2013   حتى  </t>
  </si>
  <si>
    <t xml:space="preserve">ميزان مراجعة إجمالي بالمجاميع والارصدة عن الفترة من 01/01/2013   حتى  </t>
  </si>
  <si>
    <t xml:space="preserve">شركة الإعمار الوطنية </t>
  </si>
  <si>
    <t>تحت التشغيل رقم (8), 2 بوصة , 100 متر</t>
  </si>
  <si>
    <t>انابيب بولي إيثلين 2 بوصة , 95 متر</t>
  </si>
  <si>
    <t>انابيب بولي إيثلين 2 بوصة , 78 متر</t>
  </si>
  <si>
    <t>انابيب بولي إيثلين 2 بوصة , 40 متر</t>
  </si>
  <si>
    <t>تحت التشغيل رقم (8), 2 بوصة , 95 متر</t>
  </si>
  <si>
    <t>تحت التشغيل رقم (8), 2 بوصة , 78 متر</t>
  </si>
  <si>
    <t>تحت التشغيل رقم (8), 2 بوصة , 40 متر</t>
  </si>
  <si>
    <t>تحت التشغيل رقم (8), 2 بوصة , 50 متر</t>
  </si>
  <si>
    <t>رسوم اشتراك في اتحاد الصناعة الليبية</t>
  </si>
  <si>
    <t>خيط ربط ولف الانابيب</t>
  </si>
  <si>
    <t>تحت التشغيل رقم (9), 3/4 بوصة , 100 متر</t>
  </si>
  <si>
    <t>انابيب بولي إيثلين 3/4 بوصة , 64 متر</t>
  </si>
  <si>
    <t>تحت التشغيل رقم (9), 3/4 بوصة , 70 متر</t>
  </si>
  <si>
    <t>تحت التشغيل رقم (9), 3/4 بوصة , 64 متر</t>
  </si>
  <si>
    <t>الإجمالي</t>
  </si>
  <si>
    <t>تحت التشغيل رقم (10), 3 بوصة , 12 متر</t>
  </si>
  <si>
    <t>انابيب بولي إيثلين 3 بوصة , 10 متر</t>
  </si>
  <si>
    <t>تحت التشغيل رقم (10), 3 بوصة , 10 متر</t>
  </si>
  <si>
    <t>تحت التشغيل رقم (11), 1 بوصة , 50 متر</t>
  </si>
  <si>
    <t>ميزان المراجعة من الفترة 2013/01/01 إلي الفترة 2013/12/31</t>
  </si>
  <si>
    <t>المجاميع في 2013/12/31</t>
  </si>
  <si>
    <t>الأرصدة في 2013/12/31</t>
  </si>
  <si>
    <t>قائمة الدخل في 2013/12/31</t>
  </si>
  <si>
    <t>الميزانية في 2013/12/31</t>
  </si>
  <si>
    <t>تحت التشغيل رقم (12), 1 بوصة , 100 متر</t>
  </si>
  <si>
    <t>تحت التشغيل رقم (12), 1 بوصة , 110 متر</t>
  </si>
  <si>
    <t>انابيب بولي إيثلين 1 بوصة , 110 متر</t>
  </si>
  <si>
    <t>شركة STAR LIGHT PAINT</t>
  </si>
  <si>
    <t>شركة SAUMYA الهندية</t>
  </si>
  <si>
    <t>دعاية واعلان واشتراكات</t>
  </si>
  <si>
    <t>محمد منصور خماج</t>
  </si>
  <si>
    <t>عبد العاطي باقي</t>
  </si>
  <si>
    <t>انابيب بولي إيثلين 3/4 بوصة , اطوال مختلفة</t>
  </si>
  <si>
    <t>انابيب بولي إيثلين 1 بوصة , اطوال مختلفة</t>
  </si>
  <si>
    <t>انابيب بولي إيثلين 1/25 بوصة , اطوال مختلفة</t>
  </si>
  <si>
    <t>انابيب بولي إيثلين 1/5 بوصة , اطوال مختلفة</t>
  </si>
  <si>
    <t>انابيب بولي إيثلين 2 بوصة , اطوال مختلفة</t>
  </si>
  <si>
    <t>مكأفات وحوافز ومشاركات</t>
  </si>
  <si>
    <t>مواد تنظيف ونظافة</t>
  </si>
  <si>
    <t>صحيفة المدي لصناعة الإعلان</t>
  </si>
  <si>
    <t>تحت التشغيل رقم (13), 3/4 بوصة , 50 متر</t>
  </si>
  <si>
    <t>تحت التشغيل رقم (14), 3/4 بوصة , 100 متر</t>
  </si>
  <si>
    <t>تحت التشغيل رقم (15), 3/4 بوصة , 50 متر</t>
  </si>
  <si>
    <t>تحت التشغيل رقم (15), 1 بوصة , 50 متر</t>
  </si>
  <si>
    <t>تحت التشغيل رقم (16), 1 بوصة , 100 متر</t>
  </si>
  <si>
    <t>تحت التشغيل رقم (17), 1/25 بوصة , 100 متر</t>
  </si>
  <si>
    <t>تحت التشغيل رقم (18), 1/5 بوصة , 100 متر</t>
  </si>
  <si>
    <t>عبد المجيد العربي</t>
  </si>
  <si>
    <t>تحت التشغيل رقم (19), 1/5 بوصة , 100 متر</t>
  </si>
  <si>
    <t>تحت التشغيل رقم (20), 2 بوصة , 75 متر</t>
  </si>
  <si>
    <t>تحت التشغيل رقم (21), 2 بوصة , 100 متر</t>
  </si>
  <si>
    <t>تدريب وتأهيل</t>
  </si>
  <si>
    <t>شركة البلاد للصرافة</t>
  </si>
  <si>
    <t xml:space="preserve">     بيان تحليلي ببنود تكاليف خطوط الانتاج</t>
  </si>
  <si>
    <t>خط أنتاج PVC</t>
  </si>
  <si>
    <t>خط أنتاج بولي إيثلين 2</t>
  </si>
  <si>
    <t>تأشيرات وتذاكر سفر</t>
  </si>
  <si>
    <t xml:space="preserve">     بيان تحليلي تكاليف البنية التحتية لخطوط الانتاج PVC + بولي إيثلين</t>
  </si>
  <si>
    <t>بلاط بلاستيكي</t>
  </si>
  <si>
    <t>تنظيف وتسوية ارضية خط الانتاج ( جلاية )</t>
  </si>
  <si>
    <t>ونش (رافعة)</t>
  </si>
  <si>
    <t>عربة تحميل</t>
  </si>
  <si>
    <t>عجلات</t>
  </si>
  <si>
    <t xml:space="preserve">     بيان تحليلي بتكاليف الاصول تحت التصنيع</t>
  </si>
  <si>
    <t>حديد صناعة</t>
  </si>
  <si>
    <t>أصول تحت التصنيع</t>
  </si>
  <si>
    <t>الة قطع الأنابيب</t>
  </si>
  <si>
    <t>إسطونة اكسجين لحام</t>
  </si>
  <si>
    <t>مكتب الوفاق للتخليص الجمركي</t>
  </si>
  <si>
    <t>مصاريف جمرك وشحن</t>
  </si>
  <si>
    <t xml:space="preserve">يد عاملة </t>
  </si>
  <si>
    <t>نصرالله الصفراني</t>
  </si>
  <si>
    <t>أتعاب  وأستشارات جدوي اقتصادية</t>
  </si>
  <si>
    <t>تحت التشغيل رقم (22), 1 بوصة , 100 متر</t>
  </si>
  <si>
    <t>تحت التشغيل رقم (23), 1 بوصة , 50 متر</t>
  </si>
  <si>
    <t>زواية حديد 30X30</t>
  </si>
  <si>
    <t>أسمنت اسود</t>
  </si>
  <si>
    <t>تحت التشغيل رقم (24), 3/4 بوصة , 100 متر</t>
  </si>
  <si>
    <t>تحت التشغيل رقم (25), 3/4 بوصة , 50 متر</t>
  </si>
  <si>
    <t>مواد ومستلزمات تنظيف</t>
  </si>
  <si>
    <t>تحت التشغيل رقم (26), 3 بوصة , 12 متر ,ضغظ 16</t>
  </si>
  <si>
    <t>شركة التنمية لصناعة الأنابيب البلاستكية</t>
  </si>
  <si>
    <t xml:space="preserve">                 كشف الاصول الثابتة للشركة حتي 2012/12/31 وأهلاكاتها</t>
  </si>
  <si>
    <t>الحركة على الاصل</t>
  </si>
  <si>
    <t xml:space="preserve">  تكلفة الاصول   في 2012/12/31</t>
  </si>
  <si>
    <t xml:space="preserve">      نسبة       الاهلاك السنوي</t>
  </si>
  <si>
    <t>قيمة قسط الاهلاك عن الفترة</t>
  </si>
  <si>
    <t>مجمع الاهلاك في 2012/01/01</t>
  </si>
  <si>
    <t>مجمع الاهلاك في 2012/12/31</t>
  </si>
  <si>
    <t>القيمة الدفترية للاصل في 2012/12/31</t>
  </si>
  <si>
    <t>أضافة</t>
  </si>
  <si>
    <t>إستبعاد</t>
  </si>
  <si>
    <t>رصيد الأصول 2013/01/01</t>
  </si>
  <si>
    <t>نسبة الأهلاك</t>
  </si>
  <si>
    <t>ايضاح رقم (3) قائمة المركز المالي</t>
  </si>
  <si>
    <t>ايضاح رقم (2) قائمة الدخل</t>
  </si>
  <si>
    <t xml:space="preserve">ايضاح رقم (3) الموازنة النقدية </t>
  </si>
  <si>
    <t>بيان</t>
  </si>
  <si>
    <t>اضافات الفترة</t>
  </si>
  <si>
    <t>استبعادات الفترة</t>
  </si>
  <si>
    <t>اهلاك الفترة</t>
  </si>
  <si>
    <t>ج /الاهلاك</t>
  </si>
  <si>
    <t>العقارات</t>
  </si>
  <si>
    <t>السيارات و المركبات</t>
  </si>
  <si>
    <t>مقدمات مقبوضة (30)</t>
  </si>
  <si>
    <t>الالات والماكينات</t>
  </si>
  <si>
    <t>المبيعات (18)</t>
  </si>
  <si>
    <t>الاجهزة</t>
  </si>
  <si>
    <t>الربع الاول</t>
  </si>
  <si>
    <t>الربع الثاني</t>
  </si>
  <si>
    <t>الربع الثالث</t>
  </si>
  <si>
    <t>الربع الرابع</t>
  </si>
  <si>
    <t>المعدات والادوات</t>
  </si>
  <si>
    <t>الاثاثات والديكور</t>
  </si>
  <si>
    <t>جملة المبيعات</t>
  </si>
  <si>
    <t>كتب</t>
  </si>
  <si>
    <t>نظم معلومات</t>
  </si>
  <si>
    <t>مردودات مبيعات (-)</t>
  </si>
  <si>
    <t>المتحصل من المدينيين ( 31)</t>
  </si>
  <si>
    <t>خصم مسموح به (-)</t>
  </si>
  <si>
    <t>صافي المبيعات</t>
  </si>
  <si>
    <t>تكلفة المبيعات (19)</t>
  </si>
  <si>
    <t>تحصيل اوراق قبض (32)</t>
  </si>
  <si>
    <t>الجملة</t>
  </si>
  <si>
    <t xml:space="preserve">مواد خام اول المدة </t>
  </si>
  <si>
    <t>مشتريات خلال الفترة (+)</t>
  </si>
  <si>
    <t>المواد المتاحة</t>
  </si>
  <si>
    <t>مواد خام آخر المدة (-)</t>
  </si>
  <si>
    <t>الاصول المعنوية  (4)</t>
  </si>
  <si>
    <t>المواد المستخدمة خلال المدة</t>
  </si>
  <si>
    <t>عوائد استثمارات (33)</t>
  </si>
  <si>
    <t>اجور مباشرة</t>
  </si>
  <si>
    <t>مصروفات اخري مباشرة</t>
  </si>
  <si>
    <t xml:space="preserve">الشهرة </t>
  </si>
  <si>
    <t>تكلفة اولية</t>
  </si>
  <si>
    <t>الايزو</t>
  </si>
  <si>
    <t>مصروفات صناعية غير مباشرة :</t>
  </si>
  <si>
    <t>نقل التكنلوجيا / البحث والتطوير</t>
  </si>
  <si>
    <t>مواد غير مباشرة</t>
  </si>
  <si>
    <t>اجور غير مباشرة</t>
  </si>
  <si>
    <t>قروض (34)</t>
  </si>
  <si>
    <t>مصروفات اخري غير مباشرة</t>
  </si>
  <si>
    <t>التكلفة الصناعية</t>
  </si>
  <si>
    <t>استثمارات (5)</t>
  </si>
  <si>
    <t>انتاج تحت التشغيل اول المدة (+)</t>
  </si>
  <si>
    <t>انتاج تحت التشغيل آخر المدة (-)</t>
  </si>
  <si>
    <t>التكلفة الصناعية للانتاج خلال المدة</t>
  </si>
  <si>
    <t>شركات تابعة</t>
  </si>
  <si>
    <t>انتاج تام اول المدة (+)</t>
  </si>
  <si>
    <t>مبيعات موجودات غير متداولة (35)</t>
  </si>
  <si>
    <t>شركات المجموعة</t>
  </si>
  <si>
    <t>انتاج تام آخر المدة (-)</t>
  </si>
  <si>
    <t>شركات اخري</t>
  </si>
  <si>
    <t>تكلفة البضاعة المباعة</t>
  </si>
  <si>
    <t>مالية اخري</t>
  </si>
  <si>
    <t>تكلفة مبيعات النشاط التجاري (19-1)</t>
  </si>
  <si>
    <t>مقبوضات راسمالية (36)</t>
  </si>
  <si>
    <t>مشروعات تحت التنفيذ (6)</t>
  </si>
  <si>
    <t>مشروع 1</t>
  </si>
  <si>
    <t>مشروع 2</t>
  </si>
  <si>
    <t>مشروع 3</t>
  </si>
  <si>
    <t>الزيادة في راس المال (37)</t>
  </si>
  <si>
    <t>مشروع 4</t>
  </si>
  <si>
    <t>مشروع 5</t>
  </si>
  <si>
    <t>مشروع 6</t>
  </si>
  <si>
    <t>ايرادات اخري (20)</t>
  </si>
  <si>
    <t>العائد علي الاستثمارات</t>
  </si>
  <si>
    <t>مقبوضات اخري ( 38)</t>
  </si>
  <si>
    <t>المخزونات (7)</t>
  </si>
  <si>
    <t>ارباح ودائع استثمارية</t>
  </si>
  <si>
    <t>ارباح بيع اصول</t>
  </si>
  <si>
    <t>ايرادات مختلفة</t>
  </si>
  <si>
    <t>بضاعة بالطريق</t>
  </si>
  <si>
    <t>فروقات عملة</t>
  </si>
  <si>
    <t>المواد الخام</t>
  </si>
  <si>
    <t>منتجات تحت التشغيل</t>
  </si>
  <si>
    <t>مشتريات استثمارات (39 )</t>
  </si>
  <si>
    <t>منتجات تامة الصنع</t>
  </si>
  <si>
    <t>مخزن 1</t>
  </si>
  <si>
    <t>المصروفات التسويقية (21)</t>
  </si>
  <si>
    <t>مخزن 2</t>
  </si>
  <si>
    <t>مخزن 3</t>
  </si>
  <si>
    <t>مخزن 4</t>
  </si>
  <si>
    <t>عمولة وكلاء البيع</t>
  </si>
  <si>
    <t>مخزن 5</t>
  </si>
  <si>
    <t>مصروفات نقل</t>
  </si>
  <si>
    <t>سداد قروض (40)</t>
  </si>
  <si>
    <t>مصروفات تعبئة و تغليف</t>
  </si>
  <si>
    <t>اعلان</t>
  </si>
  <si>
    <t>خدمات مابعد البيع</t>
  </si>
  <si>
    <t>الذمم التجارية المدينة والمدينة الاخري (8)</t>
  </si>
  <si>
    <t>تكاليف ثابتة اخري</t>
  </si>
  <si>
    <t>سداد التزامات دائنة (41)</t>
  </si>
  <si>
    <t>مدينون تجاريون</t>
  </si>
  <si>
    <t>حسابات جارية مدينة ( مؤسسات المجموعة )</t>
  </si>
  <si>
    <t>المصروفات الادارية والعمومية (22)</t>
  </si>
  <si>
    <t>مدينون داخليون</t>
  </si>
  <si>
    <t xml:space="preserve">عهد </t>
  </si>
  <si>
    <t>اخري</t>
  </si>
  <si>
    <t xml:space="preserve">المرتبات والاجور </t>
  </si>
  <si>
    <t>مصروفات الخدمات والتسيير</t>
  </si>
  <si>
    <t>مدفوعات اخري(42)</t>
  </si>
  <si>
    <t>مصروفات دعم فني</t>
  </si>
  <si>
    <t>مصروفات أخري</t>
  </si>
  <si>
    <t>المدفوعات مقدماً (9)</t>
  </si>
  <si>
    <t>مقدمات عقودات</t>
  </si>
  <si>
    <t>إهلاك الأصول الأدارية (23)</t>
  </si>
  <si>
    <t>هوامش اعتمادات</t>
  </si>
  <si>
    <t>مصروفات مدفوعة مقدماً</t>
  </si>
  <si>
    <t>تكلفة التمويل (24)</t>
  </si>
  <si>
    <t>النقد وما في حكمه (10)</t>
  </si>
  <si>
    <t>الودائع لاجل</t>
  </si>
  <si>
    <t>الحسابات الجارية</t>
  </si>
  <si>
    <t>الخزينة / دولار</t>
  </si>
  <si>
    <t>الزكاة (25)</t>
  </si>
  <si>
    <t>الخزينة /جنيه</t>
  </si>
  <si>
    <t>رأس المال المصدر (11)</t>
  </si>
  <si>
    <t>الضرائب (26)</t>
  </si>
  <si>
    <t>راس المال المصدر</t>
  </si>
  <si>
    <t>المنح والاعانات</t>
  </si>
  <si>
    <t>الإحتياطيات (27)</t>
  </si>
  <si>
    <t>الاحتياطيات (12)</t>
  </si>
  <si>
    <t>احتياطي عام</t>
  </si>
  <si>
    <t>احتياطي قانوني</t>
  </si>
  <si>
    <t>احتياطي راسمالي</t>
  </si>
  <si>
    <t>أرباح موزعة (28)</t>
  </si>
  <si>
    <t>الارباح  (13) - (14)</t>
  </si>
  <si>
    <t>الضرائب المؤجلة  (29)</t>
  </si>
  <si>
    <t>ارباح اعوام سابقة</t>
  </si>
  <si>
    <t>ارباح العام</t>
  </si>
  <si>
    <t>قروض طويلة الاجل (15)</t>
  </si>
  <si>
    <t>مرابحات</t>
  </si>
  <si>
    <t>مشاركات</t>
  </si>
  <si>
    <t>مصانعة</t>
  </si>
  <si>
    <t xml:space="preserve">الجملة </t>
  </si>
  <si>
    <t>الذمم التجارية الدائنة والدائنة الاخري (16)</t>
  </si>
  <si>
    <t>دائنون تجاريون</t>
  </si>
  <si>
    <t>حسابات جارية دائنة (شركات المجموعة)</t>
  </si>
  <si>
    <t>دائنون حكوميون</t>
  </si>
  <si>
    <t>دائنون داخليون</t>
  </si>
  <si>
    <t>دائنون مختلفون</t>
  </si>
  <si>
    <t>قروض قصيرة الاجل (17)</t>
  </si>
  <si>
    <t>مرابحات / قروض</t>
  </si>
  <si>
    <t>الجزء المتداول من القروض طويلة الاجل</t>
  </si>
  <si>
    <t>ايردات اخري</t>
  </si>
  <si>
    <t>البضاعة المتاحة</t>
  </si>
  <si>
    <t>يضاف : مشتريات الفترة</t>
  </si>
  <si>
    <t>المواد المستخدمة خلال الفترة</t>
  </si>
  <si>
    <t>مصروفات أخري مباشرة</t>
  </si>
  <si>
    <t xml:space="preserve">مواد خام آخر المدة </t>
  </si>
  <si>
    <t>التكلفة الاولية للانتاج</t>
  </si>
  <si>
    <t xml:space="preserve">التكلفة الصناعية للانتاج </t>
  </si>
  <si>
    <t xml:space="preserve">اريد انشاء قائمه منسدله باسماء الشيتات في ملف الاكسل ... لكي اقوم بفتح القائمه واختيار اول حرف من اسم الشيت ثم يظهر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</si>
</sst>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_-&quot;ر.س.‏&quot;\ * #,##0_-;_-&quot;ر.س.‏&quot;\ * #,##0\-;_-&quot;ر.س.‏&quot;\ * &quot;-&quot;_-;_-@_-"/>
    <numFmt numFmtId="165" formatCode="_-&quot;ر.س.‏&quot;\ * #,##0.00_-;_-&quot;ر.س.‏&quot;\ * #,##0.00\-;_-&quot;ر.س.‏&quot;\ * &quot;-&quot;??_-;_-@_-"/>
    <numFmt numFmtId="166" formatCode="_-* #,##0.00_-;_-* #,##0.00\-;_-* &quot;-&quot;??_-;_-@_-"/>
    <numFmt numFmtId="167" formatCode="#,##0.000_);[Red]\(#,##0.000\)"/>
    <numFmt numFmtId="168" formatCode="#,##0.000"/>
    <numFmt numFmtId="171" formatCode="0.00_ ;[Red]\-0.00\ "/>
    <numFmt numFmtId="174" formatCode="0.000_ ;[Red]\-0.000\ "/>
    <numFmt numFmtId="175" formatCode="0_ ;[Red]\-0\ "/>
    <numFmt numFmtId="176" formatCode="0.000"/>
    <numFmt numFmtId="177" formatCode="#,##0.000_);\(#,##0.000\)"/>
    <numFmt numFmtId="178" formatCode="_-[$€]* #,##0.00_-;\-[$€]* #,##0.00_-;_-[$€]* &quot;-&quot;??_-;_-@_-"/>
    <numFmt numFmtId="179" formatCode="_-* #,##0.000_-;\-* #,##0.000_-;_-* &quot;-&quot;??_-;_-@_-"/>
    <numFmt numFmtId="180" formatCode="0.000000"/>
    <numFmt numFmtId="186" formatCode="#,##0.000;[Red]#,##0.000"/>
    <numFmt numFmtId="191" formatCode="#,###;[Red]\(#,###\);\-"/>
  </numFmts>
  <fonts count="105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sz val="14"/>
      <color indexed="10"/>
      <name val="PT Bold Heading"/>
      <charset val="178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8"/>
      <color indexed="12"/>
      <name val="PT Bold Dusky"/>
      <charset val="178"/>
    </font>
    <font>
      <b/>
      <sz val="10"/>
      <name val="Arial Unicode MS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20"/>
      <name val="PT Simple Bold Ruled"/>
      <charset val="178"/>
    </font>
    <font>
      <i/>
      <sz val="22"/>
      <name val="PT Simple Bold Ruled"/>
      <charset val="178"/>
    </font>
    <font>
      <sz val="10"/>
      <name val="Times New Roman (Arabic)"/>
      <family val="1"/>
      <charset val="178"/>
    </font>
    <font>
      <i/>
      <u/>
      <sz val="20"/>
      <name val="PT Simple Bold Ruled"/>
      <charset val="178"/>
    </font>
    <font>
      <b/>
      <u/>
      <sz val="16"/>
      <name val="Times New Roman (Arabic)"/>
      <family val="1"/>
      <charset val="178"/>
    </font>
    <font>
      <b/>
      <sz val="16"/>
      <color indexed="8"/>
      <name val="Times New Roman (Arabic)"/>
      <family val="1"/>
      <charset val="178"/>
    </font>
    <font>
      <b/>
      <sz val="10"/>
      <name val="Times New Roman (Arabic)"/>
      <family val="1"/>
      <charset val="178"/>
    </font>
    <font>
      <i/>
      <u/>
      <sz val="19"/>
      <name val="PT Simple Bold Ruled"/>
      <charset val="178"/>
    </font>
    <font>
      <b/>
      <i/>
      <u/>
      <sz val="19"/>
      <name val="PT Simple Bold Ruled"/>
      <charset val="178"/>
    </font>
    <font>
      <b/>
      <u/>
      <sz val="15"/>
      <name val="Times New Roman"/>
      <family val="1"/>
    </font>
    <font>
      <b/>
      <u/>
      <sz val="15"/>
      <name val="Simplified Arabic"/>
      <family val="1"/>
    </font>
    <font>
      <b/>
      <u/>
      <sz val="14"/>
      <name val="Simplified Arabic"/>
      <family val="1"/>
    </font>
    <font>
      <b/>
      <u/>
      <sz val="15"/>
      <color indexed="8"/>
      <name val="Simplified Arabic"/>
      <family val="1"/>
    </font>
    <font>
      <sz val="15"/>
      <name val="Times New Roman (Arabic)"/>
      <family val="1"/>
      <charset val="178"/>
    </font>
    <font>
      <b/>
      <u/>
      <sz val="15"/>
      <color indexed="8"/>
      <name val="Times New Roman (Arabic)"/>
      <family val="1"/>
      <charset val="178"/>
    </font>
    <font>
      <sz val="14"/>
      <name val="Traditional Arabic"/>
      <family val="1"/>
    </font>
    <font>
      <b/>
      <sz val="14"/>
      <color indexed="8"/>
      <name val="Simplified Arabic"/>
      <family val="1"/>
    </font>
    <font>
      <sz val="14"/>
      <color indexed="8"/>
      <name val="Simplified Arabic"/>
      <family val="1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4"/>
      <color indexed="8"/>
      <name val="Traditional Arabic"/>
      <family val="1"/>
    </font>
    <font>
      <b/>
      <sz val="14"/>
      <name val="Traditional Arabic"/>
      <family val="1"/>
    </font>
    <font>
      <b/>
      <sz val="14"/>
      <color indexed="8"/>
      <name val="Times New Roman (Arabic)"/>
      <family val="1"/>
      <charset val="178"/>
    </font>
    <font>
      <sz val="10"/>
      <color indexed="8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0"/>
      <name val="Arabic Transparent"/>
      <charset val="178"/>
    </font>
    <font>
      <sz val="11"/>
      <color indexed="60"/>
      <name val="Calibri"/>
      <family val="2"/>
      <charset val="178"/>
    </font>
    <font>
      <sz val="10"/>
      <name val="MS Sans Serif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b/>
      <u/>
      <sz val="16"/>
      <color indexed="8"/>
      <name val="Times New Roman (Arabic)"/>
      <family val="1"/>
      <charset val="178"/>
    </font>
    <font>
      <i/>
      <u/>
      <sz val="18"/>
      <name val="PT Simple Bold Ruled"/>
      <charset val="178"/>
    </font>
    <font>
      <b/>
      <i/>
      <u/>
      <sz val="18"/>
      <name val="PT Simple Bold Ruled"/>
      <charset val="178"/>
    </font>
    <font>
      <b/>
      <u/>
      <sz val="14"/>
      <color indexed="8"/>
      <name val="Simplified Arabic"/>
      <family val="1"/>
    </font>
    <font>
      <b/>
      <sz val="14"/>
      <name val="Simplified Arabic"/>
      <family val="1"/>
    </font>
    <font>
      <u/>
      <sz val="14"/>
      <name val="Simplified Arabic"/>
      <family val="1"/>
    </font>
    <font>
      <u/>
      <sz val="14"/>
      <color indexed="8"/>
      <name val="Simplified Arabic"/>
      <family val="1"/>
    </font>
    <font>
      <sz val="14"/>
      <name val="Simplified Arabic"/>
      <family val="1"/>
    </font>
    <font>
      <u/>
      <sz val="14"/>
      <color theme="0"/>
      <name val="Simplified Arabic"/>
      <family val="1"/>
    </font>
    <font>
      <b/>
      <sz val="10"/>
      <color indexed="8"/>
      <name val="Arial"/>
      <family val="2"/>
    </font>
    <font>
      <b/>
      <sz val="12"/>
      <name val="Arial Unicode MS"/>
      <family val="2"/>
    </font>
    <font>
      <b/>
      <sz val="22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Unicode MS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 Unicode MS"/>
      <family val="2"/>
    </font>
    <font>
      <i/>
      <sz val="20"/>
      <color theme="4"/>
      <name val="PT Simple Bold Ruled"/>
      <charset val="178"/>
    </font>
    <font>
      <b/>
      <sz val="22"/>
      <name val="Calibri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  <charset val="178"/>
    </font>
    <font>
      <b/>
      <sz val="14"/>
      <name val="Arial"/>
      <charset val="178"/>
    </font>
    <font>
      <b/>
      <sz val="24"/>
      <color indexed="9"/>
      <name val="Arabic Transparent"/>
      <charset val="178"/>
    </font>
    <font>
      <b/>
      <sz val="14"/>
      <color indexed="9"/>
      <name val="Arabic Transparent"/>
      <charset val="178"/>
    </font>
    <font>
      <b/>
      <sz val="14"/>
      <color indexed="62"/>
      <name val="Arabic Transparent"/>
      <charset val="178"/>
    </font>
    <font>
      <b/>
      <sz val="14"/>
      <name val="Arabic Transparent"/>
      <charset val="178"/>
    </font>
    <font>
      <b/>
      <u/>
      <sz val="14"/>
      <color indexed="9"/>
      <name val="Arabic Transparent"/>
      <charset val="178"/>
    </font>
    <font>
      <b/>
      <u/>
      <sz val="14"/>
      <color indexed="18"/>
      <name val="Arabic Transparent"/>
      <charset val="178"/>
    </font>
    <font>
      <b/>
      <sz val="14"/>
      <color indexed="8"/>
      <name val="Arabic Transparent"/>
      <charset val="178"/>
    </font>
    <font>
      <b/>
      <sz val="18"/>
      <color indexed="9"/>
      <name val="Arabic Transparent"/>
      <charset val="178"/>
    </font>
    <font>
      <b/>
      <sz val="14"/>
      <color indexed="10"/>
      <name val="Arabic Transparent"/>
      <charset val="178"/>
    </font>
    <font>
      <b/>
      <u/>
      <sz val="14"/>
      <name val="Arabic Transparent"/>
      <charset val="178"/>
    </font>
    <font>
      <b/>
      <sz val="16"/>
      <color indexed="9"/>
      <name val="Arabic Transparent"/>
      <charset val="178"/>
    </font>
    <font>
      <b/>
      <sz val="16"/>
      <name val="Arial"/>
      <charset val="178"/>
    </font>
    <font>
      <sz val="2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0.49803155613879818"/>
        </stop>
      </gradient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0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7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30" borderId="0" applyNumberFormat="0" applyBorder="0" applyAlignment="0" applyProtection="0"/>
    <xf numFmtId="0" fontId="53" fillId="14" borderId="0" applyNumberFormat="0" applyBorder="0" applyAlignment="0" applyProtection="0"/>
    <xf numFmtId="0" fontId="54" fillId="31" borderId="20" applyNumberFormat="0" applyAlignment="0" applyProtection="0"/>
    <xf numFmtId="0" fontId="55" fillId="32" borderId="21" applyNumberFormat="0" applyAlignment="0" applyProtection="0"/>
    <xf numFmtId="166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15" borderId="0" applyNumberFormat="0" applyBorder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24" applyNumberFormat="0" applyFill="0" applyAlignment="0" applyProtection="0"/>
    <xf numFmtId="0" fontId="60" fillId="0" borderId="0" applyNumberFormat="0" applyFill="0" applyBorder="0" applyAlignment="0" applyProtection="0"/>
    <xf numFmtId="0" fontId="61" fillId="18" borderId="20" applyNumberFormat="0" applyAlignment="0" applyProtection="0"/>
    <xf numFmtId="0" fontId="62" fillId="0" borderId="25" applyNumberFormat="0" applyFill="0" applyAlignment="0" applyProtection="0"/>
    <xf numFmtId="0" fontId="63" fillId="0" borderId="0" applyNumberFormat="0">
      <alignment horizontal="right"/>
    </xf>
    <xf numFmtId="0" fontId="64" fillId="33" borderId="0" applyNumberFormat="0" applyBorder="0" applyAlignment="0" applyProtection="0"/>
    <xf numFmtId="0" fontId="47" fillId="0" borderId="0">
      <alignment vertical="top"/>
    </xf>
    <xf numFmtId="0" fontId="65" fillId="34" borderId="26" applyNumberFormat="0" applyFont="0" applyAlignment="0" applyProtection="0"/>
    <xf numFmtId="0" fontId="66" fillId="31" borderId="27" applyNumberFormat="0" applyAlignment="0" applyProtection="0"/>
    <xf numFmtId="0" fontId="67" fillId="0" borderId="0" applyNumberFormat="0" applyFill="0" applyBorder="0" applyAlignment="0" applyProtection="0"/>
    <xf numFmtId="0" fontId="68" fillId="0" borderId="28" applyNumberFormat="0" applyFill="0" applyAlignment="0" applyProtection="0"/>
    <xf numFmtId="0" fontId="69" fillId="0" borderId="0" applyNumberFormat="0" applyFill="0" applyBorder="0" applyAlignment="0" applyProtection="0"/>
    <xf numFmtId="0" fontId="65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38" fontId="65" fillId="0" borderId="0" applyFont="0" applyFill="0" applyBorder="0" applyAlignment="0" applyProtection="0"/>
    <xf numFmtId="40" fontId="65" fillId="0" borderId="0" applyFont="0" applyFill="0" applyBorder="0" applyAlignment="0" applyProtection="0"/>
    <xf numFmtId="0" fontId="1" fillId="0" borderId="0"/>
    <xf numFmtId="0" fontId="14" fillId="0" borderId="0"/>
  </cellStyleXfs>
  <cellXfs count="372">
    <xf numFmtId="0" fontId="0" fillId="0" borderId="0" xfId="0"/>
    <xf numFmtId="0" fontId="6" fillId="0" borderId="0" xfId="0" applyFont="1" applyFill="1" applyBorder="1" applyAlignment="1">
      <alignment horizontal="right" vertical="center" readingOrder="2"/>
    </xf>
    <xf numFmtId="0" fontId="6" fillId="0" borderId="0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vertical="center" shrinkToFit="1" readingOrder="2"/>
    </xf>
    <xf numFmtId="0" fontId="8" fillId="0" borderId="0" xfId="0" applyFont="1" applyFill="1" applyBorder="1" applyAlignment="1">
      <alignment vertical="center" readingOrder="2"/>
    </xf>
    <xf numFmtId="14" fontId="5" fillId="0" borderId="0" xfId="0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5" fillId="0" borderId="0" xfId="0" applyFont="1" applyFill="1" applyAlignment="1">
      <alignment horizontal="center" vertical="center" readingOrder="2"/>
    </xf>
    <xf numFmtId="0" fontId="11" fillId="0" borderId="5" xfId="0" applyFont="1" applyFill="1" applyBorder="1" applyAlignment="1">
      <alignment horizontal="left" vertical="center" shrinkToFit="1" readingOrder="2"/>
    </xf>
    <xf numFmtId="168" fontId="11" fillId="0" borderId="5" xfId="0" applyNumberFormat="1" applyFont="1" applyFill="1" applyBorder="1" applyAlignment="1">
      <alignment horizontal="right" vertical="center" shrinkToFit="1"/>
    </xf>
    <xf numFmtId="0" fontId="12" fillId="0" borderId="0" xfId="0" applyFont="1" applyFill="1" applyAlignment="1">
      <alignment vertical="center" readingOrder="2"/>
    </xf>
    <xf numFmtId="0" fontId="13" fillId="0" borderId="0" xfId="0" applyFont="1" applyFill="1" applyAlignment="1">
      <alignment vertical="center" readingOrder="2"/>
    </xf>
    <xf numFmtId="0" fontId="14" fillId="0" borderId="3" xfId="0" applyFont="1" applyFill="1" applyBorder="1" applyAlignment="1">
      <alignment horizontal="left" vertical="center" shrinkToFit="1" readingOrder="2"/>
    </xf>
    <xf numFmtId="0" fontId="14" fillId="0" borderId="0" xfId="0" applyFont="1" applyFill="1" applyAlignment="1">
      <alignment vertical="center" readingOrder="2"/>
    </xf>
    <xf numFmtId="0" fontId="11" fillId="0" borderId="3" xfId="0" applyFont="1" applyFill="1" applyBorder="1" applyAlignment="1">
      <alignment horizontal="left" vertical="center" shrinkToFit="1" readingOrder="2"/>
    </xf>
    <xf numFmtId="0" fontId="14" fillId="0" borderId="3" xfId="0" applyFont="1" applyFill="1" applyBorder="1" applyAlignment="1">
      <alignment horizontal="right" vertical="center" indent="1" shrinkToFit="1" readingOrder="2"/>
    </xf>
    <xf numFmtId="0" fontId="5" fillId="2" borderId="6" xfId="0" applyFont="1" applyFill="1" applyBorder="1" applyAlignment="1">
      <alignment horizontal="centerContinuous" vertical="center" shrinkToFit="1" readingOrder="2"/>
    </xf>
    <xf numFmtId="0" fontId="5" fillId="2" borderId="7" xfId="0" applyFont="1" applyFill="1" applyBorder="1" applyAlignment="1">
      <alignment horizontal="centerContinuous" vertical="center" shrinkToFit="1" readingOrder="2"/>
    </xf>
    <xf numFmtId="167" fontId="11" fillId="2" borderId="6" xfId="0" applyNumberFormat="1" applyFont="1" applyFill="1" applyBorder="1" applyAlignment="1">
      <alignment horizontal="right" vertical="center" shrinkToFit="1" readingOrder="2"/>
    </xf>
    <xf numFmtId="0" fontId="8" fillId="0" borderId="0" xfId="0" applyFont="1" applyFill="1" applyAlignment="1">
      <alignment horizontal="center" vertical="center" readingOrder="2"/>
    </xf>
    <xf numFmtId="0" fontId="8" fillId="0" borderId="0" xfId="0" applyFont="1" applyFill="1" applyAlignment="1">
      <alignment vertical="center" readingOrder="2"/>
    </xf>
    <xf numFmtId="0" fontId="8" fillId="0" borderId="0" xfId="0" applyFont="1" applyAlignment="1">
      <alignment vertical="center" readingOrder="2"/>
    </xf>
    <xf numFmtId="4" fontId="8" fillId="0" borderId="0" xfId="0" applyNumberFormat="1" applyFont="1" applyAlignment="1">
      <alignment vertical="center" readingOrder="2"/>
    </xf>
    <xf numFmtId="168" fontId="8" fillId="0" borderId="0" xfId="0" applyNumberFormat="1" applyFont="1" applyFill="1" applyAlignment="1">
      <alignment vertical="center" readingOrder="2"/>
    </xf>
    <xf numFmtId="4" fontId="8" fillId="0" borderId="0" xfId="0" applyNumberFormat="1" applyFont="1" applyFill="1" applyAlignment="1">
      <alignment vertical="center" readingOrder="2"/>
    </xf>
    <xf numFmtId="0" fontId="5" fillId="0" borderId="4" xfId="0" applyFont="1" applyFill="1" applyBorder="1" applyAlignment="1">
      <alignment horizontal="centerContinuous" vertical="center"/>
    </xf>
    <xf numFmtId="0" fontId="11" fillId="0" borderId="5" xfId="0" applyFont="1" applyFill="1" applyBorder="1" applyAlignment="1">
      <alignment horizontal="center" vertical="center" shrinkToFit="1" readingOrder="2"/>
    </xf>
    <xf numFmtId="0" fontId="15" fillId="0" borderId="0" xfId="0" applyFont="1" applyAlignment="1">
      <alignment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justify"/>
      <protection locked="0"/>
    </xf>
    <xf numFmtId="0" fontId="14" fillId="0" borderId="3" xfId="0" applyFont="1" applyFill="1" applyBorder="1" applyAlignment="1">
      <alignment horizontal="right" vertical="center" indent="2" shrinkToFit="1" readingOrder="2"/>
    </xf>
    <xf numFmtId="0" fontId="11" fillId="0" borderId="3" xfId="0" applyFont="1" applyFill="1" applyBorder="1" applyAlignment="1">
      <alignment vertical="center" shrinkToFit="1" readingOrder="2"/>
    </xf>
    <xf numFmtId="167" fontId="13" fillId="0" borderId="5" xfId="0" applyNumberFormat="1" applyFont="1" applyFill="1" applyBorder="1" applyAlignment="1">
      <alignment horizontal="right" vertical="center" shrinkToFit="1" readingOrder="2"/>
    </xf>
    <xf numFmtId="167" fontId="13" fillId="8" borderId="5" xfId="0" applyNumberFormat="1" applyFont="1" applyFill="1" applyBorder="1" applyAlignment="1">
      <alignment horizontal="right" vertical="center" shrinkToFit="1" readingOrder="2"/>
    </xf>
    <xf numFmtId="0" fontId="14" fillId="8" borderId="3" xfId="0" applyFont="1" applyFill="1" applyBorder="1" applyAlignment="1">
      <alignment horizontal="left" vertical="center" shrinkToFit="1" readingOrder="2"/>
    </xf>
    <xf numFmtId="0" fontId="14" fillId="8" borderId="3" xfId="0" applyFont="1" applyFill="1" applyBorder="1" applyAlignment="1">
      <alignment horizontal="right" vertical="center" indent="1" shrinkToFit="1" readingOrder="2"/>
    </xf>
    <xf numFmtId="0" fontId="11" fillId="7" borderId="3" xfId="0" applyFont="1" applyFill="1" applyBorder="1" applyAlignment="1">
      <alignment horizontal="left" vertical="center" shrinkToFit="1" readingOrder="2"/>
    </xf>
    <xf numFmtId="0" fontId="11" fillId="7" borderId="3" xfId="0" applyFont="1" applyFill="1" applyBorder="1" applyAlignment="1">
      <alignment vertical="center" shrinkToFit="1" readingOrder="2"/>
    </xf>
    <xf numFmtId="167" fontId="13" fillId="7" borderId="5" xfId="0" applyNumberFormat="1" applyFont="1" applyFill="1" applyBorder="1" applyAlignment="1">
      <alignment horizontal="right" vertical="center" shrinkToFit="1" readingOrder="2"/>
    </xf>
    <xf numFmtId="0" fontId="8" fillId="0" borderId="0" xfId="0" applyFont="1" applyFill="1" applyBorder="1" applyAlignment="1">
      <alignment vertical="center" shrinkToFit="1" readingOrder="2"/>
    </xf>
    <xf numFmtId="0" fontId="5" fillId="0" borderId="0" xfId="0" applyFont="1" applyFill="1" applyAlignment="1">
      <alignment horizontal="center" vertical="center" shrinkToFit="1" readingOrder="2"/>
    </xf>
    <xf numFmtId="168" fontId="12" fillId="0" borderId="0" xfId="0" applyNumberFormat="1" applyFont="1" applyFill="1" applyAlignment="1">
      <alignment vertical="center" shrinkToFit="1" readingOrder="2"/>
    </xf>
    <xf numFmtId="0" fontId="12" fillId="0" borderId="0" xfId="0" applyFont="1" applyFill="1" applyAlignment="1">
      <alignment vertical="center" shrinkToFit="1" readingOrder="2"/>
    </xf>
    <xf numFmtId="0" fontId="13" fillId="0" borderId="0" xfId="0" applyFont="1" applyFill="1" applyAlignment="1">
      <alignment vertical="center" shrinkToFit="1" readingOrder="2"/>
    </xf>
    <xf numFmtId="0" fontId="14" fillId="0" borderId="0" xfId="0" applyFont="1" applyFill="1" applyAlignment="1">
      <alignment vertical="center" shrinkToFit="1" readingOrder="2"/>
    </xf>
    <xf numFmtId="0" fontId="8" fillId="0" borderId="0" xfId="0" applyFont="1" applyFill="1" applyAlignment="1">
      <alignment vertical="center" shrinkToFit="1" readingOrder="2"/>
    </xf>
    <xf numFmtId="167" fontId="11" fillId="0" borderId="5" xfId="0" applyNumberFormat="1" applyFont="1" applyFill="1" applyBorder="1" applyAlignment="1">
      <alignment horizontal="right" vertical="center" shrinkToFit="1" readingOrder="2"/>
    </xf>
    <xf numFmtId="167" fontId="11" fillId="7" borderId="5" xfId="0" applyNumberFormat="1" applyFont="1" applyFill="1" applyBorder="1" applyAlignment="1">
      <alignment horizontal="right" vertical="center" shrinkToFit="1" readingOrder="2"/>
    </xf>
    <xf numFmtId="168" fontId="13" fillId="8" borderId="3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centerContinuous" vertical="center" readingOrder="2"/>
    </xf>
    <xf numFmtId="0" fontId="14" fillId="0" borderId="5" xfId="0" applyFont="1" applyFill="1" applyBorder="1" applyAlignment="1">
      <alignment horizontal="left" vertical="center" shrinkToFit="1" readingOrder="2"/>
    </xf>
    <xf numFmtId="0" fontId="14" fillId="0" borderId="5" xfId="0" applyFont="1" applyFill="1" applyBorder="1" applyAlignment="1">
      <alignment horizontal="right" vertical="center" indent="2" shrinkToFit="1" readingOrder="2"/>
    </xf>
    <xf numFmtId="171" fontId="5" fillId="0" borderId="0" xfId="5" applyNumberFormat="1" applyFont="1" applyAlignment="1">
      <alignment horizontal="center" vertical="center" shrinkToFit="1"/>
    </xf>
    <xf numFmtId="174" fontId="5" fillId="0" borderId="0" xfId="5" applyNumberFormat="1" applyFont="1" applyAlignment="1">
      <alignment horizontal="center" vertical="center" shrinkToFit="1"/>
    </xf>
    <xf numFmtId="171" fontId="8" fillId="0" borderId="0" xfId="5" applyNumberFormat="1" applyFont="1" applyAlignment="1">
      <alignment horizontal="center" vertical="center" shrinkToFit="1"/>
    </xf>
    <xf numFmtId="0" fontId="19" fillId="0" borderId="2" xfId="0" applyFont="1" applyFill="1" applyBorder="1" applyAlignment="1">
      <alignment vertical="center" shrinkToFit="1"/>
    </xf>
    <xf numFmtId="0" fontId="19" fillId="0" borderId="3" xfId="0" applyFont="1" applyFill="1" applyBorder="1" applyAlignment="1">
      <alignment vertical="center" shrinkToFit="1"/>
    </xf>
    <xf numFmtId="175" fontId="5" fillId="0" borderId="18" xfId="5" applyNumberFormat="1" applyFont="1" applyFill="1" applyBorder="1" applyAlignment="1">
      <alignment horizontal="centerContinuous" vertical="center" shrinkToFit="1"/>
    </xf>
    <xf numFmtId="175" fontId="5" fillId="0" borderId="14" xfId="5" applyNumberFormat="1" applyFont="1" applyFill="1" applyBorder="1" applyAlignment="1">
      <alignment horizontal="centerContinuous" vertical="center" shrinkToFit="1"/>
    </xf>
    <xf numFmtId="171" fontId="8" fillId="0" borderId="3" xfId="5" applyNumberFormat="1" applyFont="1" applyFill="1" applyBorder="1" applyAlignment="1">
      <alignment horizontal="center" vertical="center" shrinkToFit="1"/>
    </xf>
    <xf numFmtId="171" fontId="8" fillId="0" borderId="0" xfId="5" applyNumberFormat="1" applyFont="1" applyFill="1" applyAlignment="1">
      <alignment horizontal="center" vertical="center" shrinkToFit="1"/>
    </xf>
    <xf numFmtId="168" fontId="13" fillId="0" borderId="3" xfId="0" applyNumberFormat="1" applyFont="1" applyFill="1" applyBorder="1" applyAlignment="1">
      <alignment horizontal="right" vertical="center" shrinkToFit="1"/>
    </xf>
    <xf numFmtId="168" fontId="13" fillId="11" borderId="15" xfId="5" applyNumberFormat="1" applyFont="1" applyFill="1" applyBorder="1" applyAlignment="1">
      <alignment horizontal="right" vertical="center" shrinkToFit="1"/>
    </xf>
    <xf numFmtId="168" fontId="20" fillId="0" borderId="3" xfId="2" applyNumberFormat="1" applyFont="1" applyFill="1" applyBorder="1" applyAlignment="1">
      <alignment horizontal="right" vertical="center" shrinkToFit="1"/>
    </xf>
    <xf numFmtId="168" fontId="11" fillId="0" borderId="0" xfId="5" applyNumberFormat="1" applyFont="1" applyAlignment="1">
      <alignment horizontal="center" vertical="center" shrinkToFit="1"/>
    </xf>
    <xf numFmtId="175" fontId="13" fillId="10" borderId="1" xfId="5" applyNumberFormat="1" applyFont="1" applyFill="1" applyBorder="1" applyAlignment="1">
      <alignment horizontal="center" vertical="center" shrinkToFit="1"/>
    </xf>
    <xf numFmtId="175" fontId="13" fillId="11" borderId="16" xfId="5" applyNumberFormat="1" applyFont="1" applyFill="1" applyBorder="1" applyAlignment="1">
      <alignment vertical="center" shrinkToFit="1"/>
    </xf>
    <xf numFmtId="171" fontId="13" fillId="0" borderId="0" xfId="5" applyNumberFormat="1" applyFont="1" applyAlignment="1">
      <alignment horizontal="center" vertical="center" shrinkToFit="1"/>
    </xf>
    <xf numFmtId="0" fontId="13" fillId="12" borderId="1" xfId="0" applyFont="1" applyFill="1" applyBorder="1" applyAlignment="1">
      <alignment horizontal="center" vertical="center" shrinkToFit="1"/>
    </xf>
    <xf numFmtId="175" fontId="13" fillId="11" borderId="15" xfId="5" applyNumberFormat="1" applyFont="1" applyFill="1" applyBorder="1" applyAlignment="1">
      <alignment vertical="center" shrinkToFit="1"/>
    </xf>
    <xf numFmtId="171" fontId="13" fillId="12" borderId="1" xfId="5" applyNumberFormat="1" applyFont="1" applyFill="1" applyBorder="1" applyAlignment="1">
      <alignment horizontal="center" vertical="center" shrinkToFit="1"/>
    </xf>
    <xf numFmtId="174" fontId="13" fillId="12" borderId="1" xfId="5" applyNumberFormat="1" applyFont="1" applyFill="1" applyBorder="1" applyAlignment="1">
      <alignment horizontal="center" vertical="center" shrinkToFit="1"/>
    </xf>
    <xf numFmtId="175" fontId="8" fillId="0" borderId="17" xfId="5" applyNumberFormat="1" applyFont="1" applyFill="1" applyBorder="1" applyAlignment="1">
      <alignment horizontal="centerContinuous" vertical="center" shrinkToFit="1"/>
    </xf>
    <xf numFmtId="0" fontId="14" fillId="8" borderId="5" xfId="0" applyFont="1" applyFill="1" applyBorder="1" applyAlignment="1">
      <alignment horizontal="left" vertical="center" shrinkToFit="1" readingOrder="2"/>
    </xf>
    <xf numFmtId="0" fontId="14" fillId="8" borderId="5" xfId="0" applyFont="1" applyFill="1" applyBorder="1" applyAlignment="1">
      <alignment horizontal="right" vertical="center" indent="1" shrinkToFit="1" readingOrder="2"/>
    </xf>
    <xf numFmtId="171" fontId="8" fillId="9" borderId="1" xfId="5" applyNumberFormat="1" applyFont="1" applyFill="1" applyBorder="1" applyAlignment="1">
      <alignment horizontal="center" vertical="center" shrinkToFit="1"/>
    </xf>
    <xf numFmtId="168" fontId="11" fillId="9" borderId="1" xfId="5" applyNumberFormat="1" applyFont="1" applyFill="1" applyBorder="1" applyAlignment="1">
      <alignment horizontal="center" vertical="center" shrinkToFit="1"/>
    </xf>
    <xf numFmtId="171" fontId="5" fillId="9" borderId="1" xfId="5" applyNumberFormat="1" applyFont="1" applyFill="1" applyBorder="1" applyAlignment="1">
      <alignment horizontal="center" vertical="center" shrinkToFit="1"/>
    </xf>
    <xf numFmtId="0" fontId="19" fillId="5" borderId="3" xfId="0" applyFont="1" applyFill="1" applyBorder="1" applyAlignment="1">
      <alignment vertical="center" shrinkToFit="1"/>
    </xf>
    <xf numFmtId="0" fontId="24" fillId="0" borderId="0" xfId="13" applyFont="1" applyBorder="1" applyAlignment="1">
      <alignment vertical="center"/>
    </xf>
    <xf numFmtId="0" fontId="26" fillId="0" borderId="0" xfId="13" applyFont="1" applyBorder="1" applyAlignment="1">
      <alignment horizontal="center" vertical="center"/>
    </xf>
    <xf numFmtId="0" fontId="26" fillId="0" borderId="0" xfId="13" applyFont="1" applyBorder="1" applyAlignment="1">
      <alignment horizontal="right" vertical="center"/>
    </xf>
    <xf numFmtId="0" fontId="26" fillId="0" borderId="0" xfId="13" applyNumberFormat="1" applyFont="1" applyBorder="1" applyAlignment="1">
      <alignment horizontal="right" vertical="center"/>
    </xf>
    <xf numFmtId="168" fontId="27" fillId="0" borderId="0" xfId="13" applyNumberFormat="1" applyFont="1" applyFill="1" applyBorder="1" applyAlignment="1">
      <alignment horizontal="center" vertical="center"/>
    </xf>
    <xf numFmtId="0" fontId="27" fillId="0" borderId="0" xfId="13" applyFont="1" applyFill="1" applyBorder="1" applyAlignment="1">
      <alignment horizontal="right" vertical="center"/>
    </xf>
    <xf numFmtId="168" fontId="28" fillId="0" borderId="0" xfId="13" applyNumberFormat="1" applyFont="1" applyBorder="1" applyAlignment="1">
      <alignment vertical="center"/>
    </xf>
    <xf numFmtId="0" fontId="29" fillId="0" borderId="0" xfId="0" applyFont="1" applyAlignment="1">
      <alignment vertical="center" wrapText="1" readingOrder="2"/>
    </xf>
    <xf numFmtId="0" fontId="30" fillId="0" borderId="0" xfId="0" applyFont="1" applyAlignment="1">
      <alignment vertical="center" wrapText="1" readingOrder="2"/>
    </xf>
    <xf numFmtId="0" fontId="27" fillId="0" borderId="0" xfId="13" applyFont="1" applyFill="1" applyBorder="1" applyAlignment="1">
      <alignment horizontal="center" vertical="center"/>
    </xf>
    <xf numFmtId="0" fontId="27" fillId="0" borderId="0" xfId="13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168" fontId="34" fillId="0" borderId="0" xfId="13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5" fillId="0" borderId="0" xfId="13" applyFont="1" applyBorder="1" applyAlignment="1">
      <alignment vertical="center"/>
    </xf>
    <xf numFmtId="0" fontId="31" fillId="0" borderId="0" xfId="0" applyFont="1" applyAlignment="1">
      <alignment horizontal="right" vertical="center" wrapText="1"/>
    </xf>
    <xf numFmtId="0" fontId="31" fillId="0" borderId="0" xfId="0" applyNumberFormat="1" applyFont="1" applyAlignment="1">
      <alignment horizontal="center" vertical="center" wrapText="1"/>
    </xf>
    <xf numFmtId="168" fontId="36" fillId="0" borderId="0" xfId="13" applyNumberFormat="1" applyFont="1" applyFill="1" applyBorder="1" applyAlignment="1">
      <alignment horizontal="center" vertical="center"/>
    </xf>
    <xf numFmtId="168" fontId="37" fillId="0" borderId="0" xfId="13" applyNumberFormat="1" applyFont="1" applyBorder="1" applyAlignment="1">
      <alignment vertical="center"/>
    </xf>
    <xf numFmtId="168" fontId="38" fillId="0" borderId="0" xfId="13" applyNumberFormat="1" applyFont="1" applyFill="1" applyBorder="1" applyAlignment="1">
      <alignment horizontal="right" vertical="center"/>
    </xf>
    <xf numFmtId="168" fontId="39" fillId="0" borderId="0" xfId="13" applyNumberFormat="1" applyFont="1" applyFill="1" applyBorder="1" applyAlignment="1">
      <alignment horizontal="right" vertical="center"/>
    </xf>
    <xf numFmtId="49" fontId="40" fillId="0" borderId="0" xfId="13" applyNumberFormat="1" applyFont="1" applyFill="1" applyBorder="1" applyAlignment="1">
      <alignment horizontal="center" vertical="center"/>
    </xf>
    <xf numFmtId="0" fontId="40" fillId="0" borderId="0" xfId="13" applyNumberFormat="1" applyFont="1" applyFill="1" applyBorder="1" applyAlignment="1">
      <alignment horizontal="right" vertical="center"/>
    </xf>
    <xf numFmtId="168" fontId="41" fillId="0" borderId="0" xfId="14" applyNumberFormat="1" applyFont="1" applyFill="1" applyBorder="1" applyAlignment="1">
      <alignment horizontal="left" vertical="center" wrapText="1" shrinkToFit="1"/>
    </xf>
    <xf numFmtId="0" fontId="40" fillId="0" borderId="0" xfId="14" applyFont="1" applyFill="1" applyBorder="1" applyAlignment="1">
      <alignment horizontal="right" vertical="center" wrapText="1" shrinkToFit="1"/>
    </xf>
    <xf numFmtId="168" fontId="42" fillId="0" borderId="0" xfId="13" applyNumberFormat="1" applyFont="1" applyBorder="1" applyAlignment="1">
      <alignment vertical="center"/>
    </xf>
    <xf numFmtId="0" fontId="37" fillId="0" borderId="0" xfId="13" applyFont="1" applyBorder="1" applyAlignment="1">
      <alignment vertical="center"/>
    </xf>
    <xf numFmtId="168" fontId="39" fillId="0" borderId="0" xfId="13" applyNumberFormat="1" applyFont="1" applyFill="1" applyBorder="1" applyAlignment="1">
      <alignment horizontal="right" vertical="center" shrinkToFit="1"/>
    </xf>
    <xf numFmtId="168" fontId="43" fillId="0" borderId="0" xfId="13" applyNumberFormat="1" applyFont="1" applyBorder="1" applyAlignment="1">
      <alignment vertical="center"/>
    </xf>
    <xf numFmtId="168" fontId="40" fillId="0" borderId="0" xfId="14" applyNumberFormat="1" applyFont="1" applyFill="1" applyBorder="1" applyAlignment="1">
      <alignment horizontal="center" vertical="center" wrapText="1" shrinkToFit="1"/>
    </xf>
    <xf numFmtId="0" fontId="40" fillId="0" borderId="0" xfId="13" applyNumberFormat="1" applyFont="1" applyFill="1" applyBorder="1" applyAlignment="1">
      <alignment horizontal="center" vertical="center"/>
    </xf>
    <xf numFmtId="168" fontId="41" fillId="0" borderId="0" xfId="14" applyNumberFormat="1" applyFont="1" applyFill="1" applyBorder="1" applyAlignment="1">
      <alignment vertical="center" wrapText="1" shrinkToFit="1"/>
    </xf>
    <xf numFmtId="168" fontId="42" fillId="0" borderId="4" xfId="13" applyNumberFormat="1" applyFont="1" applyBorder="1" applyAlignment="1">
      <alignment vertical="center"/>
    </xf>
    <xf numFmtId="177" fontId="40" fillId="0" borderId="19" xfId="13" applyNumberFormat="1" applyFont="1" applyBorder="1" applyAlignment="1">
      <alignment vertical="center"/>
    </xf>
    <xf numFmtId="177" fontId="40" fillId="0" borderId="0" xfId="13" applyNumberFormat="1" applyFont="1" applyBorder="1" applyAlignment="1">
      <alignment vertical="center"/>
    </xf>
    <xf numFmtId="168" fontId="44" fillId="0" borderId="0" xfId="13" applyNumberFormat="1" applyFont="1" applyFill="1" applyBorder="1" applyAlignment="1">
      <alignment horizontal="right" vertical="center"/>
    </xf>
    <xf numFmtId="9" fontId="44" fillId="0" borderId="0" xfId="15" applyFont="1" applyFill="1" applyBorder="1" applyAlignment="1">
      <alignment horizontal="right" vertical="center"/>
    </xf>
    <xf numFmtId="0" fontId="44" fillId="0" borderId="0" xfId="13" applyNumberFormat="1" applyFont="1" applyFill="1" applyBorder="1" applyAlignment="1">
      <alignment horizontal="right" vertical="center"/>
    </xf>
    <xf numFmtId="168" fontId="44" fillId="0" borderId="0" xfId="14" applyNumberFormat="1" applyFont="1" applyFill="1" applyBorder="1" applyAlignment="1">
      <alignment horizontal="center" vertical="center" wrapText="1" shrinkToFit="1"/>
    </xf>
    <xf numFmtId="0" fontId="44" fillId="0" borderId="0" xfId="14" applyFont="1" applyFill="1" applyBorder="1" applyAlignment="1">
      <alignment horizontal="right" vertical="center" wrapText="1" shrinkToFit="1"/>
    </xf>
    <xf numFmtId="168" fontId="42" fillId="0" borderId="19" xfId="13" applyNumberFormat="1" applyFont="1" applyBorder="1" applyAlignment="1">
      <alignment vertical="center"/>
    </xf>
    <xf numFmtId="168" fontId="45" fillId="0" borderId="0" xfId="13" applyNumberFormat="1" applyFont="1" applyBorder="1" applyAlignment="1">
      <alignment vertical="center"/>
    </xf>
    <xf numFmtId="10" fontId="44" fillId="0" borderId="0" xfId="14" applyNumberFormat="1" applyFont="1" applyFill="1" applyBorder="1" applyAlignment="1">
      <alignment horizontal="center" vertical="center" wrapText="1" shrinkToFit="1"/>
    </xf>
    <xf numFmtId="168" fontId="46" fillId="0" borderId="0" xfId="13" applyNumberFormat="1" applyFont="1" applyFill="1" applyBorder="1" applyAlignment="1">
      <alignment vertical="center"/>
    </xf>
    <xf numFmtId="0" fontId="14" fillId="0" borderId="0" xfId="13" applyBorder="1" applyAlignment="1">
      <alignment vertical="center"/>
    </xf>
    <xf numFmtId="0" fontId="47" fillId="0" borderId="0" xfId="13" applyFont="1" applyFill="1" applyBorder="1" applyAlignment="1">
      <alignment horizontal="right" vertical="center"/>
    </xf>
    <xf numFmtId="0" fontId="47" fillId="0" borderId="0" xfId="13" applyNumberFormat="1" applyFont="1" applyFill="1" applyBorder="1" applyAlignment="1">
      <alignment horizontal="right" vertical="center"/>
    </xf>
    <xf numFmtId="168" fontId="47" fillId="0" borderId="0" xfId="13" applyNumberFormat="1" applyFont="1" applyFill="1" applyBorder="1" applyAlignment="1">
      <alignment horizontal="center" vertical="center"/>
    </xf>
    <xf numFmtId="168" fontId="48" fillId="0" borderId="0" xfId="13" applyNumberFormat="1" applyFont="1" applyBorder="1" applyAlignment="1">
      <alignment vertical="center"/>
    </xf>
    <xf numFmtId="0" fontId="27" fillId="0" borderId="0" xfId="13" applyFont="1" applyFill="1" applyBorder="1" applyAlignment="1">
      <alignment vertical="center"/>
    </xf>
    <xf numFmtId="0" fontId="70" fillId="0" borderId="0" xfId="13" applyFont="1" applyFill="1" applyBorder="1" applyAlignment="1">
      <alignment vertical="center"/>
    </xf>
    <xf numFmtId="0" fontId="72" fillId="0" borderId="0" xfId="12" applyFont="1" applyAlignment="1">
      <alignment vertical="center" wrapText="1"/>
    </xf>
    <xf numFmtId="0" fontId="71" fillId="0" borderId="0" xfId="12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right" vertical="center" wrapText="1"/>
    </xf>
    <xf numFmtId="168" fontId="73" fillId="0" borderId="0" xfId="13" applyNumberFormat="1" applyFont="1" applyFill="1" applyBorder="1" applyAlignment="1">
      <alignment horizontal="center" vertical="center" shrinkToFit="1"/>
    </xf>
    <xf numFmtId="0" fontId="74" fillId="0" borderId="0" xfId="13" applyFont="1" applyBorder="1" applyAlignment="1">
      <alignment vertical="center"/>
    </xf>
    <xf numFmtId="0" fontId="75" fillId="0" borderId="0" xfId="0" applyFont="1" applyAlignment="1">
      <alignment horizontal="center" vertical="center" wrapText="1"/>
    </xf>
    <xf numFmtId="0" fontId="75" fillId="0" borderId="0" xfId="0" applyFont="1" applyAlignment="1">
      <alignment horizontal="right" vertical="center" wrapText="1"/>
    </xf>
    <xf numFmtId="168" fontId="76" fillId="0" borderId="0" xfId="13" applyNumberFormat="1" applyFont="1" applyFill="1" applyBorder="1" applyAlignment="1">
      <alignment horizontal="center" vertical="center"/>
    </xf>
    <xf numFmtId="0" fontId="77" fillId="0" borderId="0" xfId="13" applyFont="1" applyBorder="1" applyAlignment="1">
      <alignment vertical="center"/>
    </xf>
    <xf numFmtId="168" fontId="77" fillId="0" borderId="0" xfId="13" applyNumberFormat="1" applyFont="1" applyBorder="1" applyAlignment="1">
      <alignment vertical="center"/>
    </xf>
    <xf numFmtId="179" fontId="77" fillId="0" borderId="0" xfId="44" applyNumberFormat="1" applyFont="1" applyBorder="1" applyAlignment="1">
      <alignment vertical="center"/>
    </xf>
    <xf numFmtId="0" fontId="33" fillId="0" borderId="0" xfId="0" applyFont="1" applyAlignment="1">
      <alignment horizontal="center" vertical="center" shrinkToFit="1"/>
    </xf>
    <xf numFmtId="0" fontId="78" fillId="0" borderId="0" xfId="0" applyFont="1" applyFill="1" applyAlignment="1">
      <alignment horizontal="right" vertical="center" wrapText="1"/>
    </xf>
    <xf numFmtId="168" fontId="41" fillId="0" borderId="0" xfId="13" applyNumberFormat="1" applyFont="1" applyFill="1" applyBorder="1" applyAlignment="1">
      <alignment horizontal="right" vertical="center"/>
    </xf>
    <xf numFmtId="0" fontId="40" fillId="0" borderId="0" xfId="14" applyFont="1" applyFill="1" applyBorder="1" applyAlignment="1">
      <alignment horizontal="center" vertical="center" wrapText="1" shrinkToFit="1"/>
    </xf>
    <xf numFmtId="0" fontId="41" fillId="0" borderId="0" xfId="14" applyFont="1" applyFill="1" applyBorder="1" applyAlignment="1">
      <alignment horizontal="right" vertical="center" wrapText="1" shrinkToFit="1"/>
    </xf>
    <xf numFmtId="0" fontId="39" fillId="0" borderId="0" xfId="14" applyFont="1" applyFill="1" applyBorder="1" applyAlignment="1">
      <alignment horizontal="right" vertical="center" wrapText="1" shrinkToFit="1"/>
    </xf>
    <xf numFmtId="168" fontId="73" fillId="0" borderId="0" xfId="13" applyNumberFormat="1" applyFont="1" applyFill="1" applyBorder="1" applyAlignment="1">
      <alignment horizontal="center" vertical="center"/>
    </xf>
    <xf numFmtId="167" fontId="77" fillId="0" borderId="0" xfId="44" applyNumberFormat="1" applyFont="1" applyBorder="1" applyAlignment="1">
      <alignment vertical="center"/>
    </xf>
    <xf numFmtId="168" fontId="38" fillId="0" borderId="0" xfId="13" applyNumberFormat="1" applyFont="1" applyFill="1" applyBorder="1" applyAlignment="1">
      <alignment vertical="center"/>
    </xf>
    <xf numFmtId="168" fontId="39" fillId="0" borderId="0" xfId="13" applyNumberFormat="1" applyFont="1" applyFill="1" applyBorder="1" applyAlignment="1">
      <alignment vertical="center"/>
    </xf>
    <xf numFmtId="0" fontId="38" fillId="0" borderId="0" xfId="14" applyFont="1" applyFill="1" applyBorder="1" applyAlignment="1">
      <alignment horizontal="center" vertical="center" wrapText="1" shrinkToFit="1"/>
    </xf>
    <xf numFmtId="0" fontId="44" fillId="0" borderId="0" xfId="14" applyFont="1" applyFill="1" applyBorder="1" applyAlignment="1">
      <alignment horizontal="center" vertical="center" wrapText="1" shrinkToFit="1"/>
    </xf>
    <xf numFmtId="0" fontId="79" fillId="0" borderId="0" xfId="13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right" vertical="center" indent="1" shrinkToFit="1" readingOrder="2"/>
    </xf>
    <xf numFmtId="0" fontId="14" fillId="0" borderId="3" xfId="0" applyFont="1" applyFill="1" applyBorder="1" applyAlignment="1">
      <alignment horizontal="center" vertical="center" shrinkToFit="1" readingOrder="2"/>
    </xf>
    <xf numFmtId="0" fontId="14" fillId="0" borderId="0" xfId="2" applyAlignment="1">
      <alignment horizontal="center" vertical="center"/>
    </xf>
    <xf numFmtId="0" fontId="14" fillId="0" borderId="0" xfId="2"/>
    <xf numFmtId="0" fontId="4" fillId="0" borderId="0" xfId="2" applyFont="1" applyAlignment="1">
      <alignment horizontal="center" vertical="center" shrinkToFit="1"/>
    </xf>
    <xf numFmtId="0" fontId="80" fillId="3" borderId="1" xfId="2" applyFont="1" applyFill="1" applyBorder="1" applyAlignment="1" applyProtection="1">
      <alignment horizontal="center" vertical="center"/>
      <protection locked="0"/>
    </xf>
    <xf numFmtId="168" fontId="80" fillId="3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/>
    <xf numFmtId="0" fontId="11" fillId="0" borderId="1" xfId="2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center" vertical="center"/>
    </xf>
    <xf numFmtId="0" fontId="81" fillId="0" borderId="0" xfId="2" applyFont="1" applyAlignment="1">
      <alignment vertical="center"/>
    </xf>
    <xf numFmtId="180" fontId="14" fillId="0" borderId="0" xfId="2" applyNumberFormat="1"/>
    <xf numFmtId="167" fontId="13" fillId="6" borderId="5" xfId="0" applyNumberFormat="1" applyFont="1" applyFill="1" applyBorder="1" applyAlignment="1">
      <alignment horizontal="right" vertical="center" shrinkToFit="1" readingOrder="2"/>
    </xf>
    <xf numFmtId="0" fontId="14" fillId="6" borderId="3" xfId="0" applyFont="1" applyFill="1" applyBorder="1" applyAlignment="1">
      <alignment horizontal="left" vertical="center" shrinkToFit="1" readingOrder="2"/>
    </xf>
    <xf numFmtId="0" fontId="14" fillId="6" borderId="3" xfId="0" applyFont="1" applyFill="1" applyBorder="1" applyAlignment="1">
      <alignment horizontal="right" vertical="center" indent="1" shrinkToFit="1" readingOrder="2"/>
    </xf>
    <xf numFmtId="0" fontId="0" fillId="0" borderId="11" xfId="0" applyBorder="1" applyAlignment="1">
      <alignment vertical="center" readingOrder="2"/>
    </xf>
    <xf numFmtId="0" fontId="0" fillId="0" borderId="0" xfId="0" applyBorder="1" applyAlignment="1">
      <alignment vertical="center" readingOrder="2"/>
    </xf>
    <xf numFmtId="0" fontId="14" fillId="7" borderId="3" xfId="0" applyFont="1" applyFill="1" applyBorder="1" applyAlignment="1">
      <alignment horizontal="left" vertical="center" shrinkToFit="1" readingOrder="2"/>
    </xf>
    <xf numFmtId="0" fontId="14" fillId="7" borderId="3" xfId="0" applyFont="1" applyFill="1" applyBorder="1" applyAlignment="1">
      <alignment horizontal="right" vertical="center" indent="1" shrinkToFit="1" readingOrder="2"/>
    </xf>
    <xf numFmtId="0" fontId="11" fillId="6" borderId="3" xfId="0" applyFont="1" applyFill="1" applyBorder="1" applyAlignment="1">
      <alignment horizontal="left" vertical="center" shrinkToFit="1" readingOrder="2"/>
    </xf>
    <xf numFmtId="0" fontId="11" fillId="6" borderId="3" xfId="0" applyFont="1" applyFill="1" applyBorder="1" applyAlignment="1">
      <alignment vertical="center" shrinkToFit="1" readingOrder="2"/>
    </xf>
    <xf numFmtId="167" fontId="11" fillId="6" borderId="5" xfId="0" applyNumberFormat="1" applyFont="1" applyFill="1" applyBorder="1" applyAlignment="1">
      <alignment horizontal="right" vertical="center" shrinkToFit="1" readingOrder="2"/>
    </xf>
    <xf numFmtId="168" fontId="13" fillId="7" borderId="3" xfId="0" applyNumberFormat="1" applyFont="1" applyFill="1" applyBorder="1" applyAlignment="1">
      <alignment horizontal="right" vertical="center" shrinkToFit="1"/>
    </xf>
    <xf numFmtId="0" fontId="14" fillId="7" borderId="0" xfId="0" applyFont="1" applyFill="1" applyAlignment="1">
      <alignment vertical="center" readingOrder="2"/>
    </xf>
    <xf numFmtId="0" fontId="14" fillId="6" borderId="0" xfId="0" applyFont="1" applyFill="1" applyAlignment="1">
      <alignment vertical="center" shrinkToFit="1" readingOrder="2"/>
    </xf>
    <xf numFmtId="0" fontId="14" fillId="7" borderId="5" xfId="0" applyFont="1" applyFill="1" applyBorder="1" applyAlignment="1">
      <alignment horizontal="left" vertical="center" shrinkToFit="1" readingOrder="2"/>
    </xf>
    <xf numFmtId="0" fontId="14" fillId="7" borderId="5" xfId="0" applyFont="1" applyFill="1" applyBorder="1" applyAlignment="1">
      <alignment horizontal="right" vertical="center" indent="1" shrinkToFit="1" readingOrder="2"/>
    </xf>
    <xf numFmtId="171" fontId="8" fillId="0" borderId="0" xfId="5" applyNumberFormat="1" applyFont="1" applyFill="1" applyBorder="1" applyAlignment="1">
      <alignment horizontal="center" vertical="center" shrinkToFit="1"/>
    </xf>
    <xf numFmtId="4" fontId="13" fillId="0" borderId="0" xfId="0" applyNumberFormat="1" applyFont="1" applyFill="1" applyAlignment="1">
      <alignment vertical="center" readingOrder="2"/>
    </xf>
    <xf numFmtId="0" fontId="81" fillId="0" borderId="0" xfId="2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14" fillId="0" borderId="1" xfId="2" applyBorder="1"/>
    <xf numFmtId="0" fontId="48" fillId="0" borderId="1" xfId="2" applyFont="1" applyBorder="1" applyAlignment="1">
      <alignment horizontal="center"/>
    </xf>
    <xf numFmtId="168" fontId="11" fillId="0" borderId="1" xfId="2" applyNumberFormat="1" applyFont="1" applyBorder="1" applyAlignment="1">
      <alignment horizontal="center"/>
    </xf>
    <xf numFmtId="0" fontId="11" fillId="0" borderId="1" xfId="2" applyFont="1" applyBorder="1" applyAlignment="1">
      <alignment horizontal="center" vertical="center" shrinkToFit="1"/>
    </xf>
    <xf numFmtId="0" fontId="83" fillId="3" borderId="1" xfId="2" applyFont="1" applyFill="1" applyBorder="1" applyAlignment="1" applyProtection="1">
      <alignment horizontal="center" vertical="center" shrinkToFit="1"/>
      <protection locked="0"/>
    </xf>
    <xf numFmtId="0" fontId="11" fillId="0" borderId="0" xfId="2" applyFont="1" applyBorder="1" applyAlignment="1">
      <alignment horizontal="center" vertical="center" shrinkToFit="1"/>
    </xf>
    <xf numFmtId="0" fontId="11" fillId="0" borderId="4" xfId="2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6" borderId="5" xfId="0" applyFont="1" applyFill="1" applyBorder="1" applyAlignment="1">
      <alignment horizontal="left" vertical="center" shrinkToFit="1" readingOrder="2"/>
    </xf>
    <xf numFmtId="0" fontId="14" fillId="6" borderId="5" xfId="0" applyFont="1" applyFill="1" applyBorder="1" applyAlignment="1">
      <alignment horizontal="right" vertical="center" indent="1" shrinkToFit="1" readingOrder="2"/>
    </xf>
    <xf numFmtId="0" fontId="14" fillId="35" borderId="5" xfId="0" applyFont="1" applyFill="1" applyBorder="1" applyAlignment="1">
      <alignment horizontal="left" vertical="center" shrinkToFit="1" readingOrder="2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176" fontId="84" fillId="0" borderId="1" xfId="2" applyNumberFormat="1" applyFont="1" applyBorder="1" applyAlignment="1">
      <alignment horizontal="center" vertical="center"/>
    </xf>
    <xf numFmtId="176" fontId="85" fillId="0" borderId="1" xfId="2" applyNumberFormat="1" applyFont="1" applyBorder="1" applyAlignment="1">
      <alignment horizontal="center" vertical="center"/>
    </xf>
    <xf numFmtId="0" fontId="86" fillId="3" borderId="1" xfId="2" applyFont="1" applyFill="1" applyBorder="1" applyAlignment="1" applyProtection="1">
      <alignment horizontal="center" vertical="center"/>
      <protection locked="0"/>
    </xf>
    <xf numFmtId="186" fontId="8" fillId="0" borderId="0" xfId="0" applyNumberFormat="1" applyFont="1" applyFill="1" applyAlignment="1">
      <alignment vertical="center" shrinkToFit="1" readingOrder="2"/>
    </xf>
    <xf numFmtId="0" fontId="11" fillId="0" borderId="1" xfId="2" applyFont="1" applyBorder="1" applyAlignment="1">
      <alignment horizontal="center"/>
    </xf>
    <xf numFmtId="168" fontId="48" fillId="0" borderId="1" xfId="2" applyNumberFormat="1" applyFont="1" applyBorder="1" applyAlignment="1">
      <alignment horizontal="center"/>
    </xf>
    <xf numFmtId="0" fontId="14" fillId="6" borderId="5" xfId="0" applyFont="1" applyFill="1" applyBorder="1" applyAlignment="1">
      <alignment horizontal="center" vertical="center" shrinkToFit="1" readingOrder="2"/>
    </xf>
    <xf numFmtId="0" fontId="11" fillId="0" borderId="0" xfId="0" applyFont="1" applyAlignment="1">
      <alignment horizontal="center" vertical="center"/>
    </xf>
    <xf numFmtId="0" fontId="11" fillId="0" borderId="4" xfId="2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36" borderId="0" xfId="0" applyFill="1"/>
    <xf numFmtId="0" fontId="88" fillId="36" borderId="0" xfId="0" applyFont="1" applyFill="1" applyAlignment="1">
      <alignment vertical="center"/>
    </xf>
    <xf numFmtId="0" fontId="0" fillId="36" borderId="0" xfId="0" applyFill="1" applyAlignment="1">
      <alignment vertical="center"/>
    </xf>
    <xf numFmtId="0" fontId="89" fillId="0" borderId="0" xfId="70" applyFont="1"/>
    <xf numFmtId="0" fontId="82" fillId="0" borderId="0" xfId="70" applyFont="1"/>
    <xf numFmtId="0" fontId="1" fillId="0" borderId="0" xfId="70"/>
    <xf numFmtId="0" fontId="17" fillId="0" borderId="0" xfId="70" applyFont="1"/>
    <xf numFmtId="168" fontId="90" fillId="37" borderId="30" xfId="71" applyNumberFormat="1" applyFont="1" applyFill="1" applyBorder="1" applyAlignment="1">
      <alignment horizontal="center" vertical="center" shrinkToFit="1"/>
    </xf>
    <xf numFmtId="174" fontId="11" fillId="6" borderId="34" xfId="2" applyNumberFormat="1" applyFont="1" applyFill="1" applyBorder="1" applyAlignment="1">
      <alignment horizontal="center" vertical="center" shrinkToFit="1"/>
    </xf>
    <xf numFmtId="174" fontId="11" fillId="6" borderId="33" xfId="2" applyNumberFormat="1" applyFont="1" applyFill="1" applyBorder="1" applyAlignment="1">
      <alignment horizontal="center" vertical="center" shrinkToFit="1"/>
    </xf>
    <xf numFmtId="174" fontId="5" fillId="6" borderId="33" xfId="2" applyNumberFormat="1" applyFont="1" applyFill="1" applyBorder="1" applyAlignment="1">
      <alignment horizontal="center" vertical="center" shrinkToFit="1"/>
    </xf>
    <xf numFmtId="174" fontId="11" fillId="6" borderId="37" xfId="2" applyNumberFormat="1" applyFont="1" applyFill="1" applyBorder="1" applyAlignment="1">
      <alignment horizontal="center" vertical="center" shrinkToFit="1"/>
    </xf>
    <xf numFmtId="167" fontId="5" fillId="0" borderId="5" xfId="0" applyNumberFormat="1" applyFont="1" applyFill="1" applyBorder="1" applyAlignment="1">
      <alignment horizontal="right" vertical="center" shrinkToFit="1" readingOrder="2"/>
    </xf>
    <xf numFmtId="168" fontId="5" fillId="6" borderId="35" xfId="2" applyNumberFormat="1" applyFont="1" applyFill="1" applyBorder="1" applyAlignment="1">
      <alignment horizontal="center" vertical="center" shrinkToFit="1"/>
    </xf>
    <xf numFmtId="0" fontId="5" fillId="6" borderId="35" xfId="71" applyFont="1" applyFill="1" applyBorder="1" applyAlignment="1">
      <alignment horizontal="center" vertical="center" shrinkToFit="1"/>
    </xf>
    <xf numFmtId="168" fontId="5" fillId="6" borderId="35" xfId="71" applyNumberFormat="1" applyFont="1" applyFill="1" applyBorder="1" applyAlignment="1">
      <alignment horizontal="center" vertical="center" shrinkToFit="1"/>
    </xf>
    <xf numFmtId="9" fontId="5" fillId="6" borderId="35" xfId="71" applyNumberFormat="1" applyFont="1" applyFill="1" applyBorder="1" applyAlignment="1">
      <alignment horizontal="center" vertical="center" shrinkToFit="1"/>
    </xf>
    <xf numFmtId="168" fontId="5" fillId="6" borderId="35" xfId="2" applyNumberFormat="1" applyFont="1" applyFill="1" applyBorder="1" applyAlignment="1" applyProtection="1">
      <alignment horizontal="center" vertical="center" shrinkToFit="1"/>
      <protection hidden="1"/>
    </xf>
    <xf numFmtId="168" fontId="5" fillId="6" borderId="36" xfId="71" applyNumberFormat="1" applyFont="1" applyFill="1" applyBorder="1" applyAlignment="1">
      <alignment horizontal="center" vertical="center" shrinkToFit="1"/>
    </xf>
    <xf numFmtId="168" fontId="5" fillId="6" borderId="3" xfId="2" applyNumberFormat="1" applyFont="1" applyFill="1" applyBorder="1" applyAlignment="1">
      <alignment horizontal="center" vertical="center" shrinkToFit="1"/>
    </xf>
    <xf numFmtId="0" fontId="5" fillId="6" borderId="3" xfId="71" applyFont="1" applyFill="1" applyBorder="1" applyAlignment="1">
      <alignment horizontal="center" vertical="center" shrinkToFit="1"/>
    </xf>
    <xf numFmtId="168" fontId="5" fillId="6" borderId="3" xfId="71" applyNumberFormat="1" applyFont="1" applyFill="1" applyBorder="1" applyAlignment="1">
      <alignment horizontal="center" vertical="center" shrinkToFit="1"/>
    </xf>
    <xf numFmtId="9" fontId="5" fillId="6" borderId="3" xfId="71" applyNumberFormat="1" applyFont="1" applyFill="1" applyBorder="1" applyAlignment="1">
      <alignment horizontal="center" vertical="center" shrinkToFit="1"/>
    </xf>
    <xf numFmtId="168" fontId="5" fillId="6" borderId="3" xfId="2" applyNumberFormat="1" applyFont="1" applyFill="1" applyBorder="1" applyAlignment="1" applyProtection="1">
      <alignment horizontal="center" vertical="center" shrinkToFit="1"/>
      <protection hidden="1"/>
    </xf>
    <xf numFmtId="168" fontId="5" fillId="6" borderId="32" xfId="71" applyNumberFormat="1" applyFont="1" applyFill="1" applyBorder="1" applyAlignment="1">
      <alignment horizontal="center" vertical="center" shrinkToFit="1"/>
    </xf>
    <xf numFmtId="14" fontId="5" fillId="6" borderId="3" xfId="71" applyNumberFormat="1" applyFont="1" applyFill="1" applyBorder="1" applyAlignment="1">
      <alignment horizontal="center" vertical="center" shrinkToFit="1"/>
    </xf>
    <xf numFmtId="168" fontId="5" fillId="6" borderId="38" xfId="2" applyNumberFormat="1" applyFont="1" applyFill="1" applyBorder="1" applyAlignment="1">
      <alignment horizontal="center" vertical="center" shrinkToFit="1"/>
    </xf>
    <xf numFmtId="0" fontId="5" fillId="6" borderId="38" xfId="71" applyFont="1" applyFill="1" applyBorder="1" applyAlignment="1">
      <alignment horizontal="center" vertical="center" shrinkToFit="1"/>
    </xf>
    <xf numFmtId="168" fontId="5" fillId="6" borderId="38" xfId="71" applyNumberFormat="1" applyFont="1" applyFill="1" applyBorder="1" applyAlignment="1">
      <alignment horizontal="center" vertical="center" shrinkToFit="1"/>
    </xf>
    <xf numFmtId="9" fontId="5" fillId="6" borderId="38" xfId="71" applyNumberFormat="1" applyFont="1" applyFill="1" applyBorder="1" applyAlignment="1">
      <alignment horizontal="center" vertical="center" shrinkToFit="1"/>
    </xf>
    <xf numFmtId="168" fontId="5" fillId="6" borderId="38" xfId="2" applyNumberFormat="1" applyFont="1" applyFill="1" applyBorder="1" applyAlignment="1" applyProtection="1">
      <alignment horizontal="center" vertical="center" shrinkToFit="1"/>
      <protection hidden="1"/>
    </xf>
    <xf numFmtId="168" fontId="5" fillId="6" borderId="39" xfId="71" applyNumberFormat="1" applyFont="1" applyFill="1" applyBorder="1" applyAlignment="1">
      <alignment horizontal="center" vertical="center" shrinkToFit="1"/>
    </xf>
    <xf numFmtId="0" fontId="91" fillId="38" borderId="0" xfId="0" applyFont="1" applyFill="1"/>
    <xf numFmtId="0" fontId="91" fillId="39" borderId="0" xfId="0" applyFont="1" applyFill="1"/>
    <xf numFmtId="0" fontId="93" fillId="38" borderId="43" xfId="0" applyFont="1" applyFill="1" applyBorder="1" applyAlignment="1" applyProtection="1">
      <alignment horizontal="center"/>
    </xf>
    <xf numFmtId="0" fontId="94" fillId="39" borderId="0" xfId="0" applyFont="1" applyFill="1"/>
    <xf numFmtId="0" fontId="94" fillId="0" borderId="43" xfId="0" applyFont="1" applyBorder="1"/>
    <xf numFmtId="0" fontId="95" fillId="0" borderId="43" xfId="0" applyFont="1" applyBorder="1" applyProtection="1"/>
    <xf numFmtId="191" fontId="94" fillId="40" borderId="43" xfId="0" applyNumberFormat="1" applyFont="1" applyFill="1" applyBorder="1" applyAlignment="1" applyProtection="1">
      <alignment horizontal="center"/>
      <protection locked="0"/>
    </xf>
    <xf numFmtId="191" fontId="94" fillId="0" borderId="43" xfId="0" applyNumberFormat="1" applyFont="1" applyBorder="1" applyAlignment="1" applyProtection="1">
      <alignment horizontal="center"/>
    </xf>
    <xf numFmtId="0" fontId="96" fillId="39" borderId="0" xfId="0" applyFont="1" applyFill="1" applyAlignment="1">
      <alignment horizontal="center"/>
    </xf>
    <xf numFmtId="0" fontId="97" fillId="39" borderId="0" xfId="0" applyFont="1" applyFill="1" applyAlignment="1">
      <alignment horizontal="center"/>
    </xf>
    <xf numFmtId="0" fontId="98" fillId="39" borderId="0" xfId="0" applyFont="1" applyFill="1" applyProtection="1"/>
    <xf numFmtId="0" fontId="100" fillId="39" borderId="0" xfId="0" applyFont="1" applyFill="1" applyAlignment="1">
      <alignment horizontal="right"/>
    </xf>
    <xf numFmtId="0" fontId="93" fillId="38" borderId="1" xfId="0" applyFont="1" applyFill="1" applyBorder="1" applyAlignment="1" applyProtection="1">
      <alignment horizontal="center"/>
    </xf>
    <xf numFmtId="0" fontId="93" fillId="38" borderId="1" xfId="0" applyFont="1" applyFill="1" applyBorder="1" applyAlignment="1">
      <alignment horizontal="center"/>
    </xf>
    <xf numFmtId="0" fontId="94" fillId="40" borderId="1" xfId="0" applyFont="1" applyFill="1" applyBorder="1" applyAlignment="1" applyProtection="1">
      <alignment horizontal="center"/>
      <protection locked="0"/>
    </xf>
    <xf numFmtId="191" fontId="94" fillId="40" borderId="1" xfId="0" applyNumberFormat="1" applyFont="1" applyFill="1" applyBorder="1" applyAlignment="1" applyProtection="1">
      <alignment horizontal="center"/>
      <protection locked="0"/>
    </xf>
    <xf numFmtId="0" fontId="98" fillId="40" borderId="1" xfId="0" applyFont="1" applyFill="1" applyBorder="1" applyAlignment="1" applyProtection="1">
      <alignment horizontal="center"/>
      <protection locked="0"/>
    </xf>
    <xf numFmtId="191" fontId="94" fillId="0" borderId="1" xfId="0" applyNumberFormat="1" applyFont="1" applyFill="1" applyBorder="1" applyAlignment="1" applyProtection="1">
      <alignment horizontal="center"/>
    </xf>
    <xf numFmtId="0" fontId="95" fillId="0" borderId="1" xfId="0" applyFont="1" applyBorder="1"/>
    <xf numFmtId="191" fontId="94" fillId="0" borderId="1" xfId="0" applyNumberFormat="1" applyFont="1" applyBorder="1" applyAlignment="1" applyProtection="1">
      <alignment horizontal="center"/>
    </xf>
    <xf numFmtId="191" fontId="94" fillId="0" borderId="43" xfId="0" applyNumberFormat="1" applyFont="1" applyBorder="1" applyAlignment="1" applyProtection="1">
      <alignment horizontal="center"/>
      <protection locked="0"/>
    </xf>
    <xf numFmtId="0" fontId="94" fillId="39" borderId="0" xfId="0" applyFont="1" applyFill="1" applyProtection="1"/>
    <xf numFmtId="0" fontId="93" fillId="38" borderId="1" xfId="0" applyFont="1" applyFill="1" applyBorder="1"/>
    <xf numFmtId="191" fontId="93" fillId="38" borderId="1" xfId="0" applyNumberFormat="1" applyFont="1" applyFill="1" applyBorder="1" applyAlignment="1" applyProtection="1">
      <alignment horizontal="center"/>
    </xf>
    <xf numFmtId="191" fontId="93" fillId="38" borderId="43" xfId="0" applyNumberFormat="1" applyFont="1" applyFill="1" applyBorder="1" applyAlignment="1" applyProtection="1">
      <alignment horizontal="center"/>
    </xf>
    <xf numFmtId="0" fontId="95" fillId="0" borderId="1" xfId="0" applyFont="1" applyBorder="1" applyProtection="1"/>
    <xf numFmtId="191" fontId="95" fillId="0" borderId="1" xfId="0" applyNumberFormat="1" applyFont="1" applyFill="1" applyBorder="1" applyAlignment="1" applyProtection="1">
      <alignment horizontal="center"/>
    </xf>
    <xf numFmtId="191" fontId="95" fillId="0" borderId="1" xfId="0" applyNumberFormat="1" applyFont="1" applyBorder="1" applyAlignment="1" applyProtection="1">
      <alignment horizontal="center"/>
    </xf>
    <xf numFmtId="0" fontId="93" fillId="38" borderId="1" xfId="0" applyFont="1" applyFill="1" applyBorder="1" applyAlignment="1"/>
    <xf numFmtId="0" fontId="101" fillId="0" borderId="1" xfId="0" applyFont="1" applyBorder="1" applyProtection="1"/>
    <xf numFmtId="0" fontId="94" fillId="39" borderId="0" xfId="0" applyFont="1" applyFill="1" applyBorder="1" applyAlignment="1" applyProtection="1">
      <alignment horizontal="center"/>
      <protection locked="0"/>
    </xf>
    <xf numFmtId="191" fontId="94" fillId="39" borderId="0" xfId="0" applyNumberFormat="1" applyFont="1" applyFill="1" applyBorder="1" applyAlignment="1" applyProtection="1">
      <alignment horizontal="center"/>
      <protection locked="0"/>
    </xf>
    <xf numFmtId="0" fontId="98" fillId="39" borderId="0" xfId="0" applyFont="1" applyFill="1" applyBorder="1" applyAlignment="1" applyProtection="1">
      <alignment horizontal="center"/>
      <protection locked="0"/>
    </xf>
    <xf numFmtId="191" fontId="94" fillId="39" borderId="0" xfId="0" applyNumberFormat="1" applyFont="1" applyFill="1" applyBorder="1" applyAlignment="1" applyProtection="1">
      <alignment horizontal="center"/>
    </xf>
    <xf numFmtId="191" fontId="93" fillId="38" borderId="1" xfId="0" applyNumberFormat="1" applyFont="1" applyFill="1" applyBorder="1" applyAlignment="1">
      <alignment horizontal="center"/>
    </xf>
    <xf numFmtId="0" fontId="102" fillId="38" borderId="1" xfId="0" applyFont="1" applyFill="1" applyBorder="1" applyAlignment="1">
      <alignment horizontal="center"/>
    </xf>
    <xf numFmtId="0" fontId="93" fillId="38" borderId="1" xfId="0" applyFont="1" applyFill="1" applyBorder="1" applyProtection="1"/>
    <xf numFmtId="0" fontId="94" fillId="39" borderId="8" xfId="0" applyFont="1" applyFill="1" applyBorder="1"/>
    <xf numFmtId="191" fontId="94" fillId="39" borderId="9" xfId="0" applyNumberFormat="1" applyFont="1" applyFill="1" applyBorder="1" applyAlignment="1">
      <alignment horizontal="center"/>
    </xf>
    <xf numFmtId="0" fontId="94" fillId="39" borderId="9" xfId="0" applyFont="1" applyFill="1" applyBorder="1"/>
    <xf numFmtId="0" fontId="94" fillId="39" borderId="10" xfId="0" applyFont="1" applyFill="1" applyBorder="1"/>
    <xf numFmtId="0" fontId="94" fillId="39" borderId="44" xfId="0" applyFont="1" applyFill="1" applyBorder="1"/>
    <xf numFmtId="191" fontId="94" fillId="39" borderId="0" xfId="0" applyNumberFormat="1" applyFont="1" applyFill="1" applyBorder="1" applyAlignment="1">
      <alignment horizontal="center"/>
    </xf>
    <xf numFmtId="0" fontId="94" fillId="39" borderId="0" xfId="0" applyFont="1" applyFill="1" applyBorder="1"/>
    <xf numFmtId="0" fontId="94" fillId="39" borderId="11" xfId="0" applyFont="1" applyFill="1" applyBorder="1"/>
    <xf numFmtId="0" fontId="100" fillId="39" borderId="12" xfId="0" applyFont="1" applyFill="1" applyBorder="1" applyAlignment="1" applyProtection="1">
      <alignment horizontal="right"/>
    </xf>
    <xf numFmtId="0" fontId="94" fillId="39" borderId="4" xfId="0" applyFont="1" applyFill="1" applyBorder="1" applyProtection="1"/>
    <xf numFmtId="0" fontId="94" fillId="39" borderId="13" xfId="0" applyFont="1" applyFill="1" applyBorder="1" applyProtection="1"/>
    <xf numFmtId="0" fontId="95" fillId="0" borderId="1" xfId="0" applyFont="1" applyBorder="1" applyProtection="1">
      <protection locked="0"/>
    </xf>
    <xf numFmtId="0" fontId="94" fillId="39" borderId="0" xfId="0" applyFont="1" applyFill="1" applyBorder="1" applyProtection="1"/>
    <xf numFmtId="0" fontId="100" fillId="39" borderId="0" xfId="0" applyFont="1" applyFill="1" applyAlignment="1" applyProtection="1">
      <alignment horizontal="right"/>
    </xf>
    <xf numFmtId="0" fontId="93" fillId="39" borderId="0" xfId="0" applyFont="1" applyFill="1" applyProtection="1"/>
    <xf numFmtId="0" fontId="100" fillId="39" borderId="0" xfId="0" applyFont="1" applyFill="1" applyProtection="1"/>
    <xf numFmtId="191" fontId="94" fillId="4" borderId="1" xfId="0" applyNumberFormat="1" applyFont="1" applyFill="1" applyBorder="1" applyAlignment="1" applyProtection="1">
      <alignment horizontal="center"/>
    </xf>
    <xf numFmtId="0" fontId="98" fillId="39" borderId="0" xfId="0" applyFont="1" applyFill="1"/>
    <xf numFmtId="0" fontId="93" fillId="38" borderId="1" xfId="0" applyFont="1" applyFill="1" applyBorder="1" applyAlignment="1">
      <alignment horizontal="right"/>
    </xf>
    <xf numFmtId="0" fontId="94" fillId="39" borderId="0" xfId="0" applyFont="1" applyFill="1" applyAlignment="1" applyProtection="1"/>
    <xf numFmtId="0" fontId="98" fillId="39" borderId="0" xfId="0" applyFont="1" applyFill="1" applyBorder="1" applyProtection="1"/>
    <xf numFmtId="0" fontId="99" fillId="39" borderId="4" xfId="0" applyFont="1" applyFill="1" applyBorder="1" applyAlignment="1">
      <alignment horizontal="center"/>
    </xf>
    <xf numFmtId="191" fontId="94" fillId="0" borderId="1" xfId="0" applyNumberFormat="1" applyFont="1" applyBorder="1" applyAlignment="1" applyProtection="1">
      <alignment horizontal="center"/>
      <protection locked="0"/>
    </xf>
    <xf numFmtId="0" fontId="103" fillId="39" borderId="0" xfId="0" applyFont="1" applyFill="1"/>
    <xf numFmtId="0" fontId="97" fillId="38" borderId="0" xfId="0" applyFont="1" applyFill="1" applyAlignment="1">
      <alignment horizontal="center"/>
    </xf>
    <xf numFmtId="0" fontId="94" fillId="38" borderId="0" xfId="0" applyFont="1" applyFill="1"/>
    <xf numFmtId="0" fontId="91" fillId="41" borderId="0" xfId="0" applyFont="1" applyFill="1"/>
    <xf numFmtId="0" fontId="94" fillId="39" borderId="0" xfId="0" applyFont="1" applyFill="1" applyBorder="1" applyAlignment="1">
      <alignment horizontal="center"/>
    </xf>
    <xf numFmtId="0" fontId="91" fillId="0" borderId="0" xfId="0" applyFont="1"/>
    <xf numFmtId="0" fontId="100" fillId="39" borderId="0" xfId="0" applyFont="1" applyFill="1" applyAlignment="1" applyProtection="1"/>
    <xf numFmtId="0" fontId="98" fillId="39" borderId="0" xfId="0" applyFont="1" applyFill="1" applyBorder="1"/>
    <xf numFmtId="0" fontId="98" fillId="39" borderId="0" xfId="0" applyFont="1" applyFill="1" applyProtection="1">
      <protection locked="0"/>
    </xf>
    <xf numFmtId="0" fontId="33" fillId="0" borderId="0" xfId="0" applyFont="1" applyAlignment="1">
      <alignment horizontal="center" vertical="center"/>
    </xf>
    <xf numFmtId="186" fontId="95" fillId="0" borderId="1" xfId="0" applyNumberFormat="1" applyFont="1" applyFill="1" applyBorder="1" applyAlignment="1" applyProtection="1">
      <alignment horizontal="center"/>
    </xf>
    <xf numFmtId="186" fontId="95" fillId="0" borderId="1" xfId="0" applyNumberFormat="1" applyFont="1" applyBorder="1" applyAlignment="1" applyProtection="1">
      <alignment horizontal="center"/>
    </xf>
    <xf numFmtId="186" fontId="93" fillId="38" borderId="1" xfId="0" applyNumberFormat="1" applyFont="1" applyFill="1" applyBorder="1" applyAlignment="1" applyProtection="1">
      <alignment horizontal="center"/>
    </xf>
    <xf numFmtId="186" fontId="94" fillId="0" borderId="1" xfId="0" applyNumberFormat="1" applyFont="1" applyBorder="1" applyAlignment="1" applyProtection="1">
      <alignment horizontal="center"/>
    </xf>
    <xf numFmtId="186" fontId="94" fillId="40" borderId="1" xfId="0" applyNumberFormat="1" applyFont="1" applyFill="1" applyBorder="1" applyAlignment="1" applyProtection="1">
      <alignment horizontal="center"/>
      <protection locked="0"/>
    </xf>
    <xf numFmtId="186" fontId="94" fillId="0" borderId="1" xfId="0" applyNumberFormat="1" applyFont="1" applyFill="1" applyBorder="1" applyAlignment="1" applyProtection="1">
      <alignment horizontal="center"/>
    </xf>
    <xf numFmtId="0" fontId="77" fillId="0" borderId="0" xfId="0" applyFont="1" applyAlignment="1">
      <alignment horizontal="right" vertical="center"/>
    </xf>
    <xf numFmtId="0" fontId="104" fillId="36" borderId="0" xfId="0" applyFont="1" applyFill="1" applyAlignment="1">
      <alignment vertical="center"/>
    </xf>
    <xf numFmtId="0" fontId="29" fillId="0" borderId="0" xfId="0" applyFont="1" applyAlignment="1">
      <alignment horizontal="left" vertical="center" wrapText="1" readingOrder="2"/>
    </xf>
    <xf numFmtId="0" fontId="87" fillId="0" borderId="0" xfId="12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 readingOrder="2"/>
    </xf>
    <xf numFmtId="0" fontId="22" fillId="0" borderId="0" xfId="12" applyFont="1" applyAlignment="1">
      <alignment vertical="center" wrapText="1"/>
    </xf>
    <xf numFmtId="0" fontId="25" fillId="0" borderId="0" xfId="12" applyFont="1" applyAlignment="1">
      <alignment vertical="center" wrapText="1"/>
    </xf>
    <xf numFmtId="0" fontId="29" fillId="0" borderId="0" xfId="0" applyFont="1" applyAlignment="1">
      <alignment horizontal="center" vertical="center" wrapText="1" readingOrder="2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93" fillId="38" borderId="40" xfId="0" applyFont="1" applyFill="1" applyBorder="1" applyProtection="1"/>
    <xf numFmtId="0" fontId="93" fillId="38" borderId="42" xfId="0" applyFont="1" applyFill="1" applyBorder="1" applyProtection="1"/>
    <xf numFmtId="0" fontId="92" fillId="38" borderId="40" xfId="0" applyFont="1" applyFill="1" applyBorder="1" applyAlignment="1">
      <alignment horizontal="center"/>
    </xf>
    <xf numFmtId="0" fontId="92" fillId="38" borderId="41" xfId="0" applyFont="1" applyFill="1" applyBorder="1" applyAlignment="1">
      <alignment horizontal="center"/>
    </xf>
    <xf numFmtId="0" fontId="92" fillId="38" borderId="42" xfId="0" applyFont="1" applyFill="1" applyBorder="1" applyAlignment="1">
      <alignment horizontal="center"/>
    </xf>
    <xf numFmtId="0" fontId="92" fillId="39" borderId="0" xfId="0" applyFont="1" applyFill="1" applyAlignment="1">
      <alignment horizontal="center"/>
    </xf>
    <xf numFmtId="0" fontId="99" fillId="38" borderId="0" xfId="0" applyFont="1" applyFill="1" applyAlignment="1" applyProtection="1">
      <alignment horizontal="center"/>
    </xf>
    <xf numFmtId="0" fontId="99" fillId="38" borderId="0" xfId="0" applyFont="1" applyFill="1" applyAlignment="1">
      <alignment horizontal="center"/>
    </xf>
    <xf numFmtId="0" fontId="99" fillId="38" borderId="40" xfId="0" applyFont="1" applyFill="1" applyBorder="1" applyAlignment="1">
      <alignment horizontal="center"/>
    </xf>
    <xf numFmtId="0" fontId="99" fillId="38" borderId="41" xfId="0" applyFont="1" applyFill="1" applyBorder="1" applyAlignment="1">
      <alignment horizontal="center"/>
    </xf>
    <xf numFmtId="0" fontId="99" fillId="38" borderId="44" xfId="0" applyFont="1" applyFill="1" applyBorder="1" applyAlignment="1" applyProtection="1">
      <alignment horizontal="center"/>
    </xf>
    <xf numFmtId="0" fontId="99" fillId="38" borderId="0" xfId="0" applyFont="1" applyFill="1" applyBorder="1" applyAlignment="1" applyProtection="1">
      <alignment horizontal="center"/>
    </xf>
    <xf numFmtId="0" fontId="99" fillId="38" borderId="11" xfId="0" applyFont="1" applyFill="1" applyBorder="1" applyAlignment="1" applyProtection="1">
      <alignment horizontal="center"/>
    </xf>
    <xf numFmtId="0" fontId="99" fillId="38" borderId="0" xfId="0" applyFont="1" applyFill="1" applyAlignment="1">
      <alignment horizontal="right"/>
    </xf>
    <xf numFmtId="0" fontId="99" fillId="38" borderId="4" xfId="0" applyFont="1" applyFill="1" applyBorder="1" applyAlignment="1">
      <alignment horizontal="center"/>
    </xf>
    <xf numFmtId="0" fontId="90" fillId="37" borderId="29" xfId="71" applyFont="1" applyFill="1" applyBorder="1" applyAlignment="1">
      <alignment horizontal="center" vertical="center" wrapText="1"/>
    </xf>
    <xf numFmtId="0" fontId="1" fillId="0" borderId="31" xfId="70" applyBorder="1" applyAlignment="1">
      <alignment horizontal="center" vertical="center"/>
    </xf>
    <xf numFmtId="0" fontId="1" fillId="0" borderId="31" xfId="70" applyBorder="1" applyAlignment="1">
      <alignment vertical="center"/>
    </xf>
    <xf numFmtId="49" fontId="90" fillId="37" borderId="30" xfId="71" applyNumberFormat="1" applyFont="1" applyFill="1" applyBorder="1" applyAlignment="1">
      <alignment horizontal="center" vertical="center" wrapText="1"/>
    </xf>
    <xf numFmtId="0" fontId="90" fillId="37" borderId="31" xfId="71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shrinkToFit="1"/>
    </xf>
    <xf numFmtId="0" fontId="81" fillId="0" borderId="0" xfId="2" applyFont="1" applyAlignment="1">
      <alignment horizontal="center" vertical="center"/>
    </xf>
    <xf numFmtId="0" fontId="14" fillId="0" borderId="0" xfId="2" applyAlignment="1">
      <alignment horizontal="center"/>
    </xf>
    <xf numFmtId="0" fontId="11" fillId="0" borderId="4" xfId="2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81" fillId="0" borderId="0" xfId="2" applyFont="1" applyAlignment="1">
      <alignment horizontal="right" vertical="center"/>
    </xf>
    <xf numFmtId="0" fontId="14" fillId="0" borderId="0" xfId="2" applyAlignment="1">
      <alignment horizontal="right"/>
    </xf>
    <xf numFmtId="0" fontId="11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5" fontId="13" fillId="10" borderId="17" xfId="5" applyNumberFormat="1" applyFont="1" applyFill="1" applyBorder="1" applyAlignment="1">
      <alignment horizontal="center" vertical="center" shrinkToFit="1"/>
    </xf>
    <xf numFmtId="175" fontId="13" fillId="10" borderId="14" xfId="5" applyNumberFormat="1" applyFont="1" applyFill="1" applyBorder="1" applyAlignment="1">
      <alignment horizontal="center" vertical="center" shrinkToFit="1"/>
    </xf>
    <xf numFmtId="175" fontId="13" fillId="10" borderId="1" xfId="5" applyNumberFormat="1" applyFont="1" applyFill="1" applyBorder="1" applyAlignment="1">
      <alignment horizontal="center" vertical="center" shrinkToFit="1"/>
    </xf>
    <xf numFmtId="174" fontId="13" fillId="10" borderId="1" xfId="5" applyNumberFormat="1" applyFont="1" applyFill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71" fillId="0" borderId="0" xfId="12" applyFont="1" applyAlignment="1">
      <alignment horizontal="left" vertical="center" wrapText="1"/>
    </xf>
  </cellXfs>
  <cellStyles count="72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 2" xfId="43"/>
    <cellStyle name="Comma 3" xfId="44"/>
    <cellStyle name="Comma 4" xfId="45"/>
    <cellStyle name="Comma 5" xfId="46"/>
    <cellStyle name="Comma 6" xfId="47"/>
    <cellStyle name="Euro" xfId="48"/>
    <cellStyle name="Explanatory Text" xfId="49"/>
    <cellStyle name="Good" xfId="50"/>
    <cellStyle name="Heading 1" xfId="51"/>
    <cellStyle name="Heading 2" xfId="52"/>
    <cellStyle name="Heading 3" xfId="53"/>
    <cellStyle name="Heading 4" xfId="54"/>
    <cellStyle name="Hyperlink" xfId="1" builtinId="8"/>
    <cellStyle name="Input" xfId="55"/>
    <cellStyle name="Linked Cell" xfId="56"/>
    <cellStyle name="MS_Arabic" xfId="57"/>
    <cellStyle name="Neutral" xfId="58"/>
    <cellStyle name="Normal" xfId="0" builtinId="0"/>
    <cellStyle name="Normal 2" xfId="3"/>
    <cellStyle name="Normal 2 2" xfId="2"/>
    <cellStyle name="Normal 2_ميزانية 2008" xfId="59"/>
    <cellStyle name="Normal 3" xfId="4"/>
    <cellStyle name="Normal 4" xfId="7"/>
    <cellStyle name="Normal 4 2" xfId="8"/>
    <cellStyle name="Normal 5" xfId="9"/>
    <cellStyle name="Normal 6" xfId="6"/>
    <cellStyle name="Normal 7" xfId="10"/>
    <cellStyle name="Normal 8" xfId="11"/>
    <cellStyle name="Normal 9" xfId="70"/>
    <cellStyle name="Normal_الطاهر-1 -الكرمود 2003  2" xfId="12"/>
    <cellStyle name="Normal_اهلاكات" xfId="71"/>
    <cellStyle name="Normal_تحليل المدينون والدائنون" xfId="14"/>
    <cellStyle name="Normal_طباعة المصاريف" xfId="13"/>
    <cellStyle name="Normal_يومية 2" xfId="5"/>
    <cellStyle name="Note" xfId="60"/>
    <cellStyle name="Output" xfId="61"/>
    <cellStyle name="Percent 2" xfId="15"/>
    <cellStyle name="Title" xfId="62"/>
    <cellStyle name="Total" xfId="63"/>
    <cellStyle name="Warning Text" xfId="64"/>
    <cellStyle name="عادي_s-rp-11-00" xfId="65"/>
    <cellStyle name="عملة [0]_refund 2002" xfId="66"/>
    <cellStyle name="عملة_refund 2002" xfId="67"/>
    <cellStyle name="فاصلة [0]_تحليل حسابات الكرمود 2003" xfId="68"/>
    <cellStyle name="فاصلة_تحليل حسابات الكرمود 2003" xfId="6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FEFE5"/>
      <color rgb="FFDEF6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2;&#1575;&#1574;&#1605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276700</xdr:colOff>
      <xdr:row>0</xdr:row>
      <xdr:rowOff>393700</xdr:rowOff>
    </xdr:from>
    <xdr:to>
      <xdr:col>11</xdr:col>
      <xdr:colOff>850900</xdr:colOff>
      <xdr:row>2</xdr:row>
      <xdr:rowOff>15100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80710925" y="393700"/>
          <a:ext cx="1260000" cy="612000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161925</xdr:rowOff>
    </xdr:from>
    <xdr:to>
      <xdr:col>0</xdr:col>
      <xdr:colOff>0</xdr:colOff>
      <xdr:row>3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6960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161925</xdr:rowOff>
    </xdr:from>
    <xdr:to>
      <xdr:col>0</xdr:col>
      <xdr:colOff>0</xdr:colOff>
      <xdr:row>14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6696075" y="1524000"/>
          <a:ext cx="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116967</xdr:colOff>
      <xdr:row>0</xdr:row>
      <xdr:rowOff>57150</xdr:rowOff>
    </xdr:from>
    <xdr:to>
      <xdr:col>8</xdr:col>
      <xdr:colOff>485775</xdr:colOff>
      <xdr:row>1</xdr:row>
      <xdr:rowOff>208407</xdr:rowOff>
    </xdr:to>
    <xdr:sp macro="" textlink="">
      <xdr:nvSpPr>
        <xdr:cNvPr id="5" name="سهم إلى اليمين 4">
          <a:hlinkClick xmlns:r="http://schemas.openxmlformats.org/officeDocument/2006/relationships" r:id="rId1"/>
        </xdr:cNvPr>
        <xdr:cNvSpPr/>
      </xdr:nvSpPr>
      <xdr:spPr>
        <a:xfrm>
          <a:off x="123825" y="57150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161925</xdr:rowOff>
    </xdr:from>
    <xdr:to>
      <xdr:col>0</xdr:col>
      <xdr:colOff>0</xdr:colOff>
      <xdr:row>3</xdr:row>
      <xdr:rowOff>161925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915275" y="125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161925</xdr:rowOff>
    </xdr:from>
    <xdr:to>
      <xdr:col>0</xdr:col>
      <xdr:colOff>0</xdr:colOff>
      <xdr:row>12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7915275" y="1257300"/>
          <a:ext cx="0" cy="2981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212217</xdr:colOff>
      <xdr:row>0</xdr:row>
      <xdr:rowOff>85725</xdr:rowOff>
    </xdr:from>
    <xdr:to>
      <xdr:col>8</xdr:col>
      <xdr:colOff>581025</xdr:colOff>
      <xdr:row>1</xdr:row>
      <xdr:rowOff>236982</xdr:rowOff>
    </xdr:to>
    <xdr:sp macro="" textlink="">
      <xdr:nvSpPr>
        <xdr:cNvPr id="4" name="سهم إلى اليمين 3">
          <a:hlinkClick xmlns:r="http://schemas.openxmlformats.org/officeDocument/2006/relationships" r:id="rId1"/>
        </xdr:cNvPr>
        <xdr:cNvSpPr/>
      </xdr:nvSpPr>
      <xdr:spPr>
        <a:xfrm>
          <a:off x="28575" y="85725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136017</xdr:colOff>
      <xdr:row>0</xdr:row>
      <xdr:rowOff>190500</xdr:rowOff>
    </xdr:from>
    <xdr:to>
      <xdr:col>10</xdr:col>
      <xdr:colOff>504825</xdr:colOff>
      <xdr:row>2</xdr:row>
      <xdr:rowOff>36957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82200000" y="190500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364617</xdr:colOff>
      <xdr:row>0</xdr:row>
      <xdr:rowOff>371475</xdr:rowOff>
    </xdr:from>
    <xdr:to>
      <xdr:col>16</xdr:col>
      <xdr:colOff>123825</xdr:colOff>
      <xdr:row>2</xdr:row>
      <xdr:rowOff>217932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77808975" y="371475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574167</xdr:colOff>
      <xdr:row>0</xdr:row>
      <xdr:rowOff>428625</xdr:rowOff>
    </xdr:from>
    <xdr:to>
      <xdr:col>13</xdr:col>
      <xdr:colOff>333375</xdr:colOff>
      <xdr:row>3</xdr:row>
      <xdr:rowOff>113157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79428225" y="428625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78867</xdr:colOff>
      <xdr:row>1</xdr:row>
      <xdr:rowOff>0</xdr:rowOff>
    </xdr:from>
    <xdr:to>
      <xdr:col>14</xdr:col>
      <xdr:colOff>447675</xdr:colOff>
      <xdr:row>3</xdr:row>
      <xdr:rowOff>160782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78704325" y="476250"/>
          <a:ext cx="978408" cy="4846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155067</xdr:colOff>
      <xdr:row>1</xdr:row>
      <xdr:rowOff>95250</xdr:rowOff>
    </xdr:from>
    <xdr:to>
      <xdr:col>16</xdr:col>
      <xdr:colOff>533400</xdr:colOff>
      <xdr:row>4</xdr:row>
      <xdr:rowOff>47625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77399400" y="295275"/>
          <a:ext cx="987933" cy="552450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22700</xdr:colOff>
      <xdr:row>1</xdr:row>
      <xdr:rowOff>114300</xdr:rowOff>
    </xdr:from>
    <xdr:to>
      <xdr:col>10</xdr:col>
      <xdr:colOff>1282700</xdr:colOff>
      <xdr:row>4</xdr:row>
      <xdr:rowOff>341100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9981819000" y="609600"/>
          <a:ext cx="1260000" cy="684000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1" anchor="ctr"/>
        <a:lstStyle/>
        <a:p>
          <a:pPr algn="ctr" rtl="1"/>
          <a:r>
            <a:rPr lang="ar-SA" sz="1400" b="1"/>
            <a:t>رجوع</a:t>
          </a:r>
          <a:endParaRPr lang="ar-LY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\BACKUP\taher(test)\&#1575;&#1604;&#1603;&#1585;&#1605;&#1608;&#1583;\My%20Documents\&#1578;&#1581;&#1604;&#1610;&#1604;%20&#1581;&#1587;&#1575;&#1576;&#1575;&#1578;%20&#1575;&#1604;&#1603;&#1585;&#1605;&#1608;&#1583;%20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&#1575;&#1604;&#1605;&#1608;&#1575;&#1586;&#1606;&#1575;&#1578;%20&#1575;&#1604;&#1578;&#1582;&#1591;&#1610;&#1591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L-BL2003 "/>
      <sheetName val="ارقام حسابات الشركات"/>
      <sheetName val="تحليل المصاريف "/>
      <sheetName val="تحليل العهد  "/>
      <sheetName val="تحليل المدينون"/>
      <sheetName val="TRL-BL2003 (3)"/>
      <sheetName val="تحليل المدينون "/>
      <sheetName val="تحليل االسلف"/>
    </sheetNames>
    <sheetDataSet>
      <sheetData sheetId="0" refreshError="1"/>
      <sheetData sheetId="1" refreshError="1">
        <row r="15">
          <cell r="D15">
            <v>5013</v>
          </cell>
        </row>
        <row r="16">
          <cell r="D16">
            <v>5014</v>
          </cell>
        </row>
        <row r="17">
          <cell r="D17">
            <v>5015</v>
          </cell>
        </row>
        <row r="18">
          <cell r="D18">
            <v>5016</v>
          </cell>
        </row>
        <row r="19">
          <cell r="D19">
            <v>5017</v>
          </cell>
        </row>
        <row r="20">
          <cell r="D20">
            <v>5018</v>
          </cell>
        </row>
        <row r="21">
          <cell r="D21">
            <v>5019</v>
          </cell>
        </row>
        <row r="22">
          <cell r="D22">
            <v>5020</v>
          </cell>
        </row>
        <row r="23">
          <cell r="D23">
            <v>5021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صمم"/>
      <sheetName val="شرح"/>
      <sheetName val="موازنة المبيعات -جدول 1"/>
      <sheetName val="موازنة إيرادات اخري جدول 1-1"/>
      <sheetName val="موازنة الانتاج التام - جدول 2"/>
      <sheetName val="موازنة انتاج ت التشغيل -جدول2-1"/>
      <sheetName val=" المواد الخام  -جدول 3"/>
      <sheetName val="مشتريات الموادالمباشرة -جدول3-1"/>
      <sheetName val=" المواد غير المباشرة -جدول 3-2"/>
      <sheetName val="الاجور المباشرة -جدول 4"/>
      <sheetName val="الاجور غير المباشرة جدول 4-1"/>
      <sheetName val="مصروفاي صناعية مباشرة -جدول 5"/>
      <sheetName val="م صناعية غير مباشرة -جدول 5-1"/>
      <sheetName val="مصروفات البيع والتوزيع -جدول -6"/>
      <sheetName val="الادارية والعمومية -جدول 7"/>
      <sheetName val="القوي العاملة -جدول 7-1"/>
      <sheetName val="أدوات مكتبية -جدول 7-2"/>
      <sheetName val="المرتبات جدول 8"/>
      <sheetName val="الفصل الثاني -تسيير جدول  9"/>
      <sheetName val="مصروفات التشغيل -جدول 10"/>
      <sheetName val="الايرادات جدول 11"/>
      <sheetName val="موازنة التدفقات النقدية جدول 12"/>
      <sheetName val="المركز المالي جدول 13"/>
      <sheetName val="قائمة الدخل جدول 14"/>
      <sheetName val="المشتريات الراسمالية جدول15"/>
      <sheetName val="مشتريات رأسمالية ارباع جدول15-1"/>
      <sheetName val="الايضاحات"/>
      <sheetName val="المصمم 2"/>
    </sheetNames>
    <sheetDataSet>
      <sheetData sheetId="0"/>
      <sheetData sheetId="1">
        <row r="7">
          <cell r="D7">
            <v>2013</v>
          </cell>
        </row>
      </sheetData>
      <sheetData sheetId="2"/>
      <sheetData sheetId="3"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</sheetData>
      <sheetData sheetId="4">
        <row r="10">
          <cell r="F10">
            <v>0</v>
          </cell>
          <cell r="J10">
            <v>0</v>
          </cell>
        </row>
        <row r="11">
          <cell r="F11">
            <v>0</v>
          </cell>
          <cell r="J11">
            <v>0</v>
          </cell>
        </row>
        <row r="12">
          <cell r="F12">
            <v>0</v>
          </cell>
          <cell r="J12">
            <v>0</v>
          </cell>
        </row>
        <row r="16">
          <cell r="F16">
            <v>0</v>
          </cell>
          <cell r="J16">
            <v>0</v>
          </cell>
        </row>
        <row r="17">
          <cell r="F17">
            <v>0</v>
          </cell>
          <cell r="J17">
            <v>0</v>
          </cell>
        </row>
        <row r="18">
          <cell r="F18">
            <v>0</v>
          </cell>
          <cell r="J18">
            <v>0</v>
          </cell>
        </row>
        <row r="22">
          <cell r="F22">
            <v>0</v>
          </cell>
          <cell r="J22">
            <v>0</v>
          </cell>
        </row>
        <row r="23">
          <cell r="F23">
            <v>0</v>
          </cell>
          <cell r="J23">
            <v>0</v>
          </cell>
        </row>
        <row r="24">
          <cell r="F24">
            <v>0</v>
          </cell>
          <cell r="J24">
            <v>0</v>
          </cell>
        </row>
        <row r="26">
          <cell r="F26">
            <v>0</v>
          </cell>
        </row>
      </sheetData>
      <sheetData sheetId="5">
        <row r="15">
          <cell r="I15">
            <v>0</v>
          </cell>
          <cell r="M15">
            <v>0</v>
          </cell>
        </row>
        <row r="16">
          <cell r="I16">
            <v>0</v>
          </cell>
          <cell r="M16">
            <v>0</v>
          </cell>
        </row>
        <row r="17">
          <cell r="I17">
            <v>0</v>
          </cell>
          <cell r="M17">
            <v>0</v>
          </cell>
        </row>
        <row r="18">
          <cell r="I18">
            <v>0</v>
          </cell>
          <cell r="M18">
            <v>0</v>
          </cell>
        </row>
        <row r="21">
          <cell r="I21">
            <v>0</v>
          </cell>
          <cell r="M21">
            <v>0</v>
          </cell>
        </row>
        <row r="22">
          <cell r="I22">
            <v>0</v>
          </cell>
          <cell r="M22">
            <v>0</v>
          </cell>
        </row>
        <row r="23">
          <cell r="I23">
            <v>0</v>
          </cell>
          <cell r="M23">
            <v>0</v>
          </cell>
        </row>
        <row r="24">
          <cell r="I24">
            <v>0</v>
          </cell>
          <cell r="M24">
            <v>0</v>
          </cell>
        </row>
        <row r="27">
          <cell r="I27">
            <v>0</v>
          </cell>
          <cell r="M27">
            <v>0</v>
          </cell>
        </row>
        <row r="28">
          <cell r="I28">
            <v>0</v>
          </cell>
          <cell r="M28">
            <v>0</v>
          </cell>
        </row>
        <row r="29">
          <cell r="M29">
            <v>0</v>
          </cell>
        </row>
        <row r="30">
          <cell r="I30">
            <v>0</v>
          </cell>
          <cell r="M30">
            <v>0</v>
          </cell>
        </row>
        <row r="32">
          <cell r="I32">
            <v>0</v>
          </cell>
        </row>
      </sheetData>
      <sheetData sheetId="6"/>
      <sheetData sheetId="7">
        <row r="11">
          <cell r="F11">
            <v>0</v>
          </cell>
          <cell r="J11">
            <v>0</v>
          </cell>
          <cell r="M11">
            <v>0</v>
          </cell>
        </row>
        <row r="12">
          <cell r="F12">
            <v>0</v>
          </cell>
          <cell r="J12">
            <v>0</v>
          </cell>
          <cell r="M12">
            <v>0</v>
          </cell>
        </row>
        <row r="13">
          <cell r="F13">
            <v>0</v>
          </cell>
          <cell r="J13">
            <v>0</v>
          </cell>
          <cell r="M13">
            <v>0</v>
          </cell>
        </row>
        <row r="17">
          <cell r="F17">
            <v>0</v>
          </cell>
          <cell r="J17">
            <v>0</v>
          </cell>
          <cell r="M17">
            <v>0</v>
          </cell>
        </row>
        <row r="18">
          <cell r="F18">
            <v>0</v>
          </cell>
          <cell r="J18">
            <v>0</v>
          </cell>
          <cell r="M18">
            <v>0</v>
          </cell>
        </row>
        <row r="19">
          <cell r="F19">
            <v>0</v>
          </cell>
          <cell r="J19">
            <v>0</v>
          </cell>
          <cell r="M19">
            <v>0</v>
          </cell>
        </row>
        <row r="20">
          <cell r="F20">
            <v>0</v>
          </cell>
        </row>
      </sheetData>
      <sheetData sheetId="8"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</sheetData>
      <sheetData sheetId="9">
        <row r="12">
          <cell r="G12">
            <v>0</v>
          </cell>
          <cell r="I12">
            <v>0</v>
          </cell>
          <cell r="K12">
            <v>0</v>
          </cell>
        </row>
      </sheetData>
      <sheetData sheetId="10">
        <row r="17">
          <cell r="F17">
            <v>0</v>
          </cell>
          <cell r="H17">
            <v>0</v>
          </cell>
          <cell r="J17">
            <v>0</v>
          </cell>
          <cell r="L17">
            <v>0</v>
          </cell>
        </row>
      </sheetData>
      <sheetData sheetId="11"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</row>
      </sheetData>
      <sheetData sheetId="12"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</row>
      </sheetData>
      <sheetData sheetId="13">
        <row r="13">
          <cell r="G13">
            <v>0</v>
          </cell>
        </row>
        <row r="18">
          <cell r="G18">
            <v>0</v>
          </cell>
        </row>
        <row r="23">
          <cell r="G23">
            <v>0</v>
          </cell>
        </row>
        <row r="28">
          <cell r="G28">
            <v>0</v>
          </cell>
        </row>
        <row r="33">
          <cell r="G33">
            <v>0</v>
          </cell>
        </row>
        <row r="40">
          <cell r="G40">
            <v>0</v>
          </cell>
        </row>
      </sheetData>
      <sheetData sheetId="14"/>
      <sheetData sheetId="15"/>
      <sheetData sheetId="16"/>
      <sheetData sheetId="17">
        <row r="47">
          <cell r="K47">
            <v>0</v>
          </cell>
        </row>
      </sheetData>
      <sheetData sheetId="18">
        <row r="76">
          <cell r="L76">
            <v>0</v>
          </cell>
        </row>
      </sheetData>
      <sheetData sheetId="19"/>
      <sheetData sheetId="20"/>
      <sheetData sheetId="21"/>
      <sheetData sheetId="22"/>
      <sheetData sheetId="23">
        <row r="26">
          <cell r="I26">
            <v>327450</v>
          </cell>
        </row>
      </sheetData>
      <sheetData sheetId="24">
        <row r="20">
          <cell r="I20">
            <v>0</v>
          </cell>
        </row>
        <row r="27">
          <cell r="I27">
            <v>0</v>
          </cell>
        </row>
        <row r="36">
          <cell r="I36">
            <v>0</v>
          </cell>
        </row>
        <row r="54">
          <cell r="I54">
            <v>0</v>
          </cell>
        </row>
        <row r="68">
          <cell r="I68">
            <v>0</v>
          </cell>
        </row>
        <row r="74">
          <cell r="I74">
            <v>0</v>
          </cell>
        </row>
        <row r="79">
          <cell r="I79">
            <v>0</v>
          </cell>
        </row>
        <row r="85">
          <cell r="I85">
            <v>0</v>
          </cell>
        </row>
      </sheetData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/>
  <dimension ref="A2:J17"/>
  <sheetViews>
    <sheetView rightToLeft="1" tabSelected="1" workbookViewId="0">
      <selection activeCell="D2" sqref="D2"/>
    </sheetView>
  </sheetViews>
  <sheetFormatPr defaultRowHeight="12.75"/>
  <cols>
    <col min="1" max="2" width="9.140625" style="214"/>
    <col min="3" max="3" width="9.28515625" style="214" customWidth="1"/>
    <col min="4" max="4" width="9.140625" style="214"/>
    <col min="5" max="5" width="9.28515625" style="214" customWidth="1"/>
    <col min="6" max="6" width="9.140625" style="214"/>
    <col min="7" max="7" width="9.28515625" style="214" customWidth="1"/>
    <col min="8" max="8" width="9.140625" style="214"/>
    <col min="9" max="9" width="9.28515625" style="214" customWidth="1"/>
    <col min="10" max="16384" width="9.140625" style="214"/>
  </cols>
  <sheetData>
    <row r="2" spans="1:10" ht="28.5" customHeight="1">
      <c r="A2" s="215"/>
      <c r="B2" s="215"/>
      <c r="C2" s="215"/>
      <c r="D2" s="323" t="s">
        <v>505</v>
      </c>
      <c r="E2" s="215"/>
      <c r="F2" s="216"/>
      <c r="G2" s="216"/>
      <c r="H2" s="216"/>
      <c r="I2" s="216"/>
      <c r="J2" s="216"/>
    </row>
    <row r="3" spans="1:10" ht="12.7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</row>
    <row r="4" spans="1:10" ht="12.7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</row>
    <row r="5" spans="1:10" ht="12.75" customHeight="1">
      <c r="A5" s="216"/>
      <c r="B5" s="216"/>
      <c r="C5" s="216"/>
      <c r="D5" s="216"/>
      <c r="E5" s="216"/>
      <c r="F5" s="216"/>
      <c r="G5" s="216"/>
      <c r="H5" s="216"/>
      <c r="I5" s="216"/>
      <c r="J5" s="216"/>
    </row>
    <row r="6" spans="1:10" ht="12.75" customHeight="1">
      <c r="A6" s="216"/>
      <c r="B6" s="216"/>
      <c r="C6" s="216"/>
      <c r="D6" s="216"/>
      <c r="E6" s="216"/>
      <c r="F6" s="216"/>
      <c r="G6" s="216"/>
      <c r="H6" s="216"/>
      <c r="I6" s="216"/>
      <c r="J6" s="216"/>
    </row>
    <row r="7" spans="1:10" ht="4.5" customHeight="1">
      <c r="A7" s="216"/>
      <c r="B7" s="216"/>
      <c r="C7" s="216"/>
      <c r="D7" s="216"/>
      <c r="E7" s="216"/>
      <c r="F7" s="216"/>
      <c r="G7" s="216"/>
      <c r="H7" s="216"/>
      <c r="I7" s="216"/>
      <c r="J7" s="216"/>
    </row>
    <row r="8" spans="1:10" ht="36" customHeight="1">
      <c r="A8" s="216"/>
      <c r="B8" s="216"/>
      <c r="C8" s="216"/>
      <c r="D8" s="216"/>
      <c r="F8" s="216"/>
      <c r="G8" s="216"/>
      <c r="H8" s="216"/>
      <c r="I8" s="216"/>
      <c r="J8" s="216"/>
    </row>
    <row r="9" spans="1:10" ht="12.75" customHeight="1">
      <c r="A9" s="216"/>
      <c r="B9" s="216"/>
      <c r="C9" s="216"/>
      <c r="D9" s="216"/>
      <c r="E9" s="216"/>
      <c r="F9" s="216"/>
      <c r="G9" s="216"/>
      <c r="H9" s="216"/>
      <c r="I9" s="216"/>
      <c r="J9" s="216"/>
    </row>
    <row r="10" spans="1:10" ht="12.75" customHeight="1">
      <c r="A10" s="216"/>
      <c r="B10" s="216"/>
      <c r="C10" s="216"/>
      <c r="D10" s="216"/>
      <c r="E10" s="216"/>
      <c r="F10" s="216"/>
      <c r="G10" s="216"/>
      <c r="H10" s="216"/>
      <c r="I10" s="216"/>
      <c r="J10" s="216"/>
    </row>
    <row r="11" spans="1:10" ht="12.75" customHeight="1">
      <c r="A11" s="216"/>
      <c r="B11" s="216"/>
      <c r="C11" s="216"/>
      <c r="D11" s="216"/>
      <c r="E11" s="216"/>
      <c r="F11" s="216"/>
      <c r="G11" s="216"/>
      <c r="H11" s="216"/>
      <c r="I11" s="216"/>
      <c r="J11" s="216"/>
    </row>
    <row r="12" spans="1:10" ht="12.75" customHeight="1">
      <c r="A12" s="216"/>
      <c r="B12" s="216"/>
      <c r="C12" s="216"/>
      <c r="D12" s="216"/>
      <c r="E12" s="216"/>
      <c r="F12" s="216"/>
      <c r="G12" s="216"/>
      <c r="H12" s="216"/>
      <c r="I12" s="216"/>
      <c r="J12" s="216"/>
    </row>
    <row r="13" spans="1:10" ht="12.75" customHeight="1">
      <c r="A13" s="216"/>
      <c r="B13" s="216"/>
      <c r="C13" s="216"/>
      <c r="D13" s="216"/>
      <c r="E13" s="216"/>
      <c r="F13" s="216"/>
      <c r="G13" s="216"/>
      <c r="H13" s="216"/>
      <c r="I13" s="216"/>
      <c r="J13" s="216"/>
    </row>
    <row r="14" spans="1:10" ht="12.6" customHeight="1">
      <c r="A14" s="216"/>
      <c r="B14" s="216"/>
      <c r="C14" s="216"/>
      <c r="D14" s="216"/>
      <c r="E14" s="216"/>
      <c r="F14" s="216"/>
      <c r="G14" s="216"/>
      <c r="H14" s="216"/>
      <c r="I14" s="216"/>
      <c r="J14" s="216"/>
    </row>
    <row r="15" spans="1:10" ht="12.6" customHeight="1">
      <c r="A15" s="216"/>
      <c r="B15" s="216"/>
      <c r="C15" s="216"/>
      <c r="D15" s="216"/>
      <c r="E15" s="216"/>
      <c r="F15" s="216"/>
      <c r="G15" s="216"/>
      <c r="H15" s="216"/>
      <c r="I15" s="216"/>
      <c r="J15" s="216"/>
    </row>
    <row r="16" spans="1:10" ht="12.6" customHeight="1">
      <c r="A16" s="216"/>
      <c r="B16" s="216"/>
      <c r="C16" s="216"/>
      <c r="D16" s="216"/>
      <c r="E16" s="216"/>
      <c r="F16" s="216"/>
      <c r="G16" s="216"/>
      <c r="H16" s="216"/>
      <c r="I16" s="216"/>
      <c r="J16" s="216"/>
    </row>
    <row r="17" spans="1:10" ht="12.75" customHeight="1">
      <c r="A17" s="216"/>
      <c r="B17" s="216"/>
      <c r="C17" s="216"/>
      <c r="D17" s="216"/>
      <c r="E17" s="216"/>
      <c r="F17" s="216"/>
      <c r="G17" s="216"/>
      <c r="H17" s="216"/>
      <c r="I17" s="216"/>
      <c r="J17" s="2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H55"/>
  <sheetViews>
    <sheetView rightToLeft="1" workbookViewId="0">
      <pane xSplit="1" ySplit="9" topLeftCell="B13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2.75"/>
  <cols>
    <col min="1" max="1" width="5.5703125" style="161" customWidth="1"/>
    <col min="2" max="2" width="33.85546875" style="161" customWidth="1"/>
    <col min="3" max="3" width="12.140625" style="161" customWidth="1"/>
    <col min="4" max="4" width="10.85546875" style="161" customWidth="1"/>
    <col min="5" max="5" width="13.7109375" style="161" customWidth="1"/>
    <col min="6" max="6" width="10.7109375" style="161" customWidth="1"/>
    <col min="7" max="7" width="10.85546875" style="161" customWidth="1"/>
    <col min="8" max="8" width="13.7109375" style="161" customWidth="1"/>
    <col min="9" max="16384" width="9.140625" style="161"/>
  </cols>
  <sheetData>
    <row r="1" spans="1:8" ht="23.25">
      <c r="A1" s="27" t="e">
        <f>'تحليل م . العمومية والأدارية'!A1:E1</f>
        <v>#REF!</v>
      </c>
    </row>
    <row r="3" spans="1:8">
      <c r="B3" s="361" t="s">
        <v>310</v>
      </c>
      <c r="C3" s="362"/>
      <c r="D3" s="362"/>
      <c r="E3" s="362"/>
      <c r="F3" s="362"/>
      <c r="G3" s="362"/>
      <c r="H3" s="361"/>
    </row>
    <row r="4" spans="1:8">
      <c r="B4" s="361"/>
      <c r="C4" s="362"/>
      <c r="D4" s="362"/>
      <c r="E4" s="362"/>
      <c r="F4" s="362"/>
      <c r="G4" s="362"/>
      <c r="H4" s="361"/>
    </row>
    <row r="5" spans="1:8" ht="15" customHeight="1"/>
    <row r="6" spans="1:8" ht="15" customHeight="1">
      <c r="A6" s="160"/>
      <c r="B6" s="160"/>
      <c r="C6" s="160"/>
      <c r="D6" s="160"/>
      <c r="E6" s="160"/>
      <c r="F6" s="160"/>
      <c r="G6" s="160"/>
      <c r="H6" s="160"/>
    </row>
    <row r="7" spans="1:8" ht="15" customHeight="1">
      <c r="A7" s="160"/>
      <c r="B7" s="162" t="s">
        <v>17</v>
      </c>
      <c r="C7" s="160"/>
      <c r="D7" s="160"/>
      <c r="E7" s="160"/>
      <c r="F7" s="160"/>
      <c r="G7" s="160"/>
      <c r="H7" s="160"/>
    </row>
    <row r="8" spans="1:8" ht="15.95" customHeight="1">
      <c r="A8" s="160"/>
      <c r="B8" s="160"/>
      <c r="C8" s="355" t="s">
        <v>169</v>
      </c>
      <c r="D8" s="355"/>
      <c r="E8" s="356"/>
      <c r="F8" s="355"/>
      <c r="G8" s="355"/>
      <c r="H8" s="355"/>
    </row>
    <row r="9" spans="1:8" s="165" customFormat="1" ht="15" customHeight="1">
      <c r="A9" s="163" t="s">
        <v>58</v>
      </c>
      <c r="B9" s="163" t="s">
        <v>133</v>
      </c>
      <c r="C9" s="163" t="s">
        <v>49</v>
      </c>
      <c r="D9" s="163" t="s">
        <v>50</v>
      </c>
      <c r="E9" s="163" t="s">
        <v>267</v>
      </c>
      <c r="F9" s="163" t="s">
        <v>49</v>
      </c>
      <c r="G9" s="163" t="s">
        <v>50</v>
      </c>
      <c r="H9" s="164" t="s">
        <v>267</v>
      </c>
    </row>
    <row r="10" spans="1:8" ht="15" customHeight="1">
      <c r="A10" s="166">
        <v>1</v>
      </c>
      <c r="B10" s="166" t="s">
        <v>311</v>
      </c>
      <c r="C10" s="167" t="e">
        <f>SUMIFS(#REF!,#REF!,B10,#REF!,$C$8,#REF!,$B$7)</f>
        <v>#REF!</v>
      </c>
      <c r="D10" s="167" t="e">
        <f>SUMIFS(#REF!,#REF!,B10,#REF!,$C$8,#REF!,$B$7)</f>
        <v>#REF!</v>
      </c>
      <c r="E10" s="167" t="e">
        <f t="shared" ref="E10:E50" si="0">IF(C10&gt;D10,C10-D10,0)</f>
        <v>#REF!</v>
      </c>
      <c r="F10" s="167" t="e">
        <f>SUMIFS(#REF!,#REF!,B10,#REF!,$F$8,#REF!,$B$7)</f>
        <v>#REF!</v>
      </c>
      <c r="G10" s="167" t="e">
        <f>SUMIFS(#REF!,#REF!,B10,#REF!,$F$8,#REF!,$B$7)</f>
        <v>#REF!</v>
      </c>
      <c r="H10" s="167" t="e">
        <f t="shared" ref="H10:H50" si="1">IF(F10&gt;G10,F10-G10,0)</f>
        <v>#REF!</v>
      </c>
    </row>
    <row r="11" spans="1:8" ht="15" customHeight="1">
      <c r="A11" s="166">
        <v>2</v>
      </c>
      <c r="B11" s="166" t="s">
        <v>312</v>
      </c>
      <c r="C11" s="167" t="e">
        <f>SUMIFS(#REF!,#REF!,B11,#REF!,$C$8,#REF!,$B$7)</f>
        <v>#REF!</v>
      </c>
      <c r="D11" s="167" t="e">
        <f>SUMIFS(#REF!,#REF!,B11,#REF!,$C$8,#REF!,$B$7)</f>
        <v>#REF!</v>
      </c>
      <c r="E11" s="167" t="e">
        <f t="shared" si="0"/>
        <v>#REF!</v>
      </c>
      <c r="F11" s="167" t="e">
        <f>SUMIFS(#REF!,#REF!,B11,#REF!,$F$8,#REF!,$B$7)</f>
        <v>#REF!</v>
      </c>
      <c r="G11" s="167" t="e">
        <f>SUMIFS(#REF!,#REF!,B11,#REF!,$F$8,#REF!,$B$7)</f>
        <v>#REF!</v>
      </c>
      <c r="H11" s="167" t="e">
        <f t="shared" si="1"/>
        <v>#REF!</v>
      </c>
    </row>
    <row r="12" spans="1:8" ht="15">
      <c r="A12" s="166">
        <v>2</v>
      </c>
      <c r="B12" s="166" t="s">
        <v>107</v>
      </c>
      <c r="C12" s="167" t="e">
        <f>SUMIFS(#REF!,#REF!,B12,#REF!,$C$8,#REF!,$B$7)</f>
        <v>#REF!</v>
      </c>
      <c r="D12" s="167" t="e">
        <f>SUMIFS(#REF!,#REF!,B12,#REF!,$C$8,#REF!,$B$7)</f>
        <v>#REF!</v>
      </c>
      <c r="E12" s="167" t="e">
        <f t="shared" si="0"/>
        <v>#REF!</v>
      </c>
      <c r="F12" s="167" t="e">
        <f>SUMIFS(#REF!,#REF!,B12,#REF!,$F$8,#REF!,$B$7)</f>
        <v>#REF!</v>
      </c>
      <c r="G12" s="167" t="e">
        <f>SUMIFS(#REF!,#REF!,B12,#REF!,$F$8,#REF!,$B$7)</f>
        <v>#REF!</v>
      </c>
      <c r="H12" s="167" t="e">
        <f t="shared" si="1"/>
        <v>#REF!</v>
      </c>
    </row>
    <row r="13" spans="1:8" ht="15">
      <c r="A13" s="166">
        <v>3</v>
      </c>
      <c r="B13" s="166" t="s">
        <v>322</v>
      </c>
      <c r="C13" s="167" t="e">
        <f>SUMIFS(#REF!,#REF!,B13,#REF!,$C$8,#REF!,$B$7)</f>
        <v>#REF!</v>
      </c>
      <c r="D13" s="167" t="e">
        <f>SUMIFS(#REF!,#REF!,B13,#REF!,$C$8,#REF!,$B$7)</f>
        <v>#REF!</v>
      </c>
      <c r="E13" s="167" t="e">
        <f t="shared" si="0"/>
        <v>#REF!</v>
      </c>
      <c r="F13" s="167" t="e">
        <f>SUMIFS(#REF!,#REF!,B13,#REF!,$F$8,#REF!,$B$7)</f>
        <v>#REF!</v>
      </c>
      <c r="G13" s="167" t="e">
        <f>SUMIFS(#REF!,#REF!,B13,#REF!,$F$8,#REF!,$B$7)</f>
        <v>#REF!</v>
      </c>
      <c r="H13" s="167" t="e">
        <f t="shared" si="1"/>
        <v>#REF!</v>
      </c>
    </row>
    <row r="14" spans="1:8" ht="15">
      <c r="A14" s="166">
        <v>4</v>
      </c>
      <c r="B14" s="166" t="s">
        <v>115</v>
      </c>
      <c r="C14" s="167" t="e">
        <f>SUMIFS(#REF!,#REF!,B14,#REF!,$C$8,#REF!,$B$7)</f>
        <v>#REF!</v>
      </c>
      <c r="D14" s="167" t="e">
        <f>SUMIFS(#REF!,#REF!,B14,#REF!,$C$8,#REF!,$B$7)</f>
        <v>#REF!</v>
      </c>
      <c r="E14" s="167" t="e">
        <f t="shared" si="0"/>
        <v>#REF!</v>
      </c>
      <c r="F14" s="167" t="e">
        <f>SUMIFS(#REF!,#REF!,B14,#REF!,$F$8,#REF!,$B$7)</f>
        <v>#REF!</v>
      </c>
      <c r="G14" s="167" t="e">
        <f>SUMIFS(#REF!,#REF!,B14,#REF!,$F$8,#REF!,$B$7)</f>
        <v>#REF!</v>
      </c>
      <c r="H14" s="167" t="e">
        <f t="shared" si="1"/>
        <v>#REF!</v>
      </c>
    </row>
    <row r="15" spans="1:8" ht="15">
      <c r="A15" s="166">
        <v>5</v>
      </c>
      <c r="B15" s="166" t="s">
        <v>328</v>
      </c>
      <c r="C15" s="167" t="e">
        <f>SUMIFS(#REF!,#REF!,B15,#REF!,$C$8,#REF!,$B$7)</f>
        <v>#REF!</v>
      </c>
      <c r="D15" s="167" t="e">
        <f>SUMIFS(#REF!,#REF!,B15,#REF!,$C$8,#REF!,$B$7)</f>
        <v>#REF!</v>
      </c>
      <c r="E15" s="167" t="e">
        <f t="shared" si="0"/>
        <v>#REF!</v>
      </c>
      <c r="F15" s="167" t="e">
        <f>SUMIFS(#REF!,#REF!,B15,#REF!,$F$8,#REF!,$B$7)</f>
        <v>#REF!</v>
      </c>
      <c r="G15" s="167" t="e">
        <f>SUMIFS(#REF!,#REF!,B15,#REF!,$F$8,#REF!,$B$7)</f>
        <v>#REF!</v>
      </c>
      <c r="H15" s="167" t="e">
        <f t="shared" si="1"/>
        <v>#REF!</v>
      </c>
    </row>
    <row r="16" spans="1:8" ht="15">
      <c r="A16" s="166">
        <v>6</v>
      </c>
      <c r="B16" s="166" t="s">
        <v>329</v>
      </c>
      <c r="C16" s="167" t="e">
        <f>SUMIFS(#REF!,#REF!,B16,#REF!,$C$8,#REF!,$B$7)</f>
        <v>#REF!</v>
      </c>
      <c r="D16" s="167" t="e">
        <f>SUMIFS(#REF!,#REF!,B16,#REF!,$C$8,#REF!,$B$7)</f>
        <v>#REF!</v>
      </c>
      <c r="E16" s="167" t="e">
        <f t="shared" si="0"/>
        <v>#REF!</v>
      </c>
      <c r="F16" s="167" t="e">
        <f>SUMIFS(#REF!,#REF!,B16,#REF!,$F$8,#REF!,$B$7)</f>
        <v>#REF!</v>
      </c>
      <c r="G16" s="167" t="e">
        <f>SUMIFS(#REF!,#REF!,B16,#REF!,$F$8,#REF!,$B$7)</f>
        <v>#REF!</v>
      </c>
      <c r="H16" s="167" t="e">
        <f t="shared" si="1"/>
        <v>#REF!</v>
      </c>
    </row>
    <row r="17" spans="1:8" ht="15">
      <c r="A17" s="166">
        <v>7</v>
      </c>
      <c r="B17" s="166" t="s">
        <v>177</v>
      </c>
      <c r="C17" s="167" t="e">
        <f>SUMIFS(#REF!,#REF!,B17,#REF!,$C$8,#REF!,$B$7)</f>
        <v>#REF!</v>
      </c>
      <c r="D17" s="167" t="e">
        <f>SUMIFS(#REF!,#REF!,B17,#REF!,$C$8,#REF!,$B$7)</f>
        <v>#REF!</v>
      </c>
      <c r="E17" s="167" t="e">
        <f t="shared" si="0"/>
        <v>#REF!</v>
      </c>
      <c r="F17" s="167" t="e">
        <f>SUMIFS(#REF!,#REF!,B17,#REF!,$F$8,#REF!,$B$7)</f>
        <v>#REF!</v>
      </c>
      <c r="G17" s="167" t="e">
        <f>SUMIFS(#REF!,#REF!,B17,#REF!,$F$8,#REF!,$B$7)</f>
        <v>#REF!</v>
      </c>
      <c r="H17" s="167" t="e">
        <f t="shared" si="1"/>
        <v>#REF!</v>
      </c>
    </row>
    <row r="18" spans="1:8" ht="15">
      <c r="A18" s="166">
        <v>8</v>
      </c>
      <c r="B18" s="166" t="s">
        <v>174</v>
      </c>
      <c r="C18" s="167" t="e">
        <f>SUMIFS(#REF!,#REF!,B18,#REF!,$C$8,#REF!,$B$7)</f>
        <v>#REF!</v>
      </c>
      <c r="D18" s="167" t="e">
        <f>SUMIFS(#REF!,#REF!,B18,#REF!,$C$8,#REF!,$B$7)</f>
        <v>#REF!</v>
      </c>
      <c r="E18" s="167" t="e">
        <f t="shared" si="0"/>
        <v>#REF!</v>
      </c>
      <c r="F18" s="167" t="e">
        <f>SUMIFS(#REF!,#REF!,B18,#REF!,$F$8,#REF!,$B$7)</f>
        <v>#REF!</v>
      </c>
      <c r="G18" s="167" t="e">
        <f>SUMIFS(#REF!,#REF!,B18,#REF!,$F$8,#REF!,$B$7)</f>
        <v>#REF!</v>
      </c>
      <c r="H18" s="167" t="e">
        <f t="shared" si="1"/>
        <v>#REF!</v>
      </c>
    </row>
    <row r="19" spans="1:8" ht="15">
      <c r="A19" s="166">
        <v>9</v>
      </c>
      <c r="B19" s="166" t="s">
        <v>176</v>
      </c>
      <c r="C19" s="167" t="e">
        <f>SUMIFS(#REF!,#REF!,B19,#REF!,$C$8,#REF!,$B$7)</f>
        <v>#REF!</v>
      </c>
      <c r="D19" s="167" t="e">
        <f>SUMIFS(#REF!,#REF!,B19,#REF!,$C$8,#REF!,$B$7)</f>
        <v>#REF!</v>
      </c>
      <c r="E19" s="167" t="e">
        <f t="shared" si="0"/>
        <v>#REF!</v>
      </c>
      <c r="F19" s="167" t="e">
        <f>SUMIFS(#REF!,#REF!,B19,#REF!,$F$8,#REF!,$B$7)</f>
        <v>#REF!</v>
      </c>
      <c r="G19" s="167" t="e">
        <f>SUMIFS(#REF!,#REF!,B19,#REF!,$F$8,#REF!,$B$7)</f>
        <v>#REF!</v>
      </c>
      <c r="H19" s="167" t="e">
        <f t="shared" si="1"/>
        <v>#REF!</v>
      </c>
    </row>
    <row r="20" spans="1:8" ht="15">
      <c r="A20" s="166">
        <v>10</v>
      </c>
      <c r="B20" s="166" t="s">
        <v>332</v>
      </c>
      <c r="C20" s="167" t="e">
        <f>SUMIFS(#REF!,#REF!,B20,#REF!,$C$8,#REF!,$B$7)</f>
        <v>#REF!</v>
      </c>
      <c r="D20" s="167" t="e">
        <f>SUMIFS(#REF!,#REF!,B20,#REF!,$C$8,#REF!,$B$7)</f>
        <v>#REF!</v>
      </c>
      <c r="E20" s="167" t="e">
        <f t="shared" si="0"/>
        <v>#REF!</v>
      </c>
      <c r="F20" s="167" t="e">
        <f>SUMIFS(#REF!,#REF!,B20,#REF!,$F$8,#REF!,$B$7)</f>
        <v>#REF!</v>
      </c>
      <c r="G20" s="167" t="e">
        <f>SUMIFS(#REF!,#REF!,B20,#REF!,$F$8,#REF!,$B$7)</f>
        <v>#REF!</v>
      </c>
      <c r="H20" s="167" t="e">
        <f t="shared" si="1"/>
        <v>#REF!</v>
      </c>
    </row>
    <row r="21" spans="1:8" ht="15">
      <c r="A21" s="166">
        <v>11</v>
      </c>
      <c r="B21" s="166" t="s">
        <v>32</v>
      </c>
      <c r="C21" s="167" t="e">
        <f>SUMIFS(#REF!,#REF!,B21,#REF!,$C$8,#REF!,$B$7)</f>
        <v>#REF!</v>
      </c>
      <c r="D21" s="167" t="e">
        <f>SUMIFS(#REF!,#REF!,B21,#REF!,$C$8,#REF!,$B$7)</f>
        <v>#REF!</v>
      </c>
      <c r="E21" s="167" t="e">
        <f t="shared" si="0"/>
        <v>#REF!</v>
      </c>
      <c r="F21" s="167" t="e">
        <f>SUMIFS(#REF!,#REF!,B21,#REF!,$F$8,#REF!,$B$7)</f>
        <v>#REF!</v>
      </c>
      <c r="G21" s="167" t="e">
        <f>SUMIFS(#REF!,#REF!,B21,#REF!,$F$8,#REF!,$B$7)</f>
        <v>#REF!</v>
      </c>
      <c r="H21" s="167" t="e">
        <f t="shared" si="1"/>
        <v>#REF!</v>
      </c>
    </row>
    <row r="22" spans="1:8" ht="15">
      <c r="A22" s="166">
        <v>12</v>
      </c>
      <c r="B22" s="166" t="s">
        <v>126</v>
      </c>
      <c r="C22" s="167" t="e">
        <f>SUMIFS(#REF!,#REF!,B22,#REF!,$C$8,#REF!,$B$7)</f>
        <v>#REF!</v>
      </c>
      <c r="D22" s="167" t="e">
        <f>SUMIFS(#REF!,#REF!,B22,#REF!,$C$8,#REF!,$B$7)</f>
        <v>#REF!</v>
      </c>
      <c r="E22" s="167" t="e">
        <f t="shared" si="0"/>
        <v>#REF!</v>
      </c>
      <c r="F22" s="167" t="e">
        <f>SUMIFS(#REF!,#REF!,B22,#REF!,$F$8,#REF!,$B$7)</f>
        <v>#REF!</v>
      </c>
      <c r="G22" s="167" t="e">
        <f>SUMIFS(#REF!,#REF!,B22,#REF!,$F$8,#REF!,$B$7)</f>
        <v>#REF!</v>
      </c>
      <c r="H22" s="167" t="e">
        <f t="shared" si="1"/>
        <v>#REF!</v>
      </c>
    </row>
    <row r="23" spans="1:8" ht="15">
      <c r="A23" s="166">
        <v>13</v>
      </c>
      <c r="B23" s="166" t="s">
        <v>309</v>
      </c>
      <c r="C23" s="167" t="e">
        <f>SUMIFS(#REF!,#REF!,B23,#REF!,$C$8,#REF!,$B$7)</f>
        <v>#REF!</v>
      </c>
      <c r="D23" s="167" t="e">
        <f>SUMIFS(#REF!,#REF!,B23,#REF!,$C$8,#REF!,$B$7)</f>
        <v>#REF!</v>
      </c>
      <c r="E23" s="167" t="e">
        <f t="shared" si="0"/>
        <v>#REF!</v>
      </c>
      <c r="F23" s="167" t="e">
        <f>SUMIFS(#REF!,#REF!,B23,#REF!,$F$8,#REF!,$B$7)</f>
        <v>#REF!</v>
      </c>
      <c r="G23" s="167" t="e">
        <f>SUMIFS(#REF!,#REF!,B23,#REF!,$F$8,#REF!,$B$7)</f>
        <v>#REF!</v>
      </c>
      <c r="H23" s="167" t="e">
        <f t="shared" si="1"/>
        <v>#REF!</v>
      </c>
    </row>
    <row r="24" spans="1:8" ht="15">
      <c r="A24" s="166">
        <v>14</v>
      </c>
      <c r="B24" s="166" t="s">
        <v>135</v>
      </c>
      <c r="C24" s="167" t="e">
        <f>SUMIFS(#REF!,#REF!,B24,#REF!,$C$8,#REF!,$B$7)</f>
        <v>#REF!</v>
      </c>
      <c r="D24" s="167" t="e">
        <f>SUMIFS(#REF!,#REF!,B24,#REF!,$C$8,#REF!,$B$7)</f>
        <v>#REF!</v>
      </c>
      <c r="E24" s="167" t="e">
        <f t="shared" si="0"/>
        <v>#REF!</v>
      </c>
      <c r="F24" s="167" t="e">
        <f>SUMIFS(#REF!,#REF!,B24,#REF!,$F$8,#REF!,$B$7)</f>
        <v>#REF!</v>
      </c>
      <c r="G24" s="167" t="e">
        <f>SUMIFS(#REF!,#REF!,B24,#REF!,$F$8,#REF!,$B$7)</f>
        <v>#REF!</v>
      </c>
      <c r="H24" s="167" t="e">
        <f t="shared" si="1"/>
        <v>#REF!</v>
      </c>
    </row>
    <row r="25" spans="1:8" ht="15">
      <c r="A25" s="166">
        <v>15</v>
      </c>
      <c r="B25" s="166" t="s">
        <v>141</v>
      </c>
      <c r="C25" s="167" t="e">
        <f>SUMIFS(#REF!,#REF!,B25,#REF!,$C$8,#REF!,$B$7)</f>
        <v>#REF!</v>
      </c>
      <c r="D25" s="167" t="e">
        <f>SUMIFS(#REF!,#REF!,B25,#REF!,$C$8,#REF!,$B$7)</f>
        <v>#REF!</v>
      </c>
      <c r="E25" s="167" t="e">
        <f t="shared" si="0"/>
        <v>#REF!</v>
      </c>
      <c r="F25" s="167" t="e">
        <f>SUMIFS(#REF!,#REF!,B25,#REF!,$F$8,#REF!,$B$7)</f>
        <v>#REF!</v>
      </c>
      <c r="G25" s="167" t="e">
        <f>SUMIFS(#REF!,#REF!,B25,#REF!,$F$8,#REF!,$B$7)</f>
        <v>#REF!</v>
      </c>
      <c r="H25" s="167" t="e">
        <f t="shared" si="1"/>
        <v>#REF!</v>
      </c>
    </row>
    <row r="26" spans="1:8" ht="15">
      <c r="A26" s="166">
        <v>16</v>
      </c>
      <c r="B26" s="166" t="s">
        <v>114</v>
      </c>
      <c r="C26" s="167" t="e">
        <f>SUMIFS(#REF!,#REF!,B26,#REF!,$C$8,#REF!,$B$7)</f>
        <v>#REF!</v>
      </c>
      <c r="D26" s="167" t="e">
        <f>SUMIFS(#REF!,#REF!,B26,#REF!,$C$8,#REF!,$B$7)</f>
        <v>#REF!</v>
      </c>
      <c r="E26" s="167" t="e">
        <f t="shared" si="0"/>
        <v>#REF!</v>
      </c>
      <c r="F26" s="167" t="e">
        <f>SUMIFS(#REF!,#REF!,B26,#REF!,$F$8,#REF!,$B$7)</f>
        <v>#REF!</v>
      </c>
      <c r="G26" s="167" t="e">
        <f>SUMIFS(#REF!,#REF!,B26,#REF!,$F$8,#REF!,$B$7)</f>
        <v>#REF!</v>
      </c>
      <c r="H26" s="167" t="e">
        <f t="shared" si="1"/>
        <v>#REF!</v>
      </c>
    </row>
    <row r="27" spans="1:8" ht="15">
      <c r="A27" s="166">
        <v>17</v>
      </c>
      <c r="B27" s="166" t="s">
        <v>113</v>
      </c>
      <c r="C27" s="167" t="e">
        <f>SUMIFS(#REF!,#REF!,B27,#REF!,$C$8,#REF!,$B$7)</f>
        <v>#REF!</v>
      </c>
      <c r="D27" s="167" t="e">
        <f>SUMIFS(#REF!,#REF!,B27,#REF!,$C$8,#REF!,$B$7)</f>
        <v>#REF!</v>
      </c>
      <c r="E27" s="167" t="e">
        <f t="shared" si="0"/>
        <v>#REF!</v>
      </c>
      <c r="F27" s="167" t="e">
        <f>SUMIFS(#REF!,#REF!,B27,#REF!,$F$8,#REF!,$B$7)</f>
        <v>#REF!</v>
      </c>
      <c r="G27" s="167" t="e">
        <f>SUMIFS(#REF!,#REF!,B27,#REF!,$F$8,#REF!,$B$7)</f>
        <v>#REF!</v>
      </c>
      <c r="H27" s="167" t="e">
        <f t="shared" si="1"/>
        <v>#REF!</v>
      </c>
    </row>
    <row r="28" spans="1:8" ht="15">
      <c r="A28" s="166">
        <v>18</v>
      </c>
      <c r="B28" s="166" t="s">
        <v>105</v>
      </c>
      <c r="C28" s="167" t="e">
        <f>SUMIFS(#REF!,#REF!,B28,#REF!,$C$8,#REF!,$B$7)</f>
        <v>#REF!</v>
      </c>
      <c r="D28" s="167" t="e">
        <f>SUMIFS(#REF!,#REF!,B28,#REF!,$C$8,#REF!,$B$7)</f>
        <v>#REF!</v>
      </c>
      <c r="E28" s="167" t="e">
        <f t="shared" si="0"/>
        <v>#REF!</v>
      </c>
      <c r="F28" s="167" t="e">
        <f>SUMIFS(#REF!,#REF!,B28,#REF!,$F$8,#REF!,$B$7)</f>
        <v>#REF!</v>
      </c>
      <c r="G28" s="167" t="e">
        <f>SUMIFS(#REF!,#REF!,B28,#REF!,$F$8,#REF!,$B$7)</f>
        <v>#REF!</v>
      </c>
      <c r="H28" s="167" t="e">
        <f t="shared" si="1"/>
        <v>#REF!</v>
      </c>
    </row>
    <row r="29" spans="1:8" ht="15">
      <c r="A29" s="166">
        <v>19</v>
      </c>
      <c r="B29" s="166"/>
      <c r="C29" s="167" t="e">
        <f>SUMIFS(#REF!,#REF!,B29,#REF!,$C$8,#REF!,$B$7)</f>
        <v>#REF!</v>
      </c>
      <c r="D29" s="167" t="e">
        <f>SUMIFS(#REF!,#REF!,B29,#REF!,$C$8,#REF!,$B$7)</f>
        <v>#REF!</v>
      </c>
      <c r="E29" s="167" t="e">
        <f t="shared" si="0"/>
        <v>#REF!</v>
      </c>
      <c r="F29" s="167" t="e">
        <f>SUMIFS(#REF!,#REF!,B29,#REF!,$F$8,#REF!,$B$7)</f>
        <v>#REF!</v>
      </c>
      <c r="G29" s="167" t="e">
        <f>SUMIFS(#REF!,#REF!,B29,#REF!,$F$8,#REF!,$B$7)</f>
        <v>#REF!</v>
      </c>
      <c r="H29" s="167" t="e">
        <f t="shared" si="1"/>
        <v>#REF!</v>
      </c>
    </row>
    <row r="30" spans="1:8" ht="15">
      <c r="A30" s="166">
        <v>20</v>
      </c>
      <c r="B30" s="166" t="s">
        <v>142</v>
      </c>
      <c r="C30" s="167" t="e">
        <f>SUMIFS(#REF!,#REF!,B30,#REF!,$C$8,#REF!,$B$7)</f>
        <v>#REF!</v>
      </c>
      <c r="D30" s="167" t="e">
        <f>SUMIFS(#REF!,#REF!,B30,#REF!,$C$8,#REF!,$B$7)</f>
        <v>#REF!</v>
      </c>
      <c r="E30" s="167" t="e">
        <f t="shared" si="0"/>
        <v>#REF!</v>
      </c>
      <c r="F30" s="167" t="e">
        <f>SUMIFS(#REF!,#REF!,B30,#REF!,$F$8,#REF!,$B$7)</f>
        <v>#REF!</v>
      </c>
      <c r="G30" s="167" t="e">
        <f>SUMIFS(#REF!,#REF!,B30,#REF!,$F$8,#REF!,$B$7)</f>
        <v>#REF!</v>
      </c>
      <c r="H30" s="167" t="e">
        <f t="shared" si="1"/>
        <v>#REF!</v>
      </c>
    </row>
    <row r="31" spans="1:8" ht="15">
      <c r="A31" s="166">
        <v>21</v>
      </c>
      <c r="B31" s="166" t="s">
        <v>121</v>
      </c>
      <c r="C31" s="167" t="e">
        <f>SUMIFS(#REF!,#REF!,B31,#REF!,$C$8,#REF!,$B$7)</f>
        <v>#REF!</v>
      </c>
      <c r="D31" s="167" t="e">
        <f>SUMIFS(#REF!,#REF!,B31,#REF!,$C$8,#REF!,$B$7)</f>
        <v>#REF!</v>
      </c>
      <c r="E31" s="167" t="e">
        <f t="shared" si="0"/>
        <v>#REF!</v>
      </c>
      <c r="F31" s="167" t="e">
        <f>SUMIFS(#REF!,#REF!,B31,#REF!,$F$8,#REF!,$B$7)</f>
        <v>#REF!</v>
      </c>
      <c r="G31" s="167" t="e">
        <f>SUMIFS(#REF!,#REF!,B31,#REF!,$F$8,#REF!,$B$7)</f>
        <v>#REF!</v>
      </c>
      <c r="H31" s="167" t="e">
        <f t="shared" si="1"/>
        <v>#REF!</v>
      </c>
    </row>
    <row r="32" spans="1:8" ht="15">
      <c r="A32" s="166">
        <v>22</v>
      </c>
      <c r="B32" s="166"/>
      <c r="C32" s="167" t="e">
        <f>SUMIFS(#REF!,#REF!,B32,#REF!,$C$8,#REF!,$B$7)</f>
        <v>#REF!</v>
      </c>
      <c r="D32" s="167" t="e">
        <f>SUMIFS(#REF!,#REF!,B32,#REF!,$C$8,#REF!,$B$7)</f>
        <v>#REF!</v>
      </c>
      <c r="E32" s="167" t="e">
        <f t="shared" si="0"/>
        <v>#REF!</v>
      </c>
      <c r="F32" s="167" t="e">
        <f>SUMIFS(#REF!,#REF!,B32,#REF!,$F$8,#REF!,$B$7)</f>
        <v>#REF!</v>
      </c>
      <c r="G32" s="167" t="e">
        <f>SUMIFS(#REF!,#REF!,B32,#REF!,$F$8,#REF!,$B$7)</f>
        <v>#REF!</v>
      </c>
      <c r="H32" s="167" t="e">
        <f t="shared" si="1"/>
        <v>#REF!</v>
      </c>
    </row>
    <row r="33" spans="1:8" ht="15">
      <c r="A33" s="166">
        <v>23</v>
      </c>
      <c r="B33" s="166" t="s">
        <v>132</v>
      </c>
      <c r="C33" s="167" t="e">
        <f>SUMIFS(#REF!,#REF!,B33,#REF!,$C$8,#REF!,$B$7)</f>
        <v>#REF!</v>
      </c>
      <c r="D33" s="167" t="e">
        <f>SUMIFS(#REF!,#REF!,B33,#REF!,$C$8,#REF!,$B$7)</f>
        <v>#REF!</v>
      </c>
      <c r="E33" s="167" t="e">
        <f t="shared" si="0"/>
        <v>#REF!</v>
      </c>
      <c r="F33" s="167" t="e">
        <f>SUMIFS(#REF!,#REF!,B33,#REF!,$F$8,#REF!,$B$7)</f>
        <v>#REF!</v>
      </c>
      <c r="G33" s="167" t="e">
        <f>SUMIFS(#REF!,#REF!,B33,#REF!,$F$8,#REF!,$B$7)</f>
        <v>#REF!</v>
      </c>
      <c r="H33" s="167" t="e">
        <f t="shared" si="1"/>
        <v>#REF!</v>
      </c>
    </row>
    <row r="34" spans="1:8" ht="15">
      <c r="A34" s="166">
        <v>24</v>
      </c>
      <c r="B34" s="166"/>
      <c r="C34" s="167" t="e">
        <f>SUMIFS(#REF!,#REF!,B34,#REF!,$C$8,#REF!,$B$7)</f>
        <v>#REF!</v>
      </c>
      <c r="D34" s="167" t="e">
        <f>SUMIFS(#REF!,#REF!,B34,#REF!,$C$8,#REF!,$B$7)</f>
        <v>#REF!</v>
      </c>
      <c r="E34" s="167" t="e">
        <f t="shared" si="0"/>
        <v>#REF!</v>
      </c>
      <c r="F34" s="167" t="e">
        <f>SUMIFS(#REF!,#REF!,B34,#REF!,$F$8,#REF!,$B$7)</f>
        <v>#REF!</v>
      </c>
      <c r="G34" s="167" t="e">
        <f>SUMIFS(#REF!,#REF!,B34,#REF!,$F$8,#REF!,$B$7)</f>
        <v>#REF!</v>
      </c>
      <c r="H34" s="167" t="e">
        <f t="shared" si="1"/>
        <v>#REF!</v>
      </c>
    </row>
    <row r="35" spans="1:8" ht="15">
      <c r="A35" s="166">
        <v>25</v>
      </c>
      <c r="B35" s="166" t="s">
        <v>120</v>
      </c>
      <c r="C35" s="167" t="e">
        <f>SUMIFS(#REF!,#REF!,B35,#REF!,$C$8,#REF!,$B$7)</f>
        <v>#REF!</v>
      </c>
      <c r="D35" s="167" t="e">
        <f>SUMIFS(#REF!,#REF!,B35,#REF!,$C$8,#REF!,$B$7)</f>
        <v>#REF!</v>
      </c>
      <c r="E35" s="167" t="e">
        <f t="shared" si="0"/>
        <v>#REF!</v>
      </c>
      <c r="F35" s="167" t="e">
        <f>SUMIFS(#REF!,#REF!,B35,#REF!,$F$8,#REF!,$B$7)</f>
        <v>#REF!</v>
      </c>
      <c r="G35" s="167" t="e">
        <f>SUMIFS(#REF!,#REF!,B35,#REF!,$F$8,#REF!,$B$7)</f>
        <v>#REF!</v>
      </c>
      <c r="H35" s="167" t="e">
        <f t="shared" si="1"/>
        <v>#REF!</v>
      </c>
    </row>
    <row r="36" spans="1:8" ht="15">
      <c r="A36" s="166">
        <v>26</v>
      </c>
      <c r="B36" s="166"/>
      <c r="C36" s="167" t="e">
        <f>SUMIFS(#REF!,#REF!,B36,#REF!,$C$8,#REF!,$B$7)</f>
        <v>#REF!</v>
      </c>
      <c r="D36" s="167" t="e">
        <f>SUMIFS(#REF!,#REF!,B36,#REF!,$C$8,#REF!,$B$7)</f>
        <v>#REF!</v>
      </c>
      <c r="E36" s="167" t="e">
        <f t="shared" si="0"/>
        <v>#REF!</v>
      </c>
      <c r="F36" s="167" t="e">
        <f>SUMIFS(#REF!,#REF!,B36,#REF!,$F$8,#REF!,$B$7)</f>
        <v>#REF!</v>
      </c>
      <c r="G36" s="167" t="e">
        <f>SUMIFS(#REF!,#REF!,B36,#REF!,$F$8,#REF!,$B$7)</f>
        <v>#REF!</v>
      </c>
      <c r="H36" s="167" t="e">
        <f>IF(E38,F36-G36,0)</f>
        <v>#REF!</v>
      </c>
    </row>
    <row r="37" spans="1:8" ht="15">
      <c r="A37" s="166">
        <v>27</v>
      </c>
      <c r="B37" s="166" t="s">
        <v>125</v>
      </c>
      <c r="C37" s="167" t="e">
        <f>SUMIFS(#REF!,#REF!,B37,#REF!,$C$8,#REF!,$B$7)</f>
        <v>#REF!</v>
      </c>
      <c r="D37" s="167" t="e">
        <f>SUMIFS(#REF!,#REF!,B37,#REF!,$C$8,#REF!,$B$7)</f>
        <v>#REF!</v>
      </c>
      <c r="E37" s="167" t="e">
        <f t="shared" si="0"/>
        <v>#REF!</v>
      </c>
      <c r="F37" s="167" t="e">
        <f>SUMIFS(#REF!,#REF!,B37,#REF!,$F$8,#REF!,$B$7)</f>
        <v>#REF!</v>
      </c>
      <c r="G37" s="167" t="e">
        <f>SUMIFS(#REF!,#REF!,B37,#REF!,$F$8,#REF!,$B$7)</f>
        <v>#REF!</v>
      </c>
      <c r="H37" s="167" t="e">
        <f t="shared" si="1"/>
        <v>#REF!</v>
      </c>
    </row>
    <row r="38" spans="1:8" ht="15">
      <c r="A38" s="166">
        <v>28</v>
      </c>
      <c r="B38" s="166"/>
      <c r="C38" s="167" t="e">
        <f>SUMIFS(#REF!,#REF!,B38,#REF!,$C$8,#REF!,$B$7)</f>
        <v>#REF!</v>
      </c>
      <c r="D38" s="167" t="e">
        <f>SUMIFS(#REF!,#REF!,B38,#REF!,$C$8,#REF!,$B$7)</f>
        <v>#REF!</v>
      </c>
      <c r="E38" s="167" t="e">
        <f t="shared" si="0"/>
        <v>#REF!</v>
      </c>
      <c r="F38" s="167" t="e">
        <f>SUMIFS(#REF!,#REF!,B38,#REF!,$F$8,#REF!,$B$7)</f>
        <v>#REF!</v>
      </c>
      <c r="G38" s="167" t="e">
        <f>SUMIFS(#REF!,#REF!,B38,#REF!,$F$8,#REF!,$B$7)</f>
        <v>#REF!</v>
      </c>
      <c r="H38" s="167" t="e">
        <f t="shared" si="1"/>
        <v>#REF!</v>
      </c>
    </row>
    <row r="39" spans="1:8" ht="15">
      <c r="A39" s="166">
        <v>29</v>
      </c>
      <c r="B39" s="166"/>
      <c r="C39" s="167" t="e">
        <f>SUMIFS(#REF!,#REF!,B39,#REF!,$C$8,#REF!,$B$7)</f>
        <v>#REF!</v>
      </c>
      <c r="D39" s="167" t="e">
        <f>SUMIFS(#REF!,#REF!,B39,#REF!,$C$8,#REF!,$B$7)</f>
        <v>#REF!</v>
      </c>
      <c r="E39" s="167" t="e">
        <f t="shared" si="0"/>
        <v>#REF!</v>
      </c>
      <c r="F39" s="167" t="e">
        <f>SUMIFS(#REF!,#REF!,B39,#REF!,$F$8,#REF!,$B$7)</f>
        <v>#REF!</v>
      </c>
      <c r="G39" s="167" t="e">
        <f>SUMIFS(#REF!,#REF!,B39,#REF!,$F$8,#REF!,$B$7)</f>
        <v>#REF!</v>
      </c>
      <c r="H39" s="167" t="e">
        <f t="shared" si="1"/>
        <v>#REF!</v>
      </c>
    </row>
    <row r="40" spans="1:8" ht="15">
      <c r="A40" s="166">
        <v>30</v>
      </c>
      <c r="B40" s="166"/>
      <c r="C40" s="167" t="e">
        <f>SUMIFS(#REF!,#REF!,B40,#REF!,$C$8,#REF!,$B$7)</f>
        <v>#REF!</v>
      </c>
      <c r="D40" s="167" t="e">
        <f>SUMIFS(#REF!,#REF!,B40,#REF!,$C$8,#REF!,$B$7)</f>
        <v>#REF!</v>
      </c>
      <c r="E40" s="167" t="e">
        <f t="shared" si="0"/>
        <v>#REF!</v>
      </c>
      <c r="F40" s="167" t="e">
        <f>SUMIFS(#REF!,#REF!,B40,#REF!,$F$8,#REF!,$B$7)</f>
        <v>#REF!</v>
      </c>
      <c r="G40" s="167" t="e">
        <f>SUMIFS(#REF!,#REF!,B40,#REF!,$F$8,#REF!,$B$7)</f>
        <v>#REF!</v>
      </c>
      <c r="H40" s="167" t="e">
        <f t="shared" si="1"/>
        <v>#REF!</v>
      </c>
    </row>
    <row r="41" spans="1:8" ht="15">
      <c r="A41" s="166">
        <v>31</v>
      </c>
      <c r="B41" s="166" t="s">
        <v>136</v>
      </c>
      <c r="C41" s="167" t="e">
        <f>SUMIFS(#REF!,#REF!,B41,#REF!,$C$8,#REF!,$B$7)</f>
        <v>#REF!</v>
      </c>
      <c r="D41" s="167" t="e">
        <f>SUMIFS(#REF!,#REF!,B41,#REF!,$C$8,#REF!,$B$7)</f>
        <v>#REF!</v>
      </c>
      <c r="E41" s="167" t="e">
        <f t="shared" si="0"/>
        <v>#REF!</v>
      </c>
      <c r="F41" s="167" t="e">
        <f>SUMIFS(#REF!,#REF!,B41,#REF!,$F$8,#REF!,$B$7)</f>
        <v>#REF!</v>
      </c>
      <c r="G41" s="167" t="e">
        <f>SUMIFS(#REF!,#REF!,B41,#REF!,$F$8,#REF!,$B$7)</f>
        <v>#REF!</v>
      </c>
      <c r="H41" s="167" t="e">
        <f t="shared" si="1"/>
        <v>#REF!</v>
      </c>
    </row>
    <row r="42" spans="1:8" ht="15">
      <c r="A42" s="166">
        <v>32</v>
      </c>
      <c r="B42" s="166" t="s">
        <v>111</v>
      </c>
      <c r="C42" s="167" t="e">
        <f>SUMIFS(#REF!,#REF!,B42,#REF!,$C$8,#REF!,$B$7)</f>
        <v>#REF!</v>
      </c>
      <c r="D42" s="167" t="e">
        <f>SUMIFS(#REF!,#REF!,B42,#REF!,$C$8,#REF!,$B$7)</f>
        <v>#REF!</v>
      </c>
      <c r="E42" s="167" t="e">
        <f t="shared" si="0"/>
        <v>#REF!</v>
      </c>
      <c r="F42" s="167" t="e">
        <f>SUMIFS(#REF!,#REF!,B42,#REF!,$F$8,#REF!,$B$7)</f>
        <v>#REF!</v>
      </c>
      <c r="G42" s="167" t="e">
        <f>SUMIFS(#REF!,#REF!,B42,#REF!,$F$8,#REF!,$B$7)</f>
        <v>#REF!</v>
      </c>
      <c r="H42" s="167" t="e">
        <f t="shared" si="1"/>
        <v>#REF!</v>
      </c>
    </row>
    <row r="43" spans="1:8" ht="15">
      <c r="A43" s="166">
        <v>33</v>
      </c>
      <c r="B43" s="166" t="s">
        <v>129</v>
      </c>
      <c r="C43" s="167" t="e">
        <f>SUMIFS(#REF!,#REF!,B43,#REF!,$C$8,#REF!,$B$7)</f>
        <v>#REF!</v>
      </c>
      <c r="D43" s="167" t="e">
        <f>SUMIFS(#REF!,#REF!,B43,#REF!,$C$8,#REF!,$B$7)</f>
        <v>#REF!</v>
      </c>
      <c r="E43" s="167" t="e">
        <f t="shared" si="0"/>
        <v>#REF!</v>
      </c>
      <c r="F43" s="167" t="e">
        <f>SUMIFS(#REF!,#REF!,B43,#REF!,$F$8,#REF!,$B$7)</f>
        <v>#REF!</v>
      </c>
      <c r="G43" s="167" t="e">
        <f>SUMIFS(#REF!,#REF!,B43,#REF!,$F$8,#REF!,$B$7)</f>
        <v>#REF!</v>
      </c>
      <c r="H43" s="167" t="e">
        <f t="shared" si="1"/>
        <v>#REF!</v>
      </c>
    </row>
    <row r="44" spans="1:8" ht="15">
      <c r="A44" s="166">
        <v>34</v>
      </c>
      <c r="B44" s="166" t="s">
        <v>112</v>
      </c>
      <c r="C44" s="167" t="e">
        <f>SUMIFS(#REF!,#REF!,B44,#REF!,$C$8,#REF!,$B$7)</f>
        <v>#REF!</v>
      </c>
      <c r="D44" s="167" t="e">
        <f>SUMIFS(#REF!,#REF!,B44,#REF!,$C$8,#REF!,$B$7)</f>
        <v>#REF!</v>
      </c>
      <c r="E44" s="167" t="e">
        <f t="shared" si="0"/>
        <v>#REF!</v>
      </c>
      <c r="F44" s="167" t="e">
        <f>SUMIFS(#REF!,#REF!,B44,#REF!,$F$8,#REF!,$B$7)</f>
        <v>#REF!</v>
      </c>
      <c r="G44" s="167" t="e">
        <f>SUMIFS(#REF!,#REF!,B44,#REF!,$F$8,#REF!,$B$7)</f>
        <v>#REF!</v>
      </c>
      <c r="H44" s="167" t="e">
        <f t="shared" si="1"/>
        <v>#REF!</v>
      </c>
    </row>
    <row r="45" spans="1:8" ht="15">
      <c r="A45" s="166">
        <v>35</v>
      </c>
      <c r="B45" s="166"/>
      <c r="C45" s="167" t="e">
        <f>SUMIFS(#REF!,#REF!,B45,#REF!,$C$8,#REF!,$B$7)</f>
        <v>#REF!</v>
      </c>
      <c r="D45" s="167" t="e">
        <f>SUMIFS(#REF!,#REF!,B45,#REF!,$C$8,#REF!,$B$7)</f>
        <v>#REF!</v>
      </c>
      <c r="E45" s="167" t="e">
        <f t="shared" si="0"/>
        <v>#REF!</v>
      </c>
      <c r="F45" s="167" t="e">
        <f>SUMIFS(#REF!,#REF!,B45,#REF!,$F$8,#REF!,$B$7)</f>
        <v>#REF!</v>
      </c>
      <c r="G45" s="167" t="e">
        <f>SUMIFS(#REF!,#REF!,B45,#REF!,$F$8,#REF!,$B$7)</f>
        <v>#REF!</v>
      </c>
      <c r="H45" s="167" t="e">
        <f t="shared" si="1"/>
        <v>#REF!</v>
      </c>
    </row>
    <row r="46" spans="1:8" ht="15">
      <c r="A46" s="166">
        <v>36</v>
      </c>
      <c r="B46" s="166" t="s">
        <v>138</v>
      </c>
      <c r="C46" s="167" t="e">
        <f>SUMIFS(#REF!,#REF!,B46,#REF!,$C$8,#REF!,$B$7)</f>
        <v>#REF!</v>
      </c>
      <c r="D46" s="167" t="e">
        <f>SUMIFS(#REF!,#REF!,B46,#REF!,$C$8,#REF!,$B$7)</f>
        <v>#REF!</v>
      </c>
      <c r="E46" s="167" t="e">
        <f t="shared" si="0"/>
        <v>#REF!</v>
      </c>
      <c r="F46" s="167" t="e">
        <f>SUMIFS(#REF!,#REF!,B46,#REF!,$F$8,#REF!,$B$7)</f>
        <v>#REF!</v>
      </c>
      <c r="G46" s="167" t="e">
        <f>SUMIFS(#REF!,#REF!,B46,#REF!,$F$8,#REF!,$B$7)</f>
        <v>#REF!</v>
      </c>
      <c r="H46" s="167" t="e">
        <f t="shared" si="1"/>
        <v>#REF!</v>
      </c>
    </row>
    <row r="47" spans="1:8" ht="15">
      <c r="A47" s="166">
        <v>37</v>
      </c>
      <c r="B47" s="166" t="s">
        <v>128</v>
      </c>
      <c r="C47" s="167" t="e">
        <f>SUMIFS(#REF!,#REF!,B47,#REF!,$C$8,#REF!,$B$7)</f>
        <v>#REF!</v>
      </c>
      <c r="D47" s="167" t="e">
        <f>SUMIFS(#REF!,#REF!,B47,#REF!,$C$8,#REF!,$B$7)</f>
        <v>#REF!</v>
      </c>
      <c r="E47" s="167" t="e">
        <f t="shared" si="0"/>
        <v>#REF!</v>
      </c>
      <c r="F47" s="167" t="e">
        <f>SUMIFS(#REF!,#REF!,B47,#REF!,$F$8,#REF!,$B$7)</f>
        <v>#REF!</v>
      </c>
      <c r="G47" s="167" t="e">
        <f>SUMIFS(#REF!,#REF!,B47,#REF!,$F$8,#REF!,$B$7)</f>
        <v>#REF!</v>
      </c>
      <c r="H47" s="167" t="e">
        <f t="shared" si="1"/>
        <v>#REF!</v>
      </c>
    </row>
    <row r="48" spans="1:8" ht="15">
      <c r="A48" s="166">
        <v>38</v>
      </c>
      <c r="B48" s="166"/>
      <c r="C48" s="167" t="e">
        <f>SUMIFS(#REF!,#REF!,B48,#REF!,$C$8,#REF!,$B$7)</f>
        <v>#REF!</v>
      </c>
      <c r="D48" s="167" t="e">
        <f>SUMIFS(#REF!,#REF!,B48,#REF!,$C$8,#REF!,$B$7)</f>
        <v>#REF!</v>
      </c>
      <c r="E48" s="167" t="e">
        <f t="shared" si="0"/>
        <v>#REF!</v>
      </c>
      <c r="F48" s="167" t="e">
        <f>SUMIFS(#REF!,#REF!,B48,#REF!,$F$8,#REF!,$B$7)</f>
        <v>#REF!</v>
      </c>
      <c r="G48" s="167" t="e">
        <f>SUMIFS(#REF!,#REF!,B48,#REF!,$F$8,#REF!,$B$7)</f>
        <v>#REF!</v>
      </c>
      <c r="H48" s="167" t="e">
        <f t="shared" si="1"/>
        <v>#REF!</v>
      </c>
    </row>
    <row r="49" spans="1:8" ht="15">
      <c r="A49" s="166">
        <v>39</v>
      </c>
      <c r="B49" s="166"/>
      <c r="C49" s="167" t="e">
        <f>SUMIFS(#REF!,#REF!,B49,#REF!,$C$8,#REF!,$B$7)</f>
        <v>#REF!</v>
      </c>
      <c r="D49" s="167" t="e">
        <f>SUMIFS(#REF!,#REF!,B49,#REF!,$C$8,#REF!,$B$7)</f>
        <v>#REF!</v>
      </c>
      <c r="E49" s="167" t="e">
        <f t="shared" si="0"/>
        <v>#REF!</v>
      </c>
      <c r="F49" s="167" t="e">
        <f>SUMIFS(#REF!,#REF!,B49,#REF!,$F$8,#REF!,$B$7)</f>
        <v>#REF!</v>
      </c>
      <c r="G49" s="167" t="e">
        <f>SUMIFS(#REF!,#REF!,B49,#REF!,$F$8,#REF!,$B$7)</f>
        <v>#REF!</v>
      </c>
      <c r="H49" s="167" t="e">
        <f t="shared" si="1"/>
        <v>#REF!</v>
      </c>
    </row>
    <row r="50" spans="1:8" ht="15">
      <c r="A50" s="166">
        <v>40</v>
      </c>
      <c r="B50" s="166"/>
      <c r="C50" s="167" t="e">
        <f>SUMIFS(#REF!,#REF!,B50,#REF!,$C$8,#REF!,$B$7)</f>
        <v>#REF!</v>
      </c>
      <c r="D50" s="167" t="e">
        <f>SUMIFS(#REF!,#REF!,B50,#REF!,$C$8,#REF!,$B$7)</f>
        <v>#REF!</v>
      </c>
      <c r="E50" s="167" t="e">
        <f t="shared" si="0"/>
        <v>#REF!</v>
      </c>
      <c r="F50" s="167" t="e">
        <f>SUMIFS(#REF!,#REF!,B50,#REF!,$F$8,#REF!,$B$7)</f>
        <v>#REF!</v>
      </c>
      <c r="G50" s="167" t="e">
        <f>SUMIFS(#REF!,#REF!,B50,#REF!,$F$8,#REF!,$B$7)</f>
        <v>#REF!</v>
      </c>
      <c r="H50" s="167" t="e">
        <f t="shared" si="1"/>
        <v>#REF!</v>
      </c>
    </row>
    <row r="51" spans="1:8" ht="15">
      <c r="A51" s="166"/>
      <c r="B51" s="166" t="s">
        <v>67</v>
      </c>
      <c r="C51" s="167" t="e">
        <f>SUM(C10:C50)</f>
        <v>#REF!</v>
      </c>
      <c r="D51" s="167" t="e">
        <f t="shared" ref="D51:H51" si="2">SUM(D10:D50)</f>
        <v>#REF!</v>
      </c>
      <c r="E51" s="167" t="e">
        <f>SUM(E10:E50)</f>
        <v>#REF!</v>
      </c>
      <c r="F51" s="167" t="e">
        <f t="shared" si="2"/>
        <v>#REF!</v>
      </c>
      <c r="G51" s="167" t="e">
        <f t="shared" si="2"/>
        <v>#REF!</v>
      </c>
      <c r="H51" s="167" t="e">
        <f t="shared" si="2"/>
        <v>#REF!</v>
      </c>
    </row>
    <row r="52" spans="1:8">
      <c r="A52" s="160"/>
      <c r="B52" s="160"/>
      <c r="C52" s="160"/>
      <c r="D52" s="160"/>
      <c r="E52" s="160"/>
      <c r="F52" s="160"/>
      <c r="G52" s="160"/>
      <c r="H52" s="160"/>
    </row>
    <row r="53" spans="1:8">
      <c r="A53" s="160"/>
      <c r="B53" s="160"/>
      <c r="C53" s="160"/>
      <c r="D53" s="160"/>
      <c r="E53" s="160"/>
      <c r="F53" s="160"/>
      <c r="G53" s="160"/>
      <c r="H53" s="160"/>
    </row>
    <row r="54" spans="1:8">
      <c r="A54" s="160"/>
      <c r="B54" s="160"/>
      <c r="C54" s="160"/>
      <c r="D54" s="160"/>
      <c r="E54" s="160"/>
      <c r="F54" s="160"/>
      <c r="G54" s="160"/>
      <c r="H54" s="160"/>
    </row>
    <row r="55" spans="1:8">
      <c r="A55" s="160"/>
      <c r="B55" s="160"/>
      <c r="C55" s="160"/>
      <c r="D55" s="160"/>
      <c r="E55" s="160"/>
      <c r="F55" s="160"/>
      <c r="G55" s="160"/>
      <c r="H55" s="160"/>
    </row>
  </sheetData>
  <autoFilter ref="A9:H51"/>
  <mergeCells count="3">
    <mergeCell ref="B3:H4"/>
    <mergeCell ref="C8:E8"/>
    <mergeCell ref="F8:H8"/>
  </mergeCells>
  <printOptions horizontalCentered="1"/>
  <pageMargins left="0.55118110236220474" right="0.15748031496062992" top="0.74803149606299213" bottom="0.74803149606299213" header="0.31496062992125984" footer="0.31496062992125984"/>
  <pageSetup paperSize="9" scale="95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 filterMode="1"/>
  <dimension ref="A1:K55"/>
  <sheetViews>
    <sheetView rightToLeft="1" workbookViewId="0">
      <pane xSplit="1" ySplit="9" topLeftCell="B10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2.75"/>
  <cols>
    <col min="1" max="1" width="5.5703125" style="161" customWidth="1"/>
    <col min="2" max="2" width="28.7109375" style="161" customWidth="1"/>
    <col min="3" max="3" width="12.140625" style="161" customWidth="1"/>
    <col min="4" max="4" width="10.85546875" style="161" customWidth="1"/>
    <col min="5" max="5" width="13.7109375" style="161" customWidth="1"/>
    <col min="6" max="6" width="10.7109375" style="161" customWidth="1"/>
    <col min="7" max="7" width="10.85546875" style="161" customWidth="1"/>
    <col min="8" max="8" width="13.7109375" style="161" customWidth="1"/>
    <col min="9" max="10" width="10.85546875" style="161" customWidth="1"/>
    <col min="11" max="11" width="13.7109375" style="161" customWidth="1"/>
    <col min="12" max="16384" width="9.140625" style="161"/>
  </cols>
  <sheetData>
    <row r="1" spans="1:11" ht="23.25">
      <c r="A1" s="27" t="e">
        <f>'تحليل م . العمومية والأدارية'!A1:E1</f>
        <v>#REF!</v>
      </c>
    </row>
    <row r="3" spans="1:11">
      <c r="B3" s="353" t="s">
        <v>316</v>
      </c>
      <c r="C3" s="354"/>
      <c r="D3" s="354"/>
      <c r="E3" s="354"/>
      <c r="F3" s="354"/>
      <c r="G3" s="354"/>
      <c r="H3" s="354"/>
      <c r="I3" s="354"/>
      <c r="J3" s="354"/>
      <c r="K3" s="353"/>
    </row>
    <row r="4" spans="1:11">
      <c r="B4" s="353"/>
      <c r="C4" s="354"/>
      <c r="D4" s="354"/>
      <c r="E4" s="354"/>
      <c r="F4" s="354"/>
      <c r="G4" s="354"/>
      <c r="H4" s="354"/>
      <c r="I4" s="354"/>
      <c r="J4" s="354"/>
      <c r="K4" s="353"/>
    </row>
    <row r="5" spans="1:11" ht="15" customHeight="1"/>
    <row r="6" spans="1:11" ht="15" customHeight="1">
      <c r="A6" s="160"/>
      <c r="B6" s="162" t="s">
        <v>17</v>
      </c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7.100000000000001" customHeight="1">
      <c r="A7" s="160"/>
      <c r="B7" s="162"/>
      <c r="C7" s="363" t="s">
        <v>318</v>
      </c>
      <c r="D7" s="363"/>
      <c r="E7" s="160"/>
      <c r="F7" s="363"/>
      <c r="G7" s="364"/>
      <c r="H7" s="209"/>
      <c r="I7" s="364"/>
      <c r="J7" s="365"/>
      <c r="K7" s="160"/>
    </row>
    <row r="8" spans="1:11" ht="15.95" customHeight="1">
      <c r="A8" s="160"/>
      <c r="B8" s="160"/>
      <c r="C8" s="210" t="s">
        <v>313</v>
      </c>
      <c r="D8" s="210"/>
      <c r="E8" s="211"/>
      <c r="F8" s="210" t="s">
        <v>314</v>
      </c>
      <c r="G8" s="211"/>
      <c r="H8" s="211"/>
      <c r="I8" s="210" t="s">
        <v>319</v>
      </c>
      <c r="J8" s="211"/>
      <c r="K8" s="211"/>
    </row>
    <row r="9" spans="1:11" s="165" customFormat="1" ht="15" customHeight="1">
      <c r="A9" s="163" t="s">
        <v>58</v>
      </c>
      <c r="B9" s="163" t="s">
        <v>133</v>
      </c>
      <c r="C9" s="163" t="s">
        <v>49</v>
      </c>
      <c r="D9" s="163" t="s">
        <v>50</v>
      </c>
      <c r="E9" s="163" t="s">
        <v>267</v>
      </c>
      <c r="F9" s="163" t="s">
        <v>49</v>
      </c>
      <c r="G9" s="163" t="s">
        <v>50</v>
      </c>
      <c r="H9" s="164" t="s">
        <v>267</v>
      </c>
      <c r="I9" s="163" t="s">
        <v>49</v>
      </c>
      <c r="J9" s="163" t="s">
        <v>50</v>
      </c>
      <c r="K9" s="164" t="s">
        <v>267</v>
      </c>
    </row>
    <row r="10" spans="1:11" ht="15" customHeight="1">
      <c r="A10" s="166">
        <v>1</v>
      </c>
      <c r="B10" s="166" t="s">
        <v>315</v>
      </c>
      <c r="C10" s="167" t="e">
        <f>SUMIFS(#REF!,#REF!,B10,#REF!,C8,#REF!,$C$7,#REF!,$B$6)</f>
        <v>#REF!</v>
      </c>
      <c r="D10" s="167" t="e">
        <f>SUMIFS(#REF!,#REF!,B10,#REF!,$C$8,#REF!,$B$7)</f>
        <v>#REF!</v>
      </c>
      <c r="E10" s="167" t="e">
        <f>IF(C10&gt;D10,C10-D10,0)</f>
        <v>#REF!</v>
      </c>
      <c r="F10" s="167" t="e">
        <f>SUMIFS(#REF!,#REF!,B10,#REF!,F8,#REF!,$C$7,#REF!,$B$6)</f>
        <v>#REF!</v>
      </c>
      <c r="G10" s="167" t="e">
        <f>SUMIFS(#REF!,#REF!,B10,#REF!,$F$8,#REF!,$B$7)</f>
        <v>#REF!</v>
      </c>
      <c r="H10" s="167" t="e">
        <f>IF(F10&gt;G10,F10-G10,0)</f>
        <v>#REF!</v>
      </c>
      <c r="I10" s="167" t="e">
        <f>SUMIFS(#REF!,#REF!,B10,#REF!,I8,#REF!,$C$7,#REF!,$B$6)</f>
        <v>#REF!</v>
      </c>
      <c r="J10" s="167" t="e">
        <f>SUMIFS(#REF!,#REF!,B10,#REF!,$C$8,#REF!,$B$7)</f>
        <v>#REF!</v>
      </c>
      <c r="K10" s="167" t="e">
        <f>IF(I10&gt;J10,I10-J10,0)</f>
        <v>#REF!</v>
      </c>
    </row>
    <row r="11" spans="1:11" ht="15" customHeight="1">
      <c r="A11" s="166">
        <v>2</v>
      </c>
      <c r="B11" s="166" t="s">
        <v>317</v>
      </c>
      <c r="C11" s="167" t="e">
        <f>SUMIFS(#REF!,#REF!,B11,#REF!,C8,#REF!,$C$7,#REF!,$B$6)</f>
        <v>#REF!</v>
      </c>
      <c r="D11" s="167" t="e">
        <f>SUMIFS(#REF!,#REF!,B11,#REF!,$C$8,#REF!,$B$7)</f>
        <v>#REF!</v>
      </c>
      <c r="E11" s="167" t="e">
        <f t="shared" ref="E11:E50" si="0">IF(C11&gt;D11,C11-D11,0)</f>
        <v>#REF!</v>
      </c>
      <c r="F11" s="167" t="e">
        <f>SUMIFS(#REF!,#REF!,B11,#REF!,F9,#REF!,$C$7,#REF!,$B$6)</f>
        <v>#REF!</v>
      </c>
      <c r="G11" s="167" t="e">
        <f>SUMIFS(#REF!,#REF!,B11,#REF!,$F$8,#REF!,$B$7)</f>
        <v>#REF!</v>
      </c>
      <c r="H11" s="167" t="e">
        <f t="shared" ref="H11:H50" si="1">IF(F11&gt;G11,F11-G11,0)</f>
        <v>#REF!</v>
      </c>
      <c r="I11" s="167" t="e">
        <f>SUMIFS(#REF!,#REF!,B11,#REF!,I8,#REF!,$C$7,#REF!,$B$6)</f>
        <v>#REF!</v>
      </c>
      <c r="J11" s="167" t="e">
        <f>SUMIFS(#REF!,#REF!,B11,#REF!,$C$8,#REF!,$B$7)</f>
        <v>#REF!</v>
      </c>
      <c r="K11" s="167" t="e">
        <f t="shared" ref="K11:K50" si="2">IF(I11&gt;J11,I11-J11,0)</f>
        <v>#REF!</v>
      </c>
    </row>
    <row r="12" spans="1:11" ht="15">
      <c r="A12" s="166">
        <v>2</v>
      </c>
      <c r="B12" s="166" t="s">
        <v>107</v>
      </c>
      <c r="C12" s="167" t="e">
        <f>SUMIFS(#REF!,#REF!,B12,#REF!,C8,#REF!,$C$7,#REF!,$B$6)</f>
        <v>#REF!</v>
      </c>
      <c r="D12" s="167" t="e">
        <f>SUMIFS(#REF!,#REF!,B12,#REF!,$C$8,#REF!,$B$7)</f>
        <v>#REF!</v>
      </c>
      <c r="E12" s="167" t="e">
        <f t="shared" si="0"/>
        <v>#REF!</v>
      </c>
      <c r="F12" s="167" t="e">
        <f>SUMIFS(#REF!,#REF!,B12,#REF!,F10,#REF!,$C$7,#REF!,$B$6)</f>
        <v>#REF!</v>
      </c>
      <c r="G12" s="167" t="e">
        <f>SUMIFS(#REF!,#REF!,B12,#REF!,$F$8,#REF!,$B$7)</f>
        <v>#REF!</v>
      </c>
      <c r="H12" s="167" t="e">
        <f t="shared" si="1"/>
        <v>#REF!</v>
      </c>
      <c r="I12" s="167" t="e">
        <f>SUMIFS(#REF!,#REF!,B12,#REF!,I8,#REF!,$C$7,#REF!,$B$6)</f>
        <v>#REF!</v>
      </c>
      <c r="J12" s="167" t="e">
        <f>SUMIFS(#REF!,#REF!,B12,#REF!,$C$8,#REF!,$B$7)</f>
        <v>#REF!</v>
      </c>
      <c r="K12" s="167" t="e">
        <f t="shared" si="2"/>
        <v>#REF!</v>
      </c>
    </row>
    <row r="13" spans="1:11" ht="15.75">
      <c r="A13" s="166">
        <v>3</v>
      </c>
      <c r="B13" s="213" t="s">
        <v>177</v>
      </c>
      <c r="C13" s="167" t="e">
        <f>SUMIFS(#REF!,#REF!,B13,#REF!,C8,#REF!,$C$7,#REF!,$B$6)</f>
        <v>#REF!</v>
      </c>
      <c r="D13" s="167" t="e">
        <f>SUMIFS(#REF!,#REF!,B13,#REF!,$C$8,#REF!,$B$7)</f>
        <v>#REF!</v>
      </c>
      <c r="E13" s="167" t="e">
        <f t="shared" si="0"/>
        <v>#REF!</v>
      </c>
      <c r="F13" s="167" t="e">
        <f>SUMIFS(#REF!,#REF!,B13,#REF!,F11,#REF!,$C$7,#REF!,$B$6)</f>
        <v>#REF!</v>
      </c>
      <c r="G13" s="167" t="e">
        <f>SUMIFS(#REF!,#REF!,B13,#REF!,$F$8,#REF!,$B$7)</f>
        <v>#REF!</v>
      </c>
      <c r="H13" s="167" t="e">
        <f t="shared" si="1"/>
        <v>#REF!</v>
      </c>
      <c r="I13" s="167" t="e">
        <f>SUMIFS(#REF!,#REF!,B13,#REF!,I8,#REF!,$C$7,#REF!,$B$6)</f>
        <v>#REF!</v>
      </c>
      <c r="J13" s="167" t="e">
        <f>SUMIFS(#REF!,#REF!,B13,#REF!,$C$8,#REF!,$B$7)</f>
        <v>#REF!</v>
      </c>
      <c r="K13" s="167" t="e">
        <f t="shared" si="2"/>
        <v>#REF!</v>
      </c>
    </row>
    <row r="14" spans="1:11" ht="15.75">
      <c r="A14" s="166">
        <v>4</v>
      </c>
      <c r="B14" s="212" t="s">
        <v>175</v>
      </c>
      <c r="C14" s="167" t="e">
        <f>SUMIFS(#REF!,#REF!,B14,#REF!,C8,#REF!,$C$7,#REF!,$B$6)</f>
        <v>#REF!</v>
      </c>
      <c r="D14" s="167" t="e">
        <f>SUMIFS(#REF!,#REF!,B14,#REF!,$C$8,#REF!,$B$7)</f>
        <v>#REF!</v>
      </c>
      <c r="E14" s="167" t="e">
        <f t="shared" si="0"/>
        <v>#REF!</v>
      </c>
      <c r="F14" s="167" t="e">
        <f>SUMIFS(#REF!,#REF!,B14,#REF!,F12,#REF!,$C$7,#REF!,$B$6)</f>
        <v>#REF!</v>
      </c>
      <c r="G14" s="167" t="e">
        <f>SUMIFS(#REF!,#REF!,B14,#REF!,$F$8,#REF!,$B$7)</f>
        <v>#REF!</v>
      </c>
      <c r="H14" s="167" t="e">
        <f t="shared" si="1"/>
        <v>#REF!</v>
      </c>
      <c r="I14" s="167" t="e">
        <f>SUMIFS(#REF!,#REF!,B14,#REF!,I8,#REF!,$C$7,#REF!,$B$6)</f>
        <v>#REF!</v>
      </c>
      <c r="J14" s="167" t="e">
        <f>SUMIFS(#REF!,#REF!,B14,#REF!,$C$8,#REF!,$B$7)</f>
        <v>#REF!</v>
      </c>
      <c r="K14" s="167" t="e">
        <f t="shared" si="2"/>
        <v>#REF!</v>
      </c>
    </row>
    <row r="15" spans="1:11" ht="15">
      <c r="A15" s="166">
        <v>5</v>
      </c>
      <c r="B15" s="166" t="s">
        <v>323</v>
      </c>
      <c r="C15" s="167" t="e">
        <f>SUMIFS(#REF!,#REF!,B15,#REF!,C8,#REF!,$C$7,#REF!,$B$6)</f>
        <v>#REF!</v>
      </c>
      <c r="D15" s="167" t="e">
        <f>SUMIFS(#REF!,#REF!,B15,#REF!,$C$8,#REF!,$B$7)</f>
        <v>#REF!</v>
      </c>
      <c r="E15" s="167" t="e">
        <f t="shared" si="0"/>
        <v>#REF!</v>
      </c>
      <c r="F15" s="167" t="e">
        <f>SUMIFS(#REF!,#REF!,B15,#REF!,F8,#REF!,$C$7,#REF!,$B$6)</f>
        <v>#REF!</v>
      </c>
      <c r="G15" s="167" t="e">
        <f>SUMIFS(#REF!,#REF!,B15,#REF!,$F$8,#REF!,$B$7)</f>
        <v>#REF!</v>
      </c>
      <c r="H15" s="167" t="e">
        <f t="shared" si="1"/>
        <v>#REF!</v>
      </c>
      <c r="I15" s="167" t="e">
        <f>SUMIFS(#REF!,#REF!,B15,#REF!,I8,#REF!,$C$7,#REF!,$B$6)</f>
        <v>#REF!</v>
      </c>
      <c r="J15" s="167" t="e">
        <f>SUMIFS(#REF!,#REF!,B15,#REF!,$C$8,#REF!,$B$7)</f>
        <v>#REF!</v>
      </c>
      <c r="K15" s="167" t="e">
        <f t="shared" si="2"/>
        <v>#REF!</v>
      </c>
    </row>
    <row r="16" spans="1:11" ht="15">
      <c r="A16" s="166">
        <v>6</v>
      </c>
      <c r="B16" s="166" t="s">
        <v>320</v>
      </c>
      <c r="C16" s="167" t="e">
        <f>SUMIFS(#REF!,#REF!,B16,#REF!,C8,#REF!,$C$7,#REF!,$B$6)</f>
        <v>#REF!</v>
      </c>
      <c r="D16" s="167" t="e">
        <f>SUMIFS(#REF!,#REF!,B16,#REF!,$C$8,#REF!,$B$7)</f>
        <v>#REF!</v>
      </c>
      <c r="E16" s="167" t="e">
        <f t="shared" si="0"/>
        <v>#REF!</v>
      </c>
      <c r="F16" s="167" t="e">
        <f>SUMIFS(#REF!,#REF!,B16,#REF!,$F$8,#REF!,$B$7)</f>
        <v>#REF!</v>
      </c>
      <c r="G16" s="167" t="e">
        <f>SUMIFS(#REF!,#REF!,B16,#REF!,$F$8,#REF!,$B$7)</f>
        <v>#REF!</v>
      </c>
      <c r="H16" s="167" t="e">
        <f t="shared" si="1"/>
        <v>#REF!</v>
      </c>
      <c r="I16" s="167" t="e">
        <f>SUMIFS(#REF!,#REF!,B16,#REF!,I8,#REF!,$C$7,#REF!,$B$6)</f>
        <v>#REF!</v>
      </c>
      <c r="J16" s="167" t="e">
        <f>SUMIFS(#REF!,#REF!,B16,#REF!,$C$8,#REF!,$B$7)</f>
        <v>#REF!</v>
      </c>
      <c r="K16" s="167" t="e">
        <f t="shared" si="2"/>
        <v>#REF!</v>
      </c>
    </row>
    <row r="17" spans="1:11" ht="15" hidden="1">
      <c r="A17" s="166">
        <v>7</v>
      </c>
      <c r="B17" s="166" t="s">
        <v>116</v>
      </c>
      <c r="C17" s="167" t="e">
        <f>SUMIFS(#REF!,#REF!,B17,#REF!,C8,#REF!,$C$7,#REF!,$B$6)</f>
        <v>#REF!</v>
      </c>
      <c r="D17" s="167" t="e">
        <f>SUMIFS(#REF!,#REF!,B17,#REF!,$C$8,#REF!,$B$7)</f>
        <v>#REF!</v>
      </c>
      <c r="E17" s="167" t="e">
        <f t="shared" si="0"/>
        <v>#REF!</v>
      </c>
      <c r="F17" s="167" t="e">
        <f>SUMIFS(#REF!,#REF!,B17,#REF!,$F$8,#REF!,$B$7)</f>
        <v>#REF!</v>
      </c>
      <c r="G17" s="167" t="e">
        <f>SUMIFS(#REF!,#REF!,B17,#REF!,$F$8,#REF!,$B$7)</f>
        <v>#REF!</v>
      </c>
      <c r="H17" s="167" t="e">
        <f t="shared" si="1"/>
        <v>#REF!</v>
      </c>
      <c r="I17" s="167" t="e">
        <f>SUMIFS(#REF!,#REF!,B17,#REF!,I8,#REF!,$C$7,#REF!,$B$6)</f>
        <v>#REF!</v>
      </c>
      <c r="J17" s="167" t="e">
        <f>SUMIFS(#REF!,#REF!,B17,#REF!,$C$8,#REF!,$B$7)</f>
        <v>#REF!</v>
      </c>
      <c r="K17" s="167" t="e">
        <f t="shared" si="2"/>
        <v>#REF!</v>
      </c>
    </row>
    <row r="18" spans="1:11" ht="15" hidden="1">
      <c r="A18" s="166">
        <v>8</v>
      </c>
      <c r="B18" s="166" t="s">
        <v>118</v>
      </c>
      <c r="C18" s="167" t="e">
        <f>SUMIFS(#REF!,#REF!,B18,#REF!,C8,#REF!,$C$7,#REF!,$B$6)</f>
        <v>#REF!</v>
      </c>
      <c r="D18" s="167" t="e">
        <f>SUMIFS(#REF!,#REF!,B18,#REF!,$C$8,#REF!,$B$7)</f>
        <v>#REF!</v>
      </c>
      <c r="E18" s="167" t="e">
        <f t="shared" si="0"/>
        <v>#REF!</v>
      </c>
      <c r="F18" s="167" t="e">
        <f>SUMIFS(#REF!,#REF!,B18,#REF!,$F$8,#REF!,$B$7)</f>
        <v>#REF!</v>
      </c>
      <c r="G18" s="167" t="e">
        <f>SUMIFS(#REF!,#REF!,B18,#REF!,$F$8,#REF!,$B$7)</f>
        <v>#REF!</v>
      </c>
      <c r="H18" s="167" t="e">
        <f t="shared" si="1"/>
        <v>#REF!</v>
      </c>
      <c r="I18" s="167" t="e">
        <f>SUMIFS(#REF!,#REF!,B18,#REF!,I8,#REF!,$C$7,#REF!,$B$6)</f>
        <v>#REF!</v>
      </c>
      <c r="J18" s="167" t="e">
        <f>SUMIFS(#REF!,#REF!,B18,#REF!,$C$8,#REF!,$B$7)</f>
        <v>#REF!</v>
      </c>
      <c r="K18" s="167" t="e">
        <f t="shared" si="2"/>
        <v>#REF!</v>
      </c>
    </row>
    <row r="19" spans="1:11" ht="15" hidden="1">
      <c r="A19" s="166">
        <v>9</v>
      </c>
      <c r="B19" s="166" t="s">
        <v>117</v>
      </c>
      <c r="C19" s="167" t="e">
        <f>SUMIFS(#REF!,#REF!,B19,#REF!,C8,#REF!,$C$7,#REF!,$B$6)</f>
        <v>#REF!</v>
      </c>
      <c r="D19" s="167" t="e">
        <f>SUMIFS(#REF!,#REF!,B19,#REF!,$C$8,#REF!,$B$7)</f>
        <v>#REF!</v>
      </c>
      <c r="E19" s="167" t="e">
        <f t="shared" si="0"/>
        <v>#REF!</v>
      </c>
      <c r="F19" s="167" t="e">
        <f>SUMIFS(#REF!,#REF!,B19,#REF!,$F$8,#REF!,$B$7)</f>
        <v>#REF!</v>
      </c>
      <c r="G19" s="167" t="e">
        <f>SUMIFS(#REF!,#REF!,B19,#REF!,$F$8,#REF!,$B$7)</f>
        <v>#REF!</v>
      </c>
      <c r="H19" s="167" t="e">
        <f t="shared" si="1"/>
        <v>#REF!</v>
      </c>
      <c r="I19" s="167" t="e">
        <f>SUMIFS(#REF!,#REF!,B19,#REF!,I8,#REF!,$C$7,#REF!,$B$6)</f>
        <v>#REF!</v>
      </c>
      <c r="J19" s="167" t="e">
        <f>SUMIFS(#REF!,#REF!,B19,#REF!,$C$8,#REF!,$B$7)</f>
        <v>#REF!</v>
      </c>
      <c r="K19" s="167" t="e">
        <f t="shared" si="2"/>
        <v>#REF!</v>
      </c>
    </row>
    <row r="20" spans="1:11" ht="15" hidden="1">
      <c r="A20" s="166">
        <v>10</v>
      </c>
      <c r="B20" s="166" t="s">
        <v>119</v>
      </c>
      <c r="C20" s="167" t="e">
        <f>SUMIFS(#REF!,#REF!,B20,#REF!,C8,#REF!,$C$7,#REF!,$B$6)</f>
        <v>#REF!</v>
      </c>
      <c r="D20" s="167" t="e">
        <f>SUMIFS(#REF!,#REF!,B20,#REF!,$C$8,#REF!,$B$7)</f>
        <v>#REF!</v>
      </c>
      <c r="E20" s="167" t="e">
        <f t="shared" si="0"/>
        <v>#REF!</v>
      </c>
      <c r="F20" s="167" t="e">
        <f>SUMIFS(#REF!,#REF!,B20,#REF!,$F$8,#REF!,$B$7)</f>
        <v>#REF!</v>
      </c>
      <c r="G20" s="167" t="e">
        <f>SUMIFS(#REF!,#REF!,B20,#REF!,$F$8,#REF!,$B$7)</f>
        <v>#REF!</v>
      </c>
      <c r="H20" s="167" t="e">
        <f t="shared" si="1"/>
        <v>#REF!</v>
      </c>
      <c r="I20" s="167" t="e">
        <f>SUMIFS(#REF!,#REF!,B20,#REF!,I8,#REF!,$C$7,#REF!,$B$6)</f>
        <v>#REF!</v>
      </c>
      <c r="J20" s="167" t="e">
        <f>SUMIFS(#REF!,#REF!,B20,#REF!,$C$8,#REF!,$B$7)</f>
        <v>#REF!</v>
      </c>
      <c r="K20" s="167" t="e">
        <f t="shared" si="2"/>
        <v>#REF!</v>
      </c>
    </row>
    <row r="21" spans="1:11" ht="15" hidden="1">
      <c r="A21" s="166">
        <v>11</v>
      </c>
      <c r="B21" s="166" t="s">
        <v>124</v>
      </c>
      <c r="C21" s="167" t="e">
        <f>SUMIFS(#REF!,#REF!,B21,#REF!,C8,#REF!,$C$7,#REF!,$B$6)</f>
        <v>#REF!</v>
      </c>
      <c r="D21" s="167" t="e">
        <f>SUMIFS(#REF!,#REF!,B21,#REF!,$C$8,#REF!,$B$7)</f>
        <v>#REF!</v>
      </c>
      <c r="E21" s="167" t="e">
        <f t="shared" si="0"/>
        <v>#REF!</v>
      </c>
      <c r="F21" s="167" t="e">
        <f>SUMIFS(#REF!,#REF!,B21,#REF!,$F$8,#REF!,$B$7)</f>
        <v>#REF!</v>
      </c>
      <c r="G21" s="167" t="e">
        <f>SUMIFS(#REF!,#REF!,B21,#REF!,$F$8,#REF!,$B$7)</f>
        <v>#REF!</v>
      </c>
      <c r="H21" s="167" t="e">
        <f t="shared" si="1"/>
        <v>#REF!</v>
      </c>
      <c r="I21" s="167" t="e">
        <f>SUMIFS(#REF!,#REF!,B21,#REF!,I8,#REF!,$C$7,#REF!,$B$6)</f>
        <v>#REF!</v>
      </c>
      <c r="J21" s="167" t="e">
        <f>SUMIFS(#REF!,#REF!,B21,#REF!,$C$8,#REF!,$B$7)</f>
        <v>#REF!</v>
      </c>
      <c r="K21" s="167" t="e">
        <f t="shared" si="2"/>
        <v>#REF!</v>
      </c>
    </row>
    <row r="22" spans="1:11" ht="15" hidden="1">
      <c r="A22" s="166">
        <v>12</v>
      </c>
      <c r="B22" s="166" t="s">
        <v>126</v>
      </c>
      <c r="C22" s="167" t="e">
        <f>SUMIFS(#REF!,#REF!,B22,#REF!,C8,#REF!,$C$7,#REF!,$B$6)</f>
        <v>#REF!</v>
      </c>
      <c r="D22" s="167" t="e">
        <f>SUMIFS(#REF!,#REF!,B22,#REF!,$C$8,#REF!,$B$7)</f>
        <v>#REF!</v>
      </c>
      <c r="E22" s="167" t="e">
        <f t="shared" si="0"/>
        <v>#REF!</v>
      </c>
      <c r="F22" s="167" t="e">
        <f>SUMIFS(#REF!,#REF!,B22,#REF!,$F$8,#REF!,$B$7)</f>
        <v>#REF!</v>
      </c>
      <c r="G22" s="167" t="e">
        <f>SUMIFS(#REF!,#REF!,B22,#REF!,$F$8,#REF!,$B$7)</f>
        <v>#REF!</v>
      </c>
      <c r="H22" s="167" t="e">
        <f t="shared" si="1"/>
        <v>#REF!</v>
      </c>
      <c r="I22" s="167" t="e">
        <f>SUMIFS(#REF!,#REF!,B22,#REF!,I8,#REF!,$C$7,#REF!,$B$6)</f>
        <v>#REF!</v>
      </c>
      <c r="J22" s="167" t="e">
        <f>SUMIFS(#REF!,#REF!,B22,#REF!,$C$8,#REF!,$B$7)</f>
        <v>#REF!</v>
      </c>
      <c r="K22" s="167" t="e">
        <f t="shared" si="2"/>
        <v>#REF!</v>
      </c>
    </row>
    <row r="23" spans="1:11" ht="15" hidden="1">
      <c r="A23" s="166">
        <v>13</v>
      </c>
      <c r="B23" s="166" t="s">
        <v>309</v>
      </c>
      <c r="C23" s="167" t="e">
        <f>SUMIFS(#REF!,#REF!,B23,#REF!,C8,#REF!,$C$7,#REF!,$B$6)</f>
        <v>#REF!</v>
      </c>
      <c r="D23" s="167" t="e">
        <f>SUMIFS(#REF!,#REF!,B23,#REF!,$C$8,#REF!,$B$7)</f>
        <v>#REF!</v>
      </c>
      <c r="E23" s="167" t="e">
        <f t="shared" si="0"/>
        <v>#REF!</v>
      </c>
      <c r="F23" s="167" t="e">
        <f>SUMIFS(#REF!,#REF!,B23,#REF!,$F$8,#REF!,$B$7)</f>
        <v>#REF!</v>
      </c>
      <c r="G23" s="167" t="e">
        <f>SUMIFS(#REF!,#REF!,B23,#REF!,$F$8,#REF!,$B$7)</f>
        <v>#REF!</v>
      </c>
      <c r="H23" s="167" t="e">
        <f t="shared" si="1"/>
        <v>#REF!</v>
      </c>
      <c r="I23" s="167" t="e">
        <f>SUMIFS(#REF!,#REF!,B23,#REF!,I8,#REF!,$C$7,#REF!,$B$6)</f>
        <v>#REF!</v>
      </c>
      <c r="J23" s="167" t="e">
        <f>SUMIFS(#REF!,#REF!,B23,#REF!,$C$8,#REF!,$B$7)</f>
        <v>#REF!</v>
      </c>
      <c r="K23" s="167" t="e">
        <f t="shared" si="2"/>
        <v>#REF!</v>
      </c>
    </row>
    <row r="24" spans="1:11" ht="15" hidden="1">
      <c r="A24" s="166">
        <v>14</v>
      </c>
      <c r="B24" s="166" t="s">
        <v>135</v>
      </c>
      <c r="C24" s="167" t="e">
        <f>SUMIFS(#REF!,#REF!,B24,#REF!,C8,#REF!,$C$7,#REF!,$B$6)</f>
        <v>#REF!</v>
      </c>
      <c r="D24" s="167" t="e">
        <f>SUMIFS(#REF!,#REF!,B24,#REF!,$C$8,#REF!,$B$7)</f>
        <v>#REF!</v>
      </c>
      <c r="E24" s="167" t="e">
        <f t="shared" si="0"/>
        <v>#REF!</v>
      </c>
      <c r="F24" s="167" t="e">
        <f>SUMIFS(#REF!,#REF!,B24,#REF!,$F$8,#REF!,$B$7)</f>
        <v>#REF!</v>
      </c>
      <c r="G24" s="167" t="e">
        <f>SUMIFS(#REF!,#REF!,B24,#REF!,$F$8,#REF!,$B$7)</f>
        <v>#REF!</v>
      </c>
      <c r="H24" s="167" t="e">
        <f t="shared" si="1"/>
        <v>#REF!</v>
      </c>
      <c r="I24" s="167" t="e">
        <f>SUMIFS(#REF!,#REF!,B24,#REF!,I8,#REF!,$C$7,#REF!,$B$6)</f>
        <v>#REF!</v>
      </c>
      <c r="J24" s="167" t="e">
        <f>SUMIFS(#REF!,#REF!,B24,#REF!,$C$8,#REF!,$B$7)</f>
        <v>#REF!</v>
      </c>
      <c r="K24" s="167" t="e">
        <f t="shared" si="2"/>
        <v>#REF!</v>
      </c>
    </row>
    <row r="25" spans="1:11" ht="15" hidden="1">
      <c r="A25" s="166">
        <v>15</v>
      </c>
      <c r="B25" s="166" t="s">
        <v>141</v>
      </c>
      <c r="C25" s="167" t="e">
        <f>SUMIFS(#REF!,#REF!,B25,#REF!,C8,#REF!,$C$7,#REF!,$B$6)</f>
        <v>#REF!</v>
      </c>
      <c r="D25" s="167" t="e">
        <f>SUMIFS(#REF!,#REF!,B25,#REF!,$C$8,#REF!,$B$7)</f>
        <v>#REF!</v>
      </c>
      <c r="E25" s="167" t="e">
        <f t="shared" si="0"/>
        <v>#REF!</v>
      </c>
      <c r="F25" s="167" t="e">
        <f>SUMIFS(#REF!,#REF!,B25,#REF!,$F$8,#REF!,$B$7)</f>
        <v>#REF!</v>
      </c>
      <c r="G25" s="167" t="e">
        <f>SUMIFS(#REF!,#REF!,B25,#REF!,$F$8,#REF!,$B$7)</f>
        <v>#REF!</v>
      </c>
      <c r="H25" s="167" t="e">
        <f t="shared" si="1"/>
        <v>#REF!</v>
      </c>
      <c r="I25" s="167" t="e">
        <f>SUMIFS(#REF!,#REF!,B25,#REF!,I8,#REF!,$C$7,#REF!,$B$6)</f>
        <v>#REF!</v>
      </c>
      <c r="J25" s="167" t="e">
        <f>SUMIFS(#REF!,#REF!,B25,#REF!,$C$8,#REF!,$B$7)</f>
        <v>#REF!</v>
      </c>
      <c r="K25" s="167" t="e">
        <f t="shared" si="2"/>
        <v>#REF!</v>
      </c>
    </row>
    <row r="26" spans="1:11" ht="15" hidden="1">
      <c r="A26" s="166">
        <v>16</v>
      </c>
      <c r="B26" s="166" t="s">
        <v>114</v>
      </c>
      <c r="C26" s="167" t="e">
        <f>SUMIFS(#REF!,#REF!,B26,#REF!,$C$8,#REF!,$B$7)</f>
        <v>#REF!</v>
      </c>
      <c r="D26" s="167" t="e">
        <f>SUMIFS(#REF!,#REF!,B26,#REF!,$C$8,#REF!,$B$7)</f>
        <v>#REF!</v>
      </c>
      <c r="E26" s="167" t="e">
        <f t="shared" si="0"/>
        <v>#REF!</v>
      </c>
      <c r="F26" s="167" t="e">
        <f>SUMIFS(#REF!,#REF!,B26,#REF!,$F$8,#REF!,$B$7)</f>
        <v>#REF!</v>
      </c>
      <c r="G26" s="167" t="e">
        <f>SUMIFS(#REF!,#REF!,B26,#REF!,$F$8,#REF!,$B$7)</f>
        <v>#REF!</v>
      </c>
      <c r="H26" s="167" t="e">
        <f t="shared" si="1"/>
        <v>#REF!</v>
      </c>
      <c r="I26" s="167" t="e">
        <f>SUMIFS(#REF!,#REF!,B26,#REF!,I8,#REF!,$C$7,#REF!,$B$6)</f>
        <v>#REF!</v>
      </c>
      <c r="J26" s="167" t="e">
        <f>SUMIFS(#REF!,#REF!,B26,#REF!,$C$8,#REF!,$B$7)</f>
        <v>#REF!</v>
      </c>
      <c r="K26" s="167" t="e">
        <f t="shared" si="2"/>
        <v>#REF!</v>
      </c>
    </row>
    <row r="27" spans="1:11" ht="15" hidden="1">
      <c r="A27" s="166">
        <v>17</v>
      </c>
      <c r="B27" s="166" t="s">
        <v>113</v>
      </c>
      <c r="C27" s="167" t="e">
        <f>SUMIFS(#REF!,#REF!,B27,#REF!,$C$8,#REF!,$B$7)</f>
        <v>#REF!</v>
      </c>
      <c r="D27" s="167" t="e">
        <f>SUMIFS(#REF!,#REF!,B27,#REF!,$C$8,#REF!,$B$7)</f>
        <v>#REF!</v>
      </c>
      <c r="E27" s="167" t="e">
        <f t="shared" si="0"/>
        <v>#REF!</v>
      </c>
      <c r="F27" s="167" t="e">
        <f>SUMIFS(#REF!,#REF!,B27,#REF!,$F$8,#REF!,$B$7)</f>
        <v>#REF!</v>
      </c>
      <c r="G27" s="167" t="e">
        <f>SUMIFS(#REF!,#REF!,B27,#REF!,$F$8,#REF!,$B$7)</f>
        <v>#REF!</v>
      </c>
      <c r="H27" s="167" t="e">
        <f t="shared" si="1"/>
        <v>#REF!</v>
      </c>
      <c r="I27" s="167" t="e">
        <f>SUMIFS(#REF!,#REF!,B27,#REF!,I8,#REF!,$C$7,#REF!,$B$6)</f>
        <v>#REF!</v>
      </c>
      <c r="J27" s="167" t="e">
        <f>SUMIFS(#REF!,#REF!,B27,#REF!,$C$8,#REF!,$B$7)</f>
        <v>#REF!</v>
      </c>
      <c r="K27" s="167" t="e">
        <f t="shared" si="2"/>
        <v>#REF!</v>
      </c>
    </row>
    <row r="28" spans="1:11" ht="15" hidden="1">
      <c r="A28" s="166">
        <v>18</v>
      </c>
      <c r="B28" s="166" t="s">
        <v>105</v>
      </c>
      <c r="C28" s="167" t="e">
        <f>SUMIFS(#REF!,#REF!,B28,#REF!,$C$8,#REF!,$B$7)</f>
        <v>#REF!</v>
      </c>
      <c r="D28" s="167" t="e">
        <f>SUMIFS(#REF!,#REF!,B28,#REF!,$C$8,#REF!,$B$7)</f>
        <v>#REF!</v>
      </c>
      <c r="E28" s="167" t="e">
        <f t="shared" si="0"/>
        <v>#REF!</v>
      </c>
      <c r="F28" s="167" t="e">
        <f>SUMIFS(#REF!,#REF!,B28,#REF!,$F$8,#REF!,$B$7)</f>
        <v>#REF!</v>
      </c>
      <c r="G28" s="167" t="e">
        <f>SUMIFS(#REF!,#REF!,B28,#REF!,$F$8,#REF!,$B$7)</f>
        <v>#REF!</v>
      </c>
      <c r="H28" s="167" t="e">
        <f t="shared" si="1"/>
        <v>#REF!</v>
      </c>
      <c r="I28" s="167" t="e">
        <f>SUMIFS(#REF!,#REF!,B28,#REF!,I8,#REF!,$C$7,#REF!,$B$6)</f>
        <v>#REF!</v>
      </c>
      <c r="J28" s="167" t="e">
        <f>SUMIFS(#REF!,#REF!,B28,#REF!,$C$8,#REF!,$B$7)</f>
        <v>#REF!</v>
      </c>
      <c r="K28" s="167" t="e">
        <f t="shared" si="2"/>
        <v>#REF!</v>
      </c>
    </row>
    <row r="29" spans="1:11" ht="15" hidden="1">
      <c r="A29" s="166">
        <v>19</v>
      </c>
      <c r="B29" s="166"/>
      <c r="C29" s="167" t="e">
        <f>SUMIFS(#REF!,#REF!,B29,#REF!,$C$8,#REF!,$B$7)</f>
        <v>#REF!</v>
      </c>
      <c r="D29" s="167" t="e">
        <f>SUMIFS(#REF!,#REF!,B29,#REF!,$C$8,#REF!,$B$7)</f>
        <v>#REF!</v>
      </c>
      <c r="E29" s="167" t="e">
        <f t="shared" si="0"/>
        <v>#REF!</v>
      </c>
      <c r="F29" s="167" t="e">
        <f>SUMIFS(#REF!,#REF!,B29,#REF!,$F$8,#REF!,$B$7)</f>
        <v>#REF!</v>
      </c>
      <c r="G29" s="167" t="e">
        <f>SUMIFS(#REF!,#REF!,B29,#REF!,$F$8,#REF!,$B$7)</f>
        <v>#REF!</v>
      </c>
      <c r="H29" s="167" t="e">
        <f t="shared" si="1"/>
        <v>#REF!</v>
      </c>
      <c r="I29" s="167" t="e">
        <f>SUMIFS(#REF!,#REF!,B29,#REF!,I8,#REF!,$C$7,#REF!,$B$6)</f>
        <v>#REF!</v>
      </c>
      <c r="J29" s="167" t="e">
        <f>SUMIFS(#REF!,#REF!,B29,#REF!,$C$8,#REF!,$B$7)</f>
        <v>#REF!</v>
      </c>
      <c r="K29" s="167" t="e">
        <f t="shared" si="2"/>
        <v>#REF!</v>
      </c>
    </row>
    <row r="30" spans="1:11" ht="15" hidden="1">
      <c r="A30" s="166">
        <v>20</v>
      </c>
      <c r="B30" s="166" t="s">
        <v>142</v>
      </c>
      <c r="C30" s="167" t="e">
        <f>SUMIFS(#REF!,#REF!,B30,#REF!,$C$8,#REF!,$B$7)</f>
        <v>#REF!</v>
      </c>
      <c r="D30" s="167" t="e">
        <f>SUMIFS(#REF!,#REF!,B30,#REF!,$C$8,#REF!,$B$7)</f>
        <v>#REF!</v>
      </c>
      <c r="E30" s="167" t="e">
        <f t="shared" si="0"/>
        <v>#REF!</v>
      </c>
      <c r="F30" s="167" t="e">
        <f>SUMIFS(#REF!,#REF!,B30,#REF!,$F$8,#REF!,$B$7)</f>
        <v>#REF!</v>
      </c>
      <c r="G30" s="167" t="e">
        <f>SUMIFS(#REF!,#REF!,B30,#REF!,$F$8,#REF!,$B$7)</f>
        <v>#REF!</v>
      </c>
      <c r="H30" s="167" t="e">
        <f t="shared" si="1"/>
        <v>#REF!</v>
      </c>
      <c r="I30" s="167" t="e">
        <f>SUMIFS(#REF!,#REF!,B30,#REF!,I8,#REF!,$C$7,#REF!,$B$6)</f>
        <v>#REF!</v>
      </c>
      <c r="J30" s="167" t="e">
        <f>SUMIFS(#REF!,#REF!,B30,#REF!,$C$8,#REF!,$B$7)</f>
        <v>#REF!</v>
      </c>
      <c r="K30" s="167" t="e">
        <f t="shared" si="2"/>
        <v>#REF!</v>
      </c>
    </row>
    <row r="31" spans="1:11" ht="15" hidden="1">
      <c r="A31" s="166">
        <v>21</v>
      </c>
      <c r="B31" s="166" t="s">
        <v>121</v>
      </c>
      <c r="C31" s="167" t="e">
        <f>SUMIFS(#REF!,#REF!,B31,#REF!,$C$8,#REF!,$B$7)</f>
        <v>#REF!</v>
      </c>
      <c r="D31" s="167" t="e">
        <f>SUMIFS(#REF!,#REF!,B31,#REF!,$C$8,#REF!,$B$7)</f>
        <v>#REF!</v>
      </c>
      <c r="E31" s="167" t="e">
        <f t="shared" si="0"/>
        <v>#REF!</v>
      </c>
      <c r="F31" s="167" t="e">
        <f>SUMIFS(#REF!,#REF!,B31,#REF!,$F$8,#REF!,$B$7)</f>
        <v>#REF!</v>
      </c>
      <c r="G31" s="167" t="e">
        <f>SUMIFS(#REF!,#REF!,B31,#REF!,$F$8,#REF!,$B$7)</f>
        <v>#REF!</v>
      </c>
      <c r="H31" s="167" t="e">
        <f t="shared" si="1"/>
        <v>#REF!</v>
      </c>
      <c r="I31" s="167" t="e">
        <f>SUMIFS(#REF!,#REF!,B31,#REF!,I8,#REF!,$C$7,#REF!,$B$6)</f>
        <v>#REF!</v>
      </c>
      <c r="J31" s="167" t="e">
        <f>SUMIFS(#REF!,#REF!,B31,#REF!,$C$8,#REF!,$B$7)</f>
        <v>#REF!</v>
      </c>
      <c r="K31" s="167" t="e">
        <f t="shared" si="2"/>
        <v>#REF!</v>
      </c>
    </row>
    <row r="32" spans="1:11" ht="15" hidden="1">
      <c r="A32" s="166">
        <v>22</v>
      </c>
      <c r="B32" s="166" t="s">
        <v>32</v>
      </c>
      <c r="C32" s="167" t="e">
        <f>SUMIFS(#REF!,#REF!,B32,#REF!,$C$8,#REF!,$B$7)</f>
        <v>#REF!</v>
      </c>
      <c r="D32" s="167" t="e">
        <f>SUMIFS(#REF!,#REF!,B32,#REF!,$C$8,#REF!,$B$7)</f>
        <v>#REF!</v>
      </c>
      <c r="E32" s="167" t="e">
        <f t="shared" si="0"/>
        <v>#REF!</v>
      </c>
      <c r="F32" s="167" t="e">
        <f>SUMIFS(#REF!,#REF!,B32,#REF!,$F$8,#REF!,$B$7)</f>
        <v>#REF!</v>
      </c>
      <c r="G32" s="167" t="e">
        <f>SUMIFS(#REF!,#REF!,B32,#REF!,$F$8,#REF!,$B$7)</f>
        <v>#REF!</v>
      </c>
      <c r="H32" s="167" t="e">
        <f t="shared" si="1"/>
        <v>#REF!</v>
      </c>
      <c r="I32" s="167" t="e">
        <f>SUMIFS(#REF!,#REF!,B32,#REF!,I8,#REF!,$C$7,#REF!,$B$6)</f>
        <v>#REF!</v>
      </c>
      <c r="J32" s="167" t="e">
        <f>SUMIFS(#REF!,#REF!,B32,#REF!,$C$8,#REF!,$B$7)</f>
        <v>#REF!</v>
      </c>
      <c r="K32" s="167" t="e">
        <f t="shared" si="2"/>
        <v>#REF!</v>
      </c>
    </row>
    <row r="33" spans="1:11" ht="15" hidden="1">
      <c r="A33" s="166">
        <v>23</v>
      </c>
      <c r="B33" s="166" t="s">
        <v>132</v>
      </c>
      <c r="C33" s="167" t="e">
        <f>SUMIFS(#REF!,#REF!,B33,#REF!,$C$8,#REF!,$B$7)</f>
        <v>#REF!</v>
      </c>
      <c r="D33" s="167" t="e">
        <f>SUMIFS(#REF!,#REF!,B33,#REF!,$C$8,#REF!,$B$7)</f>
        <v>#REF!</v>
      </c>
      <c r="E33" s="167" t="e">
        <f t="shared" si="0"/>
        <v>#REF!</v>
      </c>
      <c r="F33" s="167" t="e">
        <f>SUMIFS(#REF!,#REF!,B33,#REF!,$F$8,#REF!,$B$7)</f>
        <v>#REF!</v>
      </c>
      <c r="G33" s="167" t="e">
        <f>SUMIFS(#REF!,#REF!,B33,#REF!,$F$8,#REF!,$B$7)</f>
        <v>#REF!</v>
      </c>
      <c r="H33" s="167" t="e">
        <f t="shared" si="1"/>
        <v>#REF!</v>
      </c>
      <c r="I33" s="167" t="e">
        <f>SUMIFS(#REF!,#REF!,B33,#REF!,I8,#REF!,$C$7,#REF!,$B$6)</f>
        <v>#REF!</v>
      </c>
      <c r="J33" s="167" t="e">
        <f>SUMIFS(#REF!,#REF!,B33,#REF!,$C$8,#REF!,$B$7)</f>
        <v>#REF!</v>
      </c>
      <c r="K33" s="167" t="e">
        <f t="shared" si="2"/>
        <v>#REF!</v>
      </c>
    </row>
    <row r="34" spans="1:11" ht="15" hidden="1">
      <c r="A34" s="166">
        <v>24</v>
      </c>
      <c r="B34" s="166"/>
      <c r="C34" s="167" t="e">
        <f>SUMIFS(#REF!,#REF!,B34,#REF!,$C$8,#REF!,$B$7)</f>
        <v>#REF!</v>
      </c>
      <c r="D34" s="167" t="e">
        <f>SUMIFS(#REF!,#REF!,B34,#REF!,$C$8,#REF!,$B$7)</f>
        <v>#REF!</v>
      </c>
      <c r="E34" s="167" t="e">
        <f t="shared" si="0"/>
        <v>#REF!</v>
      </c>
      <c r="F34" s="167" t="e">
        <f>SUMIFS(#REF!,#REF!,B34,#REF!,$F$8,#REF!,$B$7)</f>
        <v>#REF!</v>
      </c>
      <c r="G34" s="167" t="e">
        <f>SUMIFS(#REF!,#REF!,B34,#REF!,$F$8,#REF!,$B$7)</f>
        <v>#REF!</v>
      </c>
      <c r="H34" s="167" t="e">
        <f t="shared" si="1"/>
        <v>#REF!</v>
      </c>
      <c r="I34" s="167" t="e">
        <f>SUMIFS(#REF!,#REF!,B34,#REF!,I8,#REF!,$C$7,#REF!,$B$6)</f>
        <v>#REF!</v>
      </c>
      <c r="J34" s="167" t="e">
        <f>SUMIFS(#REF!,#REF!,B34,#REF!,$C$8,#REF!,$B$7)</f>
        <v>#REF!</v>
      </c>
      <c r="K34" s="167" t="e">
        <f t="shared" si="2"/>
        <v>#REF!</v>
      </c>
    </row>
    <row r="35" spans="1:11" ht="15" hidden="1">
      <c r="A35" s="166">
        <v>25</v>
      </c>
      <c r="B35" s="166" t="s">
        <v>120</v>
      </c>
      <c r="C35" s="167" t="e">
        <f>SUMIFS(#REF!,#REF!,B35,#REF!,$C$8,#REF!,$B$7)</f>
        <v>#REF!</v>
      </c>
      <c r="D35" s="167" t="e">
        <f>SUMIFS(#REF!,#REF!,B35,#REF!,$C$8,#REF!,$B$7)</f>
        <v>#REF!</v>
      </c>
      <c r="E35" s="167" t="e">
        <f t="shared" si="0"/>
        <v>#REF!</v>
      </c>
      <c r="F35" s="167" t="e">
        <f>SUMIFS(#REF!,#REF!,B35,#REF!,$F$8,#REF!,$B$7)</f>
        <v>#REF!</v>
      </c>
      <c r="G35" s="167" t="e">
        <f>SUMIFS(#REF!,#REF!,B35,#REF!,$F$8,#REF!,$B$7)</f>
        <v>#REF!</v>
      </c>
      <c r="H35" s="167" t="e">
        <f t="shared" si="1"/>
        <v>#REF!</v>
      </c>
      <c r="I35" s="167" t="e">
        <f>SUMIFS(#REF!,#REF!,B35,#REF!,I8,#REF!,$C$7,#REF!,$B$6)</f>
        <v>#REF!</v>
      </c>
      <c r="J35" s="167" t="e">
        <f>SUMIFS(#REF!,#REF!,B35,#REF!,$C$8,#REF!,$B$7)</f>
        <v>#REF!</v>
      </c>
      <c r="K35" s="167" t="e">
        <f t="shared" si="2"/>
        <v>#REF!</v>
      </c>
    </row>
    <row r="36" spans="1:11" ht="15" hidden="1">
      <c r="A36" s="166">
        <v>26</v>
      </c>
      <c r="B36" s="166"/>
      <c r="C36" s="167" t="e">
        <f>SUMIFS(#REF!,#REF!,B36,#REF!,$C$8,#REF!,$B$7)</f>
        <v>#REF!</v>
      </c>
      <c r="D36" s="167" t="e">
        <f>SUMIFS(#REF!,#REF!,B36,#REF!,$C$8,#REF!,$B$7)</f>
        <v>#REF!</v>
      </c>
      <c r="E36" s="167" t="e">
        <f t="shared" si="0"/>
        <v>#REF!</v>
      </c>
      <c r="F36" s="167" t="e">
        <f>SUMIFS(#REF!,#REF!,B36,#REF!,$F$8,#REF!,$B$7)</f>
        <v>#REF!</v>
      </c>
      <c r="G36" s="167" t="e">
        <f>SUMIFS(#REF!,#REF!,B36,#REF!,$F$8,#REF!,$B$7)</f>
        <v>#REF!</v>
      </c>
      <c r="H36" s="167" t="e">
        <f t="shared" si="1"/>
        <v>#REF!</v>
      </c>
      <c r="I36" s="167" t="e">
        <f>SUMIFS(#REF!,#REF!,B36,#REF!,I8,#REF!,$C$7,#REF!,$B$6)</f>
        <v>#REF!</v>
      </c>
      <c r="J36" s="167" t="e">
        <f>SUMIFS(#REF!,#REF!,B36,#REF!,$C$8,#REF!,$B$7)</f>
        <v>#REF!</v>
      </c>
      <c r="K36" s="167" t="e">
        <f t="shared" si="2"/>
        <v>#REF!</v>
      </c>
    </row>
    <row r="37" spans="1:11" ht="15" hidden="1">
      <c r="A37" s="166">
        <v>27</v>
      </c>
      <c r="B37" s="166" t="s">
        <v>125</v>
      </c>
      <c r="C37" s="167" t="e">
        <f>SUMIFS(#REF!,#REF!,B37,#REF!,$C$8,#REF!,$B$7)</f>
        <v>#REF!</v>
      </c>
      <c r="D37" s="167" t="e">
        <f>SUMIFS(#REF!,#REF!,B37,#REF!,$C$8,#REF!,$B$7)</f>
        <v>#REF!</v>
      </c>
      <c r="E37" s="167" t="e">
        <f t="shared" si="0"/>
        <v>#REF!</v>
      </c>
      <c r="F37" s="167" t="e">
        <f>SUMIFS(#REF!,#REF!,B37,#REF!,$F$8,#REF!,$B$7)</f>
        <v>#REF!</v>
      </c>
      <c r="G37" s="167" t="e">
        <f>SUMIFS(#REF!,#REF!,B37,#REF!,$F$8,#REF!,$B$7)</f>
        <v>#REF!</v>
      </c>
      <c r="H37" s="167" t="e">
        <f t="shared" si="1"/>
        <v>#REF!</v>
      </c>
      <c r="I37" s="167" t="e">
        <f>SUMIFS(#REF!,#REF!,B37,#REF!,I8,#REF!,$C$7,#REF!,$B$6)</f>
        <v>#REF!</v>
      </c>
      <c r="J37" s="167" t="e">
        <f>SUMIFS(#REF!,#REF!,B37,#REF!,$C$8,#REF!,$B$7)</f>
        <v>#REF!</v>
      </c>
      <c r="K37" s="167" t="e">
        <f t="shared" si="2"/>
        <v>#REF!</v>
      </c>
    </row>
    <row r="38" spans="1:11" ht="15" hidden="1">
      <c r="A38" s="166">
        <v>28</v>
      </c>
      <c r="B38" s="166"/>
      <c r="C38" s="167" t="e">
        <f>SUMIFS(#REF!,#REF!,B38,#REF!,$C$8,#REF!,$B$7)</f>
        <v>#REF!</v>
      </c>
      <c r="D38" s="167" t="e">
        <f>SUMIFS(#REF!,#REF!,B38,#REF!,$C$8,#REF!,$B$7)</f>
        <v>#REF!</v>
      </c>
      <c r="E38" s="167" t="e">
        <f t="shared" si="0"/>
        <v>#REF!</v>
      </c>
      <c r="F38" s="167" t="e">
        <f>SUMIFS(#REF!,#REF!,B38,#REF!,$F$8,#REF!,$B$7)</f>
        <v>#REF!</v>
      </c>
      <c r="G38" s="167" t="e">
        <f>SUMIFS(#REF!,#REF!,B38,#REF!,$F$8,#REF!,$B$7)</f>
        <v>#REF!</v>
      </c>
      <c r="H38" s="167" t="e">
        <f t="shared" si="1"/>
        <v>#REF!</v>
      </c>
      <c r="I38" s="167" t="e">
        <f>SUMIFS(#REF!,#REF!,B38,#REF!,I8,#REF!,$C$7,#REF!,$B$6)</f>
        <v>#REF!</v>
      </c>
      <c r="J38" s="167" t="e">
        <f>SUMIFS(#REF!,#REF!,B38,#REF!,$C$8,#REF!,$B$7)</f>
        <v>#REF!</v>
      </c>
      <c r="K38" s="167" t="e">
        <f t="shared" si="2"/>
        <v>#REF!</v>
      </c>
    </row>
    <row r="39" spans="1:11" ht="15" hidden="1">
      <c r="A39" s="166">
        <v>29</v>
      </c>
      <c r="B39" s="166"/>
      <c r="C39" s="167" t="e">
        <f>SUMIFS(#REF!,#REF!,B39,#REF!,$C$8,#REF!,$B$7)</f>
        <v>#REF!</v>
      </c>
      <c r="D39" s="167" t="e">
        <f>SUMIFS(#REF!,#REF!,B39,#REF!,$C$8,#REF!,$B$7)</f>
        <v>#REF!</v>
      </c>
      <c r="E39" s="167" t="e">
        <f t="shared" si="0"/>
        <v>#REF!</v>
      </c>
      <c r="F39" s="167" t="e">
        <f>SUMIFS(#REF!,#REF!,B39,#REF!,$F$8,#REF!,$B$7)</f>
        <v>#REF!</v>
      </c>
      <c r="G39" s="167" t="e">
        <f>SUMIFS(#REF!,#REF!,B39,#REF!,$F$8,#REF!,$B$7)</f>
        <v>#REF!</v>
      </c>
      <c r="H39" s="167" t="e">
        <f t="shared" si="1"/>
        <v>#REF!</v>
      </c>
      <c r="I39" s="167" t="e">
        <f>SUMIFS(#REF!,#REF!,B39,#REF!,I8,#REF!,$C$7,#REF!,$B$6)</f>
        <v>#REF!</v>
      </c>
      <c r="J39" s="167" t="e">
        <f>SUMIFS(#REF!,#REF!,B39,#REF!,$C$8,#REF!,$B$7)</f>
        <v>#REF!</v>
      </c>
      <c r="K39" s="167" t="e">
        <f t="shared" si="2"/>
        <v>#REF!</v>
      </c>
    </row>
    <row r="40" spans="1:11" ht="15" hidden="1">
      <c r="A40" s="166">
        <v>30</v>
      </c>
      <c r="B40" s="166"/>
      <c r="C40" s="167" t="e">
        <f>SUMIFS(#REF!,#REF!,B40,#REF!,$C$8,#REF!,$B$7)</f>
        <v>#REF!</v>
      </c>
      <c r="D40" s="167" t="e">
        <f>SUMIFS(#REF!,#REF!,B40,#REF!,$C$8,#REF!,$B$7)</f>
        <v>#REF!</v>
      </c>
      <c r="E40" s="167" t="e">
        <f t="shared" si="0"/>
        <v>#REF!</v>
      </c>
      <c r="F40" s="167" t="e">
        <f>SUMIFS(#REF!,#REF!,B40,#REF!,$F$8,#REF!,$B$7)</f>
        <v>#REF!</v>
      </c>
      <c r="G40" s="167" t="e">
        <f>SUMIFS(#REF!,#REF!,B40,#REF!,$F$8,#REF!,$B$7)</f>
        <v>#REF!</v>
      </c>
      <c r="H40" s="167" t="e">
        <f t="shared" si="1"/>
        <v>#REF!</v>
      </c>
      <c r="I40" s="167" t="e">
        <f>SUMIFS(#REF!,#REF!,B40,#REF!,I8,#REF!,$C$7,#REF!,$B$6)</f>
        <v>#REF!</v>
      </c>
      <c r="J40" s="167" t="e">
        <f>SUMIFS(#REF!,#REF!,B40,#REF!,$C$8,#REF!,$B$7)</f>
        <v>#REF!</v>
      </c>
      <c r="K40" s="167" t="e">
        <f t="shared" si="2"/>
        <v>#REF!</v>
      </c>
    </row>
    <row r="41" spans="1:11" ht="15" hidden="1">
      <c r="A41" s="166">
        <v>31</v>
      </c>
      <c r="B41" s="166" t="s">
        <v>136</v>
      </c>
      <c r="C41" s="167" t="e">
        <f>SUMIFS(#REF!,#REF!,B41,#REF!,$C$8,#REF!,$B$7)</f>
        <v>#REF!</v>
      </c>
      <c r="D41" s="167" t="e">
        <f>SUMIFS(#REF!,#REF!,B41,#REF!,$C$8,#REF!,$B$7)</f>
        <v>#REF!</v>
      </c>
      <c r="E41" s="167" t="e">
        <f t="shared" si="0"/>
        <v>#REF!</v>
      </c>
      <c r="F41" s="167" t="e">
        <f>SUMIFS(#REF!,#REF!,B41,#REF!,$F$8,#REF!,$B$7)</f>
        <v>#REF!</v>
      </c>
      <c r="G41" s="167" t="e">
        <f>SUMIFS(#REF!,#REF!,B41,#REF!,$F$8,#REF!,$B$7)</f>
        <v>#REF!</v>
      </c>
      <c r="H41" s="167" t="e">
        <f t="shared" si="1"/>
        <v>#REF!</v>
      </c>
      <c r="I41" s="167" t="e">
        <f>SUMIFS(#REF!,#REF!,B41,#REF!,I8,#REF!,$C$7,#REF!,$B$6)</f>
        <v>#REF!</v>
      </c>
      <c r="J41" s="167" t="e">
        <f>SUMIFS(#REF!,#REF!,B41,#REF!,$C$8,#REF!,$B$7)</f>
        <v>#REF!</v>
      </c>
      <c r="K41" s="167" t="e">
        <f t="shared" si="2"/>
        <v>#REF!</v>
      </c>
    </row>
    <row r="42" spans="1:11" ht="15" hidden="1">
      <c r="A42" s="166">
        <v>32</v>
      </c>
      <c r="B42" s="166" t="s">
        <v>111</v>
      </c>
      <c r="C42" s="167" t="e">
        <f>SUMIFS(#REF!,#REF!,B42,#REF!,$C$8,#REF!,$B$7)</f>
        <v>#REF!</v>
      </c>
      <c r="D42" s="167" t="e">
        <f>SUMIFS(#REF!,#REF!,B42,#REF!,$C$8,#REF!,$B$7)</f>
        <v>#REF!</v>
      </c>
      <c r="E42" s="167" t="e">
        <f t="shared" si="0"/>
        <v>#REF!</v>
      </c>
      <c r="F42" s="167" t="e">
        <f>SUMIFS(#REF!,#REF!,B42,#REF!,$F$8,#REF!,$B$7)</f>
        <v>#REF!</v>
      </c>
      <c r="G42" s="167" t="e">
        <f>SUMIFS(#REF!,#REF!,B42,#REF!,$F$8,#REF!,$B$7)</f>
        <v>#REF!</v>
      </c>
      <c r="H42" s="167" t="e">
        <f t="shared" si="1"/>
        <v>#REF!</v>
      </c>
      <c r="I42" s="167" t="e">
        <f>SUMIFS(#REF!,#REF!,B42,#REF!,I8,#REF!,$C$7,#REF!,$B$6)</f>
        <v>#REF!</v>
      </c>
      <c r="J42" s="167" t="e">
        <f>SUMIFS(#REF!,#REF!,B42,#REF!,$C$8,#REF!,$B$7)</f>
        <v>#REF!</v>
      </c>
      <c r="K42" s="167" t="e">
        <f t="shared" si="2"/>
        <v>#REF!</v>
      </c>
    </row>
    <row r="43" spans="1:11" ht="15" hidden="1">
      <c r="A43" s="166">
        <v>33</v>
      </c>
      <c r="B43" s="166" t="s">
        <v>129</v>
      </c>
      <c r="C43" s="167" t="e">
        <f>SUMIFS(#REF!,#REF!,B43,#REF!,$C$8,#REF!,$B$7)</f>
        <v>#REF!</v>
      </c>
      <c r="D43" s="167" t="e">
        <f>SUMIFS(#REF!,#REF!,B43,#REF!,$C$8,#REF!,$B$7)</f>
        <v>#REF!</v>
      </c>
      <c r="E43" s="167" t="e">
        <f t="shared" si="0"/>
        <v>#REF!</v>
      </c>
      <c r="F43" s="167" t="e">
        <f>SUMIFS(#REF!,#REF!,B43,#REF!,$F$8,#REF!,$B$7)</f>
        <v>#REF!</v>
      </c>
      <c r="G43" s="167" t="e">
        <f>SUMIFS(#REF!,#REF!,B43,#REF!,$F$8,#REF!,$B$7)</f>
        <v>#REF!</v>
      </c>
      <c r="H43" s="167" t="e">
        <f t="shared" si="1"/>
        <v>#REF!</v>
      </c>
      <c r="I43" s="167" t="e">
        <f>SUMIFS(#REF!,#REF!,B43,#REF!,I8,#REF!,$C$7,#REF!,$B$6)</f>
        <v>#REF!</v>
      </c>
      <c r="J43" s="167" t="e">
        <f>SUMIFS(#REF!,#REF!,B43,#REF!,$C$8,#REF!,$B$7)</f>
        <v>#REF!</v>
      </c>
      <c r="K43" s="167" t="e">
        <f t="shared" si="2"/>
        <v>#REF!</v>
      </c>
    </row>
    <row r="44" spans="1:11" ht="15" hidden="1">
      <c r="A44" s="166">
        <v>34</v>
      </c>
      <c r="B44" s="166" t="s">
        <v>112</v>
      </c>
      <c r="C44" s="167" t="e">
        <f>SUMIFS(#REF!,#REF!,B44,#REF!,$C$8,#REF!,$B$7)</f>
        <v>#REF!</v>
      </c>
      <c r="D44" s="167" t="e">
        <f>SUMIFS(#REF!,#REF!,B44,#REF!,$C$8,#REF!,$B$7)</f>
        <v>#REF!</v>
      </c>
      <c r="E44" s="167" t="e">
        <f t="shared" si="0"/>
        <v>#REF!</v>
      </c>
      <c r="F44" s="167" t="e">
        <f>SUMIFS(#REF!,#REF!,B44,#REF!,$F$8,#REF!,$B$7)</f>
        <v>#REF!</v>
      </c>
      <c r="G44" s="167" t="e">
        <f>SUMIFS(#REF!,#REF!,B44,#REF!,$F$8,#REF!,$B$7)</f>
        <v>#REF!</v>
      </c>
      <c r="H44" s="167" t="e">
        <f t="shared" si="1"/>
        <v>#REF!</v>
      </c>
      <c r="I44" s="167" t="e">
        <f>SUMIFS(#REF!,#REF!,B44,#REF!,I8,#REF!,$C$7,#REF!,$B$6)</f>
        <v>#REF!</v>
      </c>
      <c r="J44" s="167" t="e">
        <f>SUMIFS(#REF!,#REF!,B44,#REF!,$C$8,#REF!,$B$7)</f>
        <v>#REF!</v>
      </c>
      <c r="K44" s="167" t="e">
        <f t="shared" si="2"/>
        <v>#REF!</v>
      </c>
    </row>
    <row r="45" spans="1:11" ht="15" hidden="1">
      <c r="A45" s="166">
        <v>35</v>
      </c>
      <c r="B45" s="166"/>
      <c r="C45" s="167" t="e">
        <f>SUMIFS(#REF!,#REF!,B45,#REF!,$C$8,#REF!,$B$7)</f>
        <v>#REF!</v>
      </c>
      <c r="D45" s="167" t="e">
        <f>SUMIFS(#REF!,#REF!,B45,#REF!,$C$8,#REF!,$B$7)</f>
        <v>#REF!</v>
      </c>
      <c r="E45" s="167" t="e">
        <f t="shared" si="0"/>
        <v>#REF!</v>
      </c>
      <c r="F45" s="167" t="e">
        <f>SUMIFS(#REF!,#REF!,B45,#REF!,$F$8,#REF!,$B$7)</f>
        <v>#REF!</v>
      </c>
      <c r="G45" s="167" t="e">
        <f>SUMIFS(#REF!,#REF!,B45,#REF!,$F$8,#REF!,$B$7)</f>
        <v>#REF!</v>
      </c>
      <c r="H45" s="167" t="e">
        <f t="shared" si="1"/>
        <v>#REF!</v>
      </c>
      <c r="I45" s="167" t="e">
        <f>SUMIFS(#REF!,#REF!,B45,#REF!,I8,#REF!,$C$7,#REF!,$B$6)</f>
        <v>#REF!</v>
      </c>
      <c r="J45" s="167" t="e">
        <f>SUMIFS(#REF!,#REF!,B45,#REF!,$C$8,#REF!,$B$7)</f>
        <v>#REF!</v>
      </c>
      <c r="K45" s="167" t="e">
        <f t="shared" si="2"/>
        <v>#REF!</v>
      </c>
    </row>
    <row r="46" spans="1:11" ht="15" hidden="1">
      <c r="A46" s="166">
        <v>36</v>
      </c>
      <c r="B46" s="166" t="s">
        <v>138</v>
      </c>
      <c r="C46" s="167" t="e">
        <f>SUMIFS(#REF!,#REF!,B46,#REF!,$C$8,#REF!,$B$7)</f>
        <v>#REF!</v>
      </c>
      <c r="D46" s="167" t="e">
        <f>SUMIFS(#REF!,#REF!,B46,#REF!,$C$8,#REF!,$B$7)</f>
        <v>#REF!</v>
      </c>
      <c r="E46" s="167" t="e">
        <f t="shared" si="0"/>
        <v>#REF!</v>
      </c>
      <c r="F46" s="167" t="e">
        <f>SUMIFS(#REF!,#REF!,B46,#REF!,$F$8,#REF!,$B$7)</f>
        <v>#REF!</v>
      </c>
      <c r="G46" s="167" t="e">
        <f>SUMIFS(#REF!,#REF!,B46,#REF!,$F$8,#REF!,$B$7)</f>
        <v>#REF!</v>
      </c>
      <c r="H46" s="167" t="e">
        <f t="shared" si="1"/>
        <v>#REF!</v>
      </c>
      <c r="I46" s="167" t="e">
        <f>SUMIFS(#REF!,#REF!,B46,#REF!,I8,#REF!,$C$7,#REF!,$B$6)</f>
        <v>#REF!</v>
      </c>
      <c r="J46" s="167" t="e">
        <f>SUMIFS(#REF!,#REF!,B46,#REF!,$C$8,#REF!,$B$7)</f>
        <v>#REF!</v>
      </c>
      <c r="K46" s="167" t="e">
        <f t="shared" si="2"/>
        <v>#REF!</v>
      </c>
    </row>
    <row r="47" spans="1:11" ht="15" hidden="1">
      <c r="A47" s="166">
        <v>37</v>
      </c>
      <c r="B47" s="166" t="s">
        <v>128</v>
      </c>
      <c r="C47" s="167" t="e">
        <f>SUMIFS(#REF!,#REF!,B47,#REF!,$C$8,#REF!,$B$7)</f>
        <v>#REF!</v>
      </c>
      <c r="D47" s="167" t="e">
        <f>SUMIFS(#REF!,#REF!,B47,#REF!,$C$8,#REF!,$B$7)</f>
        <v>#REF!</v>
      </c>
      <c r="E47" s="167" t="e">
        <f t="shared" si="0"/>
        <v>#REF!</v>
      </c>
      <c r="F47" s="167" t="e">
        <f>SUMIFS(#REF!,#REF!,B47,#REF!,$F$8,#REF!,$B$7)</f>
        <v>#REF!</v>
      </c>
      <c r="G47" s="167" t="e">
        <f>SUMIFS(#REF!,#REF!,B47,#REF!,$F$8,#REF!,$B$7)</f>
        <v>#REF!</v>
      </c>
      <c r="H47" s="167" t="e">
        <f t="shared" si="1"/>
        <v>#REF!</v>
      </c>
      <c r="I47" s="167" t="e">
        <f>SUMIFS(#REF!,#REF!,B47,#REF!,I8,#REF!,$C$7,#REF!,$B$6)</f>
        <v>#REF!</v>
      </c>
      <c r="J47" s="167" t="e">
        <f>SUMIFS(#REF!,#REF!,B47,#REF!,$C$8,#REF!,$B$7)</f>
        <v>#REF!</v>
      </c>
      <c r="K47" s="167" t="e">
        <f t="shared" si="2"/>
        <v>#REF!</v>
      </c>
    </row>
    <row r="48" spans="1:11" ht="15" hidden="1">
      <c r="A48" s="166">
        <v>38</v>
      </c>
      <c r="B48" s="166"/>
      <c r="C48" s="167" t="e">
        <f>SUMIFS(#REF!,#REF!,B48,#REF!,$C$8,#REF!,$B$7)</f>
        <v>#REF!</v>
      </c>
      <c r="D48" s="167" t="e">
        <f>SUMIFS(#REF!,#REF!,B48,#REF!,$C$8,#REF!,$B$7)</f>
        <v>#REF!</v>
      </c>
      <c r="E48" s="167" t="e">
        <f t="shared" si="0"/>
        <v>#REF!</v>
      </c>
      <c r="F48" s="167" t="e">
        <f>SUMIFS(#REF!,#REF!,B48,#REF!,$F$8,#REF!,$B$7)</f>
        <v>#REF!</v>
      </c>
      <c r="G48" s="167" t="e">
        <f>SUMIFS(#REF!,#REF!,B48,#REF!,$F$8,#REF!,$B$7)</f>
        <v>#REF!</v>
      </c>
      <c r="H48" s="167" t="e">
        <f t="shared" si="1"/>
        <v>#REF!</v>
      </c>
      <c r="I48" s="167" t="e">
        <f>SUMIFS(#REF!,#REF!,B48,#REF!,I8,#REF!,$C$7,#REF!,$B$6)</f>
        <v>#REF!</v>
      </c>
      <c r="J48" s="167" t="e">
        <f>SUMIFS(#REF!,#REF!,B48,#REF!,$C$8,#REF!,$B$7)</f>
        <v>#REF!</v>
      </c>
      <c r="K48" s="167" t="e">
        <f t="shared" si="2"/>
        <v>#REF!</v>
      </c>
    </row>
    <row r="49" spans="1:11" ht="15" hidden="1">
      <c r="A49" s="166">
        <v>39</v>
      </c>
      <c r="B49" s="166"/>
      <c r="C49" s="167" t="e">
        <f>SUMIFS(#REF!,#REF!,B49,#REF!,$C$8,#REF!,$B$7)</f>
        <v>#REF!</v>
      </c>
      <c r="D49" s="167" t="e">
        <f>SUMIFS(#REF!,#REF!,B49,#REF!,$C$8,#REF!,$B$7)</f>
        <v>#REF!</v>
      </c>
      <c r="E49" s="167" t="e">
        <f t="shared" si="0"/>
        <v>#REF!</v>
      </c>
      <c r="F49" s="167" t="e">
        <f>SUMIFS(#REF!,#REF!,B49,#REF!,$F$8,#REF!,$B$7)</f>
        <v>#REF!</v>
      </c>
      <c r="G49" s="167" t="e">
        <f>SUMIFS(#REF!,#REF!,B49,#REF!,$F$8,#REF!,$B$7)</f>
        <v>#REF!</v>
      </c>
      <c r="H49" s="167" t="e">
        <f t="shared" si="1"/>
        <v>#REF!</v>
      </c>
      <c r="I49" s="167" t="e">
        <f>SUMIFS(#REF!,#REF!,B49,#REF!,I8,#REF!,$C$7,#REF!,$B$6)</f>
        <v>#REF!</v>
      </c>
      <c r="J49" s="167" t="e">
        <f>SUMIFS(#REF!,#REF!,B49,#REF!,$C$8,#REF!,$B$7)</f>
        <v>#REF!</v>
      </c>
      <c r="K49" s="167" t="e">
        <f t="shared" si="2"/>
        <v>#REF!</v>
      </c>
    </row>
    <row r="50" spans="1:11" ht="15" hidden="1">
      <c r="A50" s="166">
        <v>40</v>
      </c>
      <c r="B50" s="166"/>
      <c r="C50" s="167" t="e">
        <f>SUMIFS(#REF!,#REF!,B50,#REF!,$C$8,#REF!,$B$7)</f>
        <v>#REF!</v>
      </c>
      <c r="D50" s="167" t="e">
        <f>SUMIFS(#REF!,#REF!,B50,#REF!,$C$8,#REF!,$B$7)</f>
        <v>#REF!</v>
      </c>
      <c r="E50" s="167" t="e">
        <f t="shared" si="0"/>
        <v>#REF!</v>
      </c>
      <c r="F50" s="167" t="e">
        <f>SUMIFS(#REF!,#REF!,B50,#REF!,$F$8,#REF!,$B$7)</f>
        <v>#REF!</v>
      </c>
      <c r="G50" s="167" t="e">
        <f>SUMIFS(#REF!,#REF!,B50,#REF!,$F$8,#REF!,$B$7)</f>
        <v>#REF!</v>
      </c>
      <c r="H50" s="167" t="e">
        <f t="shared" si="1"/>
        <v>#REF!</v>
      </c>
      <c r="I50" s="167" t="e">
        <f>SUMIFS(#REF!,#REF!,B50,#REF!,I8,#REF!,$C$7,#REF!,$B$6)</f>
        <v>#REF!</v>
      </c>
      <c r="J50" s="167" t="e">
        <f>SUMIFS(#REF!,#REF!,B50,#REF!,$C$8,#REF!,$B$7)</f>
        <v>#REF!</v>
      </c>
      <c r="K50" s="167" t="e">
        <f t="shared" si="2"/>
        <v>#REF!</v>
      </c>
    </row>
    <row r="51" spans="1:11" ht="15">
      <c r="A51" s="166"/>
      <c r="B51" s="166" t="s">
        <v>67</v>
      </c>
      <c r="C51" s="167" t="e">
        <f>SUM(C10:C50)</f>
        <v>#REF!</v>
      </c>
      <c r="D51" s="167" t="e">
        <f t="shared" ref="D51:K51" si="3">SUM(D10:D50)</f>
        <v>#REF!</v>
      </c>
      <c r="E51" s="167" t="e">
        <f>SUM(E10:E50)</f>
        <v>#REF!</v>
      </c>
      <c r="F51" s="167" t="e">
        <f t="shared" si="3"/>
        <v>#REF!</v>
      </c>
      <c r="G51" s="167" t="e">
        <f t="shared" si="3"/>
        <v>#REF!</v>
      </c>
      <c r="H51" s="167" t="e">
        <f>SUM(H10:H50)</f>
        <v>#REF!</v>
      </c>
      <c r="I51" s="167" t="e">
        <f>SUM(I10:I50)</f>
        <v>#REF!</v>
      </c>
      <c r="J51" s="167" t="e">
        <f>SUM(J10:J50)</f>
        <v>#REF!</v>
      </c>
      <c r="K51" s="167" t="e">
        <f t="shared" si="3"/>
        <v>#REF!</v>
      </c>
    </row>
    <row r="52" spans="1:11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</row>
    <row r="53" spans="1:11">
      <c r="A53" s="160"/>
      <c r="B53" s="160"/>
      <c r="C53" s="160"/>
      <c r="D53" s="160"/>
      <c r="E53" s="160"/>
      <c r="F53" s="160"/>
      <c r="G53" s="160"/>
      <c r="H53" s="160"/>
      <c r="I53" s="160"/>
      <c r="J53" s="160"/>
      <c r="K53" s="160"/>
    </row>
    <row r="54" spans="1:11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</row>
    <row r="55" spans="1:11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</row>
  </sheetData>
  <autoFilter ref="A9:K51">
    <filterColumn colId="10">
      <filters>
        <filter val="15.000"/>
        <filter val="3.000"/>
        <filter val="32.000"/>
        <filter val="35.500"/>
        <filter val="480.000"/>
        <filter val="751.500"/>
        <filter val="90.000"/>
        <filter val="96.000"/>
      </filters>
    </filterColumn>
  </autoFilter>
  <mergeCells count="4">
    <mergeCell ref="B3:K4"/>
    <mergeCell ref="F7:G7"/>
    <mergeCell ref="C7:D7"/>
    <mergeCell ref="I7:J7"/>
  </mergeCells>
  <printOptions horizontalCentered="1"/>
  <pageMargins left="0.55118110236220474" right="0.15748031496062992" top="0.74803149606299213" bottom="0.74803149606299213" header="0.31496062992125984" footer="0.31496062992125984"/>
  <pageSetup paperSize="9" scale="90" orientation="portrait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Q39"/>
  <sheetViews>
    <sheetView showZeros="0" rightToLeft="1" topLeftCell="A7" workbookViewId="0">
      <selection activeCell="D2" sqref="D2"/>
    </sheetView>
  </sheetViews>
  <sheetFormatPr defaultRowHeight="15.75"/>
  <cols>
    <col min="1" max="1" width="25.140625" style="54" customWidth="1"/>
    <col min="2" max="3" width="13.42578125" style="52" customWidth="1"/>
    <col min="4" max="4" width="1" style="52" customWidth="1"/>
    <col min="5" max="6" width="13.42578125" style="52" customWidth="1"/>
    <col min="7" max="7" width="0.85546875" style="52" customWidth="1"/>
    <col min="8" max="9" width="13.42578125" style="52" customWidth="1"/>
    <col min="10" max="10" width="1" style="52" customWidth="1"/>
    <col min="11" max="12" width="13.42578125" style="53" customWidth="1"/>
    <col min="13" max="13" width="10.42578125" style="52" customWidth="1"/>
    <col min="14" max="16384" width="9.140625" style="52"/>
  </cols>
  <sheetData>
    <row r="1" spans="1:17" ht="15.75" customHeight="1">
      <c r="A1" s="72" t="s">
        <v>272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7" s="67" customFormat="1" ht="15.75" customHeight="1">
      <c r="A2" s="65"/>
      <c r="B2" s="366" t="s">
        <v>273</v>
      </c>
      <c r="C2" s="367"/>
      <c r="D2" s="66"/>
      <c r="E2" s="368" t="s">
        <v>274</v>
      </c>
      <c r="F2" s="368"/>
      <c r="G2" s="66"/>
      <c r="H2" s="366" t="s">
        <v>275</v>
      </c>
      <c r="I2" s="367"/>
      <c r="J2" s="66"/>
      <c r="K2" s="369" t="s">
        <v>276</v>
      </c>
      <c r="L2" s="369"/>
      <c r="M2" s="65"/>
    </row>
    <row r="3" spans="1:17" s="67" customFormat="1" ht="15.75" customHeight="1">
      <c r="A3" s="68" t="s">
        <v>62</v>
      </c>
      <c r="B3" s="68" t="s">
        <v>49</v>
      </c>
      <c r="C3" s="68" t="s">
        <v>50</v>
      </c>
      <c r="D3" s="69"/>
      <c r="E3" s="70" t="s">
        <v>49</v>
      </c>
      <c r="F3" s="70" t="s">
        <v>50</v>
      </c>
      <c r="G3" s="66"/>
      <c r="H3" s="70" t="s">
        <v>49</v>
      </c>
      <c r="I3" s="70" t="s">
        <v>50</v>
      </c>
      <c r="J3" s="69"/>
      <c r="K3" s="71" t="s">
        <v>49</v>
      </c>
      <c r="L3" s="71" t="s">
        <v>50</v>
      </c>
      <c r="M3" s="70" t="s">
        <v>48</v>
      </c>
    </row>
    <row r="4" spans="1:17" s="60" customFormat="1" ht="15.75" customHeight="1">
      <c r="A4" s="55" t="s">
        <v>17</v>
      </c>
      <c r="B4" s="61" t="e">
        <f>'ميزان مراجعة'!C5</f>
        <v>#REF!</v>
      </c>
      <c r="C4" s="61" t="e">
        <f>'ميزان مراجعة'!D5</f>
        <v>#REF!</v>
      </c>
      <c r="D4" s="62"/>
      <c r="E4" s="61" t="e">
        <f>'ميزان مراجعة'!E5</f>
        <v>#REF!</v>
      </c>
      <c r="F4" s="61" t="e">
        <f>'ميزان مراجعة'!F5</f>
        <v>#REF!</v>
      </c>
      <c r="G4" s="62"/>
      <c r="H4" s="63"/>
      <c r="I4" s="63"/>
      <c r="J4" s="62"/>
      <c r="K4" s="63" t="e">
        <f t="shared" ref="K4:K19" si="0">IF(E4-F4&gt;=0,E4-F4,0)</f>
        <v>#REF!</v>
      </c>
      <c r="L4" s="63" t="e">
        <f t="shared" ref="L4:L19" si="1">IF(F4-E4&gt;=0,F4-E4,0)</f>
        <v>#REF!</v>
      </c>
      <c r="M4" s="59"/>
      <c r="Q4" s="185"/>
    </row>
    <row r="5" spans="1:17" s="60" customFormat="1" ht="15.75" customHeight="1">
      <c r="A5" s="56" t="s">
        <v>145</v>
      </c>
      <c r="B5" s="61" t="e">
        <f>'ميزان مراجعة'!C22</f>
        <v>#REF!</v>
      </c>
      <c r="C5" s="61" t="e">
        <f>'ميزان مراجعة'!D22</f>
        <v>#REF!</v>
      </c>
      <c r="D5" s="62"/>
      <c r="E5" s="61" t="e">
        <f>'ميزان مراجعة'!E22</f>
        <v>#REF!</v>
      </c>
      <c r="F5" s="61" t="e">
        <f>'ميزان مراجعة'!F22</f>
        <v>#REF!</v>
      </c>
      <c r="G5" s="62"/>
      <c r="H5" s="63"/>
      <c r="I5" s="63"/>
      <c r="J5" s="62"/>
      <c r="K5" s="63" t="e">
        <f>IF(E5-F5&gt;=0,E5-F5,0)</f>
        <v>#REF!</v>
      </c>
      <c r="L5" s="63" t="e">
        <f>IF(F5-E5&gt;=0,F5-E5,0)</f>
        <v>#REF!</v>
      </c>
      <c r="M5" s="59"/>
    </row>
    <row r="6" spans="1:17" s="60" customFormat="1" ht="15.75" customHeight="1">
      <c r="A6" s="56" t="s">
        <v>0</v>
      </c>
      <c r="B6" s="61" t="e">
        <f>'ميزان مراجعة'!C23</f>
        <v>#REF!</v>
      </c>
      <c r="C6" s="61" t="e">
        <f>'ميزان مراجعة'!D23</f>
        <v>#REF!</v>
      </c>
      <c r="D6" s="62"/>
      <c r="E6" s="61" t="e">
        <f>'ميزان مراجعة'!E23</f>
        <v>#REF!</v>
      </c>
      <c r="F6" s="61" t="e">
        <f>'ميزان مراجعة'!F23</f>
        <v>#REF!</v>
      </c>
      <c r="G6" s="62"/>
      <c r="H6" s="63"/>
      <c r="I6" s="63"/>
      <c r="J6" s="62"/>
      <c r="K6" s="63" t="e">
        <f t="shared" si="0"/>
        <v>#REF!</v>
      </c>
      <c r="L6" s="63" t="e">
        <f t="shared" si="1"/>
        <v>#REF!</v>
      </c>
      <c r="M6" s="59"/>
    </row>
    <row r="7" spans="1:17" s="60" customFormat="1" ht="15.75" customHeight="1">
      <c r="A7" s="56" t="s">
        <v>187</v>
      </c>
      <c r="B7" s="61" t="e">
        <f>'ميزان مراجعة'!C27</f>
        <v>#REF!</v>
      </c>
      <c r="C7" s="61" t="e">
        <f>'ميزان مراجعة'!D27</f>
        <v>#REF!</v>
      </c>
      <c r="D7" s="62"/>
      <c r="E7" s="61" t="e">
        <f>'ميزان مراجعة'!E27</f>
        <v>#REF!</v>
      </c>
      <c r="F7" s="61" t="e">
        <f>'ميزان مراجعة'!F27</f>
        <v>#REF!</v>
      </c>
      <c r="G7" s="62"/>
      <c r="H7" s="63"/>
      <c r="I7" s="63"/>
      <c r="J7" s="62"/>
      <c r="K7" s="63" t="e">
        <f t="shared" si="0"/>
        <v>#REF!</v>
      </c>
      <c r="L7" s="63" t="e">
        <f>IF(F7-E7&gt;=0,F7-E7,0)</f>
        <v>#REF!</v>
      </c>
      <c r="M7" s="59"/>
    </row>
    <row r="8" spans="1:17" s="60" customFormat="1" ht="15.75" customHeight="1">
      <c r="A8" s="56" t="s">
        <v>1</v>
      </c>
      <c r="B8" s="61" t="e">
        <f>'ميزان مراجعة'!C41</f>
        <v>#REF!</v>
      </c>
      <c r="C8" s="61" t="e">
        <f>'ميزان مراجعة'!D41</f>
        <v>#REF!</v>
      </c>
      <c r="D8" s="62"/>
      <c r="E8" s="61" t="e">
        <f>'ميزان مراجعة'!E41</f>
        <v>#REF!</v>
      </c>
      <c r="F8" s="61" t="e">
        <f>'ميزان مراجعة'!F41</f>
        <v>#REF!</v>
      </c>
      <c r="G8" s="62"/>
      <c r="H8" s="63"/>
      <c r="I8" s="63"/>
      <c r="J8" s="62"/>
      <c r="K8" s="63" t="e">
        <f t="shared" si="0"/>
        <v>#REF!</v>
      </c>
      <c r="L8" s="63" t="e">
        <f t="shared" si="1"/>
        <v>#REF!</v>
      </c>
      <c r="M8" s="59"/>
    </row>
    <row r="9" spans="1:17" s="60" customFormat="1" ht="15.75" customHeight="1">
      <c r="A9" s="56" t="s">
        <v>206</v>
      </c>
      <c r="B9" s="61" t="e">
        <f>'ميزان مراجعة'!C38</f>
        <v>#REF!</v>
      </c>
      <c r="C9" s="61" t="e">
        <f>'ميزان مراجعة'!D38</f>
        <v>#REF!</v>
      </c>
      <c r="D9" s="62"/>
      <c r="E9" s="61" t="e">
        <f>'ميزان مراجعة'!E38</f>
        <v>#REF!</v>
      </c>
      <c r="F9" s="61" t="e">
        <f>'ميزان مراجعة'!F38</f>
        <v>#REF!</v>
      </c>
      <c r="G9" s="62"/>
      <c r="H9" s="63"/>
      <c r="I9" s="63"/>
      <c r="J9" s="62"/>
      <c r="K9" s="63" t="e">
        <f t="shared" si="0"/>
        <v>#REF!</v>
      </c>
      <c r="L9" s="63" t="e">
        <f t="shared" si="1"/>
        <v>#REF!</v>
      </c>
      <c r="M9" s="59"/>
    </row>
    <row r="10" spans="1:17" s="60" customFormat="1" ht="15.75" customHeight="1">
      <c r="A10" s="56" t="s">
        <v>201</v>
      </c>
      <c r="B10" s="61" t="e">
        <f>'ميزان مراجعة'!C54</f>
        <v>#REF!</v>
      </c>
      <c r="C10" s="61" t="e">
        <f>'ميزان مراجعة'!D54</f>
        <v>#REF!</v>
      </c>
      <c r="D10" s="62"/>
      <c r="E10" s="61" t="e">
        <f>'ميزان مراجعة'!E54</f>
        <v>#REF!</v>
      </c>
      <c r="F10" s="61" t="e">
        <f>'ميزان مراجعة'!F54</f>
        <v>#REF!</v>
      </c>
      <c r="G10" s="62"/>
      <c r="H10" s="63"/>
      <c r="I10" s="63"/>
      <c r="J10" s="62"/>
      <c r="K10" s="63" t="e">
        <f t="shared" si="0"/>
        <v>#REF!</v>
      </c>
      <c r="L10" s="63" t="e">
        <f t="shared" si="1"/>
        <v>#REF!</v>
      </c>
      <c r="M10" s="59"/>
    </row>
    <row r="11" spans="1:17" s="60" customFormat="1" ht="15.75" customHeight="1">
      <c r="A11" s="56" t="s">
        <v>188</v>
      </c>
      <c r="B11" s="61" t="e">
        <f>'ميزان مراجعة'!C30</f>
        <v>#REF!</v>
      </c>
      <c r="C11" s="61" t="e">
        <f>'ميزان مراجعة'!D30</f>
        <v>#REF!</v>
      </c>
      <c r="D11" s="62"/>
      <c r="E11" s="61" t="e">
        <f>'ميزان مراجعة'!E30</f>
        <v>#REF!</v>
      </c>
      <c r="F11" s="61" t="e">
        <f>'ميزان مراجعة'!F30</f>
        <v>#REF!</v>
      </c>
      <c r="G11" s="62"/>
      <c r="H11" s="63"/>
      <c r="I11" s="63"/>
      <c r="J11" s="62"/>
      <c r="K11" s="63" t="e">
        <f t="shared" si="0"/>
        <v>#REF!</v>
      </c>
      <c r="L11" s="63" t="e">
        <f t="shared" si="1"/>
        <v>#REF!</v>
      </c>
      <c r="M11" s="59"/>
    </row>
    <row r="12" spans="1:17" s="60" customFormat="1" ht="15.75" customHeight="1">
      <c r="A12" s="56" t="s">
        <v>20</v>
      </c>
      <c r="B12" s="61" t="e">
        <f>'ميزان مراجعة'!C67</f>
        <v>#REF!</v>
      </c>
      <c r="C12" s="61" t="e">
        <f>'ميزان مراجعة'!D67</f>
        <v>#REF!</v>
      </c>
      <c r="D12" s="62"/>
      <c r="E12" s="61" t="e">
        <f>'ميزان مراجعة'!E67</f>
        <v>#REF!</v>
      </c>
      <c r="F12" s="61" t="e">
        <f>'ميزان مراجعة'!F67</f>
        <v>#REF!</v>
      </c>
      <c r="G12" s="62"/>
      <c r="H12" s="63"/>
      <c r="I12" s="63"/>
      <c r="J12" s="62"/>
      <c r="K12" s="63" t="e">
        <f t="shared" si="0"/>
        <v>#REF!</v>
      </c>
      <c r="L12" s="63" t="e">
        <f>IF(F12-E12&gt;=0,F12-E12,0)</f>
        <v>#REF!</v>
      </c>
      <c r="M12" s="59"/>
    </row>
    <row r="13" spans="1:17" s="60" customFormat="1" ht="15.75" customHeight="1">
      <c r="A13" s="56" t="s">
        <v>18</v>
      </c>
      <c r="B13" s="61" t="e">
        <f>'ميزان مراجعة'!C79</f>
        <v>#REF!</v>
      </c>
      <c r="C13" s="61" t="e">
        <f>'ميزان مراجعة'!D79</f>
        <v>#REF!</v>
      </c>
      <c r="D13" s="62"/>
      <c r="E13" s="61" t="e">
        <f>'ميزان مراجعة'!E79</f>
        <v>#REF!</v>
      </c>
      <c r="F13" s="61" t="e">
        <f>'ميزان مراجعة'!F79</f>
        <v>#REF!</v>
      </c>
      <c r="G13" s="62"/>
      <c r="H13" s="63"/>
      <c r="I13" s="63"/>
      <c r="J13" s="62"/>
      <c r="K13" s="63" t="e">
        <f t="shared" si="0"/>
        <v>#REF!</v>
      </c>
      <c r="L13" s="63" t="e">
        <f t="shared" si="1"/>
        <v>#REF!</v>
      </c>
      <c r="M13" s="59"/>
    </row>
    <row r="14" spans="1:17" s="60" customFormat="1" ht="15.75" customHeight="1">
      <c r="A14" s="56" t="s">
        <v>27</v>
      </c>
      <c r="B14" s="61" t="e">
        <f>'ميزان مراجعة'!C82</f>
        <v>#REF!</v>
      </c>
      <c r="C14" s="61" t="e">
        <f>'ميزان مراجعة'!D82</f>
        <v>#REF!</v>
      </c>
      <c r="D14" s="62"/>
      <c r="E14" s="61" t="e">
        <f>'ميزان مراجعة'!E82</f>
        <v>#REF!</v>
      </c>
      <c r="F14" s="61" t="e">
        <f>'ميزان مراجعة'!F79</f>
        <v>#REF!</v>
      </c>
      <c r="G14" s="62"/>
      <c r="H14" s="63"/>
      <c r="I14" s="63"/>
      <c r="J14" s="62"/>
      <c r="K14" s="63" t="e">
        <f>IF(E14-F14&gt;=0,E14-F14,0)</f>
        <v>#REF!</v>
      </c>
      <c r="L14" s="63" t="e">
        <f>IF(F14-E14&gt;=0,F14-E14,0)</f>
        <v>#REF!</v>
      </c>
      <c r="M14" s="59"/>
    </row>
    <row r="15" spans="1:17" s="60" customFormat="1" ht="15.75" customHeight="1">
      <c r="A15" s="56" t="s">
        <v>183</v>
      </c>
      <c r="B15" s="61" t="e">
        <f>'ميزان مراجعة'!C86</f>
        <v>#REF!</v>
      </c>
      <c r="C15" s="61" t="e">
        <f>'ميزان مراجعة'!D86</f>
        <v>#REF!</v>
      </c>
      <c r="D15" s="62"/>
      <c r="E15" s="61" t="e">
        <f>'ميزان مراجعة'!E86</f>
        <v>#REF!</v>
      </c>
      <c r="F15" s="61" t="e">
        <f>'ميزان مراجعة'!F86</f>
        <v>#REF!</v>
      </c>
      <c r="G15" s="62"/>
      <c r="H15" s="63"/>
      <c r="I15" s="63"/>
      <c r="J15" s="62"/>
      <c r="K15" s="63" t="e">
        <f>IF(E15-F15&gt;=0,E15-F15,0)</f>
        <v>#REF!</v>
      </c>
      <c r="L15" s="63" t="e">
        <f>IF(F15-E15&gt;=0,F15-E15,0)</f>
        <v>#REF!</v>
      </c>
      <c r="M15" s="59"/>
    </row>
    <row r="16" spans="1:17" s="60" customFormat="1" ht="15.75" customHeight="1">
      <c r="A16" s="56" t="s">
        <v>219</v>
      </c>
      <c r="B16" s="61" t="e">
        <f>'ميزان مراجعة'!C155</f>
        <v>#REF!</v>
      </c>
      <c r="C16" s="61" t="e">
        <f>'ميزان مراجعة'!D155</f>
        <v>#REF!</v>
      </c>
      <c r="D16" s="62"/>
      <c r="E16" s="61" t="e">
        <f>'ميزان مراجعة'!E155</f>
        <v>#REF!</v>
      </c>
      <c r="F16" s="61" t="e">
        <f>'ميزان مراجعة'!F155</f>
        <v>#REF!</v>
      </c>
      <c r="G16" s="62"/>
      <c r="H16" s="63"/>
      <c r="I16" s="63"/>
      <c r="J16" s="62"/>
      <c r="K16" s="63" t="e">
        <f>IF(E16-F16&gt;=0,E16-F16,0)</f>
        <v>#REF!</v>
      </c>
      <c r="L16" s="63" t="e">
        <f>IF(F16-E16&gt;=0,F16-E16,0)</f>
        <v>#REF!</v>
      </c>
      <c r="M16" s="59"/>
    </row>
    <row r="17" spans="1:13" s="60" customFormat="1" ht="15.75" customHeight="1">
      <c r="A17" s="56" t="s">
        <v>2</v>
      </c>
      <c r="B17" s="61" t="e">
        <f>'ميزان مراجعة اجمالي'!C90</f>
        <v>#REF!</v>
      </c>
      <c r="C17" s="61" t="e">
        <f>'ميزان مراجعة اجمالي'!D90</f>
        <v>#REF!</v>
      </c>
      <c r="D17" s="62"/>
      <c r="E17" s="61" t="e">
        <f>B17</f>
        <v>#REF!</v>
      </c>
      <c r="F17" s="61" t="e">
        <f>C17</f>
        <v>#REF!</v>
      </c>
      <c r="G17" s="62"/>
      <c r="H17" s="63" t="e">
        <f>IF(E17-F17&gt;=0,E17-F17,0)</f>
        <v>#REF!</v>
      </c>
      <c r="I17" s="63" t="e">
        <f t="shared" ref="I17" si="2">IF(F17-E17&gt;=0,F17-E17,0)</f>
        <v>#REF!</v>
      </c>
      <c r="J17" s="62"/>
      <c r="K17" s="63"/>
      <c r="L17" s="63" t="e">
        <f t="shared" si="1"/>
        <v>#REF!</v>
      </c>
      <c r="M17" s="59"/>
    </row>
    <row r="18" spans="1:13" s="60" customFormat="1" ht="15.75" customHeight="1">
      <c r="A18" s="56" t="s">
        <v>3</v>
      </c>
      <c r="B18" s="61" t="e">
        <f>'ميزان مراجعة'!C160</f>
        <v>#REF!</v>
      </c>
      <c r="C18" s="61" t="e">
        <f>'ميزان مراجعة'!D160</f>
        <v>#REF!</v>
      </c>
      <c r="D18" s="62"/>
      <c r="E18" s="61" t="e">
        <f>'ميزان مراجعة'!E160</f>
        <v>#REF!</v>
      </c>
      <c r="F18" s="61" t="e">
        <f>'ميزان مراجعة'!F160</f>
        <v>#REF!</v>
      </c>
      <c r="G18" s="62"/>
      <c r="H18" s="63"/>
      <c r="I18" s="63"/>
      <c r="J18" s="62"/>
      <c r="K18" s="63" t="e">
        <f t="shared" si="0"/>
        <v>#REF!</v>
      </c>
      <c r="L18" s="63" t="e">
        <f t="shared" si="1"/>
        <v>#REF!</v>
      </c>
      <c r="M18" s="59"/>
    </row>
    <row r="19" spans="1:13" s="60" customFormat="1" ht="15.75" customHeight="1">
      <c r="A19" s="56" t="s">
        <v>99</v>
      </c>
      <c r="B19" s="61" t="e">
        <f>'ميزان مراجعة'!C165</f>
        <v>#REF!</v>
      </c>
      <c r="C19" s="61" t="e">
        <f>'ميزان مراجعة'!D165</f>
        <v>#REF!</v>
      </c>
      <c r="D19" s="62"/>
      <c r="E19" s="61" t="e">
        <f>'ميزان مراجعة'!E165</f>
        <v>#REF!</v>
      </c>
      <c r="F19" s="61" t="e">
        <f>'ميزان مراجعة'!F165</f>
        <v>#REF!</v>
      </c>
      <c r="G19" s="62"/>
      <c r="H19" s="63"/>
      <c r="I19" s="63"/>
      <c r="J19" s="62"/>
      <c r="K19" s="63" t="e">
        <f t="shared" si="0"/>
        <v>#REF!</v>
      </c>
      <c r="L19" s="63" t="e">
        <f t="shared" si="1"/>
        <v>#REF!</v>
      </c>
      <c r="M19" s="59"/>
    </row>
    <row r="20" spans="1:13" s="60" customFormat="1" ht="15.75" customHeight="1">
      <c r="A20" s="56" t="s">
        <v>4</v>
      </c>
      <c r="B20" s="61" t="e">
        <f>'ميزان مراجعة'!C168</f>
        <v>#REF!</v>
      </c>
      <c r="C20" s="61" t="e">
        <f>'ميزان مراجعة'!D168</f>
        <v>#REF!</v>
      </c>
      <c r="D20" s="62"/>
      <c r="E20" s="61" t="e">
        <f>'ميزان مراجعة'!E168</f>
        <v>#REF!</v>
      </c>
      <c r="F20" s="61" t="e">
        <f>'ميزان مراجعة'!F168</f>
        <v>#REF!</v>
      </c>
      <c r="G20" s="62"/>
      <c r="H20" s="63"/>
      <c r="I20" s="63"/>
      <c r="J20" s="62"/>
      <c r="K20" s="63" t="e">
        <f t="shared" ref="K20:K25" si="3">IF(E20-F20&gt;=0,E20-F20,0)</f>
        <v>#REF!</v>
      </c>
      <c r="L20" s="63" t="e">
        <f t="shared" ref="L20:L25" si="4">IF(F20-E20&gt;=0,F20-E20,0)</f>
        <v>#REF!</v>
      </c>
      <c r="M20" s="59"/>
    </row>
    <row r="21" spans="1:13" s="60" customFormat="1" ht="15.75" customHeight="1">
      <c r="A21" s="56" t="s">
        <v>70</v>
      </c>
      <c r="B21" s="61" t="e">
        <f>'ميزان مراجعة'!C173</f>
        <v>#REF!</v>
      </c>
      <c r="C21" s="61" t="e">
        <f>'ميزان مراجعة'!D173</f>
        <v>#REF!</v>
      </c>
      <c r="D21" s="62"/>
      <c r="E21" s="61" t="e">
        <f>'ميزان مراجعة'!E173</f>
        <v>#REF!</v>
      </c>
      <c r="F21" s="61" t="e">
        <f>'ميزان مراجعة'!F173</f>
        <v>#REF!</v>
      </c>
      <c r="G21" s="62"/>
      <c r="H21" s="63"/>
      <c r="I21" s="63"/>
      <c r="J21" s="62"/>
      <c r="K21" s="63" t="e">
        <f t="shared" si="3"/>
        <v>#REF!</v>
      </c>
      <c r="L21" s="63" t="e">
        <f t="shared" si="4"/>
        <v>#REF!</v>
      </c>
      <c r="M21" s="59"/>
    </row>
    <row r="22" spans="1:13" s="60" customFormat="1" ht="15.75" customHeight="1">
      <c r="A22" s="56" t="s">
        <v>24</v>
      </c>
      <c r="B22" s="61" t="e">
        <f>'ميزان مراجعة'!C183</f>
        <v>#REF!</v>
      </c>
      <c r="C22" s="61" t="e">
        <f>'ميزان مراجعة'!D183</f>
        <v>#REF!</v>
      </c>
      <c r="D22" s="62"/>
      <c r="E22" s="61" t="e">
        <f>'ميزان مراجعة'!E183</f>
        <v>#REF!</v>
      </c>
      <c r="F22" s="61" t="e">
        <f>'ميزان مراجعة'!F183</f>
        <v>#REF!</v>
      </c>
      <c r="G22" s="62"/>
      <c r="H22" s="63"/>
      <c r="I22" s="63"/>
      <c r="J22" s="62"/>
      <c r="K22" s="63" t="e">
        <f t="shared" si="3"/>
        <v>#REF!</v>
      </c>
      <c r="L22" s="63" t="e">
        <f t="shared" si="4"/>
        <v>#REF!</v>
      </c>
      <c r="M22" s="59"/>
    </row>
    <row r="23" spans="1:13" s="60" customFormat="1" ht="15.75" customHeight="1">
      <c r="A23" s="56" t="s">
        <v>25</v>
      </c>
      <c r="B23" s="61" t="e">
        <f>'ميزان مراجعة'!C187</f>
        <v>#REF!</v>
      </c>
      <c r="C23" s="61" t="e">
        <f>'ميزان مراجعة'!D187</f>
        <v>#REF!</v>
      </c>
      <c r="D23" s="62"/>
      <c r="E23" s="61" t="e">
        <f>'ميزان مراجعة'!E187</f>
        <v>#REF!</v>
      </c>
      <c r="F23" s="61" t="e">
        <f>'ميزان مراجعة'!F187</f>
        <v>#REF!</v>
      </c>
      <c r="G23" s="62"/>
      <c r="H23" s="63" t="e">
        <f t="shared" ref="H23" si="5">IF(E23-F23&gt;=0,E23-F23,0)</f>
        <v>#REF!</v>
      </c>
      <c r="I23" s="63"/>
      <c r="J23" s="62"/>
      <c r="K23" s="63" t="e">
        <f t="shared" si="3"/>
        <v>#REF!</v>
      </c>
      <c r="L23" s="63" t="e">
        <f t="shared" si="4"/>
        <v>#REF!</v>
      </c>
      <c r="M23" s="59"/>
    </row>
    <row r="24" spans="1:13" s="60" customFormat="1" ht="15.75" customHeight="1">
      <c r="A24" s="56" t="s">
        <v>23</v>
      </c>
      <c r="B24" s="61" t="e">
        <f>'ميزان مراجعة'!C188</f>
        <v>#REF!</v>
      </c>
      <c r="C24" s="61" t="e">
        <f>'ميزان مراجعة'!D188</f>
        <v>#REF!</v>
      </c>
      <c r="D24" s="62"/>
      <c r="E24" s="61" t="e">
        <f>'ميزان مراجعة'!E188</f>
        <v>#REF!</v>
      </c>
      <c r="F24" s="61" t="e">
        <f>'ميزان مراجعة'!F188</f>
        <v>#REF!</v>
      </c>
      <c r="G24" s="62"/>
      <c r="H24" s="63"/>
      <c r="I24" s="63"/>
      <c r="J24" s="62"/>
      <c r="K24" s="63" t="e">
        <f t="shared" si="3"/>
        <v>#REF!</v>
      </c>
      <c r="L24" s="63" t="e">
        <f t="shared" si="4"/>
        <v>#REF!</v>
      </c>
      <c r="M24" s="59"/>
    </row>
    <row r="25" spans="1:13" s="60" customFormat="1" ht="15.75" customHeight="1">
      <c r="A25" s="56" t="s">
        <v>26</v>
      </c>
      <c r="B25" s="61" t="e">
        <f>'ميزان مراجعة'!C192</f>
        <v>#REF!</v>
      </c>
      <c r="C25" s="61" t="e">
        <f>'ميزان مراجعة'!D192</f>
        <v>#REF!</v>
      </c>
      <c r="D25" s="62"/>
      <c r="E25" s="61" t="e">
        <f>'ميزان مراجعة'!E192</f>
        <v>#REF!</v>
      </c>
      <c r="F25" s="61" t="e">
        <f>'ميزان مراجعة'!F192</f>
        <v>#REF!</v>
      </c>
      <c r="G25" s="62"/>
      <c r="H25" s="63"/>
      <c r="I25" s="63"/>
      <c r="J25" s="62"/>
      <c r="K25" s="63" t="e">
        <f t="shared" si="3"/>
        <v>#REF!</v>
      </c>
      <c r="L25" s="63" t="e">
        <f t="shared" si="4"/>
        <v>#REF!</v>
      </c>
      <c r="M25" s="59"/>
    </row>
    <row r="26" spans="1:13" s="60" customFormat="1" ht="15.75" customHeight="1">
      <c r="A26" s="56" t="s">
        <v>5</v>
      </c>
      <c r="B26" s="61" t="e">
        <f>'ميزان مراجعة'!C196</f>
        <v>#REF!</v>
      </c>
      <c r="C26" s="61" t="e">
        <f>'ميزان مراجعة'!D196</f>
        <v>#REF!</v>
      </c>
      <c r="D26" s="62"/>
      <c r="E26" s="61" t="e">
        <f>'ميزان مراجعة'!E196</f>
        <v>#REF!</v>
      </c>
      <c r="F26" s="61" t="e">
        <f>'ميزان مراجعة'!F196</f>
        <v>#REF!</v>
      </c>
      <c r="G26" s="62"/>
      <c r="H26" s="63" t="e">
        <f>E26</f>
        <v>#REF!</v>
      </c>
      <c r="I26" s="63"/>
      <c r="J26" s="62"/>
      <c r="K26" s="63"/>
      <c r="L26" s="63"/>
      <c r="M26" s="59"/>
    </row>
    <row r="27" spans="1:13" s="60" customFormat="1" ht="15.75" customHeight="1">
      <c r="A27" s="56" t="s">
        <v>6</v>
      </c>
      <c r="B27" s="61" t="e">
        <f>'ميزان مراجعة'!C203</f>
        <v>#REF!</v>
      </c>
      <c r="C27" s="61" t="e">
        <f>'ميزان مراجعة'!D203</f>
        <v>#REF!</v>
      </c>
      <c r="D27" s="62"/>
      <c r="E27" s="61" t="e">
        <f>'ميزان مراجعة'!E203</f>
        <v>#REF!</v>
      </c>
      <c r="F27" s="61" t="e">
        <f>'ميزان مراجعة'!F203</f>
        <v>#REF!</v>
      </c>
      <c r="G27" s="62"/>
      <c r="H27" s="63" t="e">
        <f t="shared" ref="H27:H33" si="6">IF(E27-F27&gt;=0,E27-F27,0)</f>
        <v>#REF!</v>
      </c>
      <c r="I27" s="63" t="e">
        <f t="shared" ref="I27:I33" si="7">IF(F27-E27&gt;=0,F27-E27,0)</f>
        <v>#REF!</v>
      </c>
      <c r="J27" s="62"/>
      <c r="K27" s="63"/>
      <c r="L27" s="63"/>
      <c r="M27" s="59"/>
    </row>
    <row r="28" spans="1:13" s="60" customFormat="1" ht="15.75" customHeight="1">
      <c r="A28" s="56" t="s">
        <v>185</v>
      </c>
      <c r="B28" s="61" t="e">
        <f>'ميزان مراجعة'!C123</f>
        <v>#REF!</v>
      </c>
      <c r="C28" s="61" t="e">
        <f>'ميزان مراجعة اجمالي'!D123</f>
        <v>#REF!</v>
      </c>
      <c r="D28" s="62"/>
      <c r="E28" s="61" t="e">
        <f>'ميزان مراجعة'!E123</f>
        <v>#REF!</v>
      </c>
      <c r="F28" s="61" t="e">
        <f>'ميزان مراجعة'!F123</f>
        <v>#REF!</v>
      </c>
      <c r="G28" s="62"/>
      <c r="H28" s="63" t="e">
        <f t="shared" si="6"/>
        <v>#REF!</v>
      </c>
      <c r="I28" s="63" t="e">
        <f t="shared" si="7"/>
        <v>#REF!</v>
      </c>
      <c r="J28" s="62"/>
      <c r="K28" s="63"/>
      <c r="L28" s="63"/>
      <c r="M28" s="59"/>
    </row>
    <row r="29" spans="1:13" s="60" customFormat="1" ht="15.75" customHeight="1">
      <c r="A29" s="56" t="s">
        <v>16</v>
      </c>
      <c r="B29" s="61" t="e">
        <f>'ميزان مراجعة'!C204</f>
        <v>#REF!</v>
      </c>
      <c r="C29" s="61" t="e">
        <f>'ميزان مراجعة'!D204</f>
        <v>#REF!</v>
      </c>
      <c r="D29" s="62"/>
      <c r="E29" s="61" t="e">
        <f>'ميزان مراجعة'!E204</f>
        <v>#REF!</v>
      </c>
      <c r="F29" s="61" t="e">
        <f>'ميزان مراجعة'!F204</f>
        <v>#REF!</v>
      </c>
      <c r="G29" s="62"/>
      <c r="H29" s="63" t="e">
        <f t="shared" si="6"/>
        <v>#REF!</v>
      </c>
      <c r="I29" s="63" t="e">
        <f t="shared" si="7"/>
        <v>#REF!</v>
      </c>
      <c r="J29" s="62"/>
      <c r="K29" s="63"/>
      <c r="L29" s="63"/>
      <c r="M29" s="59"/>
    </row>
    <row r="30" spans="1:13" s="60" customFormat="1" ht="15.75" customHeight="1">
      <c r="A30" s="56" t="s">
        <v>97</v>
      </c>
      <c r="B30" s="61" t="e">
        <f>'ميزان مراجعة اجمالي'!C160</f>
        <v>#REF!</v>
      </c>
      <c r="C30" s="61" t="e">
        <f>'ميزان مراجعة اجمالي'!D160</f>
        <v>#REF!</v>
      </c>
      <c r="D30" s="62"/>
      <c r="E30" s="61" t="e">
        <f>'ميزان مراجعة اجمالي'!E160</f>
        <v>#REF!</v>
      </c>
      <c r="F30" s="61" t="e">
        <f>'ميزان مراجعة اجمالي'!F160</f>
        <v>#REF!</v>
      </c>
      <c r="G30" s="62"/>
      <c r="H30" s="63"/>
      <c r="I30" s="63" t="e">
        <f t="shared" si="7"/>
        <v>#REF!</v>
      </c>
      <c r="J30" s="62"/>
      <c r="K30" s="63" t="e">
        <f t="shared" ref="K30" si="8">IF(E30-F30&gt;=0,E30-F30,0)</f>
        <v>#REF!</v>
      </c>
      <c r="L30" s="63"/>
      <c r="M30" s="59"/>
    </row>
    <row r="31" spans="1:13" s="60" customFormat="1" ht="15.75" customHeight="1">
      <c r="A31" s="56" t="s">
        <v>63</v>
      </c>
      <c r="B31" s="61" t="e">
        <f>'ميزان مراجعة'!C206</f>
        <v>#REF!</v>
      </c>
      <c r="C31" s="61" t="e">
        <f>'ميزان مراجعة'!D206</f>
        <v>#REF!</v>
      </c>
      <c r="D31" s="62"/>
      <c r="E31" s="61" t="e">
        <f>'ميزان مراجعة'!E206</f>
        <v>#REF!</v>
      </c>
      <c r="F31" s="61"/>
      <c r="G31" s="62"/>
      <c r="H31" s="63" t="e">
        <f t="shared" si="6"/>
        <v>#REF!</v>
      </c>
      <c r="I31" s="63" t="e">
        <f t="shared" si="7"/>
        <v>#REF!</v>
      </c>
      <c r="J31" s="62"/>
      <c r="K31" s="63"/>
      <c r="L31" s="63"/>
      <c r="M31" s="59"/>
    </row>
    <row r="32" spans="1:13" s="60" customFormat="1" ht="15.75" customHeight="1">
      <c r="A32" s="56" t="s">
        <v>22</v>
      </c>
      <c r="B32" s="61" t="e">
        <f>'ميزان مراجعة'!C211</f>
        <v>#REF!</v>
      </c>
      <c r="C32" s="61" t="e">
        <f>'ميزان مراجعة'!D211</f>
        <v>#REF!</v>
      </c>
      <c r="D32" s="62"/>
      <c r="E32" s="61" t="e">
        <f>'ميزان مراجعة'!E210</f>
        <v>#REF!</v>
      </c>
      <c r="F32" s="61" t="e">
        <f>'ميزان مراجعة'!F211</f>
        <v>#REF!</v>
      </c>
      <c r="G32" s="62"/>
      <c r="H32" s="63" t="e">
        <f t="shared" si="6"/>
        <v>#REF!</v>
      </c>
      <c r="I32" s="63" t="e">
        <f t="shared" si="7"/>
        <v>#REF!</v>
      </c>
      <c r="J32" s="62"/>
      <c r="K32" s="63"/>
      <c r="L32" s="63"/>
      <c r="M32" s="59"/>
    </row>
    <row r="33" spans="1:13" s="60" customFormat="1" ht="15.75" customHeight="1">
      <c r="A33" s="56" t="s">
        <v>226</v>
      </c>
      <c r="B33" s="61" t="e">
        <f>'ميزان مراجعة'!C243</f>
        <v>#REF!</v>
      </c>
      <c r="C33" s="61" t="e">
        <f>'ميزان مراجعة'!D243</f>
        <v>#REF!</v>
      </c>
      <c r="D33" s="62"/>
      <c r="E33" s="61" t="e">
        <f>'ميزان مراجعة'!E243</f>
        <v>#REF!</v>
      </c>
      <c r="F33" s="61" t="e">
        <f>'ميزان مراجعة'!F243</f>
        <v>#REF!</v>
      </c>
      <c r="G33" s="62"/>
      <c r="H33" s="63" t="e">
        <f t="shared" si="6"/>
        <v>#REF!</v>
      </c>
      <c r="I33" s="63" t="e">
        <f t="shared" si="7"/>
        <v>#REF!</v>
      </c>
      <c r="J33" s="62"/>
      <c r="K33" s="63"/>
      <c r="L33" s="63"/>
      <c r="M33" s="59"/>
    </row>
    <row r="34" spans="1:13" s="60" customFormat="1" ht="15.75" customHeight="1">
      <c r="A34" s="56" t="s">
        <v>29</v>
      </c>
      <c r="B34" s="61" t="e">
        <f>'ميزان مراجعة'!C262</f>
        <v>#REF!</v>
      </c>
      <c r="C34" s="61" t="e">
        <f>'ميزان مراجعة'!D262</f>
        <v>#REF!</v>
      </c>
      <c r="D34" s="62"/>
      <c r="E34" s="61" t="e">
        <f>'ميزان مراجعة'!E262</f>
        <v>#REF!</v>
      </c>
      <c r="F34" s="61" t="e">
        <f>'ميزان مراجعة'!F262</f>
        <v>#REF!</v>
      </c>
      <c r="G34" s="62"/>
      <c r="H34" s="63" t="e">
        <f>IF(E34-F34&gt;=0,E34-F34,0)</f>
        <v>#REF!</v>
      </c>
      <c r="I34" s="63" t="e">
        <f>IF(F34-E34&gt;=0,F34-E34,0)</f>
        <v>#REF!</v>
      </c>
      <c r="J34" s="62"/>
      <c r="K34" s="63"/>
      <c r="L34" s="63"/>
      <c r="M34" s="59"/>
    </row>
    <row r="35" spans="1:13" s="60" customFormat="1" ht="15.75" customHeight="1">
      <c r="A35" s="56"/>
      <c r="B35" s="61" t="e">
        <f>'ميزان مراجعة'!C261</f>
        <v>#REF!</v>
      </c>
      <c r="C35" s="61"/>
      <c r="D35" s="62"/>
      <c r="E35" s="61"/>
      <c r="F35" s="61"/>
      <c r="G35" s="62"/>
      <c r="H35" s="63"/>
      <c r="I35" s="63"/>
      <c r="J35" s="62"/>
      <c r="K35" s="63"/>
      <c r="L35" s="63"/>
      <c r="M35" s="59"/>
    </row>
    <row r="36" spans="1:13" s="60" customFormat="1" ht="15.75" customHeight="1">
      <c r="A36" s="78" t="s">
        <v>65</v>
      </c>
      <c r="B36" s="61" t="e">
        <f>'ميزان مراجعة'!C262</f>
        <v>#REF!</v>
      </c>
      <c r="C36" s="61"/>
      <c r="D36" s="62"/>
      <c r="E36" s="61"/>
      <c r="F36" s="61"/>
      <c r="G36" s="62"/>
      <c r="H36" s="63"/>
      <c r="I36" s="63" t="e">
        <f>#REF!</f>
        <v>#REF!</v>
      </c>
      <c r="J36" s="62"/>
      <c r="K36" s="63" t="e">
        <f>I36</f>
        <v>#REF!</v>
      </c>
      <c r="L36" s="63"/>
      <c r="M36" s="59"/>
    </row>
    <row r="37" spans="1:13" s="60" customFormat="1" ht="15.75" customHeight="1">
      <c r="A37" s="78" t="s">
        <v>64</v>
      </c>
      <c r="B37" s="61" t="e">
        <f>'ميزان مراجعة'!C263</f>
        <v>#REF!</v>
      </c>
      <c r="C37" s="61"/>
      <c r="D37" s="62"/>
      <c r="E37" s="61"/>
      <c r="F37" s="61"/>
      <c r="G37" s="62"/>
      <c r="H37" s="63"/>
      <c r="I37" s="63"/>
      <c r="J37" s="62"/>
      <c r="K37" s="63"/>
      <c r="L37" s="63"/>
      <c r="M37" s="59"/>
    </row>
    <row r="38" spans="1:13" ht="15.75" customHeight="1">
      <c r="A38" s="75"/>
      <c r="B38" s="76" t="e">
        <f>SUM(B4:B37)</f>
        <v>#REF!</v>
      </c>
      <c r="C38" s="76" t="e">
        <f>SUM(C4:C37)</f>
        <v>#REF!</v>
      </c>
      <c r="D38" s="76"/>
      <c r="E38" s="76" t="e">
        <f>SUM(E4:E37)</f>
        <v>#REF!</v>
      </c>
      <c r="F38" s="76" t="e">
        <f>SUM(F4:F37)</f>
        <v>#REF!</v>
      </c>
      <c r="G38" s="76"/>
      <c r="H38" s="76" t="e">
        <f>SUM(H4:H37)</f>
        <v>#REF!</v>
      </c>
      <c r="I38" s="76" t="e">
        <f>SUM(I4:I37)</f>
        <v>#REF!</v>
      </c>
      <c r="J38" s="76"/>
      <c r="K38" s="76" t="e">
        <f>SUM(K4:K37)</f>
        <v>#REF!</v>
      </c>
      <c r="L38" s="76" t="e">
        <f>SUM(L4:L37)</f>
        <v>#REF!</v>
      </c>
      <c r="M38" s="77"/>
    </row>
    <row r="39" spans="1:13" ht="15.75" customHeight="1">
      <c r="B39" s="76" t="e">
        <f>B38-C38</f>
        <v>#REF!</v>
      </c>
      <c r="C39" s="64"/>
      <c r="D39" s="64"/>
      <c r="E39" s="76" t="e">
        <f>E38-F38</f>
        <v>#REF!</v>
      </c>
      <c r="F39" s="64"/>
      <c r="G39" s="64"/>
      <c r="H39" s="76" t="e">
        <f>H38-I38</f>
        <v>#REF!</v>
      </c>
      <c r="I39" s="64"/>
      <c r="J39" s="64"/>
      <c r="K39" s="76" t="e">
        <f>K38-L38</f>
        <v>#REF!</v>
      </c>
      <c r="L39" s="64"/>
    </row>
  </sheetData>
  <mergeCells count="4">
    <mergeCell ref="B2:C2"/>
    <mergeCell ref="E2:F2"/>
    <mergeCell ref="H2:I2"/>
    <mergeCell ref="K2:L2"/>
  </mergeCells>
  <pageMargins left="0.17" right="0.22" top="0.25" bottom="0.16" header="0.16" footer="0.16"/>
  <pageSetup paperSize="9" orientation="landscape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6">
    <pageSetUpPr fitToPage="1"/>
  </sheetPr>
  <dimension ref="A1:L119"/>
  <sheetViews>
    <sheetView rightToLeft="1" view="pageBreakPreview" zoomScale="75" zoomScaleNormal="70" workbookViewId="0">
      <pane xSplit="3" ySplit="7" topLeftCell="D8" activePane="bottomRight" state="frozen"/>
      <selection activeCell="D2" sqref="D2"/>
      <selection pane="topRight" activeCell="D2" sqref="D2"/>
      <selection pane="bottomLeft" activeCell="D2" sqref="D2"/>
      <selection pane="bottomRight" activeCell="A2" sqref="A2:F2"/>
    </sheetView>
  </sheetViews>
  <sheetFormatPr defaultRowHeight="12.75"/>
  <cols>
    <col min="1" max="1" width="4.42578125" style="126" customWidth="1"/>
    <col min="2" max="2" width="28.85546875" style="127" customWidth="1"/>
    <col min="3" max="3" width="6.85546875" style="127" customWidth="1"/>
    <col min="4" max="4" width="10.140625" style="127" customWidth="1"/>
    <col min="5" max="5" width="5.5703125" style="127" customWidth="1"/>
    <col min="6" max="6" width="23.5703125" style="157" customWidth="1"/>
    <col min="7" max="7" width="6.28515625" style="127" customWidth="1"/>
    <col min="8" max="8" width="23.140625" style="130" bestFit="1" customWidth="1"/>
    <col min="9" max="9" width="21.140625" style="126" bestFit="1" customWidth="1"/>
    <col min="10" max="11" width="19.7109375" style="126" bestFit="1" customWidth="1"/>
    <col min="12" max="12" width="21.140625" style="126" bestFit="1" customWidth="1"/>
    <col min="13" max="16384" width="9.140625" style="126"/>
  </cols>
  <sheetData>
    <row r="1" spans="1:9" s="79" customFormat="1" ht="39" customHeight="1">
      <c r="A1" s="325" t="e">
        <f>#REF!</f>
        <v>#REF!</v>
      </c>
      <c r="B1" s="325"/>
      <c r="C1" s="325"/>
      <c r="D1" s="325"/>
      <c r="E1" s="325"/>
      <c r="F1" s="325"/>
      <c r="G1" s="131"/>
    </row>
    <row r="2" spans="1:9" s="79" customFormat="1" ht="12" customHeight="1">
      <c r="A2" s="327"/>
      <c r="B2" s="328"/>
      <c r="C2" s="328"/>
      <c r="D2" s="328"/>
      <c r="E2" s="328"/>
      <c r="F2" s="328"/>
      <c r="G2" s="132"/>
    </row>
    <row r="3" spans="1:9" s="79" customFormat="1" ht="12" customHeight="1">
      <c r="A3" s="80"/>
      <c r="B3" s="81"/>
      <c r="C3" s="81"/>
      <c r="D3" s="81"/>
      <c r="E3" s="81"/>
      <c r="F3" s="88"/>
      <c r="G3" s="84"/>
      <c r="H3" s="85"/>
    </row>
    <row r="4" spans="1:9" s="79" customFormat="1" ht="12" customHeight="1">
      <c r="A4" s="80"/>
      <c r="B4" s="81"/>
      <c r="C4" s="81"/>
      <c r="D4" s="81"/>
      <c r="E4" s="81"/>
      <c r="F4" s="88"/>
      <c r="G4" s="84"/>
      <c r="H4" s="85"/>
    </row>
    <row r="5" spans="1:9" customFormat="1" ht="36" customHeight="1">
      <c r="A5" s="371" t="s">
        <v>101</v>
      </c>
      <c r="B5" s="371"/>
      <c r="C5" s="371"/>
      <c r="D5" s="371"/>
      <c r="E5" s="371"/>
      <c r="F5" s="133">
        <v>2013</v>
      </c>
      <c r="G5" s="134"/>
      <c r="H5" s="134"/>
    </row>
    <row r="6" spans="1:9" s="79" customFormat="1" ht="20.25">
      <c r="A6" s="88"/>
      <c r="B6" s="88"/>
      <c r="C6" s="88"/>
      <c r="D6" s="88"/>
      <c r="E6" s="88"/>
      <c r="F6" s="88"/>
      <c r="G6" s="88"/>
      <c r="H6" s="88"/>
    </row>
    <row r="7" spans="1:9" s="138" customFormat="1" ht="30.6" customHeight="1">
      <c r="A7" s="92"/>
      <c r="B7" s="135" t="s">
        <v>83</v>
      </c>
      <c r="C7" s="135"/>
      <c r="D7" s="92" t="s">
        <v>84</v>
      </c>
      <c r="E7" s="136"/>
      <c r="F7" s="137" t="s">
        <v>75</v>
      </c>
      <c r="G7" s="92"/>
      <c r="H7" s="137" t="s">
        <v>76</v>
      </c>
      <c r="I7" s="138" t="s">
        <v>85</v>
      </c>
    </row>
    <row r="8" spans="1:9" s="142" customFormat="1" ht="24" customHeight="1">
      <c r="A8" s="139"/>
      <c r="B8" s="370" t="s">
        <v>86</v>
      </c>
      <c r="C8" s="370"/>
      <c r="D8" s="140"/>
      <c r="E8" s="140"/>
      <c r="F8" s="92"/>
      <c r="G8" s="139"/>
      <c r="H8" s="141" t="e">
        <f>SUM(F9:F21)</f>
        <v>#REF!</v>
      </c>
      <c r="I8" s="138">
        <v>1</v>
      </c>
    </row>
    <row r="9" spans="1:9" s="142" customFormat="1" ht="24.6" customHeight="1">
      <c r="A9" s="143"/>
      <c r="B9" s="142" t="s">
        <v>87</v>
      </c>
      <c r="F9" s="143" t="e">
        <f>-'ميزان المراجعة'!L5</f>
        <v>#REF!</v>
      </c>
      <c r="H9" s="144"/>
      <c r="I9" s="138">
        <f>COUNTIF(H9,"&gt;0")</f>
        <v>0</v>
      </c>
    </row>
    <row r="10" spans="1:9" s="142" customFormat="1" ht="24.6" customHeight="1">
      <c r="A10" s="143"/>
      <c r="B10" s="142" t="s">
        <v>0</v>
      </c>
      <c r="F10" s="143" t="e">
        <f>'ميزان المراجعة'!K6</f>
        <v>#REF!</v>
      </c>
      <c r="H10" s="144"/>
      <c r="I10" s="138">
        <f t="shared" ref="I10:I49" si="0">COUNTIF(H10,"&gt;0")</f>
        <v>0</v>
      </c>
    </row>
    <row r="11" spans="1:9" s="142" customFormat="1" ht="24.6" customHeight="1">
      <c r="A11" s="143"/>
      <c r="B11" s="142" t="s">
        <v>187</v>
      </c>
      <c r="F11" s="143" t="e">
        <f>'ميزان المراجعة'!K7</f>
        <v>#REF!</v>
      </c>
      <c r="H11" s="144"/>
      <c r="I11" s="138">
        <f t="shared" si="0"/>
        <v>0</v>
      </c>
    </row>
    <row r="12" spans="1:9" s="142" customFormat="1" ht="24.6" customHeight="1">
      <c r="A12" s="143"/>
      <c r="B12" s="142" t="s">
        <v>1</v>
      </c>
      <c r="F12" s="143" t="e">
        <f>'ميزان المراجعة'!K8</f>
        <v>#REF!</v>
      </c>
      <c r="H12" s="144"/>
      <c r="I12" s="138">
        <f t="shared" si="0"/>
        <v>0</v>
      </c>
    </row>
    <row r="13" spans="1:9" s="142" customFormat="1" ht="24.6" customHeight="1">
      <c r="A13" s="143"/>
      <c r="B13" s="142" t="s">
        <v>206</v>
      </c>
      <c r="F13" s="143" t="e">
        <f>'ميزان المراجعة'!K9</f>
        <v>#REF!</v>
      </c>
      <c r="H13" s="144"/>
      <c r="I13" s="138">
        <f t="shared" si="0"/>
        <v>0</v>
      </c>
    </row>
    <row r="14" spans="1:9" s="142" customFormat="1" ht="24.6" customHeight="1">
      <c r="A14" s="143"/>
      <c r="B14" s="142" t="s">
        <v>201</v>
      </c>
      <c r="F14" s="143" t="e">
        <f>'ميزان المراجعة'!K10</f>
        <v>#REF!</v>
      </c>
      <c r="H14" s="144"/>
      <c r="I14" s="138">
        <f t="shared" si="0"/>
        <v>0</v>
      </c>
    </row>
    <row r="15" spans="1:9" s="142" customFormat="1" ht="24.6" customHeight="1">
      <c r="A15" s="143"/>
      <c r="B15" s="142" t="s">
        <v>188</v>
      </c>
      <c r="F15" s="143" t="e">
        <f>'ميزان المراجعة'!K11</f>
        <v>#REF!</v>
      </c>
      <c r="H15" s="144"/>
      <c r="I15" s="138">
        <f t="shared" si="0"/>
        <v>0</v>
      </c>
    </row>
    <row r="16" spans="1:9" s="142" customFormat="1" ht="24.6" customHeight="1">
      <c r="A16" s="143"/>
      <c r="B16" s="142" t="s">
        <v>20</v>
      </c>
      <c r="F16" s="143" t="e">
        <f>-'ميزان المراجعة'!L12</f>
        <v>#REF!</v>
      </c>
      <c r="H16" s="144"/>
      <c r="I16" s="138">
        <f t="shared" si="0"/>
        <v>0</v>
      </c>
    </row>
    <row r="17" spans="1:9" s="142" customFormat="1" ht="24.6" hidden="1" customHeight="1">
      <c r="A17" s="143"/>
      <c r="B17" s="142" t="s">
        <v>19</v>
      </c>
      <c r="F17" s="143"/>
      <c r="H17" s="144"/>
      <c r="I17" s="138">
        <f t="shared" si="0"/>
        <v>0</v>
      </c>
    </row>
    <row r="18" spans="1:9" s="142" customFormat="1" ht="24.6" customHeight="1">
      <c r="A18" s="143"/>
      <c r="B18" s="142" t="s">
        <v>47</v>
      </c>
      <c r="F18" s="143" t="e">
        <f>'ميزان المراجعة'!K36</f>
        <v>#REF!</v>
      </c>
      <c r="H18" s="144"/>
      <c r="I18" s="138">
        <f t="shared" si="0"/>
        <v>0</v>
      </c>
    </row>
    <row r="19" spans="1:9" s="142" customFormat="1" ht="24.6" customHeight="1">
      <c r="A19" s="143"/>
      <c r="B19" s="142" t="s">
        <v>18</v>
      </c>
      <c r="F19" s="143" t="e">
        <f>'ميزان المراجعة'!K13</f>
        <v>#REF!</v>
      </c>
      <c r="H19" s="144"/>
      <c r="I19" s="138">
        <f t="shared" si="0"/>
        <v>0</v>
      </c>
    </row>
    <row r="20" spans="1:9" s="142" customFormat="1" ht="24.6" customHeight="1">
      <c r="A20" s="143"/>
      <c r="B20" s="142" t="s">
        <v>27</v>
      </c>
      <c r="F20" s="143" t="e">
        <f>'ميزان المراجعة'!K14</f>
        <v>#REF!</v>
      </c>
      <c r="H20" s="144"/>
      <c r="I20" s="138">
        <f t="shared" si="0"/>
        <v>0</v>
      </c>
    </row>
    <row r="21" spans="1:9" s="142" customFormat="1" ht="24.6" customHeight="1">
      <c r="A21" s="143"/>
      <c r="B21" s="142" t="s">
        <v>24</v>
      </c>
      <c r="F21" s="143" t="e">
        <f>'ميزان المراجعة'!K22</f>
        <v>#REF!</v>
      </c>
      <c r="H21" s="144"/>
      <c r="I21" s="138"/>
    </row>
    <row r="22" spans="1:9" s="142" customFormat="1" ht="24.6" customHeight="1">
      <c r="A22" s="143"/>
      <c r="F22" s="143"/>
      <c r="H22" s="144"/>
      <c r="I22" s="138"/>
    </row>
    <row r="23" spans="1:9" s="142" customFormat="1" ht="24.6" customHeight="1">
      <c r="A23" s="143"/>
      <c r="H23" s="144"/>
      <c r="I23" s="138">
        <f t="shared" si="0"/>
        <v>0</v>
      </c>
    </row>
    <row r="24" spans="1:9" s="142" customFormat="1" ht="24.6" customHeight="1">
      <c r="A24" s="143"/>
      <c r="B24" s="370" t="s">
        <v>88</v>
      </c>
      <c r="C24" s="370"/>
      <c r="H24" s="141" t="e">
        <f>SUM(F25:F29)</f>
        <v>#REF!</v>
      </c>
      <c r="I24" s="138">
        <f t="shared" si="0"/>
        <v>0</v>
      </c>
    </row>
    <row r="25" spans="1:9" s="142" customFormat="1" ht="24.6" customHeight="1">
      <c r="A25" s="143"/>
      <c r="B25" s="142" t="s">
        <v>4</v>
      </c>
      <c r="F25" s="143" t="e">
        <f>'ميزان المراجعة'!L20</f>
        <v>#REF!</v>
      </c>
      <c r="H25" s="144"/>
      <c r="I25" s="138">
        <f t="shared" si="0"/>
        <v>0</v>
      </c>
    </row>
    <row r="26" spans="1:9" s="142" customFormat="1" ht="24.6" customHeight="1">
      <c r="A26" s="143"/>
      <c r="B26" s="142" t="str">
        <f>'ميزان المراجعة'!A16</f>
        <v>حساب التشغيل</v>
      </c>
      <c r="F26" s="143" t="e">
        <f>'ميزان المراجعة'!L16</f>
        <v>#REF!</v>
      </c>
      <c r="H26" s="144"/>
      <c r="I26" s="138">
        <f t="shared" si="0"/>
        <v>0</v>
      </c>
    </row>
    <row r="27" spans="1:9" s="142" customFormat="1" ht="24.6" customHeight="1">
      <c r="A27" s="143"/>
      <c r="B27" s="142" t="s">
        <v>70</v>
      </c>
      <c r="F27" s="143"/>
      <c r="H27" s="144"/>
      <c r="I27" s="138">
        <f t="shared" si="0"/>
        <v>0</v>
      </c>
    </row>
    <row r="28" spans="1:9" s="142" customFormat="1" ht="24.6" customHeight="1">
      <c r="A28" s="143"/>
      <c r="B28" s="142" t="s">
        <v>26</v>
      </c>
      <c r="F28" s="143" t="e">
        <f>'ميزان المراجعة'!L25</f>
        <v>#REF!</v>
      </c>
      <c r="H28" s="144"/>
      <c r="I28" s="138">
        <f t="shared" si="0"/>
        <v>0</v>
      </c>
    </row>
    <row r="29" spans="1:9" s="142" customFormat="1" ht="24.6" customHeight="1">
      <c r="A29" s="143"/>
      <c r="B29" s="142" t="s">
        <v>89</v>
      </c>
      <c r="F29" s="143" t="e">
        <f>'ميزان المراجعة'!L21</f>
        <v>#REF!</v>
      </c>
      <c r="H29" s="144"/>
      <c r="I29" s="138">
        <f t="shared" si="0"/>
        <v>0</v>
      </c>
    </row>
    <row r="30" spans="1:9" s="142" customFormat="1" ht="24.6" customHeight="1">
      <c r="A30" s="143"/>
      <c r="H30" s="144"/>
      <c r="I30" s="138">
        <f t="shared" si="0"/>
        <v>0</v>
      </c>
    </row>
    <row r="31" spans="1:9" s="142" customFormat="1" ht="24.6" customHeight="1" thickBot="1">
      <c r="A31" s="143"/>
      <c r="B31" s="370" t="s">
        <v>90</v>
      </c>
      <c r="C31" s="370"/>
      <c r="H31" s="122" t="e">
        <f>H8-H24</f>
        <v>#REF!</v>
      </c>
      <c r="I31" s="138">
        <f t="shared" si="0"/>
        <v>0</v>
      </c>
    </row>
    <row r="32" spans="1:9" s="142" customFormat="1" ht="24.6" customHeight="1" thickTop="1">
      <c r="A32" s="143"/>
      <c r="B32" s="145"/>
      <c r="C32" s="145"/>
      <c r="H32" s="107"/>
      <c r="I32" s="138"/>
    </row>
    <row r="33" spans="1:12" s="142" customFormat="1" ht="24.6" customHeight="1">
      <c r="A33" s="143"/>
      <c r="B33" s="370" t="s">
        <v>91</v>
      </c>
      <c r="C33" s="370"/>
      <c r="H33" s="141" t="e">
        <f>SUM(F34:F35)</f>
        <v>#REF!</v>
      </c>
      <c r="I33" s="138">
        <f t="shared" si="0"/>
        <v>0</v>
      </c>
    </row>
    <row r="34" spans="1:12" s="142" customFormat="1" ht="24.6" customHeight="1">
      <c r="A34" s="143"/>
      <c r="B34" s="142" t="s">
        <v>92</v>
      </c>
      <c r="C34" s="145"/>
      <c r="F34" s="143" t="e">
        <f>'ميزان المراجعة'!K4</f>
        <v>#REF!</v>
      </c>
      <c r="H34" s="144"/>
      <c r="I34" s="138"/>
    </row>
    <row r="35" spans="1:12" s="142" customFormat="1" ht="24.6" customHeight="1">
      <c r="A35" s="143"/>
      <c r="B35" s="145" t="s">
        <v>93</v>
      </c>
      <c r="C35" s="145"/>
      <c r="F35" s="143" t="e">
        <f>-'ميزان المراجعة'!L23</f>
        <v>#REF!</v>
      </c>
      <c r="H35" s="144"/>
      <c r="I35" s="138"/>
    </row>
    <row r="36" spans="1:12" s="142" customFormat="1" ht="24" customHeight="1">
      <c r="A36" s="143"/>
      <c r="B36" s="146" t="s">
        <v>85</v>
      </c>
      <c r="C36" s="102"/>
      <c r="D36" s="147"/>
      <c r="E36" s="147"/>
      <c r="F36" s="148"/>
      <c r="G36" s="149"/>
      <c r="H36" s="110"/>
      <c r="I36" s="138">
        <f t="shared" si="0"/>
        <v>0</v>
      </c>
      <c r="L36" s="143"/>
    </row>
    <row r="37" spans="1:12" s="142" customFormat="1" ht="33.6" customHeight="1" thickBot="1">
      <c r="A37" s="143"/>
      <c r="B37" s="370" t="s">
        <v>94</v>
      </c>
      <c r="C37" s="370"/>
      <c r="D37" s="147"/>
      <c r="E37" s="147"/>
      <c r="F37" s="148"/>
      <c r="G37" s="149"/>
      <c r="H37" s="122" t="e">
        <f>H31+H33</f>
        <v>#REF!</v>
      </c>
      <c r="I37" s="138">
        <f t="shared" si="0"/>
        <v>0</v>
      </c>
      <c r="L37" s="143"/>
    </row>
    <row r="38" spans="1:12" s="142" customFormat="1" ht="10.5" customHeight="1" thickTop="1">
      <c r="A38" s="102"/>
      <c r="B38" s="146" t="s">
        <v>85</v>
      </c>
      <c r="C38" s="102"/>
      <c r="D38" s="102"/>
      <c r="E38" s="102"/>
      <c r="F38" s="148"/>
      <c r="G38" s="150"/>
      <c r="H38" s="143"/>
      <c r="I38" s="138">
        <v>1</v>
      </c>
      <c r="L38" s="143"/>
    </row>
    <row r="39" spans="1:12" s="142" customFormat="1" ht="10.5" customHeight="1">
      <c r="A39" s="102"/>
      <c r="B39" s="146" t="s">
        <v>85</v>
      </c>
      <c r="C39" s="102"/>
      <c r="D39" s="102"/>
      <c r="E39" s="102"/>
      <c r="F39" s="148"/>
      <c r="G39" s="150"/>
      <c r="H39" s="143"/>
      <c r="I39" s="138">
        <v>1</v>
      </c>
      <c r="L39" s="143"/>
    </row>
    <row r="40" spans="1:12" s="138" customFormat="1" ht="30.6" customHeight="1">
      <c r="A40" s="92"/>
      <c r="B40" s="135" t="s">
        <v>95</v>
      </c>
      <c r="C40" s="135"/>
      <c r="D40" s="151"/>
      <c r="E40" s="136"/>
      <c r="F40" s="92"/>
      <c r="G40" s="92"/>
      <c r="H40" s="151"/>
      <c r="I40" s="138">
        <v>1</v>
      </c>
      <c r="J40" s="142"/>
      <c r="K40" s="142"/>
      <c r="L40" s="143"/>
    </row>
    <row r="41" spans="1:12" s="142" customFormat="1" ht="23.25" customHeight="1">
      <c r="A41" s="143"/>
      <c r="B41" s="370" t="s">
        <v>96</v>
      </c>
      <c r="C41" s="370"/>
      <c r="D41" s="140"/>
      <c r="E41" s="140"/>
      <c r="F41" s="148"/>
      <c r="G41" s="150"/>
      <c r="H41" s="141" t="e">
        <f>SUM(F42:F45)</f>
        <v>#REF!</v>
      </c>
      <c r="I41" s="138">
        <v>1</v>
      </c>
      <c r="L41" s="143"/>
    </row>
    <row r="42" spans="1:12" s="142" customFormat="1" ht="24.6" customHeight="1">
      <c r="A42" s="143"/>
      <c r="B42" s="142" t="s">
        <v>3</v>
      </c>
      <c r="F42" s="143" t="e">
        <f>'ميزان المراجعة'!L18</f>
        <v>#REF!</v>
      </c>
      <c r="H42" s="144"/>
      <c r="I42" s="138">
        <f t="shared" si="0"/>
        <v>0</v>
      </c>
    </row>
    <row r="43" spans="1:12" s="142" customFormat="1" ht="24.6" customHeight="1">
      <c r="A43" s="143"/>
      <c r="B43" s="142" t="s">
        <v>97</v>
      </c>
      <c r="F43" s="143" t="e">
        <f>-'ميزان المراجعة'!K30</f>
        <v>#REF!</v>
      </c>
      <c r="H43" s="144"/>
      <c r="I43" s="138">
        <f t="shared" si="0"/>
        <v>0</v>
      </c>
    </row>
    <row r="44" spans="1:12" s="142" customFormat="1" ht="24.6" customHeight="1">
      <c r="A44" s="143"/>
      <c r="B44" s="142" t="s">
        <v>98</v>
      </c>
      <c r="F44" s="143" t="e">
        <f>#REF!</f>
        <v>#REF!</v>
      </c>
      <c r="H44" s="144"/>
      <c r="I44" s="138">
        <f t="shared" si="0"/>
        <v>0</v>
      </c>
    </row>
    <row r="45" spans="1:12" s="142" customFormat="1" ht="24.6" customHeight="1">
      <c r="A45" s="143"/>
      <c r="B45" s="142" t="s">
        <v>99</v>
      </c>
      <c r="F45" s="143" t="e">
        <f>'ميزان المراجعة'!L19</f>
        <v>#REF!</v>
      </c>
      <c r="H45" s="144"/>
      <c r="I45" s="138">
        <f t="shared" si="0"/>
        <v>0</v>
      </c>
    </row>
    <row r="46" spans="1:12" s="142" customFormat="1" ht="24.6" customHeight="1">
      <c r="A46" s="143"/>
      <c r="F46" s="152"/>
      <c r="G46" s="149"/>
      <c r="H46" s="110"/>
      <c r="I46" s="138">
        <f t="shared" si="0"/>
        <v>0</v>
      </c>
      <c r="L46" s="143"/>
    </row>
    <row r="47" spans="1:12" s="142" customFormat="1" ht="20.100000000000001" hidden="1" customHeight="1">
      <c r="A47" s="143"/>
      <c r="B47" s="102"/>
      <c r="C47" s="102"/>
      <c r="D47" s="148"/>
      <c r="E47" s="148"/>
      <c r="F47" s="148"/>
      <c r="G47" s="150"/>
      <c r="H47" s="143"/>
      <c r="I47" s="138">
        <f t="shared" si="0"/>
        <v>0</v>
      </c>
      <c r="L47" s="143"/>
    </row>
    <row r="48" spans="1:12" s="142" customFormat="1" ht="13.9" customHeight="1">
      <c r="A48" s="143"/>
      <c r="B48" s="102"/>
      <c r="C48" s="102"/>
      <c r="D48" s="102"/>
      <c r="E48" s="102"/>
      <c r="F48" s="148"/>
      <c r="G48" s="150"/>
      <c r="H48" s="143"/>
      <c r="I48" s="138">
        <v>1</v>
      </c>
    </row>
    <row r="49" spans="1:9" s="142" customFormat="1" ht="34.9" customHeight="1" thickBot="1">
      <c r="A49" s="143"/>
      <c r="B49" s="153" t="s">
        <v>100</v>
      </c>
      <c r="C49" s="154"/>
      <c r="D49" s="147"/>
      <c r="E49" s="147"/>
      <c r="F49" s="148"/>
      <c r="G49" s="149"/>
      <c r="H49" s="122" t="e">
        <f>H41</f>
        <v>#REF!</v>
      </c>
      <c r="I49" s="138">
        <f t="shared" si="0"/>
        <v>0</v>
      </c>
    </row>
    <row r="50" spans="1:9" s="142" customFormat="1" ht="20.100000000000001" customHeight="1" thickTop="1">
      <c r="A50" s="143"/>
      <c r="B50" s="102"/>
      <c r="C50" s="102"/>
      <c r="D50" s="102"/>
      <c r="E50" s="102"/>
      <c r="F50" s="148"/>
      <c r="G50" s="150"/>
      <c r="H50" s="143"/>
    </row>
    <row r="51" spans="1:9" s="142" customFormat="1" ht="20.100000000000001" customHeight="1">
      <c r="A51" s="143"/>
      <c r="B51" s="102"/>
      <c r="C51" s="102"/>
      <c r="D51" s="102"/>
      <c r="E51" s="102"/>
      <c r="F51" s="155"/>
      <c r="G51" s="150"/>
      <c r="H51" s="143" t="e">
        <f>H49-H37</f>
        <v>#REF!</v>
      </c>
    </row>
    <row r="52" spans="1:9" s="142" customFormat="1" ht="20.100000000000001" customHeight="1">
      <c r="A52" s="143"/>
      <c r="B52" s="102"/>
      <c r="C52" s="102"/>
      <c r="D52" s="102"/>
      <c r="E52" s="102"/>
      <c r="F52" s="155"/>
      <c r="G52" s="150"/>
      <c r="H52" s="143"/>
    </row>
    <row r="53" spans="1:9" s="142" customFormat="1" ht="20.100000000000001" customHeight="1">
      <c r="A53" s="143"/>
      <c r="B53" s="102"/>
      <c r="C53" s="102"/>
      <c r="D53" s="102"/>
      <c r="E53" s="102"/>
      <c r="F53" s="155"/>
      <c r="G53" s="150"/>
      <c r="H53" s="143"/>
    </row>
    <row r="54" spans="1:9" s="142" customFormat="1" ht="20.100000000000001" customHeight="1">
      <c r="A54" s="143"/>
      <c r="B54" s="102"/>
      <c r="C54" s="102"/>
      <c r="D54" s="102"/>
      <c r="E54" s="102"/>
      <c r="F54" s="155"/>
      <c r="G54" s="150"/>
      <c r="H54" s="143"/>
    </row>
    <row r="55" spans="1:9" s="142" customFormat="1" ht="20.100000000000001" customHeight="1">
      <c r="A55" s="143"/>
      <c r="B55" s="102"/>
      <c r="C55" s="102"/>
      <c r="D55" s="102"/>
      <c r="E55" s="102"/>
      <c r="F55" s="155"/>
      <c r="G55" s="150"/>
      <c r="H55" s="143"/>
    </row>
    <row r="56" spans="1:9" s="142" customFormat="1" ht="20.100000000000001" customHeight="1">
      <c r="A56" s="143"/>
      <c r="B56" s="102"/>
      <c r="C56" s="102"/>
      <c r="D56" s="102"/>
      <c r="E56" s="102"/>
      <c r="F56" s="155"/>
      <c r="G56" s="150"/>
      <c r="H56" s="143"/>
    </row>
    <row r="57" spans="1:9" s="142" customFormat="1" ht="20.100000000000001" customHeight="1">
      <c r="A57" s="143"/>
      <c r="B57" s="102"/>
      <c r="C57" s="102"/>
      <c r="D57" s="102"/>
      <c r="E57" s="102"/>
      <c r="F57" s="155"/>
      <c r="G57" s="150"/>
      <c r="H57" s="143"/>
    </row>
    <row r="58" spans="1:9" s="142" customFormat="1" ht="20.100000000000001" customHeight="1">
      <c r="A58" s="143"/>
      <c r="B58" s="102"/>
      <c r="C58" s="102"/>
      <c r="D58" s="102"/>
      <c r="E58" s="102"/>
      <c r="F58" s="155"/>
      <c r="G58" s="150"/>
      <c r="H58" s="143"/>
    </row>
    <row r="59" spans="1:9" s="142" customFormat="1" ht="20.100000000000001" customHeight="1">
      <c r="A59" s="143"/>
      <c r="B59" s="102"/>
      <c r="C59" s="102"/>
      <c r="D59" s="102"/>
      <c r="E59" s="102"/>
      <c r="F59" s="155"/>
      <c r="G59" s="150"/>
      <c r="H59" s="143"/>
    </row>
    <row r="60" spans="1:9" s="142" customFormat="1" ht="20.100000000000001" customHeight="1">
      <c r="A60" s="143"/>
      <c r="B60" s="102"/>
      <c r="C60" s="102"/>
      <c r="D60" s="102"/>
      <c r="E60" s="102"/>
      <c r="F60" s="155"/>
      <c r="G60" s="150"/>
      <c r="H60" s="143"/>
    </row>
    <row r="61" spans="1:9" s="142" customFormat="1" ht="20.100000000000001" customHeight="1">
      <c r="A61" s="143"/>
      <c r="B61" s="102"/>
      <c r="C61" s="102"/>
      <c r="D61" s="102"/>
      <c r="E61" s="102"/>
      <c r="F61" s="155"/>
      <c r="G61" s="150"/>
      <c r="H61" s="143"/>
    </row>
    <row r="62" spans="1:9" s="142" customFormat="1" ht="20.100000000000001" customHeight="1">
      <c r="A62" s="143"/>
      <c r="B62" s="102"/>
      <c r="C62" s="102"/>
      <c r="D62" s="102"/>
      <c r="E62" s="102"/>
      <c r="F62" s="155"/>
      <c r="G62" s="150"/>
      <c r="H62" s="143"/>
    </row>
    <row r="63" spans="1:9" s="142" customFormat="1" ht="20.100000000000001" customHeight="1">
      <c r="A63" s="143"/>
      <c r="B63" s="102"/>
      <c r="C63" s="102"/>
      <c r="D63" s="102"/>
      <c r="E63" s="102"/>
      <c r="F63" s="155"/>
      <c r="G63" s="150"/>
      <c r="H63" s="143"/>
    </row>
    <row r="64" spans="1:9" s="142" customFormat="1" ht="20.100000000000001" customHeight="1">
      <c r="A64" s="143"/>
      <c r="B64" s="102"/>
      <c r="C64" s="102"/>
      <c r="D64" s="102"/>
      <c r="E64" s="102"/>
      <c r="F64" s="155"/>
      <c r="G64" s="150"/>
      <c r="H64" s="143"/>
    </row>
    <row r="65" spans="1:8" s="142" customFormat="1" ht="20.100000000000001" customHeight="1">
      <c r="A65" s="143"/>
      <c r="B65" s="102"/>
      <c r="C65" s="102"/>
      <c r="D65" s="102"/>
      <c r="E65" s="102"/>
      <c r="F65" s="155"/>
      <c r="G65" s="150"/>
      <c r="H65" s="143"/>
    </row>
    <row r="66" spans="1:8" s="108" customFormat="1" ht="20.100000000000001" customHeight="1">
      <c r="A66" s="100"/>
      <c r="B66" s="117"/>
      <c r="C66" s="117"/>
      <c r="D66" s="117"/>
      <c r="E66" s="117"/>
      <c r="F66" s="156"/>
      <c r="G66" s="121"/>
      <c r="H66" s="123"/>
    </row>
    <row r="67" spans="1:8" s="108" customFormat="1" ht="20.100000000000001" customHeight="1">
      <c r="A67" s="100"/>
      <c r="B67" s="117"/>
      <c r="C67" s="117"/>
      <c r="D67" s="117"/>
      <c r="E67" s="117"/>
      <c r="F67" s="156"/>
      <c r="G67" s="121"/>
      <c r="H67" s="123"/>
    </row>
    <row r="68" spans="1:8" s="108" customFormat="1" ht="20.100000000000001" customHeight="1">
      <c r="A68" s="100"/>
      <c r="B68" s="117"/>
      <c r="C68" s="117"/>
      <c r="D68" s="117"/>
      <c r="E68" s="117"/>
      <c r="F68" s="156"/>
      <c r="G68" s="121"/>
      <c r="H68" s="123"/>
    </row>
    <row r="69" spans="1:8" s="108" customFormat="1" ht="20.100000000000001" customHeight="1">
      <c r="A69" s="100"/>
      <c r="B69" s="117"/>
      <c r="C69" s="117"/>
      <c r="D69" s="117"/>
      <c r="E69" s="117"/>
      <c r="F69" s="156"/>
      <c r="G69" s="121"/>
      <c r="H69" s="123"/>
    </row>
    <row r="70" spans="1:8" s="108" customFormat="1" ht="20.100000000000001" customHeight="1">
      <c r="A70" s="100"/>
      <c r="B70" s="117"/>
      <c r="C70" s="117"/>
      <c r="D70" s="117"/>
      <c r="E70" s="117"/>
      <c r="F70" s="156"/>
      <c r="G70" s="121"/>
      <c r="H70" s="123"/>
    </row>
    <row r="71" spans="1:8" s="108" customFormat="1" ht="20.100000000000001" customHeight="1">
      <c r="A71" s="100"/>
      <c r="B71" s="117"/>
      <c r="C71" s="117"/>
      <c r="D71" s="117"/>
      <c r="E71" s="117"/>
      <c r="F71" s="156"/>
      <c r="G71" s="121"/>
      <c r="H71" s="123"/>
    </row>
    <row r="72" spans="1:8" s="108" customFormat="1" ht="20.100000000000001" customHeight="1">
      <c r="A72" s="100"/>
      <c r="B72" s="117"/>
      <c r="C72" s="117"/>
      <c r="D72" s="117"/>
      <c r="E72" s="117"/>
      <c r="F72" s="156"/>
      <c r="G72" s="121"/>
      <c r="H72" s="123"/>
    </row>
    <row r="73" spans="1:8" s="108" customFormat="1" ht="20.100000000000001" customHeight="1">
      <c r="A73" s="100"/>
      <c r="B73" s="117"/>
      <c r="C73" s="117"/>
      <c r="D73" s="117"/>
      <c r="E73" s="117"/>
      <c r="F73" s="156"/>
      <c r="G73" s="121"/>
      <c r="H73" s="123"/>
    </row>
    <row r="74" spans="1:8" s="108" customFormat="1" ht="20.100000000000001" customHeight="1">
      <c r="A74" s="100"/>
      <c r="B74" s="117"/>
      <c r="C74" s="117"/>
      <c r="D74" s="117"/>
      <c r="E74" s="117"/>
      <c r="F74" s="156"/>
      <c r="G74" s="121"/>
      <c r="H74" s="123"/>
    </row>
    <row r="75" spans="1:8" s="108" customFormat="1" ht="20.100000000000001" customHeight="1">
      <c r="A75" s="100"/>
      <c r="B75" s="117"/>
      <c r="C75" s="117"/>
      <c r="D75" s="117"/>
      <c r="E75" s="117"/>
      <c r="F75" s="156"/>
      <c r="G75" s="121"/>
      <c r="H75" s="123"/>
    </row>
    <row r="76" spans="1:8" s="108" customFormat="1" ht="20.100000000000001" customHeight="1">
      <c r="A76" s="100"/>
      <c r="B76" s="117"/>
      <c r="C76" s="117"/>
      <c r="D76" s="117"/>
      <c r="E76" s="117"/>
      <c r="F76" s="156"/>
      <c r="G76" s="121"/>
      <c r="H76" s="123"/>
    </row>
    <row r="77" spans="1:8" s="108" customFormat="1" ht="20.100000000000001" customHeight="1">
      <c r="A77" s="100"/>
      <c r="B77" s="117"/>
      <c r="C77" s="117"/>
      <c r="D77" s="117"/>
      <c r="E77" s="117"/>
      <c r="F77" s="156"/>
      <c r="G77" s="121"/>
      <c r="H77" s="123"/>
    </row>
    <row r="78" spans="1:8" s="108" customFormat="1" ht="20.100000000000001" customHeight="1">
      <c r="A78" s="100"/>
      <c r="B78" s="117"/>
      <c r="C78" s="117"/>
      <c r="D78" s="117"/>
      <c r="E78" s="117"/>
      <c r="F78" s="156"/>
      <c r="G78" s="121"/>
      <c r="H78" s="123"/>
    </row>
    <row r="79" spans="1:8" s="108" customFormat="1" ht="20.100000000000001" customHeight="1">
      <c r="A79" s="100"/>
      <c r="B79" s="117"/>
      <c r="C79" s="117"/>
      <c r="D79" s="117"/>
      <c r="E79" s="117"/>
      <c r="F79" s="156"/>
      <c r="G79" s="121"/>
      <c r="H79" s="123"/>
    </row>
    <row r="80" spans="1:8" s="108" customFormat="1" ht="20.100000000000001" customHeight="1">
      <c r="A80" s="100"/>
      <c r="B80" s="117"/>
      <c r="C80" s="117"/>
      <c r="D80" s="117"/>
      <c r="E80" s="117"/>
      <c r="F80" s="156"/>
      <c r="G80" s="121"/>
      <c r="H80" s="123"/>
    </row>
    <row r="81" spans="1:8" s="108" customFormat="1" ht="20.100000000000001" customHeight="1">
      <c r="A81" s="100"/>
      <c r="B81" s="117"/>
      <c r="C81" s="117"/>
      <c r="D81" s="117"/>
      <c r="E81" s="117"/>
      <c r="F81" s="156"/>
      <c r="G81" s="121"/>
      <c r="H81" s="123"/>
    </row>
    <row r="82" spans="1:8" s="108" customFormat="1" ht="20.100000000000001" customHeight="1">
      <c r="A82" s="100"/>
      <c r="B82" s="117"/>
      <c r="C82" s="117"/>
      <c r="D82" s="117"/>
      <c r="E82" s="117"/>
      <c r="F82" s="156"/>
      <c r="G82" s="121"/>
      <c r="H82" s="123"/>
    </row>
    <row r="83" spans="1:8" s="108" customFormat="1" ht="20.100000000000001" customHeight="1">
      <c r="A83" s="100"/>
      <c r="B83" s="117"/>
      <c r="C83" s="117"/>
      <c r="D83" s="117"/>
      <c r="E83" s="117"/>
      <c r="F83" s="156"/>
      <c r="G83" s="121"/>
      <c r="H83" s="123"/>
    </row>
    <row r="84" spans="1:8" s="108" customFormat="1" ht="20.100000000000001" customHeight="1">
      <c r="A84" s="100"/>
      <c r="B84" s="117"/>
      <c r="C84" s="117"/>
      <c r="D84" s="117"/>
      <c r="E84" s="117"/>
      <c r="F84" s="156"/>
      <c r="G84" s="121"/>
      <c r="H84" s="123"/>
    </row>
    <row r="85" spans="1:8" s="108" customFormat="1" ht="20.100000000000001" customHeight="1">
      <c r="A85" s="100"/>
      <c r="B85" s="117"/>
      <c r="C85" s="117"/>
      <c r="D85" s="117"/>
      <c r="E85" s="117"/>
      <c r="F85" s="156"/>
      <c r="G85" s="121"/>
      <c r="H85" s="123"/>
    </row>
    <row r="86" spans="1:8" s="108" customFormat="1" ht="20.100000000000001" customHeight="1">
      <c r="A86" s="100"/>
      <c r="B86" s="117"/>
      <c r="C86" s="117"/>
      <c r="D86" s="117"/>
      <c r="E86" s="117"/>
      <c r="F86" s="156"/>
      <c r="G86" s="121"/>
      <c r="H86" s="123"/>
    </row>
    <row r="87" spans="1:8" s="108" customFormat="1" ht="20.100000000000001" customHeight="1">
      <c r="A87" s="100"/>
      <c r="B87" s="117"/>
      <c r="C87" s="117"/>
      <c r="D87" s="117"/>
      <c r="E87" s="117"/>
      <c r="F87" s="156"/>
      <c r="G87" s="121"/>
      <c r="H87" s="123"/>
    </row>
    <row r="88" spans="1:8" s="108" customFormat="1" ht="20.100000000000001" customHeight="1">
      <c r="A88" s="100"/>
      <c r="B88" s="117"/>
      <c r="C88" s="117"/>
      <c r="D88" s="117"/>
      <c r="E88" s="117"/>
      <c r="F88" s="156"/>
      <c r="G88" s="121"/>
      <c r="H88" s="123"/>
    </row>
    <row r="89" spans="1:8" s="108" customFormat="1" ht="20.100000000000001" customHeight="1">
      <c r="A89" s="100"/>
      <c r="B89" s="117"/>
      <c r="C89" s="117"/>
      <c r="D89" s="117"/>
      <c r="E89" s="117"/>
      <c r="F89" s="156"/>
      <c r="G89" s="121"/>
      <c r="H89" s="123"/>
    </row>
    <row r="90" spans="1:8" s="108" customFormat="1" ht="20.100000000000001" customHeight="1">
      <c r="A90" s="100"/>
      <c r="B90" s="117"/>
      <c r="C90" s="117"/>
      <c r="D90" s="117"/>
      <c r="E90" s="117"/>
      <c r="F90" s="156"/>
      <c r="G90" s="121"/>
      <c r="H90" s="123"/>
    </row>
    <row r="91" spans="1:8" s="108" customFormat="1" ht="20.100000000000001" customHeight="1">
      <c r="A91" s="100"/>
      <c r="B91" s="117"/>
      <c r="C91" s="117"/>
      <c r="D91" s="117"/>
      <c r="E91" s="117"/>
      <c r="F91" s="156"/>
      <c r="G91" s="121"/>
      <c r="H91" s="123"/>
    </row>
    <row r="92" spans="1:8" s="108" customFormat="1" ht="20.100000000000001" customHeight="1">
      <c r="A92" s="100"/>
      <c r="B92" s="117"/>
      <c r="C92" s="117"/>
      <c r="D92" s="117"/>
      <c r="E92" s="117"/>
      <c r="F92" s="156"/>
      <c r="G92" s="121"/>
      <c r="H92" s="123"/>
    </row>
    <row r="93" spans="1:8" s="108" customFormat="1" ht="20.100000000000001" customHeight="1">
      <c r="A93" s="100"/>
      <c r="B93" s="117"/>
      <c r="C93" s="117"/>
      <c r="D93" s="117"/>
      <c r="E93" s="117"/>
      <c r="F93" s="156"/>
      <c r="G93" s="121"/>
      <c r="H93" s="123"/>
    </row>
    <row r="94" spans="1:8" s="108" customFormat="1" ht="20.100000000000001" customHeight="1">
      <c r="A94" s="100"/>
      <c r="B94" s="117"/>
      <c r="C94" s="117"/>
      <c r="D94" s="117"/>
      <c r="E94" s="117"/>
      <c r="F94" s="156"/>
      <c r="G94" s="121"/>
      <c r="H94" s="123"/>
    </row>
    <row r="95" spans="1:8" s="108" customFormat="1" ht="20.100000000000001" customHeight="1">
      <c r="A95" s="100"/>
      <c r="B95" s="117"/>
      <c r="C95" s="117"/>
      <c r="D95" s="117"/>
      <c r="E95" s="117"/>
      <c r="F95" s="156"/>
      <c r="G95" s="121"/>
      <c r="H95" s="123"/>
    </row>
    <row r="96" spans="1:8" s="108" customFormat="1" ht="20.100000000000001" customHeight="1">
      <c r="A96" s="100"/>
      <c r="B96" s="117"/>
      <c r="C96" s="117"/>
      <c r="D96" s="117"/>
      <c r="E96" s="117"/>
      <c r="F96" s="156"/>
      <c r="G96" s="121"/>
      <c r="H96" s="123"/>
    </row>
    <row r="97" spans="1:8" s="108" customFormat="1" ht="20.100000000000001" customHeight="1">
      <c r="A97" s="100"/>
      <c r="B97" s="117"/>
      <c r="C97" s="117"/>
      <c r="D97" s="117"/>
      <c r="E97" s="117"/>
      <c r="F97" s="156"/>
      <c r="G97" s="121"/>
      <c r="H97" s="123"/>
    </row>
    <row r="98" spans="1:8" s="108" customFormat="1" ht="20.100000000000001" customHeight="1">
      <c r="A98" s="100"/>
      <c r="B98" s="117"/>
      <c r="C98" s="117"/>
      <c r="D98" s="117"/>
      <c r="E98" s="117"/>
      <c r="F98" s="156"/>
      <c r="G98" s="121"/>
      <c r="H98" s="123"/>
    </row>
    <row r="99" spans="1:8" s="108" customFormat="1" ht="20.100000000000001" customHeight="1">
      <c r="A99" s="100"/>
      <c r="B99" s="117"/>
      <c r="C99" s="117"/>
      <c r="D99" s="117"/>
      <c r="E99" s="117"/>
      <c r="F99" s="156"/>
      <c r="G99" s="121"/>
      <c r="H99" s="123"/>
    </row>
    <row r="100" spans="1:8" s="108" customFormat="1" ht="20.100000000000001" customHeight="1">
      <c r="A100" s="100"/>
      <c r="B100" s="117"/>
      <c r="C100" s="117"/>
      <c r="D100" s="117"/>
      <c r="E100" s="117"/>
      <c r="F100" s="156"/>
      <c r="G100" s="121"/>
      <c r="H100" s="123"/>
    </row>
    <row r="101" spans="1:8" s="108" customFormat="1" ht="20.100000000000001" customHeight="1">
      <c r="A101" s="100"/>
      <c r="B101" s="117"/>
      <c r="C101" s="117"/>
      <c r="D101" s="117"/>
      <c r="E101" s="117"/>
      <c r="F101" s="156"/>
      <c r="G101" s="121"/>
      <c r="H101" s="123"/>
    </row>
    <row r="102" spans="1:8" s="108" customFormat="1" ht="20.100000000000001" customHeight="1">
      <c r="A102" s="100"/>
      <c r="B102" s="117"/>
      <c r="C102" s="117"/>
      <c r="D102" s="117"/>
      <c r="E102" s="117"/>
      <c r="F102" s="156"/>
      <c r="G102" s="121"/>
      <c r="H102" s="123"/>
    </row>
    <row r="103" spans="1:8" s="108" customFormat="1" ht="20.100000000000001" customHeight="1">
      <c r="A103" s="100"/>
      <c r="B103" s="117"/>
      <c r="C103" s="117"/>
      <c r="D103" s="117"/>
      <c r="E103" s="117"/>
      <c r="F103" s="156"/>
      <c r="G103" s="121"/>
      <c r="H103" s="123"/>
    </row>
    <row r="104" spans="1:8" s="108" customFormat="1" ht="20.100000000000001" customHeight="1">
      <c r="A104" s="100"/>
      <c r="B104" s="117"/>
      <c r="C104" s="117"/>
      <c r="D104" s="117"/>
      <c r="E104" s="117"/>
      <c r="F104" s="156"/>
      <c r="G104" s="121"/>
      <c r="H104" s="123"/>
    </row>
    <row r="105" spans="1:8" s="108" customFormat="1" ht="20.100000000000001" customHeight="1">
      <c r="A105" s="100"/>
      <c r="B105" s="117"/>
      <c r="C105" s="117"/>
      <c r="D105" s="117"/>
      <c r="E105" s="117"/>
      <c r="F105" s="156"/>
      <c r="G105" s="121"/>
      <c r="H105" s="123"/>
    </row>
    <row r="106" spans="1:8" s="108" customFormat="1" ht="20.100000000000001" customHeight="1">
      <c r="A106" s="100"/>
      <c r="B106" s="117"/>
      <c r="C106" s="117"/>
      <c r="D106" s="117"/>
      <c r="E106" s="117"/>
      <c r="F106" s="156"/>
      <c r="G106" s="121"/>
      <c r="H106" s="123"/>
    </row>
    <row r="107" spans="1:8" s="108" customFormat="1" ht="20.100000000000001" customHeight="1">
      <c r="A107" s="100"/>
      <c r="B107" s="117"/>
      <c r="C107" s="117"/>
      <c r="D107" s="117"/>
      <c r="E107" s="117"/>
      <c r="F107" s="156"/>
      <c r="G107" s="121"/>
      <c r="H107" s="123"/>
    </row>
    <row r="108" spans="1:8" s="108" customFormat="1" ht="20.100000000000001" customHeight="1">
      <c r="A108" s="100"/>
      <c r="B108" s="117"/>
      <c r="C108" s="117"/>
      <c r="D108" s="117"/>
      <c r="E108" s="117"/>
      <c r="F108" s="156"/>
      <c r="G108" s="121"/>
      <c r="H108" s="123"/>
    </row>
    <row r="109" spans="1:8" s="108" customFormat="1" ht="20.100000000000001" customHeight="1">
      <c r="A109" s="100"/>
      <c r="B109" s="117"/>
      <c r="C109" s="117"/>
      <c r="D109" s="117"/>
      <c r="E109" s="117"/>
      <c r="F109" s="156"/>
      <c r="G109" s="121"/>
      <c r="H109" s="123"/>
    </row>
    <row r="110" spans="1:8" s="108" customFormat="1" ht="20.100000000000001" customHeight="1">
      <c r="A110" s="100"/>
      <c r="B110" s="117"/>
      <c r="C110" s="117"/>
      <c r="D110" s="117"/>
      <c r="E110" s="117"/>
      <c r="F110" s="156"/>
      <c r="G110" s="121"/>
      <c r="H110" s="123"/>
    </row>
    <row r="111" spans="1:8" s="108" customFormat="1" ht="20.100000000000001" customHeight="1">
      <c r="A111" s="100"/>
      <c r="B111" s="117"/>
      <c r="C111" s="117"/>
      <c r="D111" s="117"/>
      <c r="E111" s="117"/>
      <c r="F111" s="156"/>
      <c r="G111" s="121"/>
      <c r="H111" s="123"/>
    </row>
    <row r="112" spans="1:8" s="108" customFormat="1" ht="20.100000000000001" customHeight="1">
      <c r="A112" s="100"/>
      <c r="B112" s="117"/>
      <c r="C112" s="117"/>
      <c r="D112" s="117"/>
      <c r="E112" s="117"/>
      <c r="F112" s="156"/>
      <c r="G112" s="121"/>
      <c r="H112" s="123"/>
    </row>
    <row r="113" spans="1:8" s="108" customFormat="1" ht="20.100000000000001" customHeight="1">
      <c r="A113" s="100"/>
      <c r="B113" s="117"/>
      <c r="C113" s="117"/>
      <c r="D113" s="117"/>
      <c r="E113" s="117"/>
      <c r="F113" s="156"/>
      <c r="G113" s="121"/>
      <c r="H113" s="123"/>
    </row>
    <row r="114" spans="1:8" s="108" customFormat="1" ht="20.100000000000001" customHeight="1">
      <c r="A114" s="100"/>
      <c r="B114" s="117"/>
      <c r="C114" s="117"/>
      <c r="D114" s="117"/>
      <c r="E114" s="117"/>
      <c r="F114" s="156"/>
      <c r="G114" s="121"/>
      <c r="H114" s="123"/>
    </row>
    <row r="115" spans="1:8" s="108" customFormat="1" ht="20.100000000000001" customHeight="1">
      <c r="A115" s="100"/>
      <c r="B115" s="117"/>
      <c r="C115" s="117"/>
      <c r="D115" s="117"/>
      <c r="E115" s="117"/>
      <c r="F115" s="156"/>
      <c r="G115" s="121"/>
      <c r="H115" s="123"/>
    </row>
    <row r="116" spans="1:8" s="108" customFormat="1" ht="20.100000000000001" customHeight="1">
      <c r="A116" s="100"/>
      <c r="B116" s="117"/>
      <c r="C116" s="117"/>
      <c r="D116" s="117"/>
      <c r="E116" s="117"/>
      <c r="F116" s="156"/>
      <c r="G116" s="121"/>
      <c r="H116" s="123"/>
    </row>
    <row r="117" spans="1:8" s="108" customFormat="1" ht="20.100000000000001" customHeight="1">
      <c r="A117" s="100"/>
      <c r="B117" s="117"/>
      <c r="C117" s="117"/>
      <c r="D117" s="117"/>
      <c r="E117" s="117"/>
      <c r="F117" s="156"/>
      <c r="G117" s="121"/>
      <c r="H117" s="123"/>
    </row>
    <row r="118" spans="1:8" s="108" customFormat="1" ht="20.100000000000001" customHeight="1">
      <c r="A118" s="100"/>
      <c r="B118" s="117"/>
      <c r="C118" s="117"/>
      <c r="D118" s="117"/>
      <c r="E118" s="117"/>
      <c r="F118" s="156"/>
      <c r="G118" s="121"/>
      <c r="H118" s="123"/>
    </row>
    <row r="119" spans="1:8" s="108" customFormat="1" ht="20.100000000000001" customHeight="1">
      <c r="A119" s="100"/>
      <c r="B119" s="117"/>
      <c r="C119" s="117"/>
      <c r="D119" s="117"/>
      <c r="E119" s="117"/>
      <c r="F119" s="156"/>
      <c r="G119" s="121"/>
      <c r="H119" s="123"/>
    </row>
  </sheetData>
  <autoFilter ref="A7:I45"/>
  <mergeCells count="9">
    <mergeCell ref="B33:C33"/>
    <mergeCell ref="B37:C37"/>
    <mergeCell ref="B41:C41"/>
    <mergeCell ref="A1:F1"/>
    <mergeCell ref="A2:F2"/>
    <mergeCell ref="A5:E5"/>
    <mergeCell ref="B8:C8"/>
    <mergeCell ref="B24:C24"/>
    <mergeCell ref="B31:C31"/>
  </mergeCells>
  <pageMargins left="0.74803149606299213" right="0.74803149606299213" top="0.70866141732283472" bottom="0.55118110236220474" header="0.51181102362204722" footer="0.11811023622047245"/>
  <pageSetup paperSize="9" scale="68" orientation="portrait" r:id="rId1"/>
  <headerFooter alignWithMargins="0">
    <oddFooter>&amp;C&amp;"Simplified Arabic,مائل"&amp;12شركة التنمية لصناعة الأنابيب البلاستيكية - البيانات المالية عن الفترة المنتهية فى 2013/12/31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pageSetUpPr fitToPage="1"/>
  </sheetPr>
  <dimension ref="A1:H120"/>
  <sheetViews>
    <sheetView rightToLeft="1" view="pageBreakPreview" zoomScale="75" workbookViewId="0">
      <selection activeCell="A2" sqref="A2:F2"/>
    </sheetView>
  </sheetViews>
  <sheetFormatPr defaultRowHeight="12.75"/>
  <cols>
    <col min="1" max="1" width="4.5703125" style="126" customWidth="1"/>
    <col min="2" max="2" width="38.28515625" style="127" bestFit="1" customWidth="1"/>
    <col min="3" max="3" width="4.5703125" style="127" customWidth="1"/>
    <col min="4" max="4" width="10.28515625" style="127" bestFit="1" customWidth="1"/>
    <col min="5" max="5" width="4.7109375" style="128" customWidth="1"/>
    <col min="6" max="6" width="20.28515625" style="129" customWidth="1"/>
    <col min="7" max="7" width="5" style="127" customWidth="1"/>
    <col min="8" max="8" width="26" style="130" bestFit="1" customWidth="1"/>
    <col min="9" max="10" width="9.140625" style="126"/>
    <col min="11" max="11" width="10.28515625" style="126" bestFit="1" customWidth="1"/>
    <col min="12" max="12" width="17.85546875" style="126" bestFit="1" customWidth="1"/>
    <col min="13" max="16384" width="9.140625" style="126"/>
  </cols>
  <sheetData>
    <row r="1" spans="1:8" s="79" customFormat="1" ht="39" customHeight="1">
      <c r="A1" s="325" t="e">
        <f>#REF!</f>
        <v>#REF!</v>
      </c>
      <c r="B1" s="325"/>
      <c r="C1" s="325"/>
      <c r="D1" s="325"/>
      <c r="E1" s="325"/>
      <c r="F1" s="325"/>
      <c r="G1" s="326"/>
      <c r="H1" s="326"/>
    </row>
    <row r="2" spans="1:8" s="79" customFormat="1" ht="39" customHeight="1">
      <c r="A2" s="327"/>
      <c r="B2" s="328"/>
      <c r="C2" s="328"/>
      <c r="D2" s="328"/>
      <c r="E2" s="328"/>
      <c r="F2" s="328"/>
      <c r="G2" s="326"/>
      <c r="H2" s="326"/>
    </row>
    <row r="3" spans="1:8" s="79" customFormat="1" ht="20.25">
      <c r="A3" s="80"/>
      <c r="B3" s="81"/>
      <c r="C3" s="81"/>
      <c r="D3" s="81"/>
      <c r="E3" s="82"/>
      <c r="F3" s="83"/>
      <c r="G3" s="84"/>
      <c r="H3" s="85"/>
    </row>
    <row r="4" spans="1:8" s="79" customFormat="1" ht="36.75" customHeight="1">
      <c r="B4" s="329" t="s">
        <v>71</v>
      </c>
      <c r="C4" s="329"/>
      <c r="D4" s="329"/>
      <c r="E4" s="329"/>
      <c r="F4" s="329"/>
      <c r="G4" s="86"/>
      <c r="H4" s="86"/>
    </row>
    <row r="5" spans="1:8" s="79" customFormat="1" ht="36.75" customHeight="1">
      <c r="B5" s="324" t="s">
        <v>72</v>
      </c>
      <c r="C5" s="324"/>
      <c r="D5" s="324"/>
      <c r="E5" s="324"/>
      <c r="F5" s="87">
        <v>2013</v>
      </c>
      <c r="G5" s="86"/>
      <c r="H5" s="86"/>
    </row>
    <row r="6" spans="1:8" s="79" customFormat="1" ht="20.25">
      <c r="A6" s="88"/>
      <c r="B6" s="88"/>
      <c r="C6" s="88"/>
      <c r="D6" s="88"/>
      <c r="E6" s="88"/>
      <c r="F6" s="88"/>
      <c r="G6" s="88"/>
      <c r="H6" s="88"/>
    </row>
    <row r="7" spans="1:8" s="79" customFormat="1" ht="20.25">
      <c r="A7" s="88"/>
      <c r="B7" s="88"/>
      <c r="C7" s="88"/>
      <c r="D7" s="88"/>
      <c r="E7" s="89"/>
      <c r="F7" s="83"/>
      <c r="G7" s="88"/>
      <c r="H7" s="88"/>
    </row>
    <row r="8" spans="1:8" s="96" customFormat="1" ht="32.25" customHeight="1">
      <c r="A8" s="90"/>
      <c r="B8" s="91" t="s">
        <v>73</v>
      </c>
      <c r="C8" s="91"/>
      <c r="D8" s="92" t="s">
        <v>74</v>
      </c>
      <c r="E8" s="93"/>
      <c r="F8" s="94" t="s">
        <v>75</v>
      </c>
      <c r="G8" s="95"/>
      <c r="H8" s="94" t="s">
        <v>76</v>
      </c>
    </row>
    <row r="9" spans="1:8" s="96" customFormat="1" ht="20.100000000000001" customHeight="1">
      <c r="A9" s="90"/>
      <c r="B9" s="97"/>
      <c r="C9" s="97"/>
      <c r="D9" s="97"/>
      <c r="E9" s="98"/>
      <c r="F9" s="99"/>
      <c r="G9" s="90"/>
      <c r="H9" s="99"/>
    </row>
    <row r="10" spans="1:8" s="108" customFormat="1" ht="30" customHeight="1">
      <c r="A10" s="100"/>
      <c r="B10" s="102" t="s">
        <v>22</v>
      </c>
      <c r="C10" s="102"/>
      <c r="D10" s="103"/>
      <c r="E10" s="104"/>
      <c r="F10" s="105" t="e">
        <f>'ميزان المراجعة'!I32</f>
        <v>#REF!</v>
      </c>
      <c r="G10" s="106"/>
      <c r="H10" s="107"/>
    </row>
    <row r="11" spans="1:8" s="108" customFormat="1" ht="30" customHeight="1">
      <c r="A11" s="100"/>
      <c r="B11" s="102" t="s">
        <v>226</v>
      </c>
      <c r="C11" s="102"/>
      <c r="D11" s="103"/>
      <c r="E11" s="104"/>
      <c r="F11" s="105" t="e">
        <f>-'ميزان المراجعة'!H33</f>
        <v>#REF!</v>
      </c>
      <c r="G11" s="106"/>
      <c r="H11" s="107"/>
    </row>
    <row r="12" spans="1:8" s="108" customFormat="1" ht="30" customHeight="1">
      <c r="A12" s="100"/>
      <c r="B12" s="102" t="s">
        <v>184</v>
      </c>
      <c r="C12" s="102"/>
      <c r="D12" s="103"/>
      <c r="E12" s="104"/>
      <c r="F12" s="105" t="e">
        <f>'ميزان المراجعة'!I34</f>
        <v>#REF!</v>
      </c>
      <c r="G12" s="106"/>
      <c r="H12" s="107"/>
    </row>
    <row r="13" spans="1:8" s="108" customFormat="1" ht="30" customHeight="1">
      <c r="A13" s="100"/>
      <c r="B13" s="330" t="s">
        <v>186</v>
      </c>
      <c r="C13" s="330"/>
      <c r="D13" s="103"/>
      <c r="E13" s="104"/>
      <c r="F13" s="105"/>
      <c r="G13" s="106"/>
      <c r="H13" s="107" t="e">
        <f>SUM(F10:F12)</f>
        <v>#REF!</v>
      </c>
    </row>
    <row r="14" spans="1:8" s="108" customFormat="1" ht="30" customHeight="1">
      <c r="A14" s="100"/>
      <c r="B14" s="109" t="s">
        <v>377</v>
      </c>
      <c r="C14" s="102"/>
      <c r="D14" s="103"/>
      <c r="E14" s="104"/>
      <c r="F14" s="105" t="e">
        <f>#REF!</f>
        <v>#REF!</v>
      </c>
      <c r="G14" s="106"/>
      <c r="H14" s="110"/>
    </row>
    <row r="15" spans="1:8" s="108" customFormat="1" ht="30" customHeight="1">
      <c r="A15" s="100"/>
      <c r="B15" s="109" t="s">
        <v>499</v>
      </c>
      <c r="C15" s="102"/>
      <c r="D15" s="103"/>
      <c r="E15" s="104"/>
      <c r="F15" s="105" t="e">
        <f>'ميزان المراجعة'!H26</f>
        <v>#REF!</v>
      </c>
      <c r="G15" s="106"/>
      <c r="H15" s="110"/>
    </row>
    <row r="16" spans="1:8" s="108" customFormat="1" ht="30" customHeight="1">
      <c r="A16" s="100"/>
      <c r="B16" s="331" t="s">
        <v>498</v>
      </c>
      <c r="C16" s="331"/>
      <c r="D16" s="103"/>
      <c r="E16" s="104"/>
      <c r="F16" s="105"/>
      <c r="G16" s="106"/>
      <c r="H16" s="107" t="e">
        <f>SUM(F14:F15)</f>
        <v>#REF!</v>
      </c>
    </row>
    <row r="17" spans="1:8" s="108" customFormat="1" ht="30" customHeight="1">
      <c r="A17" s="100"/>
      <c r="B17" s="322" t="s">
        <v>502</v>
      </c>
      <c r="C17" s="315"/>
      <c r="D17" s="103"/>
      <c r="E17" s="104"/>
      <c r="F17" s="105" t="e">
        <f>#REF!</f>
        <v>#REF!</v>
      </c>
      <c r="G17" s="106"/>
      <c r="H17" s="107"/>
    </row>
    <row r="18" spans="1:8" s="108" customFormat="1" ht="26.25" customHeight="1">
      <c r="A18" s="100"/>
      <c r="B18" s="322"/>
      <c r="C18" s="315"/>
      <c r="D18" s="103"/>
      <c r="E18" s="104"/>
      <c r="F18" s="105"/>
      <c r="G18" s="106"/>
      <c r="H18" s="107"/>
    </row>
    <row r="19" spans="1:8" s="108" customFormat="1" ht="25.5" customHeight="1">
      <c r="A19" s="100"/>
      <c r="B19" s="331" t="s">
        <v>500</v>
      </c>
      <c r="C19" s="331"/>
      <c r="D19" s="103"/>
      <c r="E19" s="104"/>
      <c r="F19" s="105"/>
      <c r="G19" s="106"/>
      <c r="H19" s="107" t="e">
        <f>H16-F17</f>
        <v>#REF!</v>
      </c>
    </row>
    <row r="20" spans="1:8" s="108" customFormat="1" ht="26.25" customHeight="1">
      <c r="A20" s="100"/>
      <c r="B20" s="102" t="s">
        <v>182</v>
      </c>
      <c r="C20" s="102"/>
      <c r="D20" s="103"/>
      <c r="E20" s="112"/>
      <c r="F20" s="113" t="e">
        <f>'تحليل تكاليف التشغيل'!F56</f>
        <v>#REF!</v>
      </c>
      <c r="G20" s="106"/>
      <c r="H20" s="107"/>
    </row>
    <row r="21" spans="1:8" s="108" customFormat="1" ht="26.25" customHeight="1">
      <c r="A21" s="100"/>
      <c r="B21" s="102" t="s">
        <v>501</v>
      </c>
      <c r="C21" s="102"/>
      <c r="D21" s="103"/>
      <c r="E21" s="112"/>
      <c r="F21" s="113">
        <v>0</v>
      </c>
      <c r="G21" s="106"/>
      <c r="H21" s="107"/>
    </row>
    <row r="22" spans="1:8" s="108" customFormat="1" ht="26.25" customHeight="1">
      <c r="A22" s="100"/>
      <c r="B22" s="102"/>
      <c r="C22" s="102"/>
      <c r="D22" s="103"/>
      <c r="E22" s="112"/>
      <c r="F22" s="113"/>
      <c r="G22" s="106"/>
      <c r="H22" s="107"/>
    </row>
    <row r="23" spans="1:8" s="108" customFormat="1" ht="26.25" customHeight="1">
      <c r="A23" s="100"/>
      <c r="B23" s="331" t="s">
        <v>503</v>
      </c>
      <c r="C23" s="331"/>
      <c r="D23" s="103"/>
      <c r="E23" s="112"/>
      <c r="F23" s="113"/>
      <c r="G23" s="106"/>
      <c r="H23" s="107" t="e">
        <f>H19+F20+F21</f>
        <v>#REF!</v>
      </c>
    </row>
    <row r="24" spans="1:8" s="108" customFormat="1" ht="26.25" customHeight="1">
      <c r="A24" s="100"/>
      <c r="B24" s="331"/>
      <c r="C24" s="331"/>
      <c r="D24" s="103"/>
      <c r="E24" s="112"/>
      <c r="F24" s="113"/>
      <c r="G24" s="106"/>
      <c r="H24" s="107"/>
    </row>
    <row r="25" spans="1:8" s="108" customFormat="1" ht="25.5" customHeight="1">
      <c r="A25" s="100"/>
      <c r="B25" s="101" t="s">
        <v>77</v>
      </c>
      <c r="C25" s="102"/>
      <c r="D25" s="103"/>
      <c r="E25" s="104"/>
      <c r="F25" s="105" t="e">
        <f>'ميزان المراجعة'!H27</f>
        <v>#REF!</v>
      </c>
      <c r="G25" s="106"/>
      <c r="H25" s="107"/>
    </row>
    <row r="26" spans="1:8" s="108" customFormat="1" ht="25.5" customHeight="1">
      <c r="A26" s="100"/>
      <c r="B26" s="101" t="s">
        <v>63</v>
      </c>
      <c r="C26" s="102"/>
      <c r="D26" s="103"/>
      <c r="E26" s="104"/>
      <c r="F26" s="105">
        <v>0</v>
      </c>
      <c r="G26" s="106"/>
      <c r="H26" s="107"/>
    </row>
    <row r="27" spans="1:8" s="108" customFormat="1" ht="25.5" customHeight="1">
      <c r="A27" s="100"/>
      <c r="B27" s="102"/>
      <c r="C27" s="102"/>
      <c r="D27" s="103"/>
      <c r="E27" s="104"/>
      <c r="F27" s="111"/>
      <c r="G27" s="106"/>
      <c r="H27" s="107"/>
    </row>
    <row r="28" spans="1:8" s="108" customFormat="1" ht="26.25" customHeight="1">
      <c r="A28" s="100"/>
      <c r="B28" s="315" t="s">
        <v>504</v>
      </c>
      <c r="C28" s="102"/>
      <c r="D28" s="103"/>
      <c r="E28" s="112"/>
      <c r="F28" s="113"/>
      <c r="G28" s="106"/>
      <c r="H28" s="107" t="e">
        <f>H23+F25+F26</f>
        <v>#REF!</v>
      </c>
    </row>
    <row r="29" spans="1:8" s="108" customFormat="1" ht="26.25" customHeight="1">
      <c r="A29" s="100"/>
      <c r="B29" s="101"/>
      <c r="C29" s="102"/>
      <c r="D29" s="103"/>
      <c r="E29" s="112"/>
      <c r="F29" s="113"/>
      <c r="G29" s="106"/>
      <c r="H29" s="107"/>
    </row>
    <row r="30" spans="1:8" s="108" customFormat="1" ht="26.25" customHeight="1">
      <c r="A30" s="100"/>
      <c r="B30" s="101" t="s">
        <v>401</v>
      </c>
      <c r="C30" s="102"/>
      <c r="D30" s="103"/>
      <c r="E30" s="112"/>
      <c r="F30" s="113" t="e">
        <f>#REF!</f>
        <v>#REF!</v>
      </c>
      <c r="G30" s="106"/>
      <c r="H30" s="107"/>
    </row>
    <row r="31" spans="1:8" s="108" customFormat="1" ht="26.25" customHeight="1">
      <c r="A31" s="100"/>
      <c r="B31" s="108" t="s">
        <v>404</v>
      </c>
      <c r="E31" s="112"/>
      <c r="F31" s="113" t="e">
        <f>#REF!</f>
        <v>#REF!</v>
      </c>
      <c r="G31" s="106"/>
      <c r="H31" s="114"/>
    </row>
    <row r="32" spans="1:8" s="108" customFormat="1" ht="36.75" customHeight="1" thickBot="1">
      <c r="A32" s="100"/>
      <c r="B32" s="315" t="s">
        <v>406</v>
      </c>
      <c r="C32" s="101"/>
      <c r="D32" s="101"/>
      <c r="E32" s="112"/>
      <c r="F32" s="113"/>
      <c r="G32" s="106"/>
      <c r="H32" s="115" t="e">
        <f>H28+F30-F31</f>
        <v>#REF!</v>
      </c>
    </row>
    <row r="33" spans="1:8" s="108" customFormat="1" ht="15" customHeight="1" thickTop="1">
      <c r="A33" s="100"/>
      <c r="B33" s="101"/>
      <c r="C33" s="101"/>
      <c r="D33" s="101"/>
      <c r="E33" s="112"/>
      <c r="F33" s="113"/>
      <c r="G33" s="106"/>
      <c r="H33" s="116"/>
    </row>
    <row r="34" spans="1:8" s="108" customFormat="1" ht="36.75" customHeight="1">
      <c r="A34" s="100"/>
      <c r="B34" s="101"/>
      <c r="C34" s="101"/>
      <c r="D34" s="101"/>
      <c r="E34" s="112"/>
      <c r="F34" s="113"/>
      <c r="G34" s="106"/>
      <c r="H34" s="116"/>
    </row>
    <row r="35" spans="1:8" s="108" customFormat="1" ht="36.75" customHeight="1">
      <c r="A35" s="100"/>
      <c r="B35" s="101" t="s">
        <v>78</v>
      </c>
      <c r="C35" s="101"/>
      <c r="D35" s="101"/>
      <c r="E35" s="112"/>
      <c r="F35" s="113"/>
      <c r="G35" s="106"/>
      <c r="H35" s="116" t="e">
        <f>H13-H32</f>
        <v>#REF!</v>
      </c>
    </row>
    <row r="36" spans="1:8" s="108" customFormat="1" ht="36.75" customHeight="1">
      <c r="A36" s="100"/>
      <c r="B36" s="101" t="s">
        <v>79</v>
      </c>
      <c r="C36" s="117"/>
      <c r="D36" s="118">
        <v>0</v>
      </c>
      <c r="E36" s="119"/>
      <c r="F36" s="120"/>
      <c r="G36" s="121"/>
      <c r="H36" s="114">
        <v>0</v>
      </c>
    </row>
    <row r="37" spans="1:8" s="108" customFormat="1" ht="36.75" customHeight="1" thickBot="1">
      <c r="A37" s="100"/>
      <c r="B37" s="101" t="s">
        <v>80</v>
      </c>
      <c r="C37" s="117"/>
      <c r="D37" s="117"/>
      <c r="E37" s="119"/>
      <c r="F37" s="120"/>
      <c r="G37" s="121"/>
      <c r="H37" s="122" t="e">
        <f>H35-H36</f>
        <v>#REF!</v>
      </c>
    </row>
    <row r="38" spans="1:8" s="108" customFormat="1" ht="20.100000000000001" customHeight="1" thickTop="1">
      <c r="A38" s="100"/>
      <c r="B38" s="101"/>
      <c r="C38" s="117"/>
      <c r="D38" s="117"/>
      <c r="E38" s="119"/>
      <c r="F38" s="120"/>
      <c r="G38" s="121"/>
      <c r="H38" s="123"/>
    </row>
    <row r="39" spans="1:8" s="108" customFormat="1" ht="20.100000000000001" customHeight="1">
      <c r="A39" s="100"/>
      <c r="B39" s="101"/>
      <c r="C39" s="117"/>
      <c r="D39" s="117"/>
      <c r="E39" s="119"/>
      <c r="F39" s="120"/>
      <c r="G39" s="121"/>
      <c r="H39" s="123"/>
    </row>
    <row r="40" spans="1:8" s="108" customFormat="1" ht="20.100000000000001" customHeight="1">
      <c r="A40" s="100"/>
      <c r="B40" s="101"/>
      <c r="C40" s="117"/>
      <c r="D40" s="117"/>
      <c r="E40" s="119"/>
      <c r="F40" s="120"/>
      <c r="G40" s="121"/>
      <c r="H40" s="123"/>
    </row>
    <row r="41" spans="1:8" s="108" customFormat="1" ht="20.100000000000001" customHeight="1">
      <c r="A41" s="100"/>
      <c r="B41" s="101"/>
      <c r="C41" s="117"/>
      <c r="D41" s="117"/>
      <c r="E41" s="119"/>
      <c r="F41" s="120"/>
      <c r="G41" s="121"/>
      <c r="H41" s="123"/>
    </row>
    <row r="42" spans="1:8" s="108" customFormat="1" ht="20.100000000000001" customHeight="1">
      <c r="A42" s="100"/>
      <c r="B42" s="101" t="s">
        <v>81</v>
      </c>
      <c r="C42" s="117"/>
      <c r="D42" s="117"/>
      <c r="E42" s="119"/>
      <c r="F42" s="124" t="e">
        <f>(#REF!-#REF!)/#REF!</f>
        <v>#REF!</v>
      </c>
      <c r="G42" s="121"/>
      <c r="H42" s="123"/>
    </row>
    <row r="43" spans="1:8" s="108" customFormat="1" ht="20.100000000000001" customHeight="1">
      <c r="A43" s="100"/>
      <c r="B43" s="117"/>
      <c r="C43" s="117"/>
      <c r="D43" s="117"/>
      <c r="E43" s="119"/>
      <c r="F43" s="124"/>
      <c r="G43" s="121"/>
    </row>
    <row r="44" spans="1:8" s="108" customFormat="1" ht="20.100000000000001" customHeight="1">
      <c r="A44" s="100"/>
      <c r="B44" s="117" t="s">
        <v>82</v>
      </c>
      <c r="C44" s="117"/>
      <c r="D44" s="117"/>
      <c r="E44" s="119"/>
      <c r="F44" s="124" t="e">
        <f>((H23+H25+H26)-(H29+H30))/(#REF!+H25+H26)</f>
        <v>#REF!</v>
      </c>
      <c r="G44" s="121"/>
      <c r="H44" s="123"/>
    </row>
    <row r="45" spans="1:8" s="108" customFormat="1" ht="20.100000000000001" customHeight="1">
      <c r="A45" s="100"/>
      <c r="B45" s="117"/>
      <c r="C45" s="117"/>
      <c r="D45" s="117"/>
      <c r="E45" s="119"/>
      <c r="F45" s="120"/>
      <c r="G45" s="121"/>
      <c r="H45" s="123"/>
    </row>
    <row r="46" spans="1:8" s="108" customFormat="1" ht="20.100000000000001" customHeight="1">
      <c r="A46" s="100"/>
      <c r="B46" s="117"/>
      <c r="C46" s="117"/>
      <c r="D46" s="117"/>
      <c r="E46" s="119"/>
      <c r="F46" s="120"/>
      <c r="G46" s="121"/>
      <c r="H46" s="123"/>
    </row>
    <row r="47" spans="1:8" s="108" customFormat="1" ht="20.100000000000001" customHeight="1">
      <c r="A47" s="100"/>
      <c r="B47" s="117"/>
      <c r="C47" s="117"/>
      <c r="D47" s="117"/>
      <c r="E47" s="119"/>
      <c r="F47" s="120"/>
      <c r="G47" s="121"/>
      <c r="H47" s="123"/>
    </row>
    <row r="48" spans="1:8" s="108" customFormat="1" ht="20.100000000000001" customHeight="1">
      <c r="A48" s="100"/>
      <c r="B48" s="117"/>
      <c r="C48" s="117"/>
      <c r="D48" s="117"/>
      <c r="E48" s="119"/>
      <c r="F48" s="120"/>
      <c r="G48" s="121"/>
      <c r="H48" s="123"/>
    </row>
    <row r="49" spans="1:8" s="108" customFormat="1" ht="20.100000000000001" customHeight="1">
      <c r="A49" s="100"/>
      <c r="B49" s="117"/>
      <c r="C49" s="117"/>
      <c r="D49" s="117"/>
      <c r="E49" s="119"/>
      <c r="F49" s="120"/>
      <c r="G49" s="121"/>
      <c r="H49" s="123"/>
    </row>
    <row r="50" spans="1:8" s="108" customFormat="1" ht="26.25" customHeight="1">
      <c r="A50" s="100"/>
      <c r="B50" s="125"/>
      <c r="C50" s="125"/>
      <c r="D50" s="125"/>
      <c r="E50" s="119"/>
      <c r="F50" s="120"/>
      <c r="G50" s="121"/>
      <c r="H50" s="123"/>
    </row>
    <row r="51" spans="1:8" s="108" customFormat="1" ht="20.100000000000001" customHeight="1">
      <c r="A51" s="100"/>
      <c r="B51" s="117"/>
      <c r="C51" s="117"/>
      <c r="D51" s="117"/>
      <c r="E51" s="119"/>
      <c r="F51" s="120"/>
      <c r="G51" s="121"/>
      <c r="H51" s="123"/>
    </row>
    <row r="52" spans="1:8" s="108" customFormat="1" ht="20.100000000000001" customHeight="1">
      <c r="A52" s="100"/>
      <c r="B52" s="117"/>
      <c r="C52" s="117"/>
      <c r="D52" s="117"/>
      <c r="E52" s="119"/>
      <c r="F52" s="120"/>
      <c r="G52" s="121"/>
      <c r="H52" s="123"/>
    </row>
    <row r="53" spans="1:8" s="108" customFormat="1" ht="20.100000000000001" customHeight="1">
      <c r="A53" s="100"/>
      <c r="B53" s="117"/>
      <c r="C53" s="117"/>
      <c r="D53" s="117"/>
      <c r="E53" s="119"/>
      <c r="F53" s="120"/>
      <c r="G53" s="121"/>
      <c r="H53" s="123"/>
    </row>
    <row r="54" spans="1:8" s="108" customFormat="1" ht="20.100000000000001" customHeight="1">
      <c r="A54" s="100"/>
      <c r="B54" s="117"/>
      <c r="C54" s="117"/>
      <c r="D54" s="117"/>
      <c r="E54" s="119"/>
      <c r="F54" s="120"/>
      <c r="G54" s="121"/>
      <c r="H54" s="123"/>
    </row>
    <row r="55" spans="1:8" s="108" customFormat="1" ht="20.100000000000001" customHeight="1">
      <c r="A55" s="100"/>
      <c r="B55" s="117"/>
      <c r="C55" s="117"/>
      <c r="D55" s="117"/>
      <c r="E55" s="119"/>
      <c r="F55" s="120"/>
      <c r="G55" s="121"/>
      <c r="H55" s="123"/>
    </row>
    <row r="56" spans="1:8" s="108" customFormat="1" ht="20.100000000000001" customHeight="1">
      <c r="A56" s="100"/>
      <c r="B56" s="117"/>
      <c r="C56" s="117"/>
      <c r="D56" s="117"/>
      <c r="E56" s="119"/>
      <c r="F56" s="120"/>
      <c r="G56" s="121"/>
      <c r="H56" s="123"/>
    </row>
    <row r="57" spans="1:8" s="108" customFormat="1" ht="20.100000000000001" customHeight="1">
      <c r="A57" s="100"/>
      <c r="B57" s="117"/>
      <c r="C57" s="117"/>
      <c r="D57" s="117"/>
      <c r="E57" s="119"/>
      <c r="F57" s="120"/>
      <c r="G57" s="121"/>
      <c r="H57" s="123"/>
    </row>
    <row r="58" spans="1:8" s="108" customFormat="1" ht="20.100000000000001" customHeight="1">
      <c r="A58" s="100"/>
      <c r="B58" s="117"/>
      <c r="C58" s="117"/>
      <c r="D58" s="117"/>
      <c r="E58" s="119"/>
      <c r="F58" s="120"/>
      <c r="G58" s="121"/>
      <c r="H58" s="123"/>
    </row>
    <row r="59" spans="1:8" s="108" customFormat="1" ht="20.100000000000001" customHeight="1">
      <c r="A59" s="100"/>
      <c r="B59" s="117"/>
      <c r="C59" s="117"/>
      <c r="D59" s="117"/>
      <c r="E59" s="119"/>
      <c r="F59" s="120"/>
      <c r="G59" s="121"/>
      <c r="H59" s="123"/>
    </row>
    <row r="60" spans="1:8" s="108" customFormat="1" ht="20.100000000000001" customHeight="1">
      <c r="A60" s="100"/>
      <c r="B60" s="117"/>
      <c r="C60" s="117"/>
      <c r="D60" s="117"/>
      <c r="E60" s="119"/>
      <c r="F60" s="120"/>
      <c r="G60" s="121"/>
      <c r="H60" s="123"/>
    </row>
    <row r="61" spans="1:8" s="108" customFormat="1" ht="20.100000000000001" customHeight="1">
      <c r="A61" s="100"/>
      <c r="B61" s="117"/>
      <c r="C61" s="117"/>
      <c r="D61" s="117"/>
      <c r="E61" s="119"/>
      <c r="F61" s="120"/>
      <c r="G61" s="121"/>
      <c r="H61" s="123"/>
    </row>
    <row r="62" spans="1:8" s="108" customFormat="1" ht="20.100000000000001" customHeight="1">
      <c r="A62" s="100"/>
      <c r="B62" s="117"/>
      <c r="C62" s="117"/>
      <c r="D62" s="117"/>
      <c r="E62" s="119"/>
      <c r="F62" s="120"/>
      <c r="G62" s="121"/>
      <c r="H62" s="123"/>
    </row>
    <row r="63" spans="1:8" s="108" customFormat="1" ht="20.100000000000001" customHeight="1">
      <c r="A63" s="100"/>
      <c r="B63" s="117"/>
      <c r="C63" s="117"/>
      <c r="D63" s="117"/>
      <c r="E63" s="119"/>
      <c r="F63" s="120"/>
      <c r="G63" s="121"/>
      <c r="H63" s="123"/>
    </row>
    <row r="64" spans="1:8" s="108" customFormat="1" ht="20.100000000000001" customHeight="1">
      <c r="A64" s="100"/>
      <c r="B64" s="117"/>
      <c r="C64" s="117"/>
      <c r="D64" s="117"/>
      <c r="E64" s="119"/>
      <c r="F64" s="120"/>
      <c r="G64" s="121"/>
      <c r="H64" s="123"/>
    </row>
    <row r="65" spans="1:8" s="108" customFormat="1" ht="20.100000000000001" customHeight="1">
      <c r="A65" s="100"/>
      <c r="B65" s="117"/>
      <c r="C65" s="117"/>
      <c r="D65" s="117"/>
      <c r="E65" s="119"/>
      <c r="F65" s="120"/>
      <c r="G65" s="121"/>
      <c r="H65" s="123"/>
    </row>
    <row r="66" spans="1:8" s="108" customFormat="1" ht="20.100000000000001" customHeight="1">
      <c r="A66" s="100"/>
      <c r="B66" s="117"/>
      <c r="C66" s="117"/>
      <c r="D66" s="117"/>
      <c r="E66" s="119"/>
      <c r="F66" s="120"/>
      <c r="G66" s="121"/>
      <c r="H66" s="123"/>
    </row>
    <row r="67" spans="1:8" s="108" customFormat="1" ht="20.100000000000001" customHeight="1">
      <c r="A67" s="100"/>
      <c r="B67" s="117"/>
      <c r="C67" s="117"/>
      <c r="D67" s="117"/>
      <c r="E67" s="119"/>
      <c r="F67" s="120"/>
      <c r="G67" s="121"/>
      <c r="H67" s="123"/>
    </row>
    <row r="68" spans="1:8" s="108" customFormat="1" ht="20.100000000000001" customHeight="1">
      <c r="A68" s="100"/>
      <c r="B68" s="117"/>
      <c r="C68" s="117"/>
      <c r="D68" s="117"/>
      <c r="E68" s="119"/>
      <c r="F68" s="120"/>
      <c r="G68" s="121"/>
      <c r="H68" s="123"/>
    </row>
    <row r="69" spans="1:8" s="108" customFormat="1" ht="20.100000000000001" customHeight="1">
      <c r="A69" s="100"/>
      <c r="B69" s="117"/>
      <c r="C69" s="117"/>
      <c r="D69" s="117"/>
      <c r="E69" s="119"/>
      <c r="F69" s="120"/>
      <c r="G69" s="121"/>
      <c r="H69" s="123"/>
    </row>
    <row r="70" spans="1:8" s="108" customFormat="1" ht="20.100000000000001" customHeight="1">
      <c r="A70" s="100"/>
      <c r="B70" s="117"/>
      <c r="C70" s="117"/>
      <c r="D70" s="117"/>
      <c r="E70" s="119"/>
      <c r="F70" s="120"/>
      <c r="G70" s="121"/>
      <c r="H70" s="123"/>
    </row>
    <row r="71" spans="1:8" s="108" customFormat="1" ht="20.100000000000001" customHeight="1">
      <c r="A71" s="100"/>
      <c r="B71" s="117"/>
      <c r="C71" s="117"/>
      <c r="D71" s="117"/>
      <c r="E71" s="119"/>
      <c r="F71" s="120"/>
      <c r="G71" s="121"/>
      <c r="H71" s="123"/>
    </row>
    <row r="72" spans="1:8" s="108" customFormat="1" ht="20.100000000000001" customHeight="1">
      <c r="A72" s="100"/>
      <c r="B72" s="117"/>
      <c r="C72" s="117"/>
      <c r="D72" s="117"/>
      <c r="E72" s="119"/>
      <c r="F72" s="120"/>
      <c r="G72" s="121"/>
      <c r="H72" s="123"/>
    </row>
    <row r="73" spans="1:8" s="108" customFormat="1" ht="20.100000000000001" customHeight="1">
      <c r="A73" s="100"/>
      <c r="B73" s="117"/>
      <c r="C73" s="117"/>
      <c r="D73" s="117"/>
      <c r="E73" s="119"/>
      <c r="F73" s="120"/>
      <c r="G73" s="121"/>
      <c r="H73" s="123"/>
    </row>
    <row r="74" spans="1:8" s="108" customFormat="1" ht="20.100000000000001" customHeight="1">
      <c r="A74" s="100"/>
      <c r="B74" s="117"/>
      <c r="C74" s="117"/>
      <c r="D74" s="117"/>
      <c r="E74" s="119"/>
      <c r="F74" s="120"/>
      <c r="G74" s="121"/>
      <c r="H74" s="123"/>
    </row>
    <row r="75" spans="1:8" s="108" customFormat="1" ht="20.100000000000001" customHeight="1">
      <c r="A75" s="100"/>
      <c r="B75" s="117"/>
      <c r="C75" s="117"/>
      <c r="D75" s="117"/>
      <c r="E75" s="119"/>
      <c r="F75" s="120"/>
      <c r="G75" s="121"/>
      <c r="H75" s="123"/>
    </row>
    <row r="76" spans="1:8" s="108" customFormat="1" ht="20.100000000000001" customHeight="1">
      <c r="A76" s="100"/>
      <c r="B76" s="117"/>
      <c r="C76" s="117"/>
      <c r="D76" s="117"/>
      <c r="E76" s="119"/>
      <c r="F76" s="120"/>
      <c r="G76" s="121"/>
      <c r="H76" s="123"/>
    </row>
    <row r="77" spans="1:8" s="108" customFormat="1" ht="20.100000000000001" customHeight="1">
      <c r="A77" s="100"/>
      <c r="B77" s="117"/>
      <c r="C77" s="117"/>
      <c r="D77" s="117"/>
      <c r="E77" s="119"/>
      <c r="F77" s="120"/>
      <c r="G77" s="121"/>
      <c r="H77" s="123"/>
    </row>
    <row r="78" spans="1:8" s="108" customFormat="1" ht="20.100000000000001" customHeight="1">
      <c r="A78" s="100"/>
      <c r="B78" s="117"/>
      <c r="C78" s="117"/>
      <c r="D78" s="117"/>
      <c r="E78" s="119"/>
      <c r="F78" s="120"/>
      <c r="G78" s="121"/>
      <c r="H78" s="123"/>
    </row>
    <row r="79" spans="1:8" s="108" customFormat="1" ht="20.100000000000001" customHeight="1">
      <c r="A79" s="100"/>
      <c r="B79" s="117"/>
      <c r="C79" s="117"/>
      <c r="D79" s="117"/>
      <c r="E79" s="119"/>
      <c r="F79" s="120"/>
      <c r="G79" s="121"/>
      <c r="H79" s="123"/>
    </row>
    <row r="80" spans="1:8" s="108" customFormat="1" ht="20.100000000000001" customHeight="1">
      <c r="A80" s="100"/>
      <c r="B80" s="117"/>
      <c r="C80" s="117"/>
      <c r="D80" s="117"/>
      <c r="E80" s="119"/>
      <c r="F80" s="120"/>
      <c r="G80" s="121"/>
      <c r="H80" s="123"/>
    </row>
    <row r="81" spans="1:8" s="108" customFormat="1" ht="20.100000000000001" customHeight="1">
      <c r="A81" s="100"/>
      <c r="B81" s="117"/>
      <c r="C81" s="117"/>
      <c r="D81" s="117"/>
      <c r="E81" s="119"/>
      <c r="F81" s="120"/>
      <c r="G81" s="121"/>
      <c r="H81" s="123"/>
    </row>
    <row r="82" spans="1:8" s="108" customFormat="1" ht="20.100000000000001" customHeight="1">
      <c r="A82" s="100"/>
      <c r="B82" s="117"/>
      <c r="C82" s="117"/>
      <c r="D82" s="117"/>
      <c r="E82" s="119"/>
      <c r="F82" s="120"/>
      <c r="G82" s="121"/>
      <c r="H82" s="123"/>
    </row>
    <row r="83" spans="1:8" s="108" customFormat="1" ht="20.100000000000001" customHeight="1">
      <c r="A83" s="100"/>
      <c r="B83" s="117"/>
      <c r="C83" s="117"/>
      <c r="D83" s="117"/>
      <c r="E83" s="119"/>
      <c r="F83" s="120"/>
      <c r="G83" s="121"/>
      <c r="H83" s="123"/>
    </row>
    <row r="84" spans="1:8" s="108" customFormat="1" ht="20.100000000000001" customHeight="1">
      <c r="A84" s="100"/>
      <c r="B84" s="117"/>
      <c r="C84" s="117"/>
      <c r="D84" s="117"/>
      <c r="E84" s="119"/>
      <c r="F84" s="120"/>
      <c r="G84" s="121"/>
      <c r="H84" s="123"/>
    </row>
    <row r="85" spans="1:8" s="108" customFormat="1" ht="20.100000000000001" customHeight="1">
      <c r="A85" s="100"/>
      <c r="B85" s="117"/>
      <c r="C85" s="117"/>
      <c r="D85" s="117"/>
      <c r="E85" s="119"/>
      <c r="F85" s="120"/>
      <c r="G85" s="121"/>
      <c r="H85" s="123"/>
    </row>
    <row r="86" spans="1:8" s="108" customFormat="1" ht="20.100000000000001" customHeight="1">
      <c r="A86" s="100"/>
      <c r="B86" s="117"/>
      <c r="C86" s="117"/>
      <c r="D86" s="117"/>
      <c r="E86" s="119"/>
      <c r="F86" s="120"/>
      <c r="G86" s="121"/>
      <c r="H86" s="123"/>
    </row>
    <row r="87" spans="1:8" s="108" customFormat="1" ht="20.100000000000001" customHeight="1">
      <c r="A87" s="100"/>
      <c r="B87" s="117"/>
      <c r="C87" s="117"/>
      <c r="D87" s="117"/>
      <c r="E87" s="119"/>
      <c r="F87" s="120"/>
      <c r="G87" s="121"/>
      <c r="H87" s="123"/>
    </row>
    <row r="88" spans="1:8" s="108" customFormat="1" ht="20.100000000000001" customHeight="1">
      <c r="A88" s="100"/>
      <c r="B88" s="117"/>
      <c r="C88" s="117"/>
      <c r="D88" s="117"/>
      <c r="E88" s="119"/>
      <c r="F88" s="120"/>
      <c r="G88" s="121"/>
      <c r="H88" s="123"/>
    </row>
    <row r="89" spans="1:8" s="108" customFormat="1" ht="20.100000000000001" customHeight="1">
      <c r="A89" s="100"/>
      <c r="B89" s="117"/>
      <c r="C89" s="117"/>
      <c r="D89" s="117"/>
      <c r="E89" s="119"/>
      <c r="F89" s="120"/>
      <c r="G89" s="121"/>
      <c r="H89" s="123"/>
    </row>
    <row r="90" spans="1:8" s="108" customFormat="1" ht="20.100000000000001" customHeight="1">
      <c r="A90" s="100"/>
      <c r="B90" s="117"/>
      <c r="C90" s="117"/>
      <c r="D90" s="117"/>
      <c r="E90" s="119"/>
      <c r="F90" s="120"/>
      <c r="G90" s="121"/>
      <c r="H90" s="123"/>
    </row>
    <row r="91" spans="1:8" s="108" customFormat="1" ht="20.100000000000001" customHeight="1">
      <c r="A91" s="100"/>
      <c r="B91" s="117"/>
      <c r="C91" s="117"/>
      <c r="D91" s="117"/>
      <c r="E91" s="119"/>
      <c r="F91" s="120"/>
      <c r="G91" s="121"/>
      <c r="H91" s="123"/>
    </row>
    <row r="92" spans="1:8" s="108" customFormat="1" ht="20.100000000000001" customHeight="1">
      <c r="A92" s="100"/>
      <c r="B92" s="117"/>
      <c r="C92" s="117"/>
      <c r="D92" s="117"/>
      <c r="E92" s="119"/>
      <c r="F92" s="120"/>
      <c r="G92" s="121"/>
      <c r="H92" s="123"/>
    </row>
    <row r="93" spans="1:8" s="108" customFormat="1" ht="20.100000000000001" customHeight="1">
      <c r="A93" s="100"/>
      <c r="B93" s="117"/>
      <c r="C93" s="117"/>
      <c r="D93" s="117"/>
      <c r="E93" s="119"/>
      <c r="F93" s="120"/>
      <c r="G93" s="121"/>
      <c r="H93" s="123"/>
    </row>
    <row r="94" spans="1:8" s="108" customFormat="1" ht="20.100000000000001" customHeight="1">
      <c r="A94" s="100"/>
      <c r="B94" s="117"/>
      <c r="C94" s="117"/>
      <c r="D94" s="117"/>
      <c r="E94" s="119"/>
      <c r="F94" s="120"/>
      <c r="G94" s="121"/>
      <c r="H94" s="123"/>
    </row>
    <row r="95" spans="1:8" s="108" customFormat="1" ht="20.100000000000001" customHeight="1">
      <c r="A95" s="100"/>
      <c r="B95" s="117"/>
      <c r="C95" s="117"/>
      <c r="D95" s="117"/>
      <c r="E95" s="119"/>
      <c r="F95" s="120"/>
      <c r="G95" s="121"/>
      <c r="H95" s="123"/>
    </row>
    <row r="96" spans="1:8" s="108" customFormat="1" ht="20.100000000000001" customHeight="1">
      <c r="A96" s="100"/>
      <c r="B96" s="117"/>
      <c r="C96" s="117"/>
      <c r="D96" s="117"/>
      <c r="E96" s="119"/>
      <c r="F96" s="120"/>
      <c r="G96" s="121"/>
      <c r="H96" s="123"/>
    </row>
    <row r="97" spans="1:8" s="108" customFormat="1" ht="20.100000000000001" customHeight="1">
      <c r="A97" s="100"/>
      <c r="B97" s="117"/>
      <c r="C97" s="117"/>
      <c r="D97" s="117"/>
      <c r="E97" s="119"/>
      <c r="F97" s="120"/>
      <c r="G97" s="121"/>
      <c r="H97" s="123"/>
    </row>
    <row r="98" spans="1:8" s="108" customFormat="1" ht="20.100000000000001" customHeight="1">
      <c r="A98" s="100"/>
      <c r="B98" s="117"/>
      <c r="C98" s="117"/>
      <c r="D98" s="117"/>
      <c r="E98" s="119"/>
      <c r="F98" s="120"/>
      <c r="G98" s="121"/>
      <c r="H98" s="123"/>
    </row>
    <row r="99" spans="1:8" s="108" customFormat="1" ht="20.100000000000001" customHeight="1">
      <c r="A99" s="100"/>
      <c r="B99" s="117"/>
      <c r="C99" s="117"/>
      <c r="D99" s="117"/>
      <c r="E99" s="119"/>
      <c r="F99" s="120"/>
      <c r="G99" s="121"/>
      <c r="H99" s="123"/>
    </row>
    <row r="100" spans="1:8" s="108" customFormat="1" ht="20.100000000000001" customHeight="1">
      <c r="A100" s="100"/>
      <c r="B100" s="117"/>
      <c r="C100" s="117"/>
      <c r="D100" s="117"/>
      <c r="E100" s="119"/>
      <c r="F100" s="120"/>
      <c r="G100" s="121"/>
      <c r="H100" s="123"/>
    </row>
    <row r="101" spans="1:8" s="108" customFormat="1" ht="20.100000000000001" customHeight="1">
      <c r="A101" s="100"/>
      <c r="B101" s="117"/>
      <c r="C101" s="117"/>
      <c r="D101" s="117"/>
      <c r="E101" s="119"/>
      <c r="F101" s="120"/>
      <c r="G101" s="121"/>
      <c r="H101" s="123"/>
    </row>
    <row r="102" spans="1:8" s="108" customFormat="1" ht="20.100000000000001" customHeight="1">
      <c r="A102" s="100"/>
      <c r="B102" s="117"/>
      <c r="C102" s="117"/>
      <c r="D102" s="117"/>
      <c r="E102" s="119"/>
      <c r="F102" s="120"/>
      <c r="G102" s="121"/>
      <c r="H102" s="123"/>
    </row>
    <row r="103" spans="1:8" s="108" customFormat="1" ht="20.100000000000001" customHeight="1">
      <c r="A103" s="100"/>
      <c r="B103" s="117"/>
      <c r="C103" s="117"/>
      <c r="D103" s="117"/>
      <c r="E103" s="119"/>
      <c r="F103" s="120"/>
      <c r="G103" s="121"/>
      <c r="H103" s="123"/>
    </row>
    <row r="104" spans="1:8" s="108" customFormat="1" ht="20.100000000000001" customHeight="1">
      <c r="A104" s="100"/>
      <c r="B104" s="117"/>
      <c r="C104" s="117"/>
      <c r="D104" s="117"/>
      <c r="E104" s="119"/>
      <c r="F104" s="120"/>
      <c r="G104" s="121"/>
      <c r="H104" s="123"/>
    </row>
    <row r="105" spans="1:8" s="108" customFormat="1" ht="20.100000000000001" customHeight="1">
      <c r="A105" s="100"/>
      <c r="B105" s="117"/>
      <c r="C105" s="117"/>
      <c r="D105" s="117"/>
      <c r="E105" s="119"/>
      <c r="F105" s="120"/>
      <c r="G105" s="121"/>
      <c r="H105" s="123"/>
    </row>
    <row r="106" spans="1:8" s="108" customFormat="1" ht="20.100000000000001" customHeight="1">
      <c r="A106" s="100"/>
      <c r="B106" s="117"/>
      <c r="C106" s="117"/>
      <c r="D106" s="117"/>
      <c r="E106" s="119"/>
      <c r="F106" s="120"/>
      <c r="G106" s="121"/>
      <c r="H106" s="123"/>
    </row>
    <row r="107" spans="1:8" s="108" customFormat="1" ht="20.100000000000001" customHeight="1">
      <c r="A107" s="100"/>
      <c r="B107" s="117"/>
      <c r="C107" s="117"/>
      <c r="D107" s="117"/>
      <c r="E107" s="119"/>
      <c r="F107" s="120"/>
      <c r="G107" s="121"/>
      <c r="H107" s="123"/>
    </row>
    <row r="108" spans="1:8" s="108" customFormat="1" ht="20.100000000000001" customHeight="1">
      <c r="A108" s="100"/>
      <c r="B108" s="117"/>
      <c r="C108" s="117"/>
      <c r="D108" s="117"/>
      <c r="E108" s="119"/>
      <c r="F108" s="120"/>
      <c r="G108" s="121"/>
      <c r="H108" s="123"/>
    </row>
    <row r="109" spans="1:8" s="108" customFormat="1" ht="20.100000000000001" customHeight="1">
      <c r="A109" s="100"/>
      <c r="B109" s="117"/>
      <c r="C109" s="117"/>
      <c r="D109" s="117"/>
      <c r="E109" s="119"/>
      <c r="F109" s="120"/>
      <c r="G109" s="121"/>
      <c r="H109" s="123"/>
    </row>
    <row r="110" spans="1:8" s="108" customFormat="1" ht="20.100000000000001" customHeight="1">
      <c r="A110" s="100"/>
      <c r="B110" s="117"/>
      <c r="C110" s="117"/>
      <c r="D110" s="117"/>
      <c r="E110" s="119"/>
      <c r="F110" s="120"/>
      <c r="G110" s="121"/>
      <c r="H110" s="123"/>
    </row>
    <row r="111" spans="1:8" s="108" customFormat="1" ht="20.100000000000001" customHeight="1">
      <c r="A111" s="100"/>
      <c r="B111" s="117"/>
      <c r="C111" s="117"/>
      <c r="D111" s="117"/>
      <c r="E111" s="119"/>
      <c r="F111" s="120"/>
      <c r="G111" s="121"/>
      <c r="H111" s="123"/>
    </row>
    <row r="112" spans="1:8" s="108" customFormat="1" ht="20.100000000000001" customHeight="1">
      <c r="A112" s="100"/>
      <c r="B112" s="117"/>
      <c r="C112" s="117"/>
      <c r="D112" s="117"/>
      <c r="E112" s="119"/>
      <c r="F112" s="120"/>
      <c r="G112" s="121"/>
      <c r="H112" s="123"/>
    </row>
    <row r="113" spans="1:8" s="108" customFormat="1" ht="20.100000000000001" customHeight="1">
      <c r="A113" s="100"/>
      <c r="B113" s="117"/>
      <c r="C113" s="117"/>
      <c r="D113" s="117"/>
      <c r="E113" s="119"/>
      <c r="F113" s="120"/>
      <c r="G113" s="121"/>
      <c r="H113" s="123"/>
    </row>
    <row r="114" spans="1:8" s="108" customFormat="1" ht="20.100000000000001" customHeight="1">
      <c r="A114" s="100"/>
      <c r="B114" s="117"/>
      <c r="C114" s="117"/>
      <c r="D114" s="117"/>
      <c r="E114" s="119"/>
      <c r="F114" s="120"/>
      <c r="G114" s="121"/>
      <c r="H114" s="123"/>
    </row>
    <row r="115" spans="1:8" s="108" customFormat="1" ht="20.100000000000001" customHeight="1">
      <c r="A115" s="100"/>
      <c r="B115" s="117"/>
      <c r="C115" s="117"/>
      <c r="D115" s="117"/>
      <c r="E115" s="119"/>
      <c r="F115" s="120"/>
      <c r="G115" s="121"/>
      <c r="H115" s="123"/>
    </row>
    <row r="116" spans="1:8" s="108" customFormat="1" ht="20.100000000000001" customHeight="1">
      <c r="A116" s="100"/>
      <c r="B116" s="117"/>
      <c r="C116" s="117"/>
      <c r="D116" s="117"/>
      <c r="E116" s="119"/>
      <c r="F116" s="120"/>
      <c r="G116" s="121"/>
      <c r="H116" s="123"/>
    </row>
    <row r="117" spans="1:8" s="108" customFormat="1" ht="20.100000000000001" customHeight="1">
      <c r="A117" s="100"/>
      <c r="B117" s="117"/>
      <c r="C117" s="117"/>
      <c r="D117" s="117"/>
      <c r="E117" s="119"/>
      <c r="F117" s="120"/>
      <c r="G117" s="121"/>
      <c r="H117" s="123"/>
    </row>
    <row r="118" spans="1:8" s="108" customFormat="1" ht="20.100000000000001" customHeight="1">
      <c r="A118" s="100"/>
      <c r="B118" s="117"/>
      <c r="C118" s="117"/>
      <c r="D118" s="117"/>
      <c r="E118" s="119"/>
      <c r="F118" s="120"/>
      <c r="G118" s="121"/>
      <c r="H118" s="123"/>
    </row>
    <row r="119" spans="1:8" s="108" customFormat="1" ht="20.100000000000001" customHeight="1">
      <c r="A119" s="100"/>
      <c r="B119" s="117"/>
      <c r="C119" s="117"/>
      <c r="D119" s="117"/>
      <c r="E119" s="119"/>
      <c r="F119" s="120"/>
      <c r="G119" s="121"/>
      <c r="H119" s="123"/>
    </row>
    <row r="120" spans="1:8" s="108" customFormat="1" ht="20.100000000000001" customHeight="1">
      <c r="A120" s="100"/>
      <c r="B120" s="117"/>
      <c r="C120" s="117"/>
      <c r="D120" s="117"/>
      <c r="E120" s="119"/>
      <c r="F120" s="120"/>
      <c r="G120" s="121"/>
      <c r="H120" s="123"/>
    </row>
  </sheetData>
  <mergeCells count="11">
    <mergeCell ref="B13:C13"/>
    <mergeCell ref="B19:C19"/>
    <mergeCell ref="B23:C23"/>
    <mergeCell ref="B16:C16"/>
    <mergeCell ref="B24:C24"/>
    <mergeCell ref="B5:E5"/>
    <mergeCell ref="A1:F1"/>
    <mergeCell ref="G1:H1"/>
    <mergeCell ref="A2:F2"/>
    <mergeCell ref="G2:H2"/>
    <mergeCell ref="B4:F4"/>
  </mergeCells>
  <printOptions horizontalCentered="1"/>
  <pageMargins left="0.43307086614173229" right="0.55118110236220474" top="0.86614173228346458" bottom="0.6692913385826772" header="0.43307086614173229" footer="0.27559055118110237"/>
  <pageSetup paperSize="9" scale="68" orientation="portrait" r:id="rId1"/>
  <headerFooter alignWithMargins="0">
    <oddFooter>&amp;C&amp;"Simplified Arabic,عادي"&amp;12شركـة التنمية لصناعة الأنابيب البلاستيكية  - البيانات المالية عن الفترة المنتهية فى 2013/12/31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DB382"/>
  <sheetViews>
    <sheetView rightToLeft="1" topLeftCell="L16" workbookViewId="0">
      <selection activeCell="M35" sqref="M35"/>
    </sheetView>
  </sheetViews>
  <sheetFormatPr defaultRowHeight="18"/>
  <cols>
    <col min="1" max="3" width="9.140625" style="247"/>
    <col min="4" max="4" width="9.140625" style="311"/>
    <col min="5" max="5" width="42.5703125" style="311" bestFit="1" customWidth="1"/>
    <col min="6" max="6" width="22.85546875" style="311" customWidth="1"/>
    <col min="7" max="8" width="20.7109375" style="311" customWidth="1"/>
    <col min="9" max="9" width="24" style="311" customWidth="1"/>
    <col min="10" max="10" width="30" style="311" customWidth="1"/>
    <col min="11" max="12" width="20.7109375" style="311" customWidth="1"/>
    <col min="13" max="13" width="28.7109375" style="311" customWidth="1"/>
    <col min="14" max="15" width="9.140625" style="247"/>
    <col min="16" max="16" width="9.140625" style="246"/>
    <col min="17" max="18" width="9.140625" style="247"/>
    <col min="19" max="19" width="33" style="247" customWidth="1"/>
    <col min="20" max="20" width="29.7109375" style="247" customWidth="1"/>
    <col min="21" max="23" width="25.7109375" style="247" customWidth="1"/>
    <col min="24" max="31" width="9.140625" style="247"/>
    <col min="32" max="36" width="20.7109375" style="247" customWidth="1"/>
    <col min="37" max="38" width="9.140625" style="247"/>
    <col min="39" max="40" width="9.140625" style="246"/>
    <col min="41" max="106" width="9.140625" style="309"/>
    <col min="107" max="16384" width="9.140625" style="311"/>
  </cols>
  <sheetData>
    <row r="1" spans="1:38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</row>
    <row r="2" spans="1:38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</row>
    <row r="3" spans="1:3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</row>
    <row r="4" spans="1:38" ht="18.75" thickBot="1">
      <c r="A4" s="246"/>
      <c r="B4" s="246"/>
      <c r="D4" s="247"/>
      <c r="E4" s="247"/>
      <c r="F4" s="247"/>
      <c r="G4" s="247"/>
      <c r="H4" s="247"/>
      <c r="I4" s="247"/>
      <c r="J4" s="247"/>
      <c r="K4" s="247"/>
      <c r="L4" s="247"/>
      <c r="M4" s="247"/>
      <c r="AA4" s="246"/>
      <c r="AB4" s="246"/>
      <c r="AC4" s="246"/>
      <c r="AD4" s="246"/>
    </row>
    <row r="5" spans="1:38" ht="31.5" thickTop="1" thickBot="1">
      <c r="A5" s="246"/>
      <c r="B5" s="246"/>
      <c r="D5" s="247"/>
      <c r="E5" s="247"/>
      <c r="F5" s="247"/>
      <c r="G5" s="334" t="s">
        <v>347</v>
      </c>
      <c r="H5" s="335"/>
      <c r="I5" s="336"/>
      <c r="J5" s="247"/>
      <c r="K5" s="247"/>
      <c r="L5" s="247"/>
      <c r="M5" s="247"/>
      <c r="S5" s="334" t="s">
        <v>348</v>
      </c>
      <c r="T5" s="336"/>
      <c r="AA5" s="246"/>
      <c r="AB5" s="246"/>
      <c r="AC5" s="246"/>
      <c r="AD5" s="246"/>
      <c r="AF5" s="334" t="s">
        <v>349</v>
      </c>
      <c r="AG5" s="335"/>
      <c r="AH5" s="335"/>
      <c r="AI5" s="335"/>
      <c r="AJ5" s="336"/>
    </row>
    <row r="6" spans="1:38" ht="31.5" thickTop="1" thickBot="1">
      <c r="A6" s="246"/>
      <c r="B6" s="246"/>
      <c r="D6" s="247"/>
      <c r="E6" s="247"/>
      <c r="F6" s="247"/>
      <c r="G6" s="247"/>
      <c r="H6" s="247"/>
      <c r="I6" s="247"/>
      <c r="J6" s="247"/>
      <c r="K6" s="247"/>
      <c r="L6" s="247"/>
      <c r="M6" s="247"/>
      <c r="S6" s="337"/>
      <c r="T6" s="337"/>
      <c r="AA6" s="246"/>
      <c r="AB6" s="246"/>
      <c r="AC6" s="246"/>
      <c r="AD6" s="246"/>
      <c r="AF6" s="337"/>
      <c r="AG6" s="337"/>
      <c r="AH6" s="337"/>
      <c r="AI6" s="337"/>
      <c r="AJ6" s="337"/>
    </row>
    <row r="7" spans="1:38" ht="31.5" thickTop="1" thickBot="1">
      <c r="A7" s="246"/>
      <c r="B7" s="246"/>
      <c r="D7" s="248" t="s">
        <v>58</v>
      </c>
      <c r="E7" s="248" t="s">
        <v>350</v>
      </c>
      <c r="F7" s="248" t="str">
        <f>"الرصيد في 1/1"&amp;"/"&amp;[2]شرح!D7</f>
        <v>الرصيد في 1/1/2013</v>
      </c>
      <c r="G7" s="248" t="s">
        <v>351</v>
      </c>
      <c r="H7" s="248" t="s">
        <v>352</v>
      </c>
      <c r="I7" s="248" t="s">
        <v>214</v>
      </c>
      <c r="J7" s="248" t="str">
        <f>"مجمع الاهلاك في 1/1"&amp;"/"&amp;[2]شرح!D7</f>
        <v>مجمع الاهلاك في 1/1/2013</v>
      </c>
      <c r="K7" s="248" t="s">
        <v>353</v>
      </c>
      <c r="L7" s="248" t="s">
        <v>354</v>
      </c>
      <c r="M7" s="248" t="str">
        <f>"صافي القيمة 31/12"&amp;"/"&amp;[2]شرح!D7</f>
        <v>صافي القيمة 31/12/2013</v>
      </c>
      <c r="S7" s="337"/>
      <c r="T7" s="337"/>
      <c r="U7" s="249"/>
      <c r="V7" s="249"/>
      <c r="W7" s="249"/>
      <c r="AA7" s="246"/>
      <c r="AB7" s="246"/>
      <c r="AC7" s="246"/>
      <c r="AD7" s="246"/>
      <c r="AF7" s="337"/>
      <c r="AG7" s="337"/>
      <c r="AH7" s="337"/>
      <c r="AI7" s="337"/>
      <c r="AJ7" s="337"/>
    </row>
    <row r="8" spans="1:38" ht="19.5" thickTop="1" thickBot="1">
      <c r="A8" s="246"/>
      <c r="B8" s="246"/>
      <c r="D8" s="250"/>
      <c r="E8" s="251" t="s">
        <v>355</v>
      </c>
      <c r="F8" s="252"/>
      <c r="G8" s="253">
        <f>'[2]المشتريات الراسمالية جدول15'!I20</f>
        <v>0</v>
      </c>
      <c r="H8" s="252"/>
      <c r="I8" s="253">
        <f t="shared" ref="I8:I21" si="0">F8+G8-H8</f>
        <v>0</v>
      </c>
      <c r="J8" s="252"/>
      <c r="K8" s="252"/>
      <c r="L8" s="253">
        <f t="shared" ref="L8:L21" si="1">J8+K8</f>
        <v>0</v>
      </c>
      <c r="M8" s="253">
        <f t="shared" ref="M8:M21" si="2">I8-L8</f>
        <v>0</v>
      </c>
      <c r="S8" s="254"/>
      <c r="T8" s="254"/>
      <c r="U8" s="249"/>
      <c r="V8" s="249"/>
      <c r="W8" s="249"/>
      <c r="AA8" s="246"/>
      <c r="AB8" s="246"/>
      <c r="AC8" s="246"/>
      <c r="AD8" s="246"/>
      <c r="AF8" s="255"/>
      <c r="AG8" s="256"/>
      <c r="AH8" s="256"/>
      <c r="AI8" s="256"/>
      <c r="AJ8" s="256"/>
    </row>
    <row r="9" spans="1:38" ht="24.75" thickTop="1" thickBot="1">
      <c r="A9" s="246"/>
      <c r="B9" s="246"/>
      <c r="D9" s="250"/>
      <c r="E9" s="251" t="s">
        <v>356</v>
      </c>
      <c r="F9" s="252"/>
      <c r="G9" s="253">
        <f>'[2]المشتريات الراسمالية جدول15'!I27</f>
        <v>0</v>
      </c>
      <c r="H9" s="252"/>
      <c r="I9" s="253">
        <f t="shared" si="0"/>
        <v>0</v>
      </c>
      <c r="J9" s="252"/>
      <c r="K9" s="252"/>
      <c r="L9" s="253">
        <f t="shared" si="1"/>
        <v>0</v>
      </c>
      <c r="M9" s="253">
        <f t="shared" si="2"/>
        <v>0</v>
      </c>
      <c r="S9" s="254"/>
      <c r="T9" s="254"/>
      <c r="U9" s="249"/>
      <c r="V9" s="249"/>
      <c r="W9" s="249"/>
      <c r="AA9" s="246"/>
      <c r="AB9" s="246"/>
      <c r="AC9" s="246"/>
      <c r="AD9" s="246"/>
      <c r="AF9" s="338" t="s">
        <v>357</v>
      </c>
      <c r="AG9" s="338"/>
      <c r="AH9" s="256"/>
      <c r="AI9" s="256"/>
      <c r="AJ9" s="256"/>
    </row>
    <row r="10" spans="1:38" ht="24.75" thickTop="1" thickBot="1">
      <c r="A10" s="246"/>
      <c r="B10" s="246"/>
      <c r="D10" s="250"/>
      <c r="E10" s="251" t="s">
        <v>358</v>
      </c>
      <c r="F10" s="252"/>
      <c r="G10" s="253">
        <f>'[2]المشتريات الراسمالية جدول15'!I36</f>
        <v>0</v>
      </c>
      <c r="H10" s="252"/>
      <c r="I10" s="253">
        <f t="shared" si="0"/>
        <v>0</v>
      </c>
      <c r="J10" s="252"/>
      <c r="K10" s="252"/>
      <c r="L10" s="253">
        <f t="shared" si="1"/>
        <v>0</v>
      </c>
      <c r="M10" s="253">
        <f t="shared" si="2"/>
        <v>0</v>
      </c>
      <c r="S10" s="339" t="s">
        <v>359</v>
      </c>
      <c r="T10" s="339"/>
      <c r="U10" s="249"/>
      <c r="V10" s="249"/>
      <c r="W10" s="249"/>
      <c r="AA10" s="246"/>
      <c r="AB10" s="246"/>
      <c r="AC10" s="246"/>
      <c r="AD10" s="246"/>
      <c r="AF10" s="256"/>
      <c r="AG10" s="256"/>
      <c r="AH10" s="256"/>
      <c r="AI10" s="256"/>
      <c r="AJ10" s="256"/>
    </row>
    <row r="11" spans="1:38" ht="19.5" thickTop="1" thickBot="1">
      <c r="A11" s="246"/>
      <c r="B11" s="246"/>
      <c r="D11" s="250"/>
      <c r="E11" s="251" t="s">
        <v>360</v>
      </c>
      <c r="F11" s="252"/>
      <c r="G11" s="253">
        <f>'[2]المشتريات الراسمالية جدول15'!I54</f>
        <v>0</v>
      </c>
      <c r="H11" s="252"/>
      <c r="I11" s="253">
        <f t="shared" si="0"/>
        <v>0</v>
      </c>
      <c r="J11" s="252"/>
      <c r="K11" s="252"/>
      <c r="L11" s="253">
        <f t="shared" si="1"/>
        <v>0</v>
      </c>
      <c r="M11" s="253">
        <f t="shared" si="2"/>
        <v>0</v>
      </c>
      <c r="S11" s="257"/>
      <c r="T11" s="249"/>
      <c r="U11" s="249"/>
      <c r="V11" s="249"/>
      <c r="W11" s="249"/>
      <c r="AA11" s="246"/>
      <c r="AB11" s="246"/>
      <c r="AC11" s="246"/>
      <c r="AD11" s="246"/>
      <c r="AF11" s="258" t="s">
        <v>361</v>
      </c>
      <c r="AG11" s="258" t="s">
        <v>362</v>
      </c>
      <c r="AH11" s="258" t="s">
        <v>363</v>
      </c>
      <c r="AI11" s="258" t="s">
        <v>364</v>
      </c>
      <c r="AJ11" s="258" t="str">
        <f>"الرصيد في"&amp;""&amp;[2]شرح!D7</f>
        <v>الرصيد في2013</v>
      </c>
    </row>
    <row r="12" spans="1:38" ht="19.5" thickTop="1" thickBot="1">
      <c r="A12" s="246"/>
      <c r="B12" s="246"/>
      <c r="D12" s="250"/>
      <c r="E12" s="251" t="s">
        <v>365</v>
      </c>
      <c r="F12" s="252"/>
      <c r="G12" s="253">
        <f>'[2]المشتريات الراسمالية جدول15'!I68</f>
        <v>0</v>
      </c>
      <c r="H12" s="252"/>
      <c r="I12" s="253">
        <f t="shared" si="0"/>
        <v>0</v>
      </c>
      <c r="J12" s="252"/>
      <c r="K12" s="252"/>
      <c r="L12" s="253">
        <f t="shared" si="1"/>
        <v>0</v>
      </c>
      <c r="M12" s="253">
        <f t="shared" si="2"/>
        <v>0</v>
      </c>
      <c r="S12" s="259" t="s">
        <v>350</v>
      </c>
      <c r="T12" s="259" t="str">
        <f>"الرصيد في "&amp;""&amp;[2]شرح!D7</f>
        <v>الرصيد في 2013</v>
      </c>
      <c r="U12" s="249"/>
      <c r="V12" s="249"/>
      <c r="W12" s="249"/>
      <c r="AA12" s="246"/>
      <c r="AB12" s="246"/>
      <c r="AC12" s="246"/>
      <c r="AD12" s="246"/>
      <c r="AF12" s="260"/>
      <c r="AG12" s="261"/>
      <c r="AH12" s="262"/>
      <c r="AI12" s="262"/>
      <c r="AJ12" s="263">
        <f>SUM(AF12:AI12)</f>
        <v>0</v>
      </c>
    </row>
    <row r="13" spans="1:38" ht="19.5" thickTop="1" thickBot="1">
      <c r="A13" s="246"/>
      <c r="B13" s="246"/>
      <c r="D13" s="250"/>
      <c r="E13" s="251" t="s">
        <v>366</v>
      </c>
      <c r="F13" s="252"/>
      <c r="G13" s="253">
        <f>'[2]المشتريات الراسمالية جدول15'!I74</f>
        <v>0</v>
      </c>
      <c r="H13" s="252"/>
      <c r="I13" s="253">
        <f t="shared" si="0"/>
        <v>0</v>
      </c>
      <c r="J13" s="252"/>
      <c r="K13" s="252"/>
      <c r="L13" s="253">
        <f t="shared" si="1"/>
        <v>0</v>
      </c>
      <c r="M13" s="253">
        <f t="shared" si="2"/>
        <v>0</v>
      </c>
      <c r="S13" s="264" t="s">
        <v>367</v>
      </c>
      <c r="T13" s="319" t="e">
        <f>'ميزان المراجعة'!I32</f>
        <v>#REF!</v>
      </c>
      <c r="U13" s="249"/>
      <c r="V13" s="249"/>
      <c r="W13" s="249"/>
      <c r="AA13" s="246"/>
      <c r="AB13" s="246"/>
      <c r="AC13" s="246"/>
      <c r="AD13" s="246"/>
      <c r="AF13" s="256"/>
      <c r="AG13" s="256"/>
      <c r="AH13" s="256"/>
      <c r="AI13" s="256"/>
      <c r="AJ13" s="256"/>
    </row>
    <row r="14" spans="1:38" ht="19.5" thickTop="1" thickBot="1">
      <c r="A14" s="246"/>
      <c r="B14" s="246"/>
      <c r="D14" s="250"/>
      <c r="E14" s="251" t="s">
        <v>368</v>
      </c>
      <c r="F14" s="252"/>
      <c r="G14" s="253">
        <f>'[2]المشتريات الراسمالية جدول15'!I79</f>
        <v>0</v>
      </c>
      <c r="H14" s="252"/>
      <c r="I14" s="253">
        <f t="shared" si="0"/>
        <v>0</v>
      </c>
      <c r="J14" s="252"/>
      <c r="K14" s="252"/>
      <c r="L14" s="253">
        <f t="shared" si="1"/>
        <v>0</v>
      </c>
      <c r="M14" s="253">
        <f t="shared" si="2"/>
        <v>0</v>
      </c>
      <c r="S14" s="264" t="s">
        <v>497</v>
      </c>
      <c r="T14" s="319" t="e">
        <f>'ميزان المراجعة'!I34</f>
        <v>#REF!</v>
      </c>
      <c r="U14" s="249"/>
      <c r="V14" s="249"/>
      <c r="W14" s="249"/>
      <c r="AA14" s="246"/>
      <c r="AB14" s="246"/>
      <c r="AC14" s="246"/>
      <c r="AD14" s="246"/>
      <c r="AF14" s="256"/>
      <c r="AG14" s="256"/>
      <c r="AH14" s="256"/>
      <c r="AI14" s="256"/>
      <c r="AJ14" s="256"/>
    </row>
    <row r="15" spans="1:38" ht="24.75" thickTop="1" thickBot="1">
      <c r="A15" s="246"/>
      <c r="B15" s="246"/>
      <c r="D15" s="250"/>
      <c r="E15" s="251" t="s">
        <v>369</v>
      </c>
      <c r="F15" s="252"/>
      <c r="G15" s="253">
        <f>'[2]المشتريات الراسمالية جدول15'!I85</f>
        <v>0</v>
      </c>
      <c r="H15" s="252"/>
      <c r="I15" s="253">
        <f t="shared" si="0"/>
        <v>0</v>
      </c>
      <c r="J15" s="252"/>
      <c r="K15" s="252"/>
      <c r="L15" s="253">
        <f t="shared" si="1"/>
        <v>0</v>
      </c>
      <c r="M15" s="253">
        <f t="shared" si="2"/>
        <v>0</v>
      </c>
      <c r="S15" s="264" t="s">
        <v>370</v>
      </c>
      <c r="T15" s="320" t="e">
        <f>'ميزان المراجعة'!H33</f>
        <v>#REF!</v>
      </c>
      <c r="U15" s="249"/>
      <c r="V15" s="249"/>
      <c r="W15" s="249"/>
      <c r="AA15" s="246"/>
      <c r="AB15" s="246"/>
      <c r="AC15" s="246"/>
      <c r="AD15" s="246"/>
      <c r="AF15" s="338" t="s">
        <v>371</v>
      </c>
      <c r="AG15" s="338"/>
      <c r="AH15" s="256"/>
      <c r="AI15" s="256"/>
      <c r="AJ15" s="256"/>
    </row>
    <row r="16" spans="1:38" ht="19.5" thickTop="1" thickBot="1">
      <c r="A16" s="246"/>
      <c r="B16" s="246"/>
      <c r="D16" s="250"/>
      <c r="E16" s="251"/>
      <c r="F16" s="266"/>
      <c r="G16" s="266"/>
      <c r="H16" s="266"/>
      <c r="I16" s="253">
        <f t="shared" si="0"/>
        <v>0</v>
      </c>
      <c r="J16" s="266"/>
      <c r="K16" s="266"/>
      <c r="L16" s="253">
        <f t="shared" si="1"/>
        <v>0</v>
      </c>
      <c r="M16" s="253">
        <f t="shared" si="2"/>
        <v>0</v>
      </c>
      <c r="S16" s="264" t="s">
        <v>372</v>
      </c>
      <c r="T16" s="320"/>
      <c r="U16" s="267"/>
      <c r="V16" s="267"/>
      <c r="W16" s="249"/>
      <c r="AA16" s="246"/>
      <c r="AB16" s="246"/>
      <c r="AC16" s="246"/>
      <c r="AD16" s="246"/>
      <c r="AF16" s="256"/>
      <c r="AG16" s="256"/>
      <c r="AH16" s="256"/>
      <c r="AI16" s="256"/>
      <c r="AJ16" s="256"/>
    </row>
    <row r="17" spans="1:36" ht="19.5" thickTop="1" thickBot="1">
      <c r="A17" s="246"/>
      <c r="B17" s="246"/>
      <c r="D17" s="250"/>
      <c r="E17" s="251"/>
      <c r="F17" s="266"/>
      <c r="G17" s="266"/>
      <c r="H17" s="266"/>
      <c r="I17" s="253">
        <f t="shared" si="0"/>
        <v>0</v>
      </c>
      <c r="J17" s="266"/>
      <c r="K17" s="266"/>
      <c r="L17" s="253">
        <f t="shared" si="1"/>
        <v>0</v>
      </c>
      <c r="M17" s="253">
        <f t="shared" si="2"/>
        <v>0</v>
      </c>
      <c r="S17" s="268" t="s">
        <v>373</v>
      </c>
      <c r="T17" s="318" t="e">
        <f>T13+T14-T15-T16</f>
        <v>#REF!</v>
      </c>
      <c r="U17" s="249"/>
      <c r="V17" s="249"/>
      <c r="W17" s="249"/>
      <c r="AA17" s="246"/>
      <c r="AB17" s="246"/>
      <c r="AC17" s="246"/>
      <c r="AD17" s="246"/>
      <c r="AF17" s="258" t="s">
        <v>361</v>
      </c>
      <c r="AG17" s="258" t="s">
        <v>362</v>
      </c>
      <c r="AH17" s="258" t="s">
        <v>363</v>
      </c>
      <c r="AI17" s="258" t="s">
        <v>364</v>
      </c>
      <c r="AJ17" s="258" t="str">
        <f>"الرصيد في "&amp;""&amp;[2]شرح!D7</f>
        <v>الرصيد في 2013</v>
      </c>
    </row>
    <row r="18" spans="1:36" ht="19.5" thickTop="1" thickBot="1">
      <c r="A18" s="246"/>
      <c r="B18" s="246"/>
      <c r="D18" s="250"/>
      <c r="E18" s="251"/>
      <c r="F18" s="266"/>
      <c r="G18" s="266"/>
      <c r="H18" s="266"/>
      <c r="I18" s="253">
        <f t="shared" si="0"/>
        <v>0</v>
      </c>
      <c r="J18" s="266"/>
      <c r="K18" s="266"/>
      <c r="L18" s="253">
        <f t="shared" si="1"/>
        <v>0</v>
      </c>
      <c r="M18" s="253">
        <f t="shared" si="2"/>
        <v>0</v>
      </c>
      <c r="S18" s="249"/>
      <c r="T18" s="249"/>
      <c r="U18" s="249"/>
      <c r="V18" s="249"/>
      <c r="W18" s="249"/>
      <c r="AA18" s="246"/>
      <c r="AB18" s="246"/>
      <c r="AC18" s="246"/>
      <c r="AD18" s="246"/>
      <c r="AF18" s="260"/>
      <c r="AG18" s="261"/>
      <c r="AH18" s="262"/>
      <c r="AI18" s="262"/>
      <c r="AJ18" s="263">
        <f>SUM(AF18:AI18)</f>
        <v>0</v>
      </c>
    </row>
    <row r="19" spans="1:36" ht="19.5" thickTop="1" thickBot="1">
      <c r="A19" s="246"/>
      <c r="B19" s="246"/>
      <c r="D19" s="250"/>
      <c r="E19" s="251"/>
      <c r="F19" s="266"/>
      <c r="G19" s="266"/>
      <c r="H19" s="266"/>
      <c r="I19" s="253">
        <f t="shared" si="0"/>
        <v>0</v>
      </c>
      <c r="J19" s="266"/>
      <c r="K19" s="266"/>
      <c r="L19" s="253">
        <f t="shared" si="1"/>
        <v>0</v>
      </c>
      <c r="M19" s="253">
        <f t="shared" si="2"/>
        <v>0</v>
      </c>
      <c r="S19" s="249"/>
      <c r="T19" s="249"/>
      <c r="U19" s="249"/>
      <c r="V19" s="249"/>
      <c r="W19" s="249"/>
      <c r="AA19" s="246"/>
      <c r="AB19" s="246"/>
      <c r="AC19" s="246"/>
      <c r="AD19" s="246"/>
      <c r="AF19" s="256"/>
      <c r="AG19" s="256"/>
      <c r="AH19" s="256"/>
      <c r="AI19" s="256"/>
      <c r="AJ19" s="256"/>
    </row>
    <row r="20" spans="1:36" ht="24.75" thickTop="1" thickBot="1">
      <c r="A20" s="246"/>
      <c r="B20" s="246"/>
      <c r="D20" s="250"/>
      <c r="E20" s="251"/>
      <c r="F20" s="266"/>
      <c r="G20" s="266"/>
      <c r="H20" s="266"/>
      <c r="I20" s="253">
        <f t="shared" si="0"/>
        <v>0</v>
      </c>
      <c r="J20" s="266"/>
      <c r="K20" s="266"/>
      <c r="L20" s="253">
        <f t="shared" si="1"/>
        <v>0</v>
      </c>
      <c r="M20" s="253">
        <f t="shared" si="2"/>
        <v>0</v>
      </c>
      <c r="S20" s="339" t="s">
        <v>374</v>
      </c>
      <c r="T20" s="339"/>
      <c r="U20" s="339"/>
      <c r="V20" s="339"/>
      <c r="W20" s="339"/>
      <c r="AA20" s="246"/>
      <c r="AB20" s="246"/>
      <c r="AC20" s="246"/>
      <c r="AD20" s="246"/>
      <c r="AF20" s="256"/>
      <c r="AG20" s="256"/>
      <c r="AH20" s="256"/>
      <c r="AI20" s="256"/>
      <c r="AJ20" s="256"/>
    </row>
    <row r="21" spans="1:36" ht="24.75" thickTop="1" thickBot="1">
      <c r="A21" s="246"/>
      <c r="B21" s="246"/>
      <c r="D21" s="250"/>
      <c r="E21" s="251"/>
      <c r="F21" s="266"/>
      <c r="G21" s="266"/>
      <c r="H21" s="266"/>
      <c r="I21" s="253">
        <f t="shared" si="0"/>
        <v>0</v>
      </c>
      <c r="J21" s="266"/>
      <c r="K21" s="266"/>
      <c r="L21" s="253">
        <f t="shared" si="1"/>
        <v>0</v>
      </c>
      <c r="M21" s="253">
        <f t="shared" si="2"/>
        <v>0</v>
      </c>
      <c r="S21" s="257"/>
      <c r="T21" s="249"/>
      <c r="U21" s="249"/>
      <c r="V21" s="249"/>
      <c r="W21" s="249"/>
      <c r="AA21" s="246"/>
      <c r="AB21" s="246"/>
      <c r="AC21" s="246"/>
      <c r="AD21" s="246"/>
      <c r="AF21" s="338" t="s">
        <v>375</v>
      </c>
      <c r="AG21" s="338"/>
      <c r="AH21" s="256"/>
      <c r="AI21" s="256"/>
      <c r="AJ21" s="256"/>
    </row>
    <row r="22" spans="1:36" ht="19.5" thickTop="1" thickBot="1">
      <c r="A22" s="246"/>
      <c r="B22" s="246"/>
      <c r="D22" s="332" t="s">
        <v>376</v>
      </c>
      <c r="E22" s="333"/>
      <c r="F22" s="270">
        <f t="shared" ref="F22:M22" si="3">SUM(F8:F21)</f>
        <v>0</v>
      </c>
      <c r="G22" s="270">
        <f t="shared" si="3"/>
        <v>0</v>
      </c>
      <c r="H22" s="270">
        <f t="shared" si="3"/>
        <v>0</v>
      </c>
      <c r="I22" s="270">
        <f t="shared" si="3"/>
        <v>0</v>
      </c>
      <c r="J22" s="270">
        <f t="shared" si="3"/>
        <v>0</v>
      </c>
      <c r="K22" s="270">
        <f t="shared" si="3"/>
        <v>0</v>
      </c>
      <c r="L22" s="270">
        <f t="shared" si="3"/>
        <v>0</v>
      </c>
      <c r="M22" s="270">
        <f t="shared" si="3"/>
        <v>0</v>
      </c>
      <c r="S22" s="258" t="s">
        <v>350</v>
      </c>
      <c r="T22" s="258" t="s">
        <v>361</v>
      </c>
      <c r="U22" s="258" t="s">
        <v>362</v>
      </c>
      <c r="V22" s="258" t="s">
        <v>363</v>
      </c>
      <c r="W22" s="258" t="s">
        <v>364</v>
      </c>
      <c r="AA22" s="246"/>
      <c r="AB22" s="246"/>
      <c r="AC22" s="246"/>
      <c r="AD22" s="246"/>
      <c r="AF22" s="256"/>
      <c r="AG22" s="256"/>
      <c r="AH22" s="256"/>
      <c r="AI22" s="256"/>
      <c r="AJ22" s="256"/>
    </row>
    <row r="23" spans="1:36" ht="18.75" thickTop="1">
      <c r="A23" s="246"/>
      <c r="B23" s="246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S23" s="271" t="s">
        <v>377</v>
      </c>
      <c r="T23" s="316" t="e">
        <f>#REF!</f>
        <v>#REF!</v>
      </c>
      <c r="U23" s="272">
        <f>'[2]مشتريات الموادالمباشرة -جدول3-1'!J11+'[2]مشتريات الموادالمباشرة -جدول3-1'!J17</f>
        <v>0</v>
      </c>
      <c r="V23" s="272">
        <f>'[2]مشتريات الموادالمباشرة -جدول3-1'!J12+'[2]مشتريات الموادالمباشرة -جدول3-1'!J18</f>
        <v>0</v>
      </c>
      <c r="W23" s="272">
        <f>'[2]مشتريات الموادالمباشرة -جدول3-1'!J13+'[2]مشتريات الموادالمباشرة -جدول3-1'!J19</f>
        <v>0</v>
      </c>
      <c r="AA23" s="246"/>
      <c r="AB23" s="246"/>
      <c r="AC23" s="246"/>
      <c r="AD23" s="246"/>
      <c r="AF23" s="258" t="s">
        <v>361</v>
      </c>
      <c r="AG23" s="258" t="s">
        <v>362</v>
      </c>
      <c r="AH23" s="258" t="s">
        <v>363</v>
      </c>
      <c r="AI23" s="258" t="s">
        <v>364</v>
      </c>
      <c r="AJ23" s="258" t="str">
        <f>"الرصيد في"&amp;""&amp;[2]شرح!D7</f>
        <v>الرصيد في2013</v>
      </c>
    </row>
    <row r="24" spans="1:36">
      <c r="A24" s="246"/>
      <c r="B24" s="246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S24" s="271" t="s">
        <v>378</v>
      </c>
      <c r="T24" s="273">
        <v>0</v>
      </c>
      <c r="U24" s="272">
        <f>'[2]مشتريات الموادالمباشرة -جدول3-1'!M11+'[2]مشتريات الموادالمباشرة -جدول3-1'!M17</f>
        <v>0</v>
      </c>
      <c r="V24" s="272">
        <f>'[2]مشتريات الموادالمباشرة -جدول3-1'!M12+'[2]مشتريات الموادالمباشرة -جدول3-1'!M18</f>
        <v>0</v>
      </c>
      <c r="W24" s="272">
        <f>'[2]مشتريات الموادالمباشرة -جدول3-1'!M13+'[2]مشتريات الموادالمباشرة -جدول3-1'!M19</f>
        <v>0</v>
      </c>
      <c r="AA24" s="246"/>
      <c r="AB24" s="246"/>
      <c r="AC24" s="246"/>
      <c r="AD24" s="246"/>
      <c r="AF24" s="260"/>
      <c r="AG24" s="261"/>
      <c r="AH24" s="262"/>
      <c r="AI24" s="262"/>
      <c r="AJ24" s="263">
        <f>SUM(AF24:AI24)</f>
        <v>0</v>
      </c>
    </row>
    <row r="25" spans="1:36">
      <c r="A25" s="246"/>
      <c r="B25" s="246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S25" s="271" t="s">
        <v>379</v>
      </c>
      <c r="T25" s="317" t="e">
        <f>T23+T24</f>
        <v>#REF!</v>
      </c>
      <c r="U25" s="273">
        <f>U23+U24</f>
        <v>0</v>
      </c>
      <c r="V25" s="273">
        <f>V23+V24</f>
        <v>0</v>
      </c>
      <c r="W25" s="273">
        <f>W23+W24</f>
        <v>0</v>
      </c>
      <c r="AA25" s="246"/>
      <c r="AB25" s="246"/>
      <c r="AC25" s="246"/>
      <c r="AD25" s="246"/>
      <c r="AF25" s="256"/>
      <c r="AG25" s="256"/>
      <c r="AH25" s="256"/>
      <c r="AI25" s="256"/>
      <c r="AJ25" s="256"/>
    </row>
    <row r="26" spans="1:36" ht="18.75" thickBot="1">
      <c r="A26" s="246"/>
      <c r="B26" s="246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S26" s="271" t="s">
        <v>380</v>
      </c>
      <c r="T26" s="316" t="e">
        <f>#REF!</f>
        <v>#REF!</v>
      </c>
      <c r="U26" s="272">
        <f>'[2]مشتريات الموادالمباشرة -جدول3-1'!F11+'[2]مشتريات الموادالمباشرة -جدول3-1'!F17</f>
        <v>0</v>
      </c>
      <c r="V26" s="272">
        <f>'[2]مشتريات الموادالمباشرة -جدول3-1'!F12+'[2]مشتريات الموادالمباشرة -جدول3-1'!F18</f>
        <v>0</v>
      </c>
      <c r="W26" s="272">
        <f>'[2]مشتريات الموادالمباشرة -جدول3-1'!F13+'[2]مشتريات الموادالمباشرة -جدول3-1'!F19</f>
        <v>0</v>
      </c>
      <c r="AA26" s="246"/>
      <c r="AB26" s="246"/>
      <c r="AC26" s="246"/>
      <c r="AD26" s="246"/>
      <c r="AF26" s="256"/>
      <c r="AG26" s="256"/>
      <c r="AH26" s="256"/>
      <c r="AI26" s="256"/>
      <c r="AJ26" s="256"/>
    </row>
    <row r="27" spans="1:36" ht="24.75" thickTop="1" thickBot="1">
      <c r="A27" s="246"/>
      <c r="B27" s="246"/>
      <c r="D27" s="247"/>
      <c r="E27" s="340" t="s">
        <v>381</v>
      </c>
      <c r="F27" s="341"/>
      <c r="G27" s="249"/>
      <c r="H27" s="249"/>
      <c r="I27" s="249"/>
      <c r="J27" s="249"/>
      <c r="K27" s="249"/>
      <c r="L27" s="249"/>
      <c r="M27" s="249"/>
      <c r="S27" s="271" t="s">
        <v>382</v>
      </c>
      <c r="T27" s="317" t="e">
        <f>T25-T26</f>
        <v>#REF!</v>
      </c>
      <c r="U27" s="273">
        <f>U25-U26</f>
        <v>0</v>
      </c>
      <c r="V27" s="273">
        <f>V25-V26</f>
        <v>0</v>
      </c>
      <c r="W27" s="273">
        <f>W25-W26</f>
        <v>0</v>
      </c>
      <c r="AA27" s="246"/>
      <c r="AB27" s="246"/>
      <c r="AC27" s="246"/>
      <c r="AD27" s="246"/>
      <c r="AF27" s="338" t="s">
        <v>383</v>
      </c>
      <c r="AG27" s="338"/>
      <c r="AH27" s="256"/>
      <c r="AI27" s="256"/>
      <c r="AJ27" s="256"/>
    </row>
    <row r="28" spans="1:36" ht="18.75" thickTop="1">
      <c r="A28" s="246"/>
      <c r="B28" s="246"/>
      <c r="D28" s="257"/>
      <c r="E28" s="257"/>
      <c r="F28" s="257"/>
      <c r="G28" s="249"/>
      <c r="H28" s="249"/>
      <c r="I28" s="249"/>
      <c r="J28" s="249"/>
      <c r="K28" s="249"/>
      <c r="L28" s="249"/>
      <c r="M28" s="249"/>
      <c r="S28" s="271" t="s">
        <v>384</v>
      </c>
      <c r="T28" s="317" t="e">
        <f>'تحليل تكاليف التشغيل'!F56</f>
        <v>#REF!</v>
      </c>
      <c r="U28" s="272">
        <f>'[2]الاجور المباشرة -جدول 4'!G12</f>
        <v>0</v>
      </c>
      <c r="V28" s="272">
        <f>'[2]الاجور المباشرة -جدول 4'!I12</f>
        <v>0</v>
      </c>
      <c r="W28" s="272">
        <f>'[2]الاجور المباشرة -جدول 4'!K12</f>
        <v>0</v>
      </c>
      <c r="AA28" s="246"/>
      <c r="AB28" s="246"/>
      <c r="AC28" s="246"/>
      <c r="AD28" s="246"/>
      <c r="AF28" s="256"/>
      <c r="AG28" s="256"/>
      <c r="AH28" s="256"/>
      <c r="AI28" s="256"/>
      <c r="AJ28" s="256"/>
    </row>
    <row r="29" spans="1:36">
      <c r="A29" s="246"/>
      <c r="B29" s="246"/>
      <c r="D29" s="249"/>
      <c r="E29" s="259" t="s">
        <v>350</v>
      </c>
      <c r="F29" s="274" t="str">
        <f>"الرصيد في"&amp;" "&amp;[2]شرح!D7</f>
        <v>الرصيد في 2013</v>
      </c>
      <c r="G29" s="249"/>
      <c r="H29" s="249"/>
      <c r="I29" s="249"/>
      <c r="J29" s="249"/>
      <c r="K29" s="249"/>
      <c r="L29" s="249"/>
      <c r="M29" s="249"/>
      <c r="S29" s="271" t="s">
        <v>385</v>
      </c>
      <c r="T29" s="273">
        <f>'[2]مصروفاي صناعية مباشرة -جدول 5'!E26</f>
        <v>0</v>
      </c>
      <c r="U29" s="273">
        <f>'[2]مصروفاي صناعية مباشرة -جدول 5'!F26</f>
        <v>0</v>
      </c>
      <c r="V29" s="273">
        <f>'[2]مصروفاي صناعية مباشرة -جدول 5'!G26</f>
        <v>0</v>
      </c>
      <c r="W29" s="273">
        <f>'[2]مصروفاي صناعية مباشرة -جدول 5'!H26</f>
        <v>0</v>
      </c>
      <c r="AA29" s="246"/>
      <c r="AB29" s="246"/>
      <c r="AC29" s="246"/>
      <c r="AD29" s="246"/>
      <c r="AF29" s="258" t="s">
        <v>361</v>
      </c>
      <c r="AG29" s="258" t="s">
        <v>362</v>
      </c>
      <c r="AH29" s="258" t="s">
        <v>363</v>
      </c>
      <c r="AI29" s="258" t="s">
        <v>364</v>
      </c>
      <c r="AJ29" s="258" t="str">
        <f>"الرصيد في"&amp;""&amp;[2]شرح!D7</f>
        <v>الرصيد في2013</v>
      </c>
    </row>
    <row r="30" spans="1:36">
      <c r="A30" s="246"/>
      <c r="B30" s="246"/>
      <c r="D30" s="249"/>
      <c r="E30" s="264" t="s">
        <v>386</v>
      </c>
      <c r="F30" s="261"/>
      <c r="G30" s="249"/>
      <c r="H30" s="249"/>
      <c r="I30" s="249"/>
      <c r="J30" s="249"/>
      <c r="K30" s="249"/>
      <c r="L30" s="249"/>
      <c r="M30" s="249"/>
      <c r="S30" s="271" t="s">
        <v>387</v>
      </c>
      <c r="T30" s="317" t="e">
        <f>T27+T28+T29</f>
        <v>#REF!</v>
      </c>
      <c r="U30" s="273">
        <f>U27+U28+U29</f>
        <v>0</v>
      </c>
      <c r="V30" s="273">
        <f>V27+V28+V29</f>
        <v>0</v>
      </c>
      <c r="W30" s="273">
        <f>W27+W28+W29</f>
        <v>0</v>
      </c>
      <c r="AA30" s="246"/>
      <c r="AB30" s="246"/>
      <c r="AC30" s="246"/>
      <c r="AD30" s="246"/>
      <c r="AF30" s="260"/>
      <c r="AG30" s="261"/>
      <c r="AH30" s="262"/>
      <c r="AI30" s="262"/>
      <c r="AJ30" s="263">
        <f>SUM(AF30:AI30)</f>
        <v>0</v>
      </c>
    </row>
    <row r="31" spans="1:36">
      <c r="A31" s="246"/>
      <c r="B31" s="246"/>
      <c r="D31" s="249"/>
      <c r="E31" s="264" t="s">
        <v>388</v>
      </c>
      <c r="F31" s="261"/>
      <c r="G31" s="249"/>
      <c r="H31" s="249"/>
      <c r="I31" s="249"/>
      <c r="J31" s="249"/>
      <c r="K31" s="249"/>
      <c r="L31" s="249"/>
      <c r="M31" s="249"/>
      <c r="S31" s="275" t="s">
        <v>389</v>
      </c>
      <c r="T31" s="273"/>
      <c r="U31" s="272"/>
      <c r="V31" s="272"/>
      <c r="W31" s="272"/>
      <c r="AA31" s="246"/>
      <c r="AB31" s="246"/>
      <c r="AC31" s="246"/>
      <c r="AD31" s="246"/>
      <c r="AF31" s="276"/>
      <c r="AG31" s="277"/>
      <c r="AH31" s="278"/>
      <c r="AI31" s="278"/>
      <c r="AJ31" s="279"/>
    </row>
    <row r="32" spans="1:36">
      <c r="A32" s="246"/>
      <c r="B32" s="246"/>
      <c r="D32" s="249"/>
      <c r="E32" s="264" t="s">
        <v>390</v>
      </c>
      <c r="F32" s="261"/>
      <c r="G32" s="249"/>
      <c r="H32" s="249"/>
      <c r="I32" s="249"/>
      <c r="J32" s="249"/>
      <c r="K32" s="249"/>
      <c r="L32" s="249"/>
      <c r="M32" s="249"/>
      <c r="S32" s="271" t="s">
        <v>391</v>
      </c>
      <c r="T32" s="273">
        <f>'[2] المواد غير المباشرة -جدول 3-2'!E10+'[2] المواد غير المباشرة -جدول 3-2'!E16</f>
        <v>0</v>
      </c>
      <c r="U32" s="272">
        <f>'[2] المواد غير المباشرة -جدول 3-2'!E11+'[2] المواد غير المباشرة -جدول 3-2'!E17</f>
        <v>0</v>
      </c>
      <c r="V32" s="272">
        <f>'[2] المواد غير المباشرة -جدول 3-2'!E12+'[2] المواد غير المباشرة -جدول 3-2'!E18</f>
        <v>0</v>
      </c>
      <c r="W32" s="272">
        <f>'[2] المواد غير المباشرة -جدول 3-2'!E13+'[2] المواد غير المباشرة -جدول 3-2'!E19</f>
        <v>0</v>
      </c>
      <c r="AA32" s="246"/>
      <c r="AB32" s="246"/>
      <c r="AC32" s="246"/>
      <c r="AD32" s="246"/>
      <c r="AF32" s="256"/>
      <c r="AG32" s="256"/>
      <c r="AH32" s="256"/>
      <c r="AI32" s="256"/>
      <c r="AJ32" s="256"/>
    </row>
    <row r="33" spans="1:36" ht="23.25">
      <c r="A33" s="246"/>
      <c r="B33" s="246"/>
      <c r="D33" s="249"/>
      <c r="E33" s="268" t="s">
        <v>376</v>
      </c>
      <c r="F33" s="280">
        <f>F30+F31+F32</f>
        <v>0</v>
      </c>
      <c r="G33" s="249"/>
      <c r="H33" s="249"/>
      <c r="I33" s="249"/>
      <c r="J33" s="249"/>
      <c r="K33" s="249"/>
      <c r="L33" s="249"/>
      <c r="M33" s="249"/>
      <c r="S33" s="271" t="s">
        <v>392</v>
      </c>
      <c r="T33" s="273">
        <f>'[2]الاجور غير المباشرة جدول 4-1'!F17</f>
        <v>0</v>
      </c>
      <c r="U33" s="272">
        <f>'[2]الاجور غير المباشرة جدول 4-1'!H17</f>
        <v>0</v>
      </c>
      <c r="V33" s="272">
        <f>'[2]الاجور غير المباشرة جدول 4-1'!J17</f>
        <v>0</v>
      </c>
      <c r="W33" s="272">
        <f>'[2]الاجور غير المباشرة جدول 4-1'!L17</f>
        <v>0</v>
      </c>
      <c r="AA33" s="246"/>
      <c r="AB33" s="246"/>
      <c r="AC33" s="246"/>
      <c r="AD33" s="246"/>
      <c r="AF33" s="338" t="s">
        <v>393</v>
      </c>
      <c r="AG33" s="338"/>
      <c r="AH33" s="256"/>
      <c r="AI33" s="256"/>
      <c r="AJ33" s="256"/>
    </row>
    <row r="34" spans="1:36">
      <c r="A34" s="246"/>
      <c r="B34" s="246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S34" s="271" t="s">
        <v>394</v>
      </c>
      <c r="T34" s="273">
        <f>'[2]م صناعية غير مباشرة -جدول 5-1'!E24</f>
        <v>0</v>
      </c>
      <c r="U34" s="273">
        <f>'[2]م صناعية غير مباشرة -جدول 5-1'!F24</f>
        <v>0</v>
      </c>
      <c r="V34" s="273">
        <f>'[2]م صناعية غير مباشرة -جدول 5-1'!G24</f>
        <v>0</v>
      </c>
      <c r="W34" s="273">
        <f>'[2]م صناعية غير مباشرة -جدول 5-1'!H24</f>
        <v>0</v>
      </c>
      <c r="AA34" s="246"/>
      <c r="AB34" s="246"/>
      <c r="AC34" s="246"/>
      <c r="AD34" s="246"/>
      <c r="AF34" s="256"/>
      <c r="AG34" s="256"/>
      <c r="AH34" s="256"/>
      <c r="AI34" s="256"/>
      <c r="AJ34" s="256"/>
    </row>
    <row r="35" spans="1:36">
      <c r="A35" s="246"/>
      <c r="B35" s="246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S35" s="271" t="s">
        <v>395</v>
      </c>
      <c r="T35" s="317" t="e">
        <f>SUM(T30:T34)</f>
        <v>#REF!</v>
      </c>
      <c r="U35" s="273">
        <f>SUM(U30:U34)</f>
        <v>0</v>
      </c>
      <c r="V35" s="273">
        <f>SUM(V30:V34)</f>
        <v>0</v>
      </c>
      <c r="W35" s="273">
        <f>SUM(W30:W34)</f>
        <v>0</v>
      </c>
      <c r="AA35" s="246"/>
      <c r="AB35" s="246"/>
      <c r="AC35" s="246"/>
      <c r="AD35" s="246"/>
      <c r="AF35" s="258" t="s">
        <v>361</v>
      </c>
      <c r="AG35" s="258" t="s">
        <v>362</v>
      </c>
      <c r="AH35" s="258" t="s">
        <v>363</v>
      </c>
      <c r="AI35" s="258" t="s">
        <v>364</v>
      </c>
      <c r="AJ35" s="258" t="str">
        <f>"الرصيد في"&amp;""&amp;[2]شرح!D7</f>
        <v>الرصيد في2013</v>
      </c>
    </row>
    <row r="36" spans="1:36" ht="23.25">
      <c r="A36" s="246"/>
      <c r="B36" s="246"/>
      <c r="D36" s="247"/>
      <c r="E36" s="339" t="s">
        <v>396</v>
      </c>
      <c r="F36" s="339"/>
      <c r="G36" s="249"/>
      <c r="H36" s="249"/>
      <c r="I36" s="249"/>
      <c r="J36" s="249"/>
      <c r="K36" s="249"/>
      <c r="L36" s="249"/>
      <c r="M36" s="249"/>
      <c r="S36" s="271" t="s">
        <v>397</v>
      </c>
      <c r="T36" s="273">
        <f>'[2]موازنة انتاج ت التشغيل -جدول2-1'!M15+'[2]موازنة انتاج ت التشغيل -جدول2-1'!M21+'[2]موازنة انتاج ت التشغيل -جدول2-1'!M27</f>
        <v>0</v>
      </c>
      <c r="U36" s="272">
        <f>'[2]موازنة انتاج ت التشغيل -جدول2-1'!M16+'[2]موازنة انتاج ت التشغيل -جدول2-1'!M22+'[2]موازنة انتاج ت التشغيل -جدول2-1'!M28</f>
        <v>0</v>
      </c>
      <c r="V36" s="272">
        <f>'[2]موازنة انتاج ت التشغيل -جدول2-1'!M17+'[2]موازنة انتاج ت التشغيل -جدول2-1'!M23+'[2]موازنة انتاج ت التشغيل -جدول2-1'!M29</f>
        <v>0</v>
      </c>
      <c r="W36" s="272">
        <f>'[2]موازنة انتاج ت التشغيل -جدول2-1'!M18+'[2]موازنة انتاج ت التشغيل -جدول2-1'!M24+'[2]موازنة انتاج ت التشغيل -جدول2-1'!M30</f>
        <v>0</v>
      </c>
      <c r="AA36" s="246"/>
      <c r="AB36" s="246"/>
      <c r="AC36" s="246"/>
      <c r="AD36" s="246"/>
      <c r="AF36" s="260"/>
      <c r="AG36" s="261"/>
      <c r="AH36" s="262"/>
      <c r="AI36" s="262"/>
      <c r="AJ36" s="263">
        <f>SUM(AF36:AI36)</f>
        <v>0</v>
      </c>
    </row>
    <row r="37" spans="1:36">
      <c r="A37" s="246"/>
      <c r="B37" s="246"/>
      <c r="D37" s="257"/>
      <c r="E37" s="257"/>
      <c r="F37" s="249"/>
      <c r="G37" s="249"/>
      <c r="H37" s="249"/>
      <c r="I37" s="249"/>
      <c r="J37" s="249"/>
      <c r="K37" s="249"/>
      <c r="L37" s="249"/>
      <c r="M37" s="249"/>
      <c r="S37" s="271" t="s">
        <v>398</v>
      </c>
      <c r="T37" s="273">
        <f>'[2]موازنة انتاج ت التشغيل -جدول2-1'!I15+'[2]موازنة انتاج ت التشغيل -جدول2-1'!I21+'[2]موازنة انتاج ت التشغيل -جدول2-1'!I27</f>
        <v>0</v>
      </c>
      <c r="U37" s="272">
        <f>'[2]موازنة انتاج ت التشغيل -جدول2-1'!I16+'[2]موازنة انتاج ت التشغيل -جدول2-1'!I22+'[2]موازنة انتاج ت التشغيل -جدول2-1'!I28</f>
        <v>0</v>
      </c>
      <c r="V37" s="272">
        <f>'[2]موازنة انتاج ت التشغيل -جدول2-1'!I17+'[2]موازنة انتاج ت التشغيل -جدول2-1'!I23+'[2]موازنة انتاج ت التشغيل -جدول2-1'!I23</f>
        <v>0</v>
      </c>
      <c r="W37" s="272">
        <f>'[2]موازنة انتاج ت التشغيل -جدول2-1'!I18+'[2]موازنة انتاج ت التشغيل -جدول2-1'!I24+'[2]موازنة انتاج ت التشغيل -جدول2-1'!I30</f>
        <v>0</v>
      </c>
      <c r="AA37" s="246"/>
      <c r="AB37" s="246"/>
      <c r="AC37" s="246"/>
      <c r="AD37" s="246"/>
      <c r="AF37" s="256"/>
      <c r="AG37" s="256"/>
      <c r="AH37" s="256"/>
      <c r="AI37" s="256"/>
      <c r="AJ37" s="256"/>
    </row>
    <row r="38" spans="1:36" ht="20.25">
      <c r="A38" s="246"/>
      <c r="B38" s="246"/>
      <c r="D38" s="249"/>
      <c r="E38" s="281" t="s">
        <v>350</v>
      </c>
      <c r="F38" s="281" t="str">
        <f>"الرصيد في"&amp;""&amp;[2]شرح!D7</f>
        <v>الرصيد في2013</v>
      </c>
      <c r="G38" s="249"/>
      <c r="H38" s="249"/>
      <c r="I38" s="249"/>
      <c r="J38" s="249"/>
      <c r="K38" s="249"/>
      <c r="L38" s="249"/>
      <c r="M38" s="249"/>
      <c r="S38" s="271" t="s">
        <v>399</v>
      </c>
      <c r="T38" s="317" t="e">
        <f>T35+T36-T37</f>
        <v>#REF!</v>
      </c>
      <c r="U38" s="273">
        <f>U35+U36-U37</f>
        <v>0</v>
      </c>
      <c r="V38" s="273">
        <f>V35+V36-V37</f>
        <v>0</v>
      </c>
      <c r="W38" s="273">
        <f>W35+W36-W37</f>
        <v>0</v>
      </c>
      <c r="AA38" s="246"/>
      <c r="AB38" s="246"/>
      <c r="AC38" s="246"/>
      <c r="AD38" s="246"/>
      <c r="AF38" s="256"/>
      <c r="AG38" s="256"/>
      <c r="AH38" s="256"/>
      <c r="AI38" s="256"/>
      <c r="AJ38" s="256"/>
    </row>
    <row r="39" spans="1:36" ht="23.25">
      <c r="A39" s="246"/>
      <c r="B39" s="246"/>
      <c r="D39" s="249"/>
      <c r="E39" s="264" t="s">
        <v>400</v>
      </c>
      <c r="F39" s="261"/>
      <c r="G39" s="249"/>
      <c r="H39" s="249"/>
      <c r="I39" s="249"/>
      <c r="J39" s="249"/>
      <c r="K39" s="249"/>
      <c r="L39" s="249"/>
      <c r="M39" s="249"/>
      <c r="S39" s="271" t="s">
        <v>401</v>
      </c>
      <c r="T39" s="317" t="e">
        <f>#REF!</f>
        <v>#REF!</v>
      </c>
      <c r="U39" s="273">
        <f>'[2]موازنة الانتاج التام - جدول 2'!J10+'[2]موازنة الانتاج التام - جدول 2'!J16+'[2]موازنة الانتاج التام - جدول 2'!J22</f>
        <v>0</v>
      </c>
      <c r="V39" s="273">
        <f>'[2]موازنة الانتاج التام - جدول 2'!J11+'[2]موازنة الانتاج التام - جدول 2'!J17+'[2]موازنة الانتاج التام - جدول 2'!J23</f>
        <v>0</v>
      </c>
      <c r="W39" s="273">
        <f>'[2]موازنة الانتاج التام - جدول 2'!J12+'[2]موازنة الانتاج التام - جدول 2'!J18+'[2]موازنة الانتاج التام - جدول 2'!J24</f>
        <v>0</v>
      </c>
      <c r="AA39" s="246"/>
      <c r="AB39" s="246"/>
      <c r="AC39" s="246"/>
      <c r="AD39" s="246"/>
      <c r="AF39" s="338" t="s">
        <v>402</v>
      </c>
      <c r="AG39" s="338"/>
      <c r="AH39" s="256"/>
      <c r="AI39" s="256"/>
      <c r="AJ39" s="256"/>
    </row>
    <row r="40" spans="1:36">
      <c r="A40" s="246"/>
      <c r="B40" s="246"/>
      <c r="D40" s="249"/>
      <c r="E40" s="264" t="s">
        <v>403</v>
      </c>
      <c r="F40" s="261"/>
      <c r="G40" s="249"/>
      <c r="H40" s="249"/>
      <c r="I40" s="249"/>
      <c r="J40" s="249"/>
      <c r="K40" s="249"/>
      <c r="L40" s="249"/>
      <c r="M40" s="249"/>
      <c r="S40" s="271" t="s">
        <v>404</v>
      </c>
      <c r="T40" s="273" t="e">
        <f>#REF!</f>
        <v>#REF!</v>
      </c>
      <c r="U40" s="272">
        <f>'[2]موازنة الانتاج التام - جدول 2'!F10+'[2]موازنة الانتاج التام - جدول 2'!F16+'[2]موازنة الانتاج التام - جدول 2'!F22</f>
        <v>0</v>
      </c>
      <c r="V40" s="272">
        <f>'[2]موازنة الانتاج التام - جدول 2'!F11+'[2]موازنة الانتاج التام - جدول 2'!F17+'[2]موازنة الانتاج التام - جدول 2'!F23</f>
        <v>0</v>
      </c>
      <c r="W40" s="272">
        <f>'[2]موازنة الانتاج التام - جدول 2'!F12+'[2]موازنة الانتاج التام - جدول 2'!F18+'[2]موازنة الانتاج التام - جدول 2'!F24</f>
        <v>0</v>
      </c>
      <c r="AA40" s="246"/>
      <c r="AB40" s="246"/>
      <c r="AC40" s="246"/>
      <c r="AD40" s="246"/>
      <c r="AF40" s="256"/>
      <c r="AG40" s="256"/>
      <c r="AH40" s="256"/>
      <c r="AI40" s="256"/>
      <c r="AJ40" s="256"/>
    </row>
    <row r="41" spans="1:36">
      <c r="A41" s="246"/>
      <c r="B41" s="246"/>
      <c r="D41" s="249"/>
      <c r="E41" s="264" t="s">
        <v>405</v>
      </c>
      <c r="F41" s="261"/>
      <c r="G41" s="249"/>
      <c r="H41" s="249"/>
      <c r="I41" s="249"/>
      <c r="J41" s="249"/>
      <c r="K41" s="249"/>
      <c r="L41" s="249"/>
      <c r="M41" s="249"/>
      <c r="S41" s="282" t="s">
        <v>406</v>
      </c>
      <c r="T41" s="318" t="e">
        <f>T38+T39-T40</f>
        <v>#REF!</v>
      </c>
      <c r="U41" s="269">
        <f>U38+U39-U40</f>
        <v>0</v>
      </c>
      <c r="V41" s="269">
        <f>V38+V39-V40</f>
        <v>0</v>
      </c>
      <c r="W41" s="269">
        <f>W38+W39-W40</f>
        <v>0</v>
      </c>
      <c r="AA41" s="246"/>
      <c r="AB41" s="246"/>
      <c r="AC41" s="246"/>
      <c r="AD41" s="246"/>
      <c r="AF41" s="258" t="s">
        <v>361</v>
      </c>
      <c r="AG41" s="258" t="s">
        <v>362</v>
      </c>
      <c r="AH41" s="258" t="s">
        <v>363</v>
      </c>
      <c r="AI41" s="258" t="s">
        <v>364</v>
      </c>
      <c r="AJ41" s="258" t="str">
        <f>"الرصيد في"&amp;""&amp;[2]شرح!D7</f>
        <v>الرصيد في2013</v>
      </c>
    </row>
    <row r="42" spans="1:36">
      <c r="A42" s="246"/>
      <c r="B42" s="246"/>
      <c r="D42" s="249"/>
      <c r="E42" s="264" t="s">
        <v>407</v>
      </c>
      <c r="F42" s="261"/>
      <c r="G42" s="249"/>
      <c r="H42" s="249"/>
      <c r="I42" s="249"/>
      <c r="J42" s="249"/>
      <c r="K42" s="249"/>
      <c r="L42" s="249"/>
      <c r="M42" s="249"/>
      <c r="S42" s="283"/>
      <c r="T42" s="284"/>
      <c r="U42" s="285"/>
      <c r="V42" s="285"/>
      <c r="W42" s="286"/>
      <c r="AA42" s="246"/>
      <c r="AB42" s="246"/>
      <c r="AC42" s="246"/>
      <c r="AD42" s="246"/>
      <c r="AF42" s="260"/>
      <c r="AG42" s="261"/>
      <c r="AH42" s="262"/>
      <c r="AI42" s="262"/>
      <c r="AJ42" s="263">
        <f>SUM(AF42:AI42)</f>
        <v>0</v>
      </c>
    </row>
    <row r="43" spans="1:36">
      <c r="A43" s="246"/>
      <c r="B43" s="246"/>
      <c r="D43" s="249"/>
      <c r="E43" s="268" t="s">
        <v>376</v>
      </c>
      <c r="F43" s="280">
        <f>F39+F40+F41+F42</f>
        <v>0</v>
      </c>
      <c r="G43" s="249"/>
      <c r="H43" s="249"/>
      <c r="I43" s="249"/>
      <c r="J43" s="249"/>
      <c r="K43" s="249"/>
      <c r="L43" s="249"/>
      <c r="M43" s="249"/>
      <c r="S43" s="287"/>
      <c r="T43" s="288"/>
      <c r="U43" s="289"/>
      <c r="V43" s="289"/>
      <c r="W43" s="290"/>
      <c r="AA43" s="246"/>
      <c r="AB43" s="246"/>
      <c r="AC43" s="246"/>
      <c r="AD43" s="246"/>
      <c r="AF43" s="256"/>
      <c r="AG43" s="256"/>
      <c r="AH43" s="256"/>
      <c r="AI43" s="256"/>
      <c r="AJ43" s="256"/>
    </row>
    <row r="44" spans="1:36" ht="23.25">
      <c r="A44" s="246"/>
      <c r="B44" s="246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S44" s="342" t="s">
        <v>408</v>
      </c>
      <c r="T44" s="343"/>
      <c r="U44" s="343"/>
      <c r="V44" s="343"/>
      <c r="W44" s="344"/>
      <c r="AA44" s="246"/>
      <c r="AB44" s="246"/>
      <c r="AC44" s="246"/>
      <c r="AD44" s="246"/>
      <c r="AF44" s="256"/>
      <c r="AG44" s="256"/>
      <c r="AH44" s="256"/>
      <c r="AI44" s="256"/>
      <c r="AJ44" s="256"/>
    </row>
    <row r="45" spans="1:36" ht="23.25">
      <c r="A45" s="246"/>
      <c r="B45" s="246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S45" s="291"/>
      <c r="T45" s="292"/>
      <c r="U45" s="292"/>
      <c r="V45" s="292"/>
      <c r="W45" s="293"/>
      <c r="AA45" s="246"/>
      <c r="AB45" s="246"/>
      <c r="AC45" s="246"/>
      <c r="AD45" s="246"/>
      <c r="AF45" s="338" t="s">
        <v>409</v>
      </c>
      <c r="AG45" s="338"/>
      <c r="AH45" s="256"/>
      <c r="AI45" s="256"/>
      <c r="AJ45" s="256"/>
    </row>
    <row r="46" spans="1:36" ht="23.25">
      <c r="A46" s="246"/>
      <c r="B46" s="246"/>
      <c r="D46" s="247"/>
      <c r="E46" s="339" t="s">
        <v>410</v>
      </c>
      <c r="F46" s="339"/>
      <c r="G46" s="249"/>
      <c r="H46" s="249"/>
      <c r="I46" s="249"/>
      <c r="J46" s="249"/>
      <c r="K46" s="249"/>
      <c r="L46" s="249"/>
      <c r="M46" s="249"/>
      <c r="S46" s="258" t="s">
        <v>350</v>
      </c>
      <c r="T46" s="258" t="s">
        <v>361</v>
      </c>
      <c r="U46" s="258" t="s">
        <v>362</v>
      </c>
      <c r="V46" s="258" t="s">
        <v>363</v>
      </c>
      <c r="W46" s="258" t="s">
        <v>364</v>
      </c>
      <c r="AA46" s="246"/>
      <c r="AB46" s="246"/>
      <c r="AC46" s="246"/>
      <c r="AD46" s="246"/>
      <c r="AF46" s="256"/>
      <c r="AG46" s="256"/>
      <c r="AH46" s="256"/>
      <c r="AI46" s="256"/>
      <c r="AJ46" s="256"/>
    </row>
    <row r="47" spans="1:36">
      <c r="A47" s="246"/>
      <c r="B47" s="246"/>
      <c r="D47" s="247"/>
      <c r="E47" s="257"/>
      <c r="F47" s="249"/>
      <c r="G47" s="249"/>
      <c r="H47" s="249"/>
      <c r="I47" s="249"/>
      <c r="J47" s="249"/>
      <c r="K47" s="249"/>
      <c r="L47" s="249"/>
      <c r="M47" s="249"/>
      <c r="S47" s="271" t="s">
        <v>22</v>
      </c>
      <c r="T47" s="320" t="e">
        <f>T17</f>
        <v>#REF!</v>
      </c>
      <c r="U47" s="261"/>
      <c r="V47" s="261"/>
      <c r="W47" s="261"/>
      <c r="AA47" s="246"/>
      <c r="AB47" s="246"/>
      <c r="AC47" s="246"/>
      <c r="AD47" s="246"/>
      <c r="AF47" s="258" t="s">
        <v>361</v>
      </c>
      <c r="AG47" s="258" t="s">
        <v>362</v>
      </c>
      <c r="AH47" s="258" t="s">
        <v>363</v>
      </c>
      <c r="AI47" s="258" t="s">
        <v>364</v>
      </c>
      <c r="AJ47" s="258" t="str">
        <f>"الرصيد في"&amp;""&amp;[2]شرح!D7</f>
        <v>الرصيد في2013</v>
      </c>
    </row>
    <row r="48" spans="1:36" ht="20.25">
      <c r="A48" s="246"/>
      <c r="B48" s="246"/>
      <c r="D48" s="249"/>
      <c r="E48" s="281" t="s">
        <v>350</v>
      </c>
      <c r="F48" s="281" t="str">
        <f>"الرصيد في"&amp;""&amp;[2]شرح!D7</f>
        <v>الرصيد في2013</v>
      </c>
      <c r="G48" s="249"/>
      <c r="H48" s="249"/>
      <c r="I48" s="249"/>
      <c r="J48" s="249"/>
      <c r="K48" s="249"/>
      <c r="L48" s="249"/>
      <c r="M48" s="249"/>
      <c r="S48" s="271"/>
      <c r="T48" s="320"/>
      <c r="U48" s="261"/>
      <c r="V48" s="261"/>
      <c r="W48" s="261"/>
      <c r="AA48" s="246"/>
      <c r="AB48" s="246"/>
      <c r="AC48" s="246"/>
      <c r="AD48" s="246"/>
      <c r="AF48" s="260"/>
      <c r="AG48" s="261"/>
      <c r="AH48" s="262"/>
      <c r="AI48" s="262"/>
      <c r="AJ48" s="263">
        <f>SUM(AF48:AI48)</f>
        <v>0</v>
      </c>
    </row>
    <row r="49" spans="1:36">
      <c r="A49" s="246"/>
      <c r="B49" s="246"/>
      <c r="D49" s="249"/>
      <c r="E49" s="294" t="s">
        <v>411</v>
      </c>
      <c r="F49" s="261"/>
      <c r="G49" s="249"/>
      <c r="H49" s="249"/>
      <c r="I49" s="249"/>
      <c r="J49" s="249"/>
      <c r="K49" s="249"/>
      <c r="L49" s="249"/>
      <c r="M49" s="249"/>
      <c r="S49" s="271"/>
      <c r="T49" s="321"/>
      <c r="U49" s="263">
        <f>U47+U48</f>
        <v>0</v>
      </c>
      <c r="V49" s="263">
        <f>V47+V48</f>
        <v>0</v>
      </c>
      <c r="W49" s="263">
        <f>W47+W48</f>
        <v>0</v>
      </c>
      <c r="AA49" s="246"/>
      <c r="AB49" s="246"/>
      <c r="AC49" s="246"/>
      <c r="AD49" s="246"/>
      <c r="AF49" s="256"/>
      <c r="AG49" s="256"/>
      <c r="AH49" s="256"/>
      <c r="AI49" s="256"/>
      <c r="AJ49" s="256"/>
    </row>
    <row r="50" spans="1:36">
      <c r="A50" s="246"/>
      <c r="B50" s="246"/>
      <c r="D50" s="249"/>
      <c r="E50" s="294" t="s">
        <v>412</v>
      </c>
      <c r="F50" s="261"/>
      <c r="G50" s="249"/>
      <c r="H50" s="249"/>
      <c r="I50" s="249"/>
      <c r="J50" s="249"/>
      <c r="K50" s="249"/>
      <c r="L50" s="249"/>
      <c r="M50" s="249"/>
      <c r="S50" s="271" t="s">
        <v>406</v>
      </c>
      <c r="T50" s="320" t="e">
        <f>T41</f>
        <v>#REF!</v>
      </c>
      <c r="U50" s="261"/>
      <c r="V50" s="261"/>
      <c r="W50" s="261"/>
      <c r="AA50" s="246"/>
      <c r="AB50" s="246"/>
      <c r="AC50" s="246"/>
      <c r="AD50" s="246"/>
      <c r="AF50" s="256"/>
      <c r="AG50" s="256"/>
      <c r="AH50" s="256"/>
      <c r="AI50" s="256"/>
      <c r="AJ50" s="256"/>
    </row>
    <row r="51" spans="1:36" ht="23.25">
      <c r="A51" s="246"/>
      <c r="B51" s="246"/>
      <c r="D51" s="249"/>
      <c r="E51" s="294" t="s">
        <v>413</v>
      </c>
      <c r="F51" s="261"/>
      <c r="G51" s="249"/>
      <c r="H51" s="249"/>
      <c r="I51" s="249"/>
      <c r="J51" s="249"/>
      <c r="K51" s="249"/>
      <c r="L51" s="249"/>
      <c r="M51" s="249"/>
      <c r="S51" s="282"/>
      <c r="T51" s="318" t="e">
        <f>T47-T50</f>
        <v>#REF!</v>
      </c>
      <c r="U51" s="269">
        <f>U49-U50</f>
        <v>0</v>
      </c>
      <c r="V51" s="269">
        <f>V49-V50</f>
        <v>0</v>
      </c>
      <c r="W51" s="269">
        <f>W49-W50</f>
        <v>0</v>
      </c>
      <c r="AA51" s="246"/>
      <c r="AB51" s="246"/>
      <c r="AC51" s="246"/>
      <c r="AD51" s="246"/>
      <c r="AF51" s="338" t="s">
        <v>414</v>
      </c>
      <c r="AG51" s="338"/>
      <c r="AH51" s="256"/>
      <c r="AI51" s="256"/>
      <c r="AJ51" s="256"/>
    </row>
    <row r="52" spans="1:36">
      <c r="A52" s="246"/>
      <c r="B52" s="246"/>
      <c r="D52" s="249"/>
      <c r="E52" s="294" t="s">
        <v>415</v>
      </c>
      <c r="F52" s="261"/>
      <c r="G52" s="249"/>
      <c r="H52" s="249"/>
      <c r="I52" s="249"/>
      <c r="J52" s="249"/>
      <c r="K52" s="249"/>
      <c r="L52" s="249"/>
      <c r="M52" s="249"/>
      <c r="S52" s="295"/>
      <c r="T52" s="279"/>
      <c r="U52" s="279"/>
      <c r="V52" s="279"/>
      <c r="W52" s="279"/>
      <c r="AA52" s="246"/>
      <c r="AB52" s="246"/>
      <c r="AC52" s="246"/>
      <c r="AD52" s="246"/>
      <c r="AF52" s="256"/>
      <c r="AG52" s="256"/>
      <c r="AH52" s="256"/>
      <c r="AI52" s="256"/>
      <c r="AJ52" s="256"/>
    </row>
    <row r="53" spans="1:36">
      <c r="A53" s="246"/>
      <c r="B53" s="246"/>
      <c r="D53" s="249"/>
      <c r="E53" s="294" t="s">
        <v>416</v>
      </c>
      <c r="F53" s="261"/>
      <c r="G53" s="249"/>
      <c r="H53" s="249"/>
      <c r="I53" s="249"/>
      <c r="J53" s="249"/>
      <c r="K53" s="249"/>
      <c r="L53" s="249"/>
      <c r="M53" s="249"/>
      <c r="S53" s="295"/>
      <c r="T53" s="279"/>
      <c r="U53" s="279"/>
      <c r="V53" s="279"/>
      <c r="W53" s="279"/>
      <c r="AA53" s="246"/>
      <c r="AB53" s="246"/>
      <c r="AC53" s="246"/>
      <c r="AD53" s="246"/>
      <c r="AF53" s="258" t="s">
        <v>361</v>
      </c>
      <c r="AG53" s="258" t="s">
        <v>362</v>
      </c>
      <c r="AH53" s="258" t="s">
        <v>363</v>
      </c>
      <c r="AI53" s="258" t="s">
        <v>364</v>
      </c>
      <c r="AJ53" s="258" t="str">
        <f>"الرصيد في "&amp;""&amp;[2]شرح!D7</f>
        <v>الرصيد في 2013</v>
      </c>
    </row>
    <row r="54" spans="1:36" ht="23.25">
      <c r="A54" s="246"/>
      <c r="B54" s="246"/>
      <c r="D54" s="249"/>
      <c r="E54" s="294" t="s">
        <v>417</v>
      </c>
      <c r="F54" s="261"/>
      <c r="G54" s="249"/>
      <c r="H54" s="249"/>
      <c r="I54" s="249"/>
      <c r="J54" s="249"/>
      <c r="K54" s="249"/>
      <c r="L54" s="249"/>
      <c r="M54" s="249"/>
      <c r="S54" s="338" t="s">
        <v>418</v>
      </c>
      <c r="T54" s="338"/>
      <c r="U54" s="249"/>
      <c r="V54" s="249"/>
      <c r="W54" s="249"/>
      <c r="AA54" s="246"/>
      <c r="AB54" s="246"/>
      <c r="AC54" s="246"/>
      <c r="AD54" s="246"/>
      <c r="AF54" s="260"/>
      <c r="AG54" s="261"/>
      <c r="AH54" s="262"/>
      <c r="AI54" s="262"/>
      <c r="AJ54" s="263">
        <f>SUM(AF54:AI54)</f>
        <v>0</v>
      </c>
    </row>
    <row r="55" spans="1:36">
      <c r="A55" s="246"/>
      <c r="B55" s="246"/>
      <c r="D55" s="249"/>
      <c r="E55" s="259" t="s">
        <v>376</v>
      </c>
      <c r="F55" s="280">
        <f>SUM(F49:F54)</f>
        <v>0</v>
      </c>
      <c r="G55" s="249"/>
      <c r="H55" s="249"/>
      <c r="I55" s="249"/>
      <c r="J55" s="249"/>
      <c r="K55" s="249"/>
      <c r="L55" s="249"/>
      <c r="M55" s="249"/>
      <c r="S55" s="296"/>
      <c r="T55" s="267"/>
      <c r="U55" s="249"/>
      <c r="V55" s="249"/>
      <c r="W55" s="249"/>
      <c r="AA55" s="246"/>
      <c r="AB55" s="246"/>
      <c r="AC55" s="246"/>
      <c r="AD55" s="246"/>
      <c r="AF55" s="256"/>
      <c r="AG55" s="256"/>
      <c r="AH55" s="256"/>
      <c r="AI55" s="256"/>
      <c r="AJ55" s="256"/>
    </row>
    <row r="56" spans="1:36">
      <c r="A56" s="246"/>
      <c r="B56" s="246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S56" s="258" t="s">
        <v>350</v>
      </c>
      <c r="T56" s="258" t="str">
        <f>"الرصيد في "&amp;""&amp;[2]شرح!D7</f>
        <v>الرصيد في 2013</v>
      </c>
      <c r="U56" s="249"/>
      <c r="V56" s="249"/>
      <c r="W56" s="249"/>
      <c r="AA56" s="246"/>
      <c r="AB56" s="246"/>
      <c r="AC56" s="246"/>
      <c r="AD56" s="246"/>
      <c r="AF56" s="256"/>
      <c r="AG56" s="256"/>
      <c r="AH56" s="256"/>
      <c r="AI56" s="256"/>
      <c r="AJ56" s="256"/>
    </row>
    <row r="57" spans="1:36" ht="23.25">
      <c r="A57" s="246"/>
      <c r="B57" s="246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S57" s="271" t="s">
        <v>419</v>
      </c>
      <c r="T57" s="263">
        <f>'[2]موازنة إيرادات اخري جدول 1-1'!H8</f>
        <v>0</v>
      </c>
      <c r="U57" s="249"/>
      <c r="V57" s="249"/>
      <c r="W57" s="249"/>
      <c r="AA57" s="246"/>
      <c r="AB57" s="246"/>
      <c r="AC57" s="246"/>
      <c r="AD57" s="246"/>
      <c r="AF57" s="338" t="s">
        <v>420</v>
      </c>
      <c r="AG57" s="338"/>
      <c r="AH57" s="297"/>
      <c r="AI57" s="297"/>
      <c r="AJ57" s="297"/>
    </row>
    <row r="58" spans="1:36" ht="23.25">
      <c r="A58" s="246"/>
      <c r="B58" s="246"/>
      <c r="D58" s="247"/>
      <c r="E58" s="339" t="s">
        <v>421</v>
      </c>
      <c r="F58" s="339"/>
      <c r="G58" s="249"/>
      <c r="H58" s="249"/>
      <c r="I58" s="249"/>
      <c r="J58" s="249"/>
      <c r="K58" s="249"/>
      <c r="L58" s="249"/>
      <c r="M58" s="249"/>
      <c r="S58" s="271" t="s">
        <v>422</v>
      </c>
      <c r="T58" s="263">
        <f>'[2]موازنة إيرادات اخري جدول 1-1'!H9</f>
        <v>0</v>
      </c>
      <c r="U58" s="249"/>
      <c r="V58" s="249"/>
      <c r="W58" s="249"/>
      <c r="AA58" s="246"/>
      <c r="AB58" s="246"/>
      <c r="AC58" s="246"/>
      <c r="AD58" s="246"/>
      <c r="AF58" s="256"/>
      <c r="AG58" s="256"/>
      <c r="AH58" s="256"/>
      <c r="AI58" s="256"/>
      <c r="AJ58" s="256"/>
    </row>
    <row r="59" spans="1:36">
      <c r="A59" s="246"/>
      <c r="B59" s="246"/>
      <c r="D59" s="247"/>
      <c r="E59" s="257"/>
      <c r="F59" s="249"/>
      <c r="G59" s="249"/>
      <c r="H59" s="249"/>
      <c r="I59" s="249"/>
      <c r="J59" s="249"/>
      <c r="K59" s="249"/>
      <c r="L59" s="249"/>
      <c r="M59" s="249"/>
      <c r="S59" s="271" t="s">
        <v>423</v>
      </c>
      <c r="T59" s="263">
        <f>'[2]موازنة إيرادات اخري جدول 1-1'!H10</f>
        <v>0</v>
      </c>
      <c r="U59" s="249"/>
      <c r="V59" s="249"/>
      <c r="W59" s="249"/>
      <c r="AA59" s="246"/>
      <c r="AB59" s="246"/>
      <c r="AC59" s="246"/>
      <c r="AD59" s="246"/>
      <c r="AF59" s="258" t="s">
        <v>361</v>
      </c>
      <c r="AG59" s="258" t="s">
        <v>362</v>
      </c>
      <c r="AH59" s="258" t="s">
        <v>363</v>
      </c>
      <c r="AI59" s="258" t="s">
        <v>364</v>
      </c>
      <c r="AJ59" s="258" t="str">
        <f>"الرصيد في"&amp;""&amp;[2]شرح!D7</f>
        <v>الرصيد في2013</v>
      </c>
    </row>
    <row r="60" spans="1:36" ht="20.25">
      <c r="A60" s="246"/>
      <c r="B60" s="246"/>
      <c r="D60" s="249"/>
      <c r="E60" s="281" t="s">
        <v>350</v>
      </c>
      <c r="F60" s="259" t="str">
        <f>"الرصيد في"&amp;""&amp;[2]شرح!D7</f>
        <v>الرصيد في2013</v>
      </c>
      <c r="G60" s="249"/>
      <c r="H60" s="249"/>
      <c r="I60" s="249"/>
      <c r="J60" s="249"/>
      <c r="K60" s="249"/>
      <c r="L60" s="249"/>
      <c r="M60" s="249"/>
      <c r="S60" s="271" t="s">
        <v>424</v>
      </c>
      <c r="T60" s="263">
        <f>'[2]موازنة إيرادات اخري جدول 1-1'!H11</f>
        <v>0</v>
      </c>
      <c r="U60" s="249"/>
      <c r="V60" s="249"/>
      <c r="W60" s="249"/>
      <c r="AA60" s="246"/>
      <c r="AB60" s="246"/>
      <c r="AC60" s="246"/>
      <c r="AD60" s="246"/>
      <c r="AF60" s="260"/>
      <c r="AG60" s="261"/>
      <c r="AH60" s="262"/>
      <c r="AI60" s="262"/>
      <c r="AJ60" s="263">
        <f>SUM(AF60:AI60)</f>
        <v>0</v>
      </c>
    </row>
    <row r="61" spans="1:36">
      <c r="A61" s="246"/>
      <c r="B61" s="246"/>
      <c r="D61" s="249"/>
      <c r="E61" s="264" t="s">
        <v>425</v>
      </c>
      <c r="F61" s="261"/>
      <c r="G61" s="249"/>
      <c r="H61" s="249"/>
      <c r="I61" s="249"/>
      <c r="J61" s="249"/>
      <c r="K61" s="249"/>
      <c r="L61" s="249"/>
      <c r="M61" s="249"/>
      <c r="S61" s="271" t="s">
        <v>426</v>
      </c>
      <c r="T61" s="263">
        <f>'[2]موازنة إيرادات اخري جدول 1-1'!H12</f>
        <v>0</v>
      </c>
      <c r="U61" s="249"/>
      <c r="V61" s="249"/>
      <c r="W61" s="249"/>
      <c r="AA61" s="246"/>
      <c r="AB61" s="246"/>
      <c r="AC61" s="246"/>
      <c r="AD61" s="246"/>
      <c r="AF61" s="256"/>
      <c r="AG61" s="256"/>
      <c r="AH61" s="256"/>
      <c r="AI61" s="256"/>
      <c r="AJ61" s="256"/>
    </row>
    <row r="62" spans="1:36">
      <c r="A62" s="246"/>
      <c r="B62" s="246"/>
      <c r="D62" s="249"/>
      <c r="E62" s="264" t="s">
        <v>427</v>
      </c>
      <c r="F62" s="265">
        <f>'[2]مشتريات الموادالمباشرة -جدول3-1'!F20</f>
        <v>0</v>
      </c>
      <c r="G62" s="249"/>
      <c r="H62" s="249"/>
      <c r="I62" s="249"/>
      <c r="J62" s="249"/>
      <c r="K62" s="249"/>
      <c r="L62" s="249"/>
      <c r="M62" s="249"/>
      <c r="S62" s="282" t="s">
        <v>376</v>
      </c>
      <c r="T62" s="269">
        <f>T57+T58+T59+T60+T61</f>
        <v>0</v>
      </c>
      <c r="U62" s="249"/>
      <c r="V62" s="249"/>
      <c r="W62" s="249"/>
      <c r="AA62" s="246"/>
      <c r="AB62" s="246"/>
      <c r="AC62" s="246"/>
      <c r="AD62" s="246"/>
      <c r="AF62" s="256"/>
      <c r="AG62" s="256"/>
      <c r="AH62" s="256"/>
      <c r="AI62" s="256"/>
      <c r="AJ62" s="256"/>
    </row>
    <row r="63" spans="1:36" ht="23.25">
      <c r="A63" s="246"/>
      <c r="B63" s="246"/>
      <c r="D63" s="249"/>
      <c r="E63" s="264" t="s">
        <v>428</v>
      </c>
      <c r="F63" s="265">
        <f>'[2]موازنة انتاج ت التشغيل -جدول2-1'!I32</f>
        <v>0</v>
      </c>
      <c r="G63" s="249"/>
      <c r="H63" s="249"/>
      <c r="I63" s="249"/>
      <c r="J63" s="249"/>
      <c r="K63" s="249"/>
      <c r="L63" s="249"/>
      <c r="M63" s="249"/>
      <c r="S63" s="249"/>
      <c r="T63" s="249"/>
      <c r="U63" s="249"/>
      <c r="V63" s="249"/>
      <c r="W63" s="249"/>
      <c r="AA63" s="246"/>
      <c r="AB63" s="246"/>
      <c r="AC63" s="246"/>
      <c r="AD63" s="246"/>
      <c r="AF63" s="338" t="s">
        <v>429</v>
      </c>
      <c r="AG63" s="338"/>
      <c r="AH63" s="256"/>
      <c r="AI63" s="256"/>
      <c r="AJ63" s="256"/>
    </row>
    <row r="64" spans="1:36">
      <c r="A64" s="246"/>
      <c r="B64" s="246"/>
      <c r="D64" s="249"/>
      <c r="E64" s="264" t="s">
        <v>430</v>
      </c>
      <c r="F64" s="265">
        <f>'[2]موازنة الانتاج التام - جدول 2'!F26</f>
        <v>0</v>
      </c>
      <c r="G64" s="249"/>
      <c r="H64" s="249"/>
      <c r="I64" s="249"/>
      <c r="J64" s="249"/>
      <c r="K64" s="249"/>
      <c r="L64" s="249"/>
      <c r="M64" s="249"/>
      <c r="S64" s="249"/>
      <c r="T64" s="249"/>
      <c r="U64" s="249"/>
      <c r="V64" s="249"/>
      <c r="W64" s="249"/>
      <c r="AA64" s="246"/>
      <c r="AB64" s="246"/>
      <c r="AC64" s="246"/>
      <c r="AD64" s="246"/>
      <c r="AF64" s="298"/>
      <c r="AG64" s="256"/>
      <c r="AH64" s="256"/>
      <c r="AI64" s="256"/>
      <c r="AJ64" s="256"/>
    </row>
    <row r="65" spans="1:36" ht="23.25">
      <c r="A65" s="246"/>
      <c r="B65" s="246"/>
      <c r="D65" s="249"/>
      <c r="E65" s="294" t="s">
        <v>431</v>
      </c>
      <c r="F65" s="261"/>
      <c r="G65" s="249"/>
      <c r="H65" s="249"/>
      <c r="I65" s="249"/>
      <c r="J65" s="249"/>
      <c r="K65" s="249"/>
      <c r="L65" s="249"/>
      <c r="M65" s="249"/>
      <c r="S65" s="345" t="s">
        <v>432</v>
      </c>
      <c r="T65" s="345"/>
      <c r="U65" s="249"/>
      <c r="V65" s="249"/>
      <c r="W65" s="249"/>
      <c r="AA65" s="246"/>
      <c r="AB65" s="246"/>
      <c r="AC65" s="246"/>
      <c r="AD65" s="246"/>
      <c r="AF65" s="258" t="s">
        <v>361</v>
      </c>
      <c r="AG65" s="258" t="s">
        <v>362</v>
      </c>
      <c r="AH65" s="258" t="s">
        <v>363</v>
      </c>
      <c r="AI65" s="258" t="s">
        <v>364</v>
      </c>
      <c r="AJ65" s="258" t="str">
        <f>"الرصيد في"&amp;""&amp;[2]شرح!D7</f>
        <v>الرصيد في2013</v>
      </c>
    </row>
    <row r="66" spans="1:36">
      <c r="A66" s="246"/>
      <c r="B66" s="246"/>
      <c r="D66" s="249"/>
      <c r="E66" s="294" t="s">
        <v>433</v>
      </c>
      <c r="F66" s="261"/>
      <c r="G66" s="249"/>
      <c r="H66" s="249"/>
      <c r="I66" s="249"/>
      <c r="J66" s="249"/>
      <c r="K66" s="249"/>
      <c r="L66" s="249"/>
      <c r="M66" s="249"/>
      <c r="S66" s="257"/>
      <c r="T66" s="249"/>
      <c r="U66" s="249"/>
      <c r="V66" s="249"/>
      <c r="W66" s="249"/>
      <c r="AA66" s="246"/>
      <c r="AB66" s="246"/>
      <c r="AC66" s="246"/>
      <c r="AD66" s="246"/>
      <c r="AF66" s="260"/>
      <c r="AG66" s="261"/>
      <c r="AH66" s="262"/>
      <c r="AI66" s="262"/>
      <c r="AJ66" s="263">
        <f>SUM(AF66:AI66)</f>
        <v>0</v>
      </c>
    </row>
    <row r="67" spans="1:36">
      <c r="A67" s="246"/>
      <c r="B67" s="246"/>
      <c r="D67" s="249"/>
      <c r="E67" s="294" t="s">
        <v>434</v>
      </c>
      <c r="F67" s="261"/>
      <c r="G67" s="249"/>
      <c r="H67" s="249"/>
      <c r="I67" s="249"/>
      <c r="J67" s="249"/>
      <c r="K67" s="249"/>
      <c r="L67" s="249"/>
      <c r="M67" s="249"/>
      <c r="S67" s="258" t="s">
        <v>350</v>
      </c>
      <c r="T67" s="258" t="str">
        <f>"الرصيد في"&amp;""&amp;[2]شرح!D7</f>
        <v>الرصيد في2013</v>
      </c>
      <c r="U67" s="249"/>
      <c r="V67" s="249"/>
      <c r="W67" s="249"/>
      <c r="AA67" s="246"/>
      <c r="AB67" s="246"/>
      <c r="AC67" s="246"/>
      <c r="AD67" s="246"/>
      <c r="AF67" s="256"/>
      <c r="AG67" s="256"/>
      <c r="AH67" s="256"/>
      <c r="AI67" s="256"/>
      <c r="AJ67" s="256"/>
    </row>
    <row r="68" spans="1:36">
      <c r="A68" s="246"/>
      <c r="B68" s="246"/>
      <c r="D68" s="249"/>
      <c r="E68" s="294" t="s">
        <v>435</v>
      </c>
      <c r="F68" s="261"/>
      <c r="G68" s="249"/>
      <c r="H68" s="249"/>
      <c r="I68" s="249"/>
      <c r="J68" s="249"/>
      <c r="K68" s="249"/>
      <c r="L68" s="249"/>
      <c r="M68" s="249"/>
      <c r="S68" s="271" t="s">
        <v>436</v>
      </c>
      <c r="T68" s="299">
        <f>'[2]مصروفات البيع والتوزيع -جدول -6'!G13</f>
        <v>0</v>
      </c>
      <c r="U68" s="249"/>
      <c r="V68" s="249"/>
      <c r="W68" s="249"/>
      <c r="AA68" s="246"/>
      <c r="AB68" s="246"/>
      <c r="AC68" s="246"/>
      <c r="AD68" s="246"/>
      <c r="AF68" s="256"/>
      <c r="AG68" s="256"/>
      <c r="AH68" s="256"/>
      <c r="AI68" s="256"/>
      <c r="AJ68" s="256"/>
    </row>
    <row r="69" spans="1:36" ht="23.25">
      <c r="A69" s="246"/>
      <c r="B69" s="246"/>
      <c r="D69" s="249"/>
      <c r="E69" s="294" t="s">
        <v>437</v>
      </c>
      <c r="F69" s="261"/>
      <c r="G69" s="249"/>
      <c r="H69" s="249"/>
      <c r="I69" s="249"/>
      <c r="J69" s="249"/>
      <c r="K69" s="249"/>
      <c r="L69" s="249"/>
      <c r="M69" s="249"/>
      <c r="S69" s="271" t="s">
        <v>438</v>
      </c>
      <c r="T69" s="299">
        <f>'[2]مصروفات البيع والتوزيع -جدول -6'!G18</f>
        <v>0</v>
      </c>
      <c r="U69" s="249"/>
      <c r="V69" s="249"/>
      <c r="W69" s="249"/>
      <c r="AA69" s="246"/>
      <c r="AB69" s="246"/>
      <c r="AC69" s="246"/>
      <c r="AD69" s="246"/>
      <c r="AF69" s="338" t="s">
        <v>439</v>
      </c>
      <c r="AG69" s="338"/>
      <c r="AH69" s="256"/>
      <c r="AI69" s="256"/>
      <c r="AJ69" s="256"/>
    </row>
    <row r="70" spans="1:36">
      <c r="A70" s="246"/>
      <c r="B70" s="246"/>
      <c r="D70" s="249"/>
      <c r="E70" s="268" t="s">
        <v>376</v>
      </c>
      <c r="F70" s="280">
        <f>SUM(F61:F69)</f>
        <v>0</v>
      </c>
      <c r="G70" s="249"/>
      <c r="H70" s="249"/>
      <c r="I70" s="249"/>
      <c r="J70" s="249"/>
      <c r="K70" s="249"/>
      <c r="L70" s="249"/>
      <c r="M70" s="249"/>
      <c r="S70" s="271" t="s">
        <v>440</v>
      </c>
      <c r="T70" s="299">
        <f>'[2]مصروفات البيع والتوزيع -جدول -6'!G23</f>
        <v>0</v>
      </c>
      <c r="U70" s="249"/>
      <c r="V70" s="249"/>
      <c r="W70" s="249"/>
      <c r="AA70" s="246"/>
      <c r="AB70" s="246"/>
      <c r="AC70" s="246"/>
      <c r="AD70" s="246"/>
      <c r="AF70" s="298"/>
      <c r="AG70" s="256"/>
      <c r="AH70" s="256"/>
      <c r="AI70" s="256"/>
      <c r="AJ70" s="256"/>
    </row>
    <row r="71" spans="1:36">
      <c r="A71" s="246"/>
      <c r="B71" s="246"/>
      <c r="D71" s="249"/>
      <c r="E71" s="289"/>
      <c r="F71" s="289"/>
      <c r="G71" s="249"/>
      <c r="H71" s="249"/>
      <c r="I71" s="249"/>
      <c r="J71" s="249"/>
      <c r="K71" s="249"/>
      <c r="L71" s="249"/>
      <c r="M71" s="249"/>
      <c r="S71" s="271" t="s">
        <v>441</v>
      </c>
      <c r="T71" s="299">
        <f>'[2]مصروفات البيع والتوزيع -جدول -6'!G28</f>
        <v>0</v>
      </c>
      <c r="U71" s="249"/>
      <c r="V71" s="249"/>
      <c r="W71" s="249"/>
      <c r="AA71" s="246"/>
      <c r="AB71" s="246"/>
      <c r="AC71" s="246"/>
      <c r="AD71" s="246"/>
      <c r="AF71" s="258" t="s">
        <v>361</v>
      </c>
      <c r="AG71" s="258" t="s">
        <v>362</v>
      </c>
      <c r="AH71" s="258" t="s">
        <v>363</v>
      </c>
      <c r="AI71" s="258" t="s">
        <v>364</v>
      </c>
      <c r="AJ71" s="258" t="str">
        <f>"الرصيد في"&amp;""&amp;[2]شرح!D7</f>
        <v>الرصيد في2013</v>
      </c>
    </row>
    <row r="72" spans="1:36">
      <c r="A72" s="246"/>
      <c r="B72" s="246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S72" s="271" t="s">
        <v>442</v>
      </c>
      <c r="T72" s="299">
        <f>'[2]مصروفات البيع والتوزيع -جدول -6'!G33</f>
        <v>0</v>
      </c>
      <c r="U72" s="249"/>
      <c r="V72" s="249"/>
      <c r="W72" s="249"/>
      <c r="AA72" s="246"/>
      <c r="AB72" s="246"/>
      <c r="AC72" s="246"/>
      <c r="AD72" s="246"/>
      <c r="AF72" s="260"/>
      <c r="AG72" s="261"/>
      <c r="AH72" s="262"/>
      <c r="AI72" s="262"/>
      <c r="AJ72" s="263">
        <f>SUM(AF72:AI72)</f>
        <v>0</v>
      </c>
    </row>
    <row r="73" spans="1:36" ht="23.25">
      <c r="A73" s="246"/>
      <c r="B73" s="246"/>
      <c r="D73" s="247"/>
      <c r="E73" s="339" t="s">
        <v>443</v>
      </c>
      <c r="F73" s="339"/>
      <c r="G73" s="249"/>
      <c r="H73" s="249"/>
      <c r="I73" s="249"/>
      <c r="J73" s="249"/>
      <c r="K73" s="249"/>
      <c r="L73" s="249"/>
      <c r="M73" s="249"/>
      <c r="S73" s="271" t="s">
        <v>444</v>
      </c>
      <c r="T73" s="299">
        <f>'[2]مصروفات البيع والتوزيع -جدول -6'!G40</f>
        <v>0</v>
      </c>
      <c r="U73" s="249"/>
      <c r="V73" s="249"/>
      <c r="W73" s="249"/>
      <c r="AA73" s="246"/>
      <c r="AB73" s="246"/>
      <c r="AC73" s="246"/>
      <c r="AD73" s="246"/>
      <c r="AF73" s="256"/>
      <c r="AG73" s="256"/>
      <c r="AH73" s="256"/>
      <c r="AI73" s="256"/>
      <c r="AJ73" s="256"/>
    </row>
    <row r="74" spans="1:36">
      <c r="A74" s="246"/>
      <c r="B74" s="246"/>
      <c r="D74" s="247"/>
      <c r="E74" s="257"/>
      <c r="F74" s="249"/>
      <c r="G74" s="249"/>
      <c r="H74" s="249"/>
      <c r="I74" s="249"/>
      <c r="J74" s="249"/>
      <c r="K74" s="249"/>
      <c r="L74" s="249"/>
      <c r="M74" s="249"/>
      <c r="S74" s="282" t="s">
        <v>376</v>
      </c>
      <c r="T74" s="269">
        <f>SUM(T68:T73)</f>
        <v>0</v>
      </c>
      <c r="U74" s="249"/>
      <c r="V74" s="249"/>
      <c r="W74" s="249"/>
      <c r="AA74" s="246"/>
      <c r="AB74" s="246"/>
      <c r="AC74" s="246"/>
      <c r="AD74" s="246"/>
      <c r="AF74" s="256"/>
      <c r="AG74" s="256"/>
      <c r="AH74" s="256"/>
      <c r="AI74" s="256"/>
      <c r="AJ74" s="256"/>
    </row>
    <row r="75" spans="1:36" ht="23.25">
      <c r="A75" s="246"/>
      <c r="B75" s="246"/>
      <c r="D75" s="249"/>
      <c r="E75" s="259" t="s">
        <v>350</v>
      </c>
      <c r="F75" s="259" t="str">
        <f>"الرصيد في"&amp;""&amp;[2]شرح!D7</f>
        <v>الرصيد في2013</v>
      </c>
      <c r="G75" s="249"/>
      <c r="H75" s="249"/>
      <c r="I75" s="249"/>
      <c r="J75" s="249"/>
      <c r="K75" s="249"/>
      <c r="L75" s="249"/>
      <c r="M75" s="249"/>
      <c r="S75" s="249"/>
      <c r="T75" s="249"/>
      <c r="U75" s="249"/>
      <c r="V75" s="249"/>
      <c r="W75" s="249"/>
      <c r="AA75" s="246"/>
      <c r="AB75" s="246"/>
      <c r="AC75" s="246"/>
      <c r="AD75" s="246"/>
      <c r="AF75" s="338" t="s">
        <v>445</v>
      </c>
      <c r="AG75" s="338"/>
      <c r="AH75" s="256"/>
      <c r="AI75" s="256"/>
      <c r="AJ75" s="256"/>
    </row>
    <row r="76" spans="1:36">
      <c r="A76" s="246"/>
      <c r="B76" s="246"/>
      <c r="D76" s="249"/>
      <c r="E76" s="264" t="s">
        <v>446</v>
      </c>
      <c r="F76" s="261"/>
      <c r="G76" s="249"/>
      <c r="H76" s="249"/>
      <c r="I76" s="249"/>
      <c r="J76" s="249"/>
      <c r="K76" s="249"/>
      <c r="L76" s="249"/>
      <c r="M76" s="249"/>
      <c r="S76" s="249"/>
      <c r="T76" s="249"/>
      <c r="U76" s="249"/>
      <c r="V76" s="249"/>
      <c r="W76" s="249"/>
      <c r="AA76" s="246"/>
      <c r="AB76" s="246"/>
      <c r="AC76" s="246"/>
      <c r="AD76" s="246"/>
      <c r="AF76" s="298"/>
      <c r="AG76" s="256"/>
      <c r="AH76" s="256"/>
      <c r="AI76" s="256"/>
      <c r="AJ76" s="256"/>
    </row>
    <row r="77" spans="1:36" ht="23.25">
      <c r="A77" s="246"/>
      <c r="B77" s="246"/>
      <c r="D77" s="249"/>
      <c r="E77" s="264" t="s">
        <v>447</v>
      </c>
      <c r="F77" s="261"/>
      <c r="G77" s="249"/>
      <c r="H77" s="249"/>
      <c r="I77" s="249"/>
      <c r="J77" s="249"/>
      <c r="K77" s="249"/>
      <c r="L77" s="249"/>
      <c r="M77" s="249"/>
      <c r="S77" s="339" t="s">
        <v>448</v>
      </c>
      <c r="T77" s="339"/>
      <c r="U77" s="249"/>
      <c r="V77" s="249"/>
      <c r="W77" s="249"/>
      <c r="AA77" s="246"/>
      <c r="AB77" s="246"/>
      <c r="AC77" s="246"/>
      <c r="AD77" s="246"/>
      <c r="AF77" s="258" t="s">
        <v>361</v>
      </c>
      <c r="AG77" s="258" t="s">
        <v>362</v>
      </c>
      <c r="AH77" s="258" t="s">
        <v>363</v>
      </c>
      <c r="AI77" s="258" t="s">
        <v>364</v>
      </c>
      <c r="AJ77" s="258" t="str">
        <f>"الرصيد في"&amp;""&amp;[2]شرح!D7</f>
        <v>الرصيد في2013</v>
      </c>
    </row>
    <row r="78" spans="1:36">
      <c r="A78" s="246"/>
      <c r="B78" s="246"/>
      <c r="D78" s="249"/>
      <c r="E78" s="264" t="s">
        <v>449</v>
      </c>
      <c r="F78" s="261"/>
      <c r="G78" s="249"/>
      <c r="H78" s="249"/>
      <c r="I78" s="249"/>
      <c r="J78" s="249"/>
      <c r="K78" s="249"/>
      <c r="L78" s="249"/>
      <c r="M78" s="249"/>
      <c r="S78" s="257"/>
      <c r="T78" s="249"/>
      <c r="U78" s="249"/>
      <c r="V78" s="249"/>
      <c r="W78" s="249"/>
      <c r="AA78" s="246"/>
      <c r="AB78" s="246"/>
      <c r="AC78" s="246"/>
      <c r="AD78" s="246"/>
      <c r="AF78" s="260"/>
      <c r="AG78" s="261"/>
      <c r="AH78" s="262"/>
      <c r="AI78" s="262"/>
      <c r="AJ78" s="263">
        <f>SUM(AF78:AI78)</f>
        <v>0</v>
      </c>
    </row>
    <row r="79" spans="1:36">
      <c r="A79" s="246"/>
      <c r="B79" s="246"/>
      <c r="D79" s="249"/>
      <c r="E79" s="264" t="s">
        <v>450</v>
      </c>
      <c r="F79" s="261"/>
      <c r="G79" s="249"/>
      <c r="H79" s="249"/>
      <c r="I79" s="249"/>
      <c r="J79" s="249"/>
      <c r="K79" s="249"/>
      <c r="L79" s="249"/>
      <c r="M79" s="249"/>
      <c r="S79" s="259" t="s">
        <v>350</v>
      </c>
      <c r="T79" s="259" t="str">
        <f>"الرصيد في"&amp;""&amp;[2]شرح!D7</f>
        <v>الرصيد في2013</v>
      </c>
      <c r="U79" s="249"/>
      <c r="V79" s="249"/>
      <c r="W79" s="249"/>
      <c r="AA79" s="246"/>
      <c r="AB79" s="246"/>
      <c r="AC79" s="246"/>
      <c r="AD79" s="246"/>
      <c r="AF79" s="300"/>
      <c r="AG79" s="300"/>
      <c r="AH79" s="300"/>
      <c r="AI79" s="300"/>
      <c r="AJ79" s="300"/>
    </row>
    <row r="80" spans="1:36">
      <c r="A80" s="246"/>
      <c r="B80" s="246"/>
      <c r="D80" s="249"/>
      <c r="E80" s="264" t="s">
        <v>451</v>
      </c>
      <c r="F80" s="261"/>
      <c r="G80" s="249"/>
      <c r="H80" s="249"/>
      <c r="I80" s="249"/>
      <c r="J80" s="249"/>
      <c r="K80" s="249"/>
      <c r="L80" s="249"/>
      <c r="M80" s="249"/>
      <c r="S80" s="264" t="s">
        <v>452</v>
      </c>
      <c r="T80" s="263">
        <f>'[2]المرتبات جدول 8'!K47</f>
        <v>0</v>
      </c>
      <c r="U80" s="249"/>
      <c r="V80" s="249"/>
      <c r="W80" s="249"/>
      <c r="AA80" s="246"/>
      <c r="AB80" s="246"/>
      <c r="AC80" s="246"/>
      <c r="AD80" s="246"/>
      <c r="AF80" s="300"/>
      <c r="AG80" s="300"/>
      <c r="AH80" s="300"/>
      <c r="AI80" s="300"/>
      <c r="AJ80" s="300"/>
    </row>
    <row r="81" spans="1:36" ht="23.25">
      <c r="A81" s="246"/>
      <c r="B81" s="246"/>
      <c r="D81" s="249"/>
      <c r="E81" s="301" t="s">
        <v>376</v>
      </c>
      <c r="F81" s="280">
        <f>SUM(F76:F80)</f>
        <v>0</v>
      </c>
      <c r="G81" s="249"/>
      <c r="H81" s="249"/>
      <c r="I81" s="249"/>
      <c r="J81" s="249"/>
      <c r="K81" s="249"/>
      <c r="L81" s="249"/>
      <c r="M81" s="249"/>
      <c r="S81" s="264" t="s">
        <v>453</v>
      </c>
      <c r="T81" s="263">
        <f>'[2]الفصل الثاني -تسيير جدول  9'!L76</f>
        <v>0</v>
      </c>
      <c r="U81" s="249"/>
      <c r="V81" s="249"/>
      <c r="W81" s="249"/>
      <c r="AA81" s="246"/>
      <c r="AB81" s="246"/>
      <c r="AC81" s="246"/>
      <c r="AD81" s="246"/>
      <c r="AF81" s="338" t="s">
        <v>454</v>
      </c>
      <c r="AG81" s="338"/>
      <c r="AH81" s="256"/>
      <c r="AI81" s="256"/>
      <c r="AJ81" s="256"/>
    </row>
    <row r="82" spans="1:36">
      <c r="A82" s="246"/>
      <c r="B82" s="246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S82" s="264" t="s">
        <v>455</v>
      </c>
      <c r="T82" s="261"/>
      <c r="U82" s="249"/>
      <c r="V82" s="249"/>
      <c r="W82" s="289"/>
      <c r="AA82" s="246"/>
      <c r="AB82" s="246"/>
      <c r="AC82" s="246"/>
      <c r="AD82" s="246"/>
      <c r="AF82" s="298"/>
      <c r="AG82" s="256"/>
      <c r="AH82" s="256"/>
      <c r="AI82" s="256"/>
      <c r="AJ82" s="256"/>
    </row>
    <row r="83" spans="1:36">
      <c r="A83" s="246"/>
      <c r="B83" s="246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S83" s="264" t="s">
        <v>456</v>
      </c>
      <c r="T83" s="261"/>
      <c r="U83" s="249"/>
      <c r="V83" s="249"/>
      <c r="W83" s="289"/>
      <c r="AA83" s="246"/>
      <c r="AB83" s="246"/>
      <c r="AC83" s="246"/>
      <c r="AD83" s="246"/>
      <c r="AF83" s="258" t="s">
        <v>361</v>
      </c>
      <c r="AG83" s="258" t="s">
        <v>362</v>
      </c>
      <c r="AH83" s="258" t="s">
        <v>363</v>
      </c>
      <c r="AI83" s="258" t="s">
        <v>364</v>
      </c>
      <c r="AJ83" s="258" t="str">
        <f>"الرصيد في"&amp;""&amp;[2]شرح!D7</f>
        <v>الرصيد في2013</v>
      </c>
    </row>
    <row r="84" spans="1:36" ht="23.25">
      <c r="A84" s="246"/>
      <c r="B84" s="246"/>
      <c r="D84" s="247"/>
      <c r="E84" s="339" t="s">
        <v>457</v>
      </c>
      <c r="F84" s="339"/>
      <c r="G84" s="249"/>
      <c r="H84" s="249"/>
      <c r="I84" s="249"/>
      <c r="J84" s="249"/>
      <c r="K84" s="249"/>
      <c r="L84" s="249"/>
      <c r="M84" s="249"/>
      <c r="S84" s="268" t="s">
        <v>376</v>
      </c>
      <c r="T84" s="280">
        <f>SUM(T80:T83)</f>
        <v>0</v>
      </c>
      <c r="U84" s="249"/>
      <c r="V84" s="249"/>
      <c r="W84" s="289"/>
      <c r="AA84" s="246"/>
      <c r="AB84" s="246"/>
      <c r="AC84" s="246"/>
      <c r="AD84" s="246"/>
      <c r="AF84" s="260"/>
      <c r="AG84" s="261"/>
      <c r="AH84" s="262"/>
      <c r="AI84" s="262"/>
      <c r="AJ84" s="263">
        <f>SUM(AF84:AI84)</f>
        <v>0</v>
      </c>
    </row>
    <row r="85" spans="1:36">
      <c r="A85" s="246"/>
      <c r="B85" s="246"/>
      <c r="D85" s="257"/>
      <c r="E85" s="257"/>
      <c r="F85" s="249"/>
      <c r="G85" s="249"/>
      <c r="H85" s="249"/>
      <c r="I85" s="249"/>
      <c r="J85" s="249"/>
      <c r="K85" s="249"/>
      <c r="L85" s="249"/>
      <c r="M85" s="249"/>
      <c r="S85" s="249"/>
      <c r="T85" s="249"/>
      <c r="U85" s="249"/>
      <c r="V85" s="249"/>
      <c r="W85" s="289"/>
      <c r="AA85" s="246"/>
      <c r="AB85" s="246"/>
      <c r="AC85" s="246"/>
      <c r="AD85" s="246"/>
    </row>
    <row r="86" spans="1:36">
      <c r="A86" s="246"/>
      <c r="B86" s="246"/>
      <c r="D86" s="249"/>
      <c r="E86" s="259" t="s">
        <v>350</v>
      </c>
      <c r="F86" s="259" t="str">
        <f>"الرصيد في"&amp;""&amp;[2]شرح!D7</f>
        <v>الرصيد في2013</v>
      </c>
      <c r="G86" s="249"/>
      <c r="H86" s="249"/>
      <c r="I86" s="249"/>
      <c r="J86" s="249"/>
      <c r="K86" s="249"/>
      <c r="L86" s="249"/>
      <c r="M86" s="249"/>
      <c r="S86" s="249"/>
      <c r="T86" s="249"/>
      <c r="U86" s="249"/>
      <c r="V86" s="249"/>
      <c r="W86" s="289"/>
      <c r="AA86" s="246"/>
      <c r="AB86" s="246"/>
      <c r="AC86" s="246"/>
      <c r="AD86" s="246"/>
    </row>
    <row r="87" spans="1:36" ht="23.25">
      <c r="A87" s="246"/>
      <c r="B87" s="246"/>
      <c r="D87" s="249"/>
      <c r="E87" s="264" t="s">
        <v>458</v>
      </c>
      <c r="F87" s="261"/>
      <c r="G87" s="249"/>
      <c r="H87" s="249"/>
      <c r="I87" s="249"/>
      <c r="J87" s="249"/>
      <c r="K87" s="249"/>
      <c r="L87" s="249"/>
      <c r="M87" s="249"/>
      <c r="S87" s="338" t="s">
        <v>459</v>
      </c>
      <c r="T87" s="338"/>
      <c r="U87" s="267"/>
      <c r="V87" s="267"/>
      <c r="W87" s="267"/>
      <c r="AA87" s="246"/>
      <c r="AB87" s="246"/>
      <c r="AC87" s="246"/>
      <c r="AD87" s="246"/>
    </row>
    <row r="88" spans="1:36">
      <c r="A88" s="246"/>
      <c r="B88" s="246"/>
      <c r="D88" s="249"/>
      <c r="E88" s="264" t="s">
        <v>460</v>
      </c>
      <c r="F88" s="261"/>
      <c r="G88" s="249"/>
      <c r="H88" s="249"/>
      <c r="I88" s="249"/>
      <c r="J88" s="249"/>
      <c r="K88" s="249"/>
      <c r="L88" s="249"/>
      <c r="M88" s="249"/>
      <c r="S88" s="302"/>
      <c r="T88" s="267"/>
      <c r="U88" s="267"/>
      <c r="V88" s="267"/>
      <c r="W88" s="267"/>
      <c r="AA88" s="246"/>
      <c r="AB88" s="246"/>
      <c r="AC88" s="246"/>
      <c r="AD88" s="246"/>
    </row>
    <row r="89" spans="1:36">
      <c r="A89" s="246"/>
      <c r="B89" s="246"/>
      <c r="D89" s="249"/>
      <c r="E89" s="264" t="s">
        <v>461</v>
      </c>
      <c r="F89" s="261"/>
      <c r="G89" s="249"/>
      <c r="H89" s="249"/>
      <c r="I89" s="249"/>
      <c r="J89" s="249"/>
      <c r="K89" s="249"/>
      <c r="L89" s="249"/>
      <c r="M89" s="249"/>
      <c r="S89" s="258" t="s">
        <v>361</v>
      </c>
      <c r="T89" s="258" t="s">
        <v>362</v>
      </c>
      <c r="U89" s="258" t="s">
        <v>363</v>
      </c>
      <c r="V89" s="258" t="s">
        <v>364</v>
      </c>
      <c r="W89" s="258" t="str">
        <f>"الرصيد في"&amp;""&amp;[2]شرح!D7</f>
        <v>الرصيد في2013</v>
      </c>
      <c r="AA89" s="246"/>
      <c r="AB89" s="246"/>
      <c r="AC89" s="246"/>
      <c r="AD89" s="246"/>
    </row>
    <row r="90" spans="1:36">
      <c r="A90" s="246"/>
      <c r="B90" s="246"/>
      <c r="D90" s="249"/>
      <c r="E90" s="264" t="s">
        <v>451</v>
      </c>
      <c r="F90" s="261"/>
      <c r="G90" s="249"/>
      <c r="H90" s="249"/>
      <c r="I90" s="249"/>
      <c r="J90" s="249"/>
      <c r="K90" s="249"/>
      <c r="L90" s="249"/>
      <c r="M90" s="249"/>
      <c r="S90" s="261"/>
      <c r="T90" s="261"/>
      <c r="U90" s="261"/>
      <c r="V90" s="261"/>
      <c r="W90" s="263">
        <f>SUM(S90:V90)</f>
        <v>0</v>
      </c>
      <c r="AA90" s="246"/>
      <c r="AB90" s="246"/>
      <c r="AC90" s="246"/>
      <c r="AD90" s="246"/>
    </row>
    <row r="91" spans="1:36">
      <c r="A91" s="246"/>
      <c r="B91" s="246"/>
      <c r="D91" s="249"/>
      <c r="E91" s="268" t="s">
        <v>376</v>
      </c>
      <c r="F91" s="280">
        <f>F87+F88+F89+F90</f>
        <v>0</v>
      </c>
      <c r="G91" s="249"/>
      <c r="H91" s="249"/>
      <c r="I91" s="249"/>
      <c r="J91" s="249"/>
      <c r="K91" s="249"/>
      <c r="L91" s="249"/>
      <c r="M91" s="249"/>
      <c r="S91" s="302"/>
      <c r="T91" s="267"/>
      <c r="U91" s="267"/>
      <c r="V91" s="267"/>
      <c r="W91" s="267"/>
      <c r="AA91" s="246"/>
      <c r="AB91" s="246"/>
      <c r="AC91" s="246"/>
      <c r="AD91" s="246"/>
    </row>
    <row r="92" spans="1:36">
      <c r="A92" s="246"/>
      <c r="B92" s="246"/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S92" s="302"/>
      <c r="T92" s="267"/>
      <c r="U92" s="267"/>
      <c r="V92" s="267"/>
      <c r="W92" s="267"/>
      <c r="AA92" s="246"/>
      <c r="AB92" s="246"/>
      <c r="AC92" s="246"/>
      <c r="AD92" s="246"/>
    </row>
    <row r="93" spans="1:36" ht="23.25">
      <c r="A93" s="246"/>
      <c r="B93" s="246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S93" s="338" t="s">
        <v>462</v>
      </c>
      <c r="T93" s="338"/>
      <c r="U93" s="256"/>
      <c r="V93" s="256"/>
      <c r="W93" s="256"/>
      <c r="AA93" s="246"/>
      <c r="AB93" s="246"/>
      <c r="AC93" s="246"/>
      <c r="AD93" s="246"/>
    </row>
    <row r="94" spans="1:36" ht="23.25">
      <c r="A94" s="246"/>
      <c r="B94" s="246"/>
      <c r="D94" s="247"/>
      <c r="E94" s="339" t="s">
        <v>463</v>
      </c>
      <c r="F94" s="339"/>
      <c r="G94" s="249"/>
      <c r="H94" s="249"/>
      <c r="I94" s="249"/>
      <c r="J94" s="249"/>
      <c r="K94" s="249"/>
      <c r="L94" s="249"/>
      <c r="M94" s="249"/>
      <c r="S94" s="256"/>
      <c r="T94" s="256"/>
      <c r="U94" s="256"/>
      <c r="V94" s="256"/>
      <c r="W94" s="256"/>
      <c r="AA94" s="246"/>
      <c r="AB94" s="246"/>
      <c r="AC94" s="246"/>
      <c r="AD94" s="246"/>
    </row>
    <row r="95" spans="1:36">
      <c r="A95" s="246"/>
      <c r="B95" s="246"/>
      <c r="D95" s="257"/>
      <c r="E95" s="257"/>
      <c r="F95" s="249"/>
      <c r="G95" s="249"/>
      <c r="H95" s="249"/>
      <c r="I95" s="249"/>
      <c r="J95" s="249"/>
      <c r="K95" s="249"/>
      <c r="L95" s="249"/>
      <c r="M95" s="249"/>
      <c r="S95" s="258" t="s">
        <v>361</v>
      </c>
      <c r="T95" s="258" t="s">
        <v>362</v>
      </c>
      <c r="U95" s="258" t="s">
        <v>363</v>
      </c>
      <c r="V95" s="258" t="s">
        <v>364</v>
      </c>
      <c r="W95" s="258" t="str">
        <f>"الرصيد في "&amp;""&amp;[2]شرح!D7</f>
        <v>الرصيد في 2013</v>
      </c>
      <c r="AA95" s="246"/>
      <c r="AB95" s="246"/>
      <c r="AC95" s="246"/>
      <c r="AD95" s="246"/>
    </row>
    <row r="96" spans="1:36">
      <c r="A96" s="246"/>
      <c r="B96" s="246"/>
      <c r="D96" s="249"/>
      <c r="E96" s="259" t="s">
        <v>350</v>
      </c>
      <c r="F96" s="259" t="str">
        <f>"الرصيد في"&amp;""&amp;[2]شرح!D7</f>
        <v>الرصيد في2013</v>
      </c>
      <c r="G96" s="249"/>
      <c r="H96" s="249"/>
      <c r="I96" s="249"/>
      <c r="J96" s="249"/>
      <c r="K96" s="249"/>
      <c r="L96" s="249"/>
      <c r="M96" s="249"/>
      <c r="S96" s="260"/>
      <c r="T96" s="261"/>
      <c r="U96" s="262"/>
      <c r="V96" s="262"/>
      <c r="W96" s="263">
        <f>SUM(S96:V96)</f>
        <v>0</v>
      </c>
      <c r="AA96" s="246"/>
      <c r="AB96" s="246"/>
      <c r="AC96" s="246"/>
      <c r="AD96" s="246"/>
    </row>
    <row r="97" spans="1:30">
      <c r="A97" s="246"/>
      <c r="B97" s="246"/>
      <c r="D97" s="249"/>
      <c r="E97" s="271" t="s">
        <v>464</v>
      </c>
      <c r="F97" s="261"/>
      <c r="G97" s="249"/>
      <c r="H97" s="249"/>
      <c r="I97" s="249"/>
      <c r="J97" s="249"/>
      <c r="K97" s="249"/>
      <c r="L97" s="249"/>
      <c r="M97" s="249"/>
      <c r="S97" s="256"/>
      <c r="T97" s="256"/>
      <c r="U97" s="256"/>
      <c r="V97" s="256"/>
      <c r="W97" s="256"/>
      <c r="AA97" s="246"/>
      <c r="AB97" s="246"/>
      <c r="AC97" s="246"/>
      <c r="AD97" s="246"/>
    </row>
    <row r="98" spans="1:30">
      <c r="A98" s="246"/>
      <c r="B98" s="246"/>
      <c r="D98" s="249"/>
      <c r="E98" s="271" t="s">
        <v>465</v>
      </c>
      <c r="F98" s="261"/>
      <c r="G98" s="249"/>
      <c r="H98" s="249"/>
      <c r="I98" s="249"/>
      <c r="J98" s="249"/>
      <c r="K98" s="249"/>
      <c r="L98" s="249"/>
      <c r="M98" s="249"/>
      <c r="S98" s="256"/>
      <c r="T98" s="256"/>
      <c r="U98" s="256"/>
      <c r="V98" s="256"/>
      <c r="W98" s="256"/>
      <c r="AA98" s="246"/>
      <c r="AB98" s="246"/>
      <c r="AC98" s="246"/>
      <c r="AD98" s="246"/>
    </row>
    <row r="99" spans="1:30" ht="23.25">
      <c r="A99" s="246"/>
      <c r="B99" s="246"/>
      <c r="D99" s="249"/>
      <c r="E99" s="271" t="s">
        <v>466</v>
      </c>
      <c r="F99" s="261"/>
      <c r="G99" s="249"/>
      <c r="H99" s="249"/>
      <c r="I99" s="249"/>
      <c r="J99" s="249"/>
      <c r="K99" s="249"/>
      <c r="L99" s="249"/>
      <c r="M99" s="249"/>
      <c r="S99" s="338" t="s">
        <v>467</v>
      </c>
      <c r="T99" s="338"/>
      <c r="U99" s="256"/>
      <c r="V99" s="256"/>
      <c r="W99" s="256"/>
      <c r="AA99" s="246"/>
      <c r="AB99" s="246"/>
      <c r="AC99" s="246"/>
      <c r="AD99" s="246"/>
    </row>
    <row r="100" spans="1:30">
      <c r="A100" s="246"/>
      <c r="B100" s="246"/>
      <c r="D100" s="249"/>
      <c r="E100" s="271" t="s">
        <v>468</v>
      </c>
      <c r="F100" s="261"/>
      <c r="G100" s="249"/>
      <c r="H100" s="249"/>
      <c r="I100" s="249"/>
      <c r="J100" s="249"/>
      <c r="K100" s="249"/>
      <c r="L100" s="249"/>
      <c r="M100" s="249"/>
      <c r="S100" s="256"/>
      <c r="T100" s="256"/>
      <c r="U100" s="256"/>
      <c r="V100" s="256"/>
      <c r="W100" s="256"/>
      <c r="AA100" s="246"/>
      <c r="AB100" s="246"/>
      <c r="AC100" s="246"/>
      <c r="AD100" s="246"/>
    </row>
    <row r="101" spans="1:30">
      <c r="A101" s="246"/>
      <c r="B101" s="246"/>
      <c r="D101" s="249"/>
      <c r="E101" s="268" t="s">
        <v>376</v>
      </c>
      <c r="F101" s="280">
        <f>SUM(F97:F100)</f>
        <v>0</v>
      </c>
      <c r="G101" s="249"/>
      <c r="H101" s="249"/>
      <c r="I101" s="249"/>
      <c r="J101" s="249"/>
      <c r="K101" s="249"/>
      <c r="L101" s="249"/>
      <c r="M101" s="249"/>
      <c r="S101" s="258" t="s">
        <v>361</v>
      </c>
      <c r="T101" s="258" t="s">
        <v>362</v>
      </c>
      <c r="U101" s="258" t="s">
        <v>363</v>
      </c>
      <c r="V101" s="258" t="s">
        <v>364</v>
      </c>
      <c r="W101" s="258" t="str">
        <f>"الرصيد في "&amp;""&amp;[2]شرح!D7</f>
        <v>الرصيد في 2013</v>
      </c>
      <c r="AA101" s="246"/>
      <c r="AB101" s="246"/>
      <c r="AC101" s="246"/>
      <c r="AD101" s="246"/>
    </row>
    <row r="102" spans="1:30">
      <c r="A102" s="246"/>
      <c r="B102" s="246"/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S102" s="260"/>
      <c r="T102" s="261"/>
      <c r="U102" s="262"/>
      <c r="V102" s="262"/>
      <c r="W102" s="263">
        <f>SUM(S102:V102)</f>
        <v>0</v>
      </c>
      <c r="AA102" s="246"/>
      <c r="AB102" s="246"/>
      <c r="AC102" s="246"/>
      <c r="AD102" s="246"/>
    </row>
    <row r="103" spans="1:30">
      <c r="A103" s="246"/>
      <c r="B103" s="246"/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S103" s="295"/>
      <c r="T103" s="279"/>
      <c r="U103" s="303"/>
      <c r="V103" s="303"/>
      <c r="W103" s="279"/>
      <c r="AA103" s="246"/>
      <c r="AB103" s="246"/>
      <c r="AC103" s="246"/>
      <c r="AD103" s="246"/>
    </row>
    <row r="104" spans="1:30" ht="23.25">
      <c r="A104" s="246"/>
      <c r="B104" s="246"/>
      <c r="D104" s="247"/>
      <c r="E104" s="339" t="s">
        <v>469</v>
      </c>
      <c r="F104" s="339"/>
      <c r="G104" s="249"/>
      <c r="H104" s="249"/>
      <c r="I104" s="249"/>
      <c r="J104" s="249"/>
      <c r="K104" s="249"/>
      <c r="L104" s="249"/>
      <c r="M104" s="249"/>
      <c r="S104" s="295"/>
      <c r="T104" s="279"/>
      <c r="U104" s="303"/>
      <c r="V104" s="303"/>
      <c r="W104" s="279"/>
      <c r="AA104" s="246"/>
      <c r="AB104" s="246"/>
      <c r="AC104" s="246"/>
      <c r="AD104" s="246"/>
    </row>
    <row r="105" spans="1:30" ht="23.25">
      <c r="A105" s="246"/>
      <c r="B105" s="246"/>
      <c r="D105" s="257"/>
      <c r="E105" s="257"/>
      <c r="F105" s="249"/>
      <c r="G105" s="249"/>
      <c r="H105" s="249"/>
      <c r="I105" s="249"/>
      <c r="J105" s="249"/>
      <c r="K105" s="249"/>
      <c r="L105" s="249"/>
      <c r="M105" s="249"/>
      <c r="S105" s="338" t="s">
        <v>470</v>
      </c>
      <c r="T105" s="338"/>
      <c r="U105" s="256"/>
      <c r="V105" s="256"/>
      <c r="W105" s="256"/>
      <c r="AA105" s="246"/>
      <c r="AB105" s="246"/>
      <c r="AC105" s="246"/>
      <c r="AD105" s="246"/>
    </row>
    <row r="106" spans="1:30">
      <c r="A106" s="246"/>
      <c r="B106" s="246"/>
      <c r="D106" s="249"/>
      <c r="E106" s="259" t="s">
        <v>350</v>
      </c>
      <c r="F106" s="259" t="str">
        <f>"الرصيد في"&amp;""&amp;[2]شرح!D7</f>
        <v>الرصيد في2013</v>
      </c>
      <c r="G106" s="249"/>
      <c r="H106" s="249"/>
      <c r="I106" s="249"/>
      <c r="J106" s="249"/>
      <c r="K106" s="249"/>
      <c r="L106" s="249"/>
      <c r="M106" s="249"/>
      <c r="S106" s="256"/>
      <c r="T106" s="256"/>
      <c r="U106" s="256"/>
      <c r="V106" s="256"/>
      <c r="W106" s="256"/>
      <c r="AA106" s="246"/>
      <c r="AB106" s="246"/>
      <c r="AC106" s="246"/>
      <c r="AD106" s="246"/>
    </row>
    <row r="107" spans="1:30">
      <c r="A107" s="246"/>
      <c r="B107" s="246"/>
      <c r="D107" s="249"/>
      <c r="E107" s="264" t="s">
        <v>471</v>
      </c>
      <c r="F107" s="261"/>
      <c r="G107" s="249"/>
      <c r="H107" s="249"/>
      <c r="I107" s="249"/>
      <c r="J107" s="249"/>
      <c r="K107" s="249"/>
      <c r="L107" s="249"/>
      <c r="M107" s="249"/>
      <c r="S107" s="258" t="s">
        <v>361</v>
      </c>
      <c r="T107" s="258" t="s">
        <v>362</v>
      </c>
      <c r="U107" s="258" t="s">
        <v>363</v>
      </c>
      <c r="V107" s="258" t="s">
        <v>364</v>
      </c>
      <c r="W107" s="258" t="str">
        <f>"الرصيد في"&amp;""&amp;[2]شرح!D7</f>
        <v>الرصيد في2013</v>
      </c>
      <c r="AA107" s="246"/>
      <c r="AB107" s="246"/>
      <c r="AC107" s="246"/>
      <c r="AD107" s="246"/>
    </row>
    <row r="108" spans="1:30">
      <c r="A108" s="246"/>
      <c r="B108" s="246"/>
      <c r="D108" s="249"/>
      <c r="E108" s="264" t="s">
        <v>472</v>
      </c>
      <c r="F108" s="261"/>
      <c r="G108" s="249"/>
      <c r="H108" s="249"/>
      <c r="I108" s="249"/>
      <c r="J108" s="249"/>
      <c r="K108" s="249"/>
      <c r="L108" s="249"/>
      <c r="M108" s="249"/>
      <c r="S108" s="260"/>
      <c r="T108" s="261"/>
      <c r="U108" s="262"/>
      <c r="V108" s="262"/>
      <c r="W108" s="263">
        <f>SUM(S108:V108)</f>
        <v>0</v>
      </c>
      <c r="AA108" s="246"/>
      <c r="AB108" s="246"/>
      <c r="AC108" s="246"/>
      <c r="AD108" s="246"/>
    </row>
    <row r="109" spans="1:30">
      <c r="A109" s="246"/>
      <c r="B109" s="246"/>
      <c r="D109" s="249"/>
      <c r="E109" s="268" t="s">
        <v>376</v>
      </c>
      <c r="F109" s="280">
        <f>SUM(F107:F108)</f>
        <v>0</v>
      </c>
      <c r="G109" s="249"/>
      <c r="H109" s="249"/>
      <c r="I109" s="249"/>
      <c r="J109" s="249"/>
      <c r="K109" s="249"/>
      <c r="L109" s="249"/>
      <c r="M109" s="249"/>
      <c r="S109" s="295"/>
      <c r="T109" s="279"/>
      <c r="U109" s="303"/>
      <c r="V109" s="303"/>
      <c r="W109" s="279"/>
      <c r="AA109" s="246"/>
      <c r="AB109" s="246"/>
      <c r="AC109" s="246"/>
      <c r="AD109" s="246"/>
    </row>
    <row r="110" spans="1:30">
      <c r="A110" s="246"/>
      <c r="B110" s="246"/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S110" s="295"/>
      <c r="T110" s="279"/>
      <c r="U110" s="303"/>
      <c r="V110" s="303"/>
      <c r="W110" s="279"/>
      <c r="AA110" s="246"/>
      <c r="AB110" s="246"/>
      <c r="AC110" s="246"/>
      <c r="AD110" s="246"/>
    </row>
    <row r="111" spans="1:30" ht="23.25">
      <c r="A111" s="246"/>
      <c r="B111" s="246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S111" s="338" t="s">
        <v>473</v>
      </c>
      <c r="T111" s="338"/>
      <c r="U111" s="256"/>
      <c r="V111" s="256"/>
      <c r="W111" s="256"/>
      <c r="AA111" s="246"/>
      <c r="AB111" s="246"/>
      <c r="AC111" s="246"/>
      <c r="AD111" s="246"/>
    </row>
    <row r="112" spans="1:30" ht="23.25">
      <c r="A112" s="246"/>
      <c r="B112" s="246"/>
      <c r="D112" s="247"/>
      <c r="E112" s="346" t="s">
        <v>474</v>
      </c>
      <c r="F112" s="346"/>
      <c r="G112" s="249"/>
      <c r="H112" s="249"/>
      <c r="I112" s="249"/>
      <c r="J112" s="249"/>
      <c r="K112" s="249"/>
      <c r="L112" s="249"/>
      <c r="M112" s="249"/>
      <c r="S112" s="298"/>
      <c r="T112" s="256"/>
      <c r="U112" s="256"/>
      <c r="V112" s="256"/>
      <c r="W112" s="256"/>
      <c r="AA112" s="246"/>
      <c r="AB112" s="246"/>
      <c r="AC112" s="246"/>
      <c r="AD112" s="246"/>
    </row>
    <row r="113" spans="1:30" ht="23.25">
      <c r="A113" s="246"/>
      <c r="B113" s="246"/>
      <c r="D113" s="247"/>
      <c r="E113" s="304"/>
      <c r="F113" s="304"/>
      <c r="G113" s="249"/>
      <c r="H113" s="249"/>
      <c r="I113" s="249"/>
      <c r="J113" s="249"/>
      <c r="K113" s="249"/>
      <c r="L113" s="249"/>
      <c r="M113" s="249"/>
      <c r="S113" s="258" t="s">
        <v>361</v>
      </c>
      <c r="T113" s="258" t="s">
        <v>362</v>
      </c>
      <c r="U113" s="258" t="s">
        <v>363</v>
      </c>
      <c r="V113" s="258" t="s">
        <v>364</v>
      </c>
      <c r="W113" s="258" t="str">
        <f>"الرصيد في "&amp;""&amp;[2]شرح!D7</f>
        <v>الرصيد في 2013</v>
      </c>
      <c r="AA113" s="246"/>
      <c r="AB113" s="246"/>
      <c r="AC113" s="246"/>
      <c r="AD113" s="246"/>
    </row>
    <row r="114" spans="1:30">
      <c r="A114" s="246"/>
      <c r="B114" s="246"/>
      <c r="D114" s="249"/>
      <c r="E114" s="259" t="s">
        <v>350</v>
      </c>
      <c r="F114" s="259" t="str">
        <f>"الرصيد في"&amp;""&amp;[2]شرح!D7</f>
        <v>الرصيد في2013</v>
      </c>
      <c r="G114" s="249"/>
      <c r="H114" s="249"/>
      <c r="I114" s="249"/>
      <c r="J114" s="249"/>
      <c r="K114" s="249"/>
      <c r="L114" s="249"/>
      <c r="M114" s="249"/>
      <c r="S114" s="260"/>
      <c r="T114" s="261"/>
      <c r="U114" s="262"/>
      <c r="V114" s="262"/>
      <c r="W114" s="263">
        <f>SUM(S114:V114)</f>
        <v>0</v>
      </c>
      <c r="AA114" s="246"/>
      <c r="AB114" s="246"/>
      <c r="AC114" s="246"/>
      <c r="AD114" s="246"/>
    </row>
    <row r="115" spans="1:30">
      <c r="A115" s="246"/>
      <c r="B115" s="246"/>
      <c r="D115" s="249"/>
      <c r="E115" s="264" t="s">
        <v>475</v>
      </c>
      <c r="F115" s="261"/>
      <c r="G115" s="249"/>
      <c r="H115" s="249"/>
      <c r="I115" s="249"/>
      <c r="J115" s="249"/>
      <c r="K115" s="249"/>
      <c r="L115" s="249"/>
      <c r="M115" s="249"/>
      <c r="S115" s="256"/>
      <c r="T115" s="256"/>
      <c r="U115" s="256"/>
      <c r="V115" s="256"/>
      <c r="W115" s="256"/>
      <c r="AA115" s="246"/>
      <c r="AB115" s="246"/>
      <c r="AC115" s="246"/>
      <c r="AD115" s="246"/>
    </row>
    <row r="116" spans="1:30">
      <c r="A116" s="246"/>
      <c r="B116" s="246"/>
      <c r="D116" s="249"/>
      <c r="E116" s="264" t="s">
        <v>476</v>
      </c>
      <c r="F116" s="261"/>
      <c r="G116" s="249"/>
      <c r="H116" s="249"/>
      <c r="I116" s="249"/>
      <c r="J116" s="249"/>
      <c r="K116" s="249"/>
      <c r="L116" s="249"/>
      <c r="M116" s="249"/>
      <c r="S116" s="256"/>
      <c r="T116" s="256"/>
      <c r="U116" s="256"/>
      <c r="V116" s="256"/>
      <c r="W116" s="256"/>
      <c r="AA116" s="246"/>
      <c r="AB116" s="246"/>
      <c r="AC116" s="246"/>
      <c r="AD116" s="246"/>
    </row>
    <row r="117" spans="1:30" ht="23.25">
      <c r="A117" s="246"/>
      <c r="B117" s="246"/>
      <c r="D117" s="249"/>
      <c r="E117" s="264" t="s">
        <v>477</v>
      </c>
      <c r="F117" s="261"/>
      <c r="G117" s="249"/>
      <c r="H117" s="249"/>
      <c r="I117" s="249"/>
      <c r="J117" s="249"/>
      <c r="K117" s="249"/>
      <c r="L117" s="249"/>
      <c r="M117" s="249"/>
      <c r="S117" s="338" t="s">
        <v>478</v>
      </c>
      <c r="T117" s="338"/>
      <c r="U117" s="256"/>
      <c r="V117" s="256"/>
      <c r="W117" s="256"/>
      <c r="AA117" s="246"/>
      <c r="AB117" s="246"/>
      <c r="AC117" s="246"/>
      <c r="AD117" s="246"/>
    </row>
    <row r="118" spans="1:30">
      <c r="A118" s="246"/>
      <c r="B118" s="246"/>
      <c r="D118" s="249"/>
      <c r="E118" s="268" t="s">
        <v>376</v>
      </c>
      <c r="F118" s="280">
        <f>F115+F116+F117</f>
        <v>0</v>
      </c>
      <c r="G118" s="249"/>
      <c r="H118" s="249"/>
      <c r="I118" s="249"/>
      <c r="J118" s="249"/>
      <c r="K118" s="249"/>
      <c r="L118" s="249"/>
      <c r="M118" s="249"/>
      <c r="S118" s="298"/>
      <c r="T118" s="256"/>
      <c r="U118" s="256"/>
      <c r="V118" s="256"/>
      <c r="W118" s="256"/>
      <c r="AA118" s="246"/>
      <c r="AB118" s="246"/>
      <c r="AC118" s="246"/>
      <c r="AD118" s="246"/>
    </row>
    <row r="119" spans="1:30">
      <c r="A119" s="246"/>
      <c r="B119" s="246"/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S119" s="258" t="s">
        <v>361</v>
      </c>
      <c r="T119" s="258" t="s">
        <v>362</v>
      </c>
      <c r="U119" s="258" t="s">
        <v>363</v>
      </c>
      <c r="V119" s="258" t="s">
        <v>364</v>
      </c>
      <c r="W119" s="258" t="str">
        <f>"الرصيد في"&amp;""&amp;[2]شرح!D7</f>
        <v>الرصيد في2013</v>
      </c>
      <c r="AA119" s="246"/>
      <c r="AB119" s="246"/>
      <c r="AC119" s="246"/>
      <c r="AD119" s="246"/>
    </row>
    <row r="120" spans="1:30">
      <c r="A120" s="246"/>
      <c r="B120" s="246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S120" s="260"/>
      <c r="T120" s="261"/>
      <c r="U120" s="262"/>
      <c r="V120" s="262"/>
      <c r="W120" s="263">
        <f>SUM(S120:V120)</f>
        <v>0</v>
      </c>
      <c r="AA120" s="246"/>
      <c r="AB120" s="246"/>
      <c r="AC120" s="246"/>
      <c r="AD120" s="246"/>
    </row>
    <row r="121" spans="1:30" ht="23.25">
      <c r="A121" s="246"/>
      <c r="B121" s="246"/>
      <c r="D121" s="247"/>
      <c r="E121" s="339" t="s">
        <v>479</v>
      </c>
      <c r="F121" s="339"/>
      <c r="G121" s="249"/>
      <c r="H121" s="249"/>
      <c r="I121" s="249"/>
      <c r="J121" s="249"/>
      <c r="K121" s="249"/>
      <c r="L121" s="249"/>
      <c r="M121" s="249"/>
      <c r="S121" s="256"/>
      <c r="T121" s="256"/>
      <c r="U121" s="256"/>
      <c r="V121" s="256"/>
      <c r="W121" s="256"/>
      <c r="AA121" s="246"/>
      <c r="AB121" s="246"/>
      <c r="AC121" s="246"/>
      <c r="AD121" s="246"/>
    </row>
    <row r="122" spans="1:30">
      <c r="A122" s="246"/>
      <c r="B122" s="246"/>
      <c r="D122" s="257"/>
      <c r="E122" s="257"/>
      <c r="F122" s="249"/>
      <c r="G122" s="249"/>
      <c r="H122" s="249"/>
      <c r="I122" s="249"/>
      <c r="J122" s="249"/>
      <c r="K122" s="249"/>
      <c r="L122" s="249"/>
      <c r="M122" s="249"/>
      <c r="S122" s="256"/>
      <c r="T122" s="256"/>
      <c r="U122" s="256"/>
      <c r="V122" s="256"/>
      <c r="W122" s="256"/>
      <c r="AA122" s="246"/>
      <c r="AB122" s="246"/>
      <c r="AC122" s="246"/>
      <c r="AD122" s="246"/>
    </row>
    <row r="123" spans="1:30" ht="23.25">
      <c r="A123" s="246"/>
      <c r="B123" s="246"/>
      <c r="D123" s="249"/>
      <c r="E123" s="259" t="s">
        <v>350</v>
      </c>
      <c r="F123" s="259" t="str">
        <f>"الرصيد في"&amp;""&amp;[2]شرح!D7</f>
        <v>الرصيد في2013</v>
      </c>
      <c r="G123" s="249"/>
      <c r="H123" s="249"/>
      <c r="I123" s="249"/>
      <c r="J123" s="249"/>
      <c r="K123" s="249"/>
      <c r="L123" s="249"/>
      <c r="M123" s="249"/>
      <c r="S123" s="338" t="s">
        <v>480</v>
      </c>
      <c r="T123" s="338"/>
      <c r="U123" s="256"/>
      <c r="V123" s="256"/>
      <c r="W123" s="256"/>
      <c r="AA123" s="246"/>
      <c r="AB123" s="246"/>
      <c r="AC123" s="246"/>
      <c r="AD123" s="246"/>
    </row>
    <row r="124" spans="1:30">
      <c r="A124" s="246"/>
      <c r="B124" s="246"/>
      <c r="D124" s="249"/>
      <c r="E124" s="264" t="s">
        <v>481</v>
      </c>
      <c r="F124" s="261"/>
      <c r="G124" s="249"/>
      <c r="H124" s="249"/>
      <c r="I124" s="249"/>
      <c r="J124" s="249"/>
      <c r="K124" s="249"/>
      <c r="L124" s="249"/>
      <c r="M124" s="249"/>
      <c r="S124" s="298"/>
      <c r="T124" s="256"/>
      <c r="U124" s="256"/>
      <c r="V124" s="256"/>
      <c r="W124" s="256"/>
      <c r="AA124" s="246"/>
      <c r="AB124" s="246"/>
      <c r="AC124" s="246"/>
      <c r="AD124" s="246"/>
    </row>
    <row r="125" spans="1:30">
      <c r="A125" s="246"/>
      <c r="B125" s="246"/>
      <c r="D125" s="249"/>
      <c r="E125" s="264" t="s">
        <v>482</v>
      </c>
      <c r="F125" s="305">
        <f>'[2]قائمة الدخل جدول 14'!I26</f>
        <v>327450</v>
      </c>
      <c r="G125" s="249"/>
      <c r="H125" s="249"/>
      <c r="I125" s="249"/>
      <c r="J125" s="249"/>
      <c r="K125" s="249"/>
      <c r="L125" s="249"/>
      <c r="M125" s="249"/>
      <c r="S125" s="258" t="s">
        <v>361</v>
      </c>
      <c r="T125" s="258" t="s">
        <v>362</v>
      </c>
      <c r="U125" s="258" t="s">
        <v>363</v>
      </c>
      <c r="V125" s="258" t="s">
        <v>364</v>
      </c>
      <c r="W125" s="258" t="str">
        <f>"الرصيد في"&amp;""&amp;[2]شرح!D7</f>
        <v>الرصيد في2013</v>
      </c>
      <c r="AA125" s="246"/>
      <c r="AB125" s="246"/>
      <c r="AC125" s="246"/>
      <c r="AD125" s="246"/>
    </row>
    <row r="126" spans="1:30">
      <c r="A126" s="246"/>
      <c r="B126" s="246"/>
      <c r="D126" s="249"/>
      <c r="E126" s="268" t="s">
        <v>376</v>
      </c>
      <c r="F126" s="280">
        <f>SUM(F124:F125)</f>
        <v>327450</v>
      </c>
      <c r="G126" s="249"/>
      <c r="H126" s="249"/>
      <c r="I126" s="249"/>
      <c r="J126" s="249"/>
      <c r="K126" s="249"/>
      <c r="L126" s="249"/>
      <c r="M126" s="249"/>
      <c r="S126" s="260"/>
      <c r="T126" s="261"/>
      <c r="U126" s="262"/>
      <c r="V126" s="262"/>
      <c r="W126" s="263">
        <f>SUM(S126:V126)</f>
        <v>0</v>
      </c>
      <c r="AA126" s="246"/>
      <c r="AB126" s="246"/>
      <c r="AC126" s="246"/>
      <c r="AD126" s="246"/>
    </row>
    <row r="127" spans="1:30">
      <c r="A127" s="246"/>
      <c r="B127" s="246"/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AA127" s="246"/>
      <c r="AB127" s="246"/>
      <c r="AC127" s="246"/>
      <c r="AD127" s="246"/>
    </row>
    <row r="128" spans="1:30">
      <c r="A128" s="246"/>
      <c r="B128" s="246"/>
      <c r="D128" s="249"/>
      <c r="E128" s="249"/>
      <c r="F128" s="249"/>
      <c r="G128" s="249"/>
      <c r="H128" s="249"/>
      <c r="I128" s="249"/>
      <c r="J128" s="249"/>
      <c r="K128" s="249"/>
      <c r="L128" s="249"/>
      <c r="M128" s="249"/>
      <c r="AA128" s="246"/>
      <c r="AB128" s="246"/>
      <c r="AC128" s="246"/>
      <c r="AD128" s="246"/>
    </row>
    <row r="129" spans="1:30" ht="23.25">
      <c r="A129" s="246"/>
      <c r="B129" s="246"/>
      <c r="D129" s="306"/>
      <c r="E129" s="339" t="s">
        <v>483</v>
      </c>
      <c r="F129" s="339"/>
      <c r="G129" s="249"/>
      <c r="H129" s="249"/>
      <c r="I129" s="249"/>
      <c r="J129" s="249"/>
      <c r="K129" s="249"/>
      <c r="L129" s="249"/>
      <c r="M129" s="249"/>
      <c r="AA129" s="246"/>
      <c r="AB129" s="246"/>
      <c r="AC129" s="246"/>
      <c r="AD129" s="246"/>
    </row>
    <row r="130" spans="1:30">
      <c r="A130" s="246"/>
      <c r="B130" s="246"/>
      <c r="D130" s="257"/>
      <c r="E130" s="257"/>
      <c r="F130" s="249"/>
      <c r="G130" s="249"/>
      <c r="H130" s="249"/>
      <c r="I130" s="249"/>
      <c r="J130" s="249"/>
      <c r="K130" s="249"/>
      <c r="L130" s="249"/>
      <c r="M130" s="249"/>
      <c r="AA130" s="246"/>
      <c r="AB130" s="246"/>
      <c r="AC130" s="246"/>
      <c r="AD130" s="246"/>
    </row>
    <row r="131" spans="1:30">
      <c r="A131" s="246"/>
      <c r="B131" s="246"/>
      <c r="D131" s="249"/>
      <c r="E131" s="259" t="s">
        <v>350</v>
      </c>
      <c r="F131" s="259" t="str">
        <f>"الرصيد في"&amp;""&amp;[2]شرح!D7</f>
        <v>الرصيد في2013</v>
      </c>
      <c r="G131" s="249"/>
      <c r="H131" s="249"/>
      <c r="I131" s="249"/>
      <c r="J131" s="249"/>
      <c r="K131" s="249"/>
      <c r="L131" s="249"/>
      <c r="M131" s="249"/>
      <c r="AA131" s="246"/>
      <c r="AB131" s="246"/>
      <c r="AC131" s="246"/>
      <c r="AD131" s="246"/>
    </row>
    <row r="132" spans="1:30">
      <c r="A132" s="246"/>
      <c r="B132" s="246"/>
      <c r="D132" s="249"/>
      <c r="E132" s="264" t="s">
        <v>484</v>
      </c>
      <c r="F132" s="261"/>
      <c r="G132" s="249"/>
      <c r="H132" s="249"/>
      <c r="I132" s="249"/>
      <c r="J132" s="249"/>
      <c r="K132" s="249"/>
      <c r="L132" s="249"/>
      <c r="M132" s="249"/>
      <c r="AA132" s="246"/>
      <c r="AB132" s="246"/>
      <c r="AC132" s="246"/>
      <c r="AD132" s="246"/>
    </row>
    <row r="133" spans="1:30">
      <c r="A133" s="246"/>
      <c r="B133" s="246"/>
      <c r="D133" s="249"/>
      <c r="E133" s="264" t="s">
        <v>485</v>
      </c>
      <c r="F133" s="261"/>
      <c r="G133" s="249"/>
      <c r="H133" s="249"/>
      <c r="I133" s="249"/>
      <c r="J133" s="249"/>
      <c r="K133" s="249"/>
      <c r="L133" s="249"/>
      <c r="M133" s="249"/>
      <c r="AA133" s="246"/>
      <c r="AB133" s="246"/>
      <c r="AC133" s="246"/>
      <c r="AD133" s="246"/>
    </row>
    <row r="134" spans="1:30">
      <c r="A134" s="246"/>
      <c r="B134" s="246"/>
      <c r="D134" s="249"/>
      <c r="E134" s="264" t="s">
        <v>486</v>
      </c>
      <c r="F134" s="261"/>
      <c r="G134" s="249"/>
      <c r="H134" s="249"/>
      <c r="I134" s="249"/>
      <c r="J134" s="249"/>
      <c r="K134" s="249"/>
      <c r="L134" s="249"/>
      <c r="M134" s="249"/>
      <c r="AA134" s="246"/>
      <c r="AB134" s="246"/>
      <c r="AC134" s="246"/>
      <c r="AD134" s="246"/>
    </row>
    <row r="135" spans="1:30">
      <c r="A135" s="246"/>
      <c r="B135" s="246"/>
      <c r="D135" s="249"/>
      <c r="E135" s="264" t="s">
        <v>451</v>
      </c>
      <c r="F135" s="261"/>
      <c r="G135" s="249"/>
      <c r="H135" s="249"/>
      <c r="I135" s="249"/>
      <c r="J135" s="249"/>
      <c r="K135" s="249"/>
      <c r="L135" s="249"/>
      <c r="M135" s="249"/>
      <c r="AA135" s="246"/>
      <c r="AB135" s="246"/>
      <c r="AC135" s="246"/>
      <c r="AD135" s="246"/>
    </row>
    <row r="136" spans="1:30">
      <c r="A136" s="246"/>
      <c r="B136" s="246"/>
      <c r="D136" s="249"/>
      <c r="E136" s="268" t="s">
        <v>487</v>
      </c>
      <c r="F136" s="280">
        <f>F132+F133+F134+F135</f>
        <v>0</v>
      </c>
      <c r="G136" s="249"/>
      <c r="H136" s="249"/>
      <c r="I136" s="249"/>
      <c r="J136" s="249"/>
      <c r="K136" s="249"/>
      <c r="L136" s="249"/>
      <c r="M136" s="249"/>
      <c r="AA136" s="246"/>
      <c r="AB136" s="246"/>
      <c r="AC136" s="246"/>
      <c r="AD136" s="246"/>
    </row>
    <row r="137" spans="1:30">
      <c r="A137" s="246"/>
      <c r="B137" s="246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AA137" s="246"/>
      <c r="AB137" s="246"/>
      <c r="AC137" s="246"/>
      <c r="AD137" s="246"/>
    </row>
    <row r="138" spans="1:30">
      <c r="A138" s="246"/>
      <c r="B138" s="246"/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AA138" s="246"/>
      <c r="AB138" s="246"/>
      <c r="AC138" s="246"/>
      <c r="AD138" s="246"/>
    </row>
    <row r="139" spans="1:30" ht="23.25">
      <c r="A139" s="246"/>
      <c r="B139" s="246"/>
      <c r="D139" s="247"/>
      <c r="E139" s="339" t="s">
        <v>488</v>
      </c>
      <c r="F139" s="339"/>
      <c r="G139" s="249"/>
      <c r="H139" s="249"/>
      <c r="I139" s="249"/>
      <c r="J139" s="249"/>
      <c r="K139" s="249"/>
      <c r="L139" s="249"/>
      <c r="M139" s="249"/>
      <c r="AA139" s="246"/>
      <c r="AB139" s="246"/>
      <c r="AC139" s="246"/>
      <c r="AD139" s="246"/>
    </row>
    <row r="140" spans="1:30">
      <c r="A140" s="246"/>
      <c r="B140" s="246"/>
      <c r="D140" s="257"/>
      <c r="E140" s="257"/>
      <c r="F140" s="249"/>
      <c r="G140" s="249"/>
      <c r="H140" s="249"/>
      <c r="I140" s="249"/>
      <c r="J140" s="249"/>
      <c r="K140" s="249"/>
      <c r="L140" s="249"/>
      <c r="M140" s="249"/>
      <c r="AA140" s="246"/>
      <c r="AB140" s="246"/>
      <c r="AC140" s="246"/>
      <c r="AD140" s="246"/>
    </row>
    <row r="141" spans="1:30">
      <c r="A141" s="246"/>
      <c r="B141" s="246"/>
      <c r="D141" s="249"/>
      <c r="E141" s="259" t="s">
        <v>350</v>
      </c>
      <c r="F141" s="259" t="str">
        <f>"الرصيد في"&amp;""&amp;[2]شرح!D7</f>
        <v>الرصيد في2013</v>
      </c>
      <c r="G141" s="249"/>
      <c r="H141" s="249"/>
      <c r="I141" s="249"/>
      <c r="J141" s="249"/>
      <c r="K141" s="249"/>
      <c r="L141" s="249"/>
      <c r="M141" s="249"/>
    </row>
    <row r="142" spans="1:30">
      <c r="A142" s="246"/>
      <c r="B142" s="246"/>
      <c r="D142" s="249"/>
      <c r="E142" s="264" t="s">
        <v>489</v>
      </c>
      <c r="F142" s="261"/>
      <c r="G142" s="249"/>
      <c r="H142" s="249"/>
      <c r="I142" s="249"/>
      <c r="J142" s="249"/>
      <c r="K142" s="249"/>
      <c r="L142" s="249"/>
      <c r="M142" s="249"/>
    </row>
    <row r="143" spans="1:30">
      <c r="A143" s="246"/>
      <c r="B143" s="246"/>
      <c r="D143" s="249"/>
      <c r="E143" s="264" t="s">
        <v>490</v>
      </c>
      <c r="F143" s="261"/>
      <c r="G143" s="249"/>
      <c r="H143" s="249"/>
      <c r="I143" s="249"/>
      <c r="J143" s="249"/>
      <c r="K143" s="249"/>
      <c r="L143" s="249"/>
      <c r="M143" s="249"/>
    </row>
    <row r="144" spans="1:30">
      <c r="A144" s="246"/>
      <c r="B144" s="246"/>
      <c r="D144" s="249"/>
      <c r="E144" s="264" t="s">
        <v>491</v>
      </c>
      <c r="F144" s="261"/>
      <c r="G144" s="249"/>
      <c r="H144" s="249"/>
      <c r="I144" s="249"/>
      <c r="J144" s="249"/>
      <c r="K144" s="249"/>
      <c r="L144" s="249"/>
      <c r="M144" s="249"/>
    </row>
    <row r="145" spans="1:38">
      <c r="A145" s="246"/>
      <c r="B145" s="246"/>
      <c r="D145" s="249"/>
      <c r="E145" s="264" t="s">
        <v>492</v>
      </c>
      <c r="F145" s="261"/>
      <c r="G145" s="249"/>
      <c r="H145" s="249"/>
      <c r="I145" s="249"/>
      <c r="J145" s="249"/>
      <c r="K145" s="249"/>
      <c r="L145" s="249"/>
      <c r="M145" s="249"/>
    </row>
    <row r="146" spans="1:38">
      <c r="A146" s="246"/>
      <c r="B146" s="246"/>
      <c r="D146" s="249"/>
      <c r="E146" s="264" t="s">
        <v>493</v>
      </c>
      <c r="F146" s="261"/>
      <c r="G146" s="249"/>
      <c r="H146" s="249"/>
      <c r="I146" s="249"/>
      <c r="J146" s="249"/>
      <c r="K146" s="249"/>
      <c r="L146" s="249"/>
      <c r="M146" s="249"/>
    </row>
    <row r="147" spans="1:38">
      <c r="A147" s="246"/>
      <c r="B147" s="246"/>
      <c r="D147" s="249"/>
      <c r="E147" s="268" t="s">
        <v>376</v>
      </c>
      <c r="F147" s="280">
        <f>SUM(F142:F146)</f>
        <v>0</v>
      </c>
      <c r="G147" s="249"/>
      <c r="H147" s="249"/>
      <c r="I147" s="249"/>
      <c r="J147" s="249"/>
      <c r="K147" s="249"/>
      <c r="L147" s="249"/>
      <c r="M147" s="249"/>
    </row>
    <row r="148" spans="1:38">
      <c r="A148" s="246"/>
      <c r="B148" s="246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</row>
    <row r="149" spans="1:38">
      <c r="A149" s="246"/>
      <c r="B149" s="246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</row>
    <row r="150" spans="1:38" ht="23.25">
      <c r="A150" s="246"/>
      <c r="B150" s="246"/>
      <c r="D150" s="247"/>
      <c r="E150" s="339" t="s">
        <v>494</v>
      </c>
      <c r="F150" s="339"/>
      <c r="G150" s="249"/>
      <c r="H150" s="249"/>
      <c r="I150" s="249"/>
      <c r="J150" s="249"/>
      <c r="K150" s="249"/>
      <c r="L150" s="249"/>
      <c r="M150" s="249"/>
    </row>
    <row r="151" spans="1:38">
      <c r="A151" s="246"/>
      <c r="B151" s="246"/>
      <c r="D151" s="257"/>
      <c r="E151" s="257"/>
      <c r="F151" s="249"/>
      <c r="G151" s="249"/>
      <c r="H151" s="249"/>
      <c r="I151" s="249"/>
      <c r="J151" s="249"/>
      <c r="K151" s="249"/>
      <c r="L151" s="249"/>
      <c r="M151" s="249"/>
    </row>
    <row r="152" spans="1:38">
      <c r="A152" s="246"/>
      <c r="B152" s="246"/>
      <c r="D152" s="249"/>
      <c r="E152" s="259" t="s">
        <v>350</v>
      </c>
      <c r="F152" s="259" t="str">
        <f>"الرصيد في"&amp;""&amp;[2]شرح!D7</f>
        <v>الرصيد في2013</v>
      </c>
      <c r="G152" s="249"/>
      <c r="H152" s="249"/>
      <c r="I152" s="249"/>
      <c r="J152" s="249"/>
      <c r="K152" s="249"/>
      <c r="L152" s="249"/>
      <c r="M152" s="249"/>
    </row>
    <row r="153" spans="1:38">
      <c r="A153" s="246"/>
      <c r="B153" s="246"/>
      <c r="D153" s="249"/>
      <c r="E153" s="264" t="s">
        <v>495</v>
      </c>
      <c r="F153" s="261"/>
      <c r="G153" s="249"/>
      <c r="H153" s="249"/>
      <c r="I153" s="249"/>
      <c r="J153" s="249"/>
      <c r="K153" s="249"/>
      <c r="L153" s="249"/>
      <c r="M153" s="249"/>
    </row>
    <row r="154" spans="1:38">
      <c r="A154" s="246"/>
      <c r="B154" s="246"/>
      <c r="D154" s="249"/>
      <c r="E154" s="264" t="s">
        <v>496</v>
      </c>
      <c r="F154" s="261"/>
      <c r="G154" s="249"/>
      <c r="H154" s="249"/>
      <c r="I154" s="249"/>
      <c r="J154" s="249"/>
      <c r="K154" s="249"/>
      <c r="L154" s="249"/>
      <c r="M154" s="249"/>
    </row>
    <row r="155" spans="1:38">
      <c r="A155" s="246"/>
      <c r="B155" s="246"/>
      <c r="D155" s="249"/>
      <c r="E155" s="268" t="s">
        <v>376</v>
      </c>
      <c r="F155" s="280">
        <f>F153+F154</f>
        <v>0</v>
      </c>
      <c r="G155" s="249"/>
      <c r="H155" s="249"/>
      <c r="I155" s="249"/>
      <c r="J155" s="249"/>
      <c r="K155" s="249"/>
      <c r="L155" s="249"/>
      <c r="M155" s="249"/>
    </row>
    <row r="156" spans="1:38">
      <c r="A156" s="246"/>
      <c r="B156" s="246"/>
      <c r="D156" s="249"/>
      <c r="E156" s="289"/>
      <c r="F156" s="288"/>
      <c r="G156" s="249"/>
      <c r="H156" s="249"/>
      <c r="I156" s="249"/>
      <c r="J156" s="249"/>
      <c r="K156" s="249"/>
      <c r="L156" s="249"/>
      <c r="M156" s="249"/>
    </row>
    <row r="157" spans="1:38">
      <c r="A157" s="246"/>
      <c r="B157" s="246"/>
      <c r="D157" s="249"/>
      <c r="E157" s="289"/>
      <c r="F157" s="288"/>
      <c r="G157" s="249"/>
      <c r="H157" s="249"/>
      <c r="I157" s="249"/>
      <c r="J157" s="249"/>
      <c r="K157" s="249"/>
      <c r="L157" s="249"/>
      <c r="M157" s="249"/>
    </row>
    <row r="158" spans="1:38">
      <c r="A158" s="246"/>
      <c r="B158" s="246"/>
      <c r="D158" s="249"/>
      <c r="E158" s="289"/>
      <c r="F158" s="288"/>
      <c r="G158" s="249"/>
      <c r="H158" s="249"/>
      <c r="I158" s="249"/>
      <c r="J158" s="249"/>
      <c r="K158" s="249"/>
      <c r="L158" s="249"/>
      <c r="M158" s="249"/>
    </row>
    <row r="159" spans="1:38">
      <c r="A159" s="246"/>
      <c r="B159" s="246"/>
      <c r="C159" s="246"/>
      <c r="D159" s="307"/>
      <c r="E159" s="246"/>
      <c r="F159" s="246"/>
      <c r="G159" s="246"/>
      <c r="H159" s="246"/>
      <c r="I159" s="246"/>
      <c r="J159" s="308"/>
      <c r="K159" s="308"/>
      <c r="L159" s="308"/>
      <c r="M159" s="308"/>
      <c r="N159" s="246"/>
      <c r="O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>
      <c r="A160" s="246"/>
      <c r="B160" s="246"/>
      <c r="C160" s="246"/>
      <c r="D160" s="307"/>
      <c r="E160" s="246"/>
      <c r="F160" s="246"/>
      <c r="G160" s="246"/>
      <c r="H160" s="246"/>
      <c r="I160" s="246"/>
      <c r="J160" s="308"/>
      <c r="K160" s="308"/>
      <c r="L160" s="308"/>
      <c r="M160" s="308"/>
      <c r="N160" s="246"/>
      <c r="O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4:40">
      <c r="D161" s="255"/>
      <c r="E161" s="247"/>
      <c r="F161" s="247"/>
      <c r="G161" s="247"/>
      <c r="H161" s="247"/>
      <c r="I161" s="247"/>
      <c r="J161" s="249"/>
      <c r="K161" s="249"/>
      <c r="L161" s="249"/>
      <c r="M161" s="249"/>
      <c r="P161" s="247"/>
      <c r="AM161" s="247"/>
      <c r="AN161" s="247"/>
    </row>
    <row r="162" spans="4:40">
      <c r="D162" s="247"/>
      <c r="E162" s="247"/>
      <c r="F162" s="247"/>
      <c r="G162" s="247"/>
      <c r="H162" s="247"/>
      <c r="I162" s="247"/>
      <c r="J162" s="249"/>
      <c r="K162" s="249"/>
      <c r="L162" s="249"/>
      <c r="M162" s="249"/>
      <c r="P162" s="247"/>
      <c r="AM162" s="247"/>
      <c r="AN162" s="247"/>
    </row>
    <row r="163" spans="4:40">
      <c r="D163" s="257"/>
      <c r="E163" s="247"/>
      <c r="F163" s="247"/>
      <c r="G163" s="247"/>
      <c r="H163" s="247"/>
      <c r="I163" s="247"/>
      <c r="J163" s="249"/>
      <c r="K163" s="249"/>
      <c r="L163" s="249"/>
      <c r="M163" s="249"/>
      <c r="P163" s="247"/>
      <c r="AM163" s="247"/>
      <c r="AN163" s="247"/>
    </row>
    <row r="164" spans="4:40">
      <c r="D164" s="249"/>
      <c r="E164" s="247"/>
      <c r="F164" s="247"/>
      <c r="G164" s="247"/>
      <c r="H164" s="247"/>
      <c r="I164" s="247"/>
      <c r="J164" s="249"/>
      <c r="K164" s="249"/>
      <c r="L164" s="249"/>
      <c r="M164" s="249"/>
      <c r="P164" s="247"/>
      <c r="AM164" s="247"/>
      <c r="AN164" s="247"/>
    </row>
    <row r="165" spans="4:40">
      <c r="D165" s="249"/>
      <c r="E165" s="247"/>
      <c r="F165" s="247"/>
      <c r="G165" s="247"/>
      <c r="H165" s="247"/>
      <c r="I165" s="247"/>
      <c r="J165" s="249"/>
      <c r="K165" s="249"/>
      <c r="L165" s="249"/>
      <c r="M165" s="249"/>
      <c r="P165" s="247"/>
      <c r="AM165" s="247"/>
      <c r="AN165" s="247"/>
    </row>
    <row r="166" spans="4:40">
      <c r="D166" s="249"/>
      <c r="E166" s="247"/>
      <c r="F166" s="247"/>
      <c r="G166" s="247"/>
      <c r="H166" s="247"/>
      <c r="I166" s="247"/>
      <c r="J166" s="249"/>
      <c r="K166" s="249"/>
      <c r="L166" s="249"/>
      <c r="M166" s="249"/>
      <c r="P166" s="247"/>
      <c r="AM166" s="247"/>
      <c r="AN166" s="247"/>
    </row>
    <row r="167" spans="4:40">
      <c r="D167" s="249"/>
      <c r="E167" s="247"/>
      <c r="F167" s="247"/>
      <c r="G167" s="247"/>
      <c r="H167" s="247"/>
      <c r="I167" s="247"/>
      <c r="J167" s="249"/>
      <c r="K167" s="249"/>
      <c r="L167" s="249"/>
      <c r="M167" s="249"/>
      <c r="P167" s="247"/>
      <c r="AM167" s="247"/>
      <c r="AN167" s="247"/>
    </row>
    <row r="168" spans="4:40">
      <c r="D168" s="249"/>
      <c r="E168" s="247"/>
      <c r="F168" s="247"/>
      <c r="G168" s="247"/>
      <c r="H168" s="247"/>
      <c r="I168" s="247"/>
      <c r="J168" s="249"/>
      <c r="K168" s="249"/>
      <c r="L168" s="249"/>
      <c r="M168" s="249"/>
      <c r="P168" s="247"/>
      <c r="AM168" s="247"/>
      <c r="AN168" s="247"/>
    </row>
    <row r="169" spans="4:40">
      <c r="D169" s="249"/>
      <c r="E169" s="247"/>
      <c r="F169" s="247"/>
      <c r="G169" s="247"/>
      <c r="H169" s="247"/>
      <c r="I169" s="247"/>
      <c r="J169" s="249"/>
      <c r="K169" s="249"/>
      <c r="L169" s="249"/>
      <c r="M169" s="249"/>
      <c r="P169" s="247"/>
      <c r="AM169" s="247"/>
      <c r="AN169" s="247"/>
    </row>
    <row r="170" spans="4:40">
      <c r="D170" s="249"/>
      <c r="E170" s="247"/>
      <c r="F170" s="247"/>
      <c r="G170" s="247"/>
      <c r="H170" s="247"/>
      <c r="I170" s="247"/>
      <c r="J170" s="249"/>
      <c r="K170" s="249"/>
      <c r="L170" s="249"/>
      <c r="M170" s="249"/>
      <c r="P170" s="247"/>
      <c r="AM170" s="247"/>
      <c r="AN170" s="247"/>
    </row>
    <row r="171" spans="4:40">
      <c r="D171" s="249"/>
      <c r="E171" s="247"/>
      <c r="F171" s="247"/>
      <c r="G171" s="247"/>
      <c r="H171" s="247"/>
      <c r="I171" s="247"/>
      <c r="J171" s="249"/>
      <c r="K171" s="249"/>
      <c r="L171" s="249"/>
      <c r="M171" s="249"/>
      <c r="P171" s="247"/>
      <c r="AM171" s="247"/>
      <c r="AN171" s="247"/>
    </row>
    <row r="172" spans="4:40">
      <c r="D172" s="247"/>
      <c r="E172" s="247"/>
      <c r="F172" s="247"/>
      <c r="G172" s="247"/>
      <c r="H172" s="247"/>
      <c r="I172" s="247"/>
      <c r="J172" s="249"/>
      <c r="K172" s="249"/>
      <c r="L172" s="249"/>
      <c r="M172" s="249"/>
      <c r="P172" s="247"/>
      <c r="AM172" s="247"/>
      <c r="AN172" s="247"/>
    </row>
    <row r="173" spans="4:40">
      <c r="D173" s="257"/>
      <c r="E173" s="247"/>
      <c r="F173" s="247"/>
      <c r="G173" s="247"/>
      <c r="H173" s="247"/>
      <c r="I173" s="247"/>
      <c r="J173" s="249"/>
      <c r="K173" s="249"/>
      <c r="L173" s="249"/>
      <c r="M173" s="249"/>
      <c r="P173" s="247"/>
      <c r="AM173" s="247"/>
      <c r="AN173" s="247"/>
    </row>
    <row r="174" spans="4:40">
      <c r="D174" s="249"/>
      <c r="E174" s="247"/>
      <c r="F174" s="247"/>
      <c r="G174" s="247"/>
      <c r="H174" s="247"/>
      <c r="I174" s="247"/>
      <c r="J174" s="310"/>
      <c r="K174" s="249"/>
      <c r="L174" s="249"/>
      <c r="M174" s="249"/>
      <c r="P174" s="247"/>
      <c r="AM174" s="247"/>
      <c r="AN174" s="247"/>
    </row>
    <row r="175" spans="4:40">
      <c r="D175" s="249"/>
      <c r="E175" s="247"/>
      <c r="F175" s="247"/>
      <c r="G175" s="247"/>
      <c r="H175" s="247"/>
      <c r="I175" s="247"/>
      <c r="J175" s="289"/>
      <c r="K175" s="249"/>
      <c r="L175" s="249"/>
      <c r="M175" s="249"/>
    </row>
    <row r="176" spans="4:40">
      <c r="D176" s="249"/>
      <c r="E176" s="247"/>
      <c r="F176" s="247"/>
      <c r="G176" s="247"/>
      <c r="H176" s="247"/>
      <c r="I176" s="247"/>
      <c r="J176" s="289"/>
      <c r="K176" s="249"/>
      <c r="L176" s="249"/>
      <c r="M176" s="249"/>
    </row>
    <row r="177" spans="4:13">
      <c r="D177" s="249"/>
      <c r="E177" s="247"/>
      <c r="F177" s="247"/>
      <c r="G177" s="247"/>
      <c r="H177" s="247"/>
      <c r="I177" s="247"/>
      <c r="J177" s="289"/>
      <c r="K177" s="249"/>
      <c r="L177" s="249"/>
      <c r="M177" s="249"/>
    </row>
    <row r="178" spans="4:13">
      <c r="D178" s="249"/>
      <c r="E178" s="247"/>
      <c r="F178" s="247"/>
      <c r="G178" s="247"/>
      <c r="H178" s="247"/>
      <c r="I178" s="247"/>
      <c r="J178" s="289"/>
      <c r="K178" s="249"/>
      <c r="L178" s="249"/>
      <c r="M178" s="249"/>
    </row>
    <row r="179" spans="4:13">
      <c r="D179" s="249"/>
      <c r="E179" s="247"/>
      <c r="F179" s="247"/>
      <c r="G179" s="247"/>
      <c r="H179" s="247"/>
      <c r="I179" s="247"/>
      <c r="J179" s="289"/>
      <c r="K179" s="249"/>
      <c r="L179" s="249"/>
      <c r="M179" s="249"/>
    </row>
    <row r="180" spans="4:13">
      <c r="D180" s="249"/>
      <c r="E180" s="247"/>
      <c r="F180" s="247"/>
      <c r="G180" s="247"/>
      <c r="H180" s="247"/>
      <c r="I180" s="247"/>
      <c r="J180" s="289"/>
      <c r="K180" s="249"/>
      <c r="L180" s="249"/>
      <c r="M180" s="249"/>
    </row>
    <row r="181" spans="4:13">
      <c r="D181" s="249"/>
      <c r="E181" s="247"/>
      <c r="F181" s="247"/>
      <c r="G181" s="247"/>
      <c r="H181" s="247"/>
      <c r="I181" s="247"/>
      <c r="J181" s="289"/>
      <c r="K181" s="249"/>
      <c r="L181" s="249"/>
      <c r="M181" s="249"/>
    </row>
    <row r="182" spans="4:13">
      <c r="D182" s="249"/>
      <c r="E182" s="247"/>
      <c r="F182" s="247"/>
      <c r="G182" s="247"/>
      <c r="H182" s="247"/>
      <c r="I182" s="247"/>
      <c r="J182" s="289"/>
      <c r="K182" s="249"/>
      <c r="L182" s="249"/>
      <c r="M182" s="249"/>
    </row>
    <row r="183" spans="4:13">
      <c r="D183" s="249"/>
      <c r="E183" s="247"/>
      <c r="F183" s="247"/>
      <c r="G183" s="247"/>
      <c r="H183" s="247"/>
      <c r="I183" s="247"/>
      <c r="J183" s="289"/>
      <c r="K183" s="249"/>
      <c r="L183" s="249"/>
      <c r="M183" s="249"/>
    </row>
    <row r="184" spans="4:13">
      <c r="D184" s="249"/>
      <c r="E184" s="247"/>
      <c r="F184" s="247"/>
      <c r="G184" s="247"/>
      <c r="H184" s="247"/>
      <c r="I184" s="247"/>
      <c r="J184" s="289"/>
      <c r="K184" s="249"/>
      <c r="L184" s="249"/>
      <c r="M184" s="249"/>
    </row>
    <row r="185" spans="4:13">
      <c r="D185" s="249"/>
      <c r="E185" s="247"/>
      <c r="F185" s="247"/>
      <c r="G185" s="247"/>
      <c r="H185" s="247"/>
      <c r="I185" s="247"/>
      <c r="J185" s="289"/>
      <c r="K185" s="249"/>
      <c r="L185" s="249"/>
      <c r="M185" s="249"/>
    </row>
    <row r="186" spans="4:13">
      <c r="D186" s="249"/>
      <c r="E186" s="247"/>
      <c r="F186" s="247"/>
      <c r="G186" s="247"/>
      <c r="H186" s="247"/>
      <c r="I186" s="247"/>
      <c r="J186" s="289"/>
      <c r="K186" s="249"/>
      <c r="L186" s="249"/>
      <c r="M186" s="249"/>
    </row>
    <row r="187" spans="4:13">
      <c r="D187" s="249"/>
      <c r="E187" s="247"/>
      <c r="F187" s="247"/>
      <c r="G187" s="247"/>
      <c r="H187" s="247"/>
      <c r="I187" s="247"/>
      <c r="J187" s="289"/>
      <c r="K187" s="249"/>
      <c r="L187" s="249"/>
      <c r="M187" s="249"/>
    </row>
    <row r="188" spans="4:13">
      <c r="D188" s="249"/>
      <c r="E188" s="247"/>
      <c r="F188" s="247"/>
      <c r="G188" s="247"/>
      <c r="H188" s="247"/>
      <c r="I188" s="247"/>
      <c r="J188" s="289"/>
      <c r="K188" s="249"/>
      <c r="L188" s="249"/>
      <c r="M188" s="249"/>
    </row>
    <row r="189" spans="4:13">
      <c r="D189" s="249"/>
      <c r="E189" s="247"/>
      <c r="F189" s="247"/>
      <c r="G189" s="247"/>
      <c r="H189" s="247"/>
      <c r="I189" s="247"/>
      <c r="J189" s="289"/>
      <c r="K189" s="249"/>
      <c r="L189" s="249"/>
      <c r="M189" s="249"/>
    </row>
    <row r="190" spans="4:13">
      <c r="D190" s="249"/>
      <c r="E190" s="247"/>
      <c r="F190" s="247"/>
      <c r="G190" s="247"/>
      <c r="H190" s="247"/>
      <c r="I190" s="247"/>
      <c r="J190" s="289"/>
      <c r="K190" s="249"/>
      <c r="L190" s="249"/>
      <c r="M190" s="249"/>
    </row>
    <row r="191" spans="4:13">
      <c r="D191" s="249"/>
      <c r="E191" s="247"/>
      <c r="F191" s="247"/>
      <c r="G191" s="247"/>
      <c r="H191" s="247"/>
      <c r="I191" s="247"/>
      <c r="J191" s="289"/>
      <c r="K191" s="249"/>
      <c r="L191" s="249"/>
      <c r="M191" s="249"/>
    </row>
    <row r="192" spans="4:13">
      <c r="D192" s="249"/>
      <c r="E192" s="247"/>
      <c r="F192" s="247"/>
      <c r="G192" s="247"/>
      <c r="H192" s="247"/>
      <c r="I192" s="247"/>
      <c r="J192" s="289"/>
      <c r="K192" s="249"/>
      <c r="L192" s="249"/>
      <c r="M192" s="249"/>
    </row>
    <row r="193" spans="4:13">
      <c r="D193" s="249"/>
      <c r="E193" s="247"/>
      <c r="F193" s="247"/>
      <c r="G193" s="247"/>
      <c r="H193" s="247"/>
      <c r="I193" s="247"/>
      <c r="J193" s="289"/>
      <c r="K193" s="249"/>
      <c r="L193" s="249"/>
      <c r="M193" s="249"/>
    </row>
    <row r="194" spans="4:13">
      <c r="D194" s="249"/>
      <c r="E194" s="247"/>
      <c r="F194" s="247"/>
      <c r="G194" s="247"/>
      <c r="H194" s="247"/>
      <c r="I194" s="247"/>
      <c r="J194" s="249"/>
      <c r="K194" s="249"/>
      <c r="L194" s="249"/>
      <c r="M194" s="249"/>
    </row>
    <row r="195" spans="4:13">
      <c r="D195" s="249"/>
      <c r="E195" s="247"/>
      <c r="F195" s="247"/>
      <c r="G195" s="247"/>
      <c r="H195" s="247"/>
      <c r="I195" s="247"/>
      <c r="J195" s="249"/>
      <c r="K195" s="249"/>
      <c r="L195" s="249"/>
      <c r="M195" s="249"/>
    </row>
    <row r="196" spans="4:13">
      <c r="D196" s="247"/>
      <c r="E196" s="247"/>
      <c r="F196" s="247"/>
      <c r="G196" s="247"/>
      <c r="H196" s="247"/>
      <c r="I196" s="247"/>
      <c r="J196" s="249"/>
      <c r="K196" s="249"/>
      <c r="L196" s="249"/>
      <c r="M196" s="249"/>
    </row>
    <row r="197" spans="4:13">
      <c r="D197" s="296"/>
      <c r="E197" s="247"/>
      <c r="F197" s="247"/>
      <c r="G197" s="247"/>
      <c r="H197" s="247"/>
      <c r="I197" s="247"/>
      <c r="J197" s="249"/>
      <c r="K197" s="249"/>
      <c r="L197" s="249"/>
      <c r="M197" s="249"/>
    </row>
    <row r="198" spans="4:13">
      <c r="D198" s="267"/>
      <c r="E198" s="247"/>
      <c r="F198" s="247"/>
      <c r="G198" s="247"/>
      <c r="H198" s="247"/>
      <c r="I198" s="247"/>
      <c r="J198" s="249"/>
      <c r="K198" s="249"/>
      <c r="L198" s="249"/>
      <c r="M198" s="249"/>
    </row>
    <row r="199" spans="4:13">
      <c r="D199" s="267"/>
      <c r="E199" s="247"/>
      <c r="F199" s="247"/>
      <c r="G199" s="247"/>
      <c r="H199" s="247"/>
      <c r="I199" s="247"/>
      <c r="J199" s="249"/>
      <c r="K199" s="249"/>
      <c r="L199" s="249"/>
      <c r="M199" s="249"/>
    </row>
    <row r="200" spans="4:13">
      <c r="D200" s="267"/>
      <c r="E200" s="247"/>
      <c r="F200" s="247"/>
      <c r="G200" s="247"/>
      <c r="H200" s="247"/>
      <c r="I200" s="247"/>
      <c r="J200" s="249"/>
      <c r="K200" s="249"/>
      <c r="L200" s="249"/>
      <c r="M200" s="249"/>
    </row>
    <row r="201" spans="4:13">
      <c r="D201" s="267"/>
      <c r="E201" s="247"/>
      <c r="F201" s="247"/>
      <c r="G201" s="247"/>
      <c r="H201" s="247"/>
      <c r="I201" s="247"/>
      <c r="J201" s="249"/>
      <c r="K201" s="249"/>
      <c r="L201" s="249"/>
      <c r="M201" s="249"/>
    </row>
    <row r="202" spans="4:13">
      <c r="D202" s="267"/>
      <c r="E202" s="247"/>
      <c r="F202" s="247"/>
      <c r="G202" s="247"/>
      <c r="H202" s="247"/>
      <c r="I202" s="247"/>
      <c r="J202" s="249"/>
      <c r="K202" s="249"/>
      <c r="L202" s="249"/>
      <c r="M202" s="249"/>
    </row>
    <row r="203" spans="4:13">
      <c r="D203" s="267"/>
      <c r="E203" s="247"/>
      <c r="F203" s="247"/>
      <c r="G203" s="247"/>
      <c r="H203" s="247"/>
      <c r="I203" s="247"/>
      <c r="J203" s="249"/>
      <c r="K203" s="249"/>
      <c r="L203" s="249"/>
      <c r="M203" s="249"/>
    </row>
    <row r="204" spans="4:13">
      <c r="D204" s="249"/>
      <c r="E204" s="247"/>
      <c r="F204" s="247"/>
      <c r="G204" s="247"/>
      <c r="H204" s="247"/>
      <c r="I204" s="247"/>
      <c r="J204" s="249"/>
      <c r="K204" s="249"/>
      <c r="L204" s="249"/>
      <c r="M204" s="249"/>
    </row>
    <row r="205" spans="4:13">
      <c r="D205" s="249"/>
      <c r="E205" s="247"/>
      <c r="F205" s="247"/>
      <c r="G205" s="247"/>
      <c r="H205" s="247"/>
      <c r="I205" s="247"/>
      <c r="J205" s="249"/>
      <c r="K205" s="249"/>
      <c r="L205" s="249"/>
      <c r="M205" s="249"/>
    </row>
    <row r="206" spans="4:13">
      <c r="D206" s="247"/>
      <c r="J206" s="249"/>
      <c r="K206" s="249"/>
      <c r="L206" s="249"/>
      <c r="M206" s="249"/>
    </row>
    <row r="207" spans="4:13">
      <c r="D207" s="296"/>
      <c r="J207" s="249"/>
      <c r="K207" s="249"/>
      <c r="L207" s="249"/>
      <c r="M207" s="249"/>
    </row>
    <row r="208" spans="4:13">
      <c r="D208" s="267"/>
      <c r="J208" s="249"/>
      <c r="K208" s="249"/>
      <c r="L208" s="249"/>
      <c r="M208" s="249"/>
    </row>
    <row r="209" spans="4:13">
      <c r="D209" s="267"/>
      <c r="J209" s="249"/>
      <c r="K209" s="249"/>
      <c r="L209" s="249"/>
      <c r="M209" s="249"/>
    </row>
    <row r="210" spans="4:13">
      <c r="D210" s="267"/>
      <c r="J210" s="249"/>
      <c r="K210" s="249"/>
      <c r="L210" s="249"/>
      <c r="M210" s="249"/>
    </row>
    <row r="211" spans="4:13">
      <c r="D211" s="267"/>
      <c r="J211" s="249"/>
      <c r="K211" s="249"/>
      <c r="L211" s="249"/>
      <c r="M211" s="249"/>
    </row>
    <row r="212" spans="4:13">
      <c r="D212" s="267"/>
      <c r="J212" s="249"/>
      <c r="K212" s="249"/>
      <c r="L212" s="249"/>
      <c r="M212" s="249"/>
    </row>
    <row r="213" spans="4:13">
      <c r="D213" s="267"/>
      <c r="J213" s="249"/>
      <c r="K213" s="249"/>
      <c r="L213" s="249"/>
      <c r="M213" s="249"/>
    </row>
    <row r="214" spans="4:13">
      <c r="D214" s="267"/>
      <c r="J214" s="249"/>
      <c r="K214" s="249"/>
      <c r="L214" s="249"/>
      <c r="M214" s="249"/>
    </row>
    <row r="215" spans="4:13">
      <c r="D215" s="249"/>
      <c r="J215" s="249"/>
      <c r="K215" s="249"/>
      <c r="L215" s="249"/>
      <c r="M215" s="249"/>
    </row>
    <row r="216" spans="4:13">
      <c r="D216" s="249"/>
      <c r="J216" s="249"/>
      <c r="K216" s="249"/>
      <c r="L216" s="249"/>
      <c r="M216" s="249"/>
    </row>
    <row r="217" spans="4:13">
      <c r="D217" s="247"/>
      <c r="J217" s="249"/>
      <c r="K217" s="249"/>
      <c r="L217" s="249"/>
      <c r="M217" s="249"/>
    </row>
    <row r="218" spans="4:13">
      <c r="D218" s="257"/>
      <c r="J218" s="249"/>
      <c r="K218" s="249"/>
      <c r="L218" s="249"/>
      <c r="M218" s="249"/>
    </row>
    <row r="219" spans="4:13">
      <c r="D219" s="249"/>
      <c r="J219" s="249"/>
      <c r="K219" s="249"/>
      <c r="L219" s="249"/>
      <c r="M219" s="249"/>
    </row>
    <row r="220" spans="4:13">
      <c r="D220" s="249"/>
      <c r="J220" s="249"/>
      <c r="K220" s="249"/>
      <c r="L220" s="249"/>
      <c r="M220" s="249"/>
    </row>
    <row r="221" spans="4:13">
      <c r="D221" s="249"/>
      <c r="J221" s="249"/>
      <c r="K221" s="249"/>
      <c r="L221" s="249"/>
      <c r="M221" s="249"/>
    </row>
    <row r="222" spans="4:13">
      <c r="D222" s="249"/>
      <c r="J222" s="249"/>
      <c r="K222" s="249"/>
      <c r="L222" s="249"/>
      <c r="M222" s="249"/>
    </row>
    <row r="223" spans="4:13">
      <c r="D223" s="249"/>
      <c r="J223" s="249"/>
      <c r="K223" s="249"/>
      <c r="L223" s="249"/>
      <c r="M223" s="249"/>
    </row>
    <row r="224" spans="4:13">
      <c r="D224" s="249"/>
      <c r="J224" s="249"/>
      <c r="K224" s="249"/>
      <c r="L224" s="249"/>
      <c r="M224" s="249"/>
    </row>
    <row r="225" spans="4:13">
      <c r="D225" s="249"/>
      <c r="J225" s="249"/>
      <c r="K225" s="249"/>
      <c r="L225" s="249"/>
      <c r="M225" s="249"/>
    </row>
    <row r="226" spans="4:13">
      <c r="D226" s="249"/>
      <c r="J226" s="249"/>
      <c r="K226" s="249"/>
      <c r="L226" s="249"/>
      <c r="M226" s="249"/>
    </row>
    <row r="227" spans="4:13">
      <c r="D227" s="249"/>
      <c r="J227" s="249"/>
      <c r="K227" s="249"/>
      <c r="L227" s="249"/>
      <c r="M227" s="249"/>
    </row>
    <row r="228" spans="4:13">
      <c r="D228" s="249"/>
      <c r="J228" s="249"/>
      <c r="K228" s="249"/>
      <c r="L228" s="249"/>
      <c r="M228" s="249"/>
    </row>
    <row r="229" spans="4:13">
      <c r="D229" s="247"/>
      <c r="J229" s="249"/>
      <c r="K229" s="249"/>
      <c r="L229" s="249"/>
      <c r="M229" s="249"/>
    </row>
    <row r="230" spans="4:13">
      <c r="D230" s="257"/>
      <c r="J230" s="249"/>
      <c r="K230" s="249"/>
      <c r="L230" s="249"/>
      <c r="M230" s="249"/>
    </row>
    <row r="231" spans="4:13">
      <c r="D231" s="249"/>
      <c r="J231" s="249"/>
      <c r="K231" s="249"/>
      <c r="L231" s="249"/>
      <c r="M231" s="249"/>
    </row>
    <row r="232" spans="4:13">
      <c r="D232" s="249"/>
      <c r="J232" s="249"/>
      <c r="K232" s="249"/>
      <c r="L232" s="249"/>
      <c r="M232" s="249"/>
    </row>
    <row r="233" spans="4:13">
      <c r="D233" s="249"/>
      <c r="J233" s="249"/>
      <c r="K233" s="249"/>
      <c r="L233" s="249"/>
      <c r="M233" s="249"/>
    </row>
    <row r="234" spans="4:13">
      <c r="D234" s="249"/>
      <c r="J234" s="289"/>
      <c r="K234" s="289"/>
      <c r="L234" s="289"/>
      <c r="M234" s="289"/>
    </row>
    <row r="235" spans="4:13">
      <c r="D235" s="249"/>
      <c r="J235" s="289"/>
      <c r="K235" s="289"/>
      <c r="L235" s="289"/>
      <c r="M235" s="289"/>
    </row>
    <row r="236" spans="4:13">
      <c r="D236" s="249"/>
      <c r="J236" s="289"/>
      <c r="K236" s="289"/>
      <c r="L236" s="289"/>
      <c r="M236" s="289"/>
    </row>
    <row r="237" spans="4:13">
      <c r="D237" s="249"/>
      <c r="J237" s="289"/>
      <c r="K237" s="289"/>
      <c r="L237" s="289"/>
      <c r="M237" s="289"/>
    </row>
    <row r="238" spans="4:13">
      <c r="D238" s="249"/>
      <c r="J238" s="289"/>
      <c r="K238" s="289"/>
      <c r="L238" s="289"/>
      <c r="M238" s="289"/>
    </row>
    <row r="239" spans="4:13">
      <c r="D239" s="312"/>
      <c r="J239" s="289"/>
      <c r="K239" s="249"/>
      <c r="L239" s="249"/>
      <c r="M239" s="249"/>
    </row>
    <row r="240" spans="4:13">
      <c r="D240" s="312"/>
      <c r="J240" s="289"/>
      <c r="K240" s="249"/>
      <c r="L240" s="249"/>
      <c r="M240" s="249"/>
    </row>
    <row r="241" spans="4:13">
      <c r="D241" s="256"/>
      <c r="J241" s="310"/>
      <c r="K241" s="300"/>
      <c r="L241" s="300"/>
      <c r="M241" s="300"/>
    </row>
    <row r="242" spans="4:13">
      <c r="D242" s="256"/>
      <c r="J242" s="313"/>
      <c r="K242" s="300"/>
      <c r="L242" s="300"/>
      <c r="M242" s="300"/>
    </row>
    <row r="243" spans="4:13">
      <c r="D243" s="302"/>
      <c r="J243" s="289"/>
      <c r="K243" s="249"/>
      <c r="L243" s="249"/>
      <c r="M243" s="249"/>
    </row>
    <row r="244" spans="4:13">
      <c r="D244" s="302"/>
      <c r="J244" s="289"/>
      <c r="K244" s="249"/>
      <c r="L244" s="249"/>
      <c r="M244" s="249"/>
    </row>
    <row r="245" spans="4:13">
      <c r="D245" s="247"/>
      <c r="J245" s="300"/>
      <c r="K245" s="300"/>
      <c r="L245" s="300"/>
      <c r="M245" s="300"/>
    </row>
    <row r="246" spans="4:13">
      <c r="D246" s="298"/>
      <c r="J246" s="300"/>
      <c r="K246" s="300"/>
      <c r="L246" s="300"/>
      <c r="M246" s="300"/>
    </row>
    <row r="247" spans="4:13">
      <c r="D247" s="256"/>
      <c r="J247" s="300"/>
      <c r="K247" s="300"/>
      <c r="L247" s="300"/>
      <c r="M247" s="300"/>
    </row>
    <row r="248" spans="4:13">
      <c r="D248" s="256"/>
      <c r="J248" s="300"/>
      <c r="K248" s="300"/>
      <c r="L248" s="300"/>
      <c r="M248" s="300"/>
    </row>
    <row r="249" spans="4:13">
      <c r="D249" s="256"/>
      <c r="J249" s="300"/>
      <c r="K249" s="300"/>
      <c r="L249" s="300"/>
      <c r="M249" s="300"/>
    </row>
    <row r="250" spans="4:13">
      <c r="D250" s="256"/>
      <c r="J250" s="300"/>
      <c r="K250" s="300"/>
      <c r="L250" s="300"/>
      <c r="M250" s="300"/>
    </row>
    <row r="251" spans="4:13">
      <c r="D251" s="247"/>
      <c r="J251" s="300"/>
      <c r="K251" s="300"/>
      <c r="L251" s="300"/>
      <c r="M251" s="300"/>
    </row>
    <row r="252" spans="4:13">
      <c r="D252" s="298"/>
      <c r="J252" s="300"/>
      <c r="K252" s="300"/>
      <c r="L252" s="300"/>
      <c r="M252" s="300"/>
    </row>
    <row r="253" spans="4:13">
      <c r="D253" s="298"/>
      <c r="J253" s="300"/>
      <c r="K253" s="300"/>
      <c r="L253" s="300"/>
      <c r="M253" s="300"/>
    </row>
    <row r="254" spans="4:13">
      <c r="D254" s="256"/>
      <c r="J254" s="300"/>
      <c r="K254" s="300"/>
      <c r="L254" s="300"/>
      <c r="M254" s="300"/>
    </row>
    <row r="255" spans="4:13">
      <c r="D255" s="256"/>
      <c r="J255" s="300"/>
      <c r="K255" s="300"/>
      <c r="L255" s="300"/>
      <c r="M255" s="300"/>
    </row>
    <row r="256" spans="4:13">
      <c r="D256" s="256"/>
      <c r="J256" s="300"/>
      <c r="K256" s="300"/>
      <c r="L256" s="300"/>
      <c r="M256" s="300"/>
    </row>
    <row r="257" spans="4:13">
      <c r="D257" s="247"/>
      <c r="J257" s="300"/>
      <c r="K257" s="300"/>
      <c r="L257" s="300"/>
      <c r="M257" s="300"/>
    </row>
    <row r="258" spans="4:13">
      <c r="D258" s="298"/>
      <c r="J258" s="300"/>
      <c r="K258" s="300"/>
      <c r="L258" s="300"/>
      <c r="M258" s="300"/>
    </row>
    <row r="259" spans="4:13">
      <c r="D259" s="256"/>
      <c r="J259" s="300"/>
      <c r="K259" s="300"/>
      <c r="L259" s="300"/>
      <c r="M259" s="300"/>
    </row>
    <row r="260" spans="4:13">
      <c r="D260" s="256"/>
      <c r="J260" s="300"/>
      <c r="K260" s="300"/>
      <c r="L260" s="300"/>
      <c r="M260" s="300"/>
    </row>
    <row r="261" spans="4:13">
      <c r="D261" s="256"/>
      <c r="J261" s="300"/>
      <c r="K261" s="300"/>
      <c r="L261" s="300"/>
      <c r="M261" s="300"/>
    </row>
    <row r="262" spans="4:13">
      <c r="D262" s="256"/>
      <c r="J262" s="300"/>
      <c r="K262" s="300"/>
      <c r="L262" s="300"/>
      <c r="M262" s="300"/>
    </row>
    <row r="263" spans="4:13">
      <c r="D263" s="247"/>
      <c r="J263" s="300"/>
      <c r="K263" s="300"/>
      <c r="L263" s="300"/>
      <c r="M263" s="300"/>
    </row>
    <row r="264" spans="4:13">
      <c r="D264" s="247"/>
      <c r="J264" s="300"/>
      <c r="K264" s="300"/>
      <c r="L264" s="300"/>
      <c r="M264" s="300"/>
    </row>
    <row r="265" spans="4:13">
      <c r="D265" s="256"/>
      <c r="J265" s="300"/>
      <c r="K265" s="300"/>
      <c r="L265" s="300"/>
      <c r="M265" s="300"/>
    </row>
    <row r="266" spans="4:13">
      <c r="D266" s="256"/>
      <c r="J266" s="314"/>
      <c r="K266" s="300"/>
      <c r="L266" s="300"/>
      <c r="M266" s="300"/>
    </row>
    <row r="267" spans="4:13">
      <c r="D267" s="256"/>
      <c r="J267" s="300"/>
      <c r="K267" s="300"/>
      <c r="L267" s="300"/>
      <c r="M267" s="300"/>
    </row>
    <row r="268" spans="4:13">
      <c r="D268" s="256"/>
      <c r="J268" s="300"/>
      <c r="K268" s="300"/>
      <c r="L268" s="300"/>
      <c r="M268" s="300"/>
    </row>
    <row r="269" spans="4:13">
      <c r="D269" s="247"/>
      <c r="J269" s="300"/>
      <c r="K269" s="300"/>
      <c r="L269" s="300"/>
      <c r="M269" s="300"/>
    </row>
    <row r="270" spans="4:13">
      <c r="D270" s="247"/>
      <c r="J270" s="300"/>
      <c r="K270" s="300"/>
      <c r="L270" s="300"/>
      <c r="M270" s="300"/>
    </row>
    <row r="271" spans="4:13">
      <c r="D271" s="256"/>
      <c r="J271" s="300"/>
      <c r="K271" s="300"/>
      <c r="L271" s="300"/>
      <c r="M271" s="300"/>
    </row>
    <row r="272" spans="4:13">
      <c r="D272" s="256"/>
      <c r="J272" s="300"/>
      <c r="K272" s="300"/>
      <c r="L272" s="300"/>
      <c r="M272" s="300"/>
    </row>
    <row r="273" spans="4:13">
      <c r="D273" s="256"/>
      <c r="J273" s="300"/>
      <c r="K273" s="300"/>
      <c r="L273" s="300"/>
      <c r="M273" s="300"/>
    </row>
    <row r="274" spans="4:13">
      <c r="D274" s="256"/>
      <c r="J274" s="300"/>
      <c r="K274" s="300"/>
      <c r="L274" s="300"/>
      <c r="M274" s="300"/>
    </row>
    <row r="275" spans="4:13">
      <c r="D275" s="247"/>
      <c r="J275" s="300"/>
      <c r="K275" s="300"/>
      <c r="L275" s="300"/>
      <c r="M275" s="300"/>
    </row>
    <row r="276" spans="4:13">
      <c r="D276" s="247"/>
      <c r="J276" s="300"/>
      <c r="K276" s="300"/>
      <c r="L276" s="300"/>
      <c r="M276" s="300"/>
    </row>
    <row r="277" spans="4:13">
      <c r="D277" s="256"/>
      <c r="J277" s="300"/>
      <c r="K277" s="300"/>
      <c r="L277" s="300"/>
      <c r="M277" s="300"/>
    </row>
    <row r="278" spans="4:13">
      <c r="D278" s="256"/>
      <c r="J278" s="300"/>
      <c r="K278" s="300"/>
      <c r="L278" s="300"/>
      <c r="M278" s="300"/>
    </row>
    <row r="279" spans="4:13">
      <c r="D279" s="256"/>
      <c r="E279" s="256"/>
      <c r="F279" s="256"/>
      <c r="G279" s="256"/>
      <c r="H279" s="256"/>
      <c r="I279" s="256"/>
      <c r="J279" s="300"/>
      <c r="K279" s="300"/>
      <c r="L279" s="300"/>
      <c r="M279" s="300"/>
    </row>
    <row r="280" spans="4:13">
      <c r="D280" s="256"/>
      <c r="E280" s="256"/>
      <c r="F280" s="256"/>
      <c r="G280" s="256"/>
      <c r="H280" s="256"/>
      <c r="I280" s="256"/>
      <c r="J280" s="300"/>
      <c r="K280" s="300"/>
      <c r="L280" s="300"/>
      <c r="M280" s="300"/>
    </row>
    <row r="281" spans="4:13">
      <c r="D281" s="256"/>
      <c r="E281" s="256"/>
      <c r="F281" s="256"/>
      <c r="G281" s="256"/>
      <c r="H281" s="256"/>
      <c r="I281" s="256"/>
      <c r="J281" s="300"/>
      <c r="K281" s="300"/>
      <c r="L281" s="300"/>
      <c r="M281" s="300"/>
    </row>
    <row r="282" spans="4:13">
      <c r="D282" s="256"/>
      <c r="J282" s="300"/>
      <c r="K282" s="300"/>
      <c r="L282" s="300"/>
      <c r="M282" s="300"/>
    </row>
    <row r="283" spans="4:13">
      <c r="D283" s="256"/>
      <c r="J283" s="300"/>
      <c r="K283" s="300"/>
      <c r="L283" s="300"/>
      <c r="M283" s="300"/>
    </row>
    <row r="284" spans="4:13">
      <c r="D284" s="247"/>
      <c r="J284" s="300"/>
      <c r="K284" s="300"/>
      <c r="L284" s="300"/>
      <c r="M284" s="300"/>
    </row>
    <row r="285" spans="4:13">
      <c r="D285" s="298"/>
      <c r="J285" s="300"/>
      <c r="K285" s="300"/>
      <c r="L285" s="300"/>
      <c r="M285" s="300"/>
    </row>
    <row r="286" spans="4:13">
      <c r="D286" s="256"/>
      <c r="J286" s="300"/>
      <c r="K286" s="300"/>
      <c r="L286" s="300"/>
      <c r="M286" s="300"/>
    </row>
    <row r="287" spans="4:13">
      <c r="D287" s="256"/>
      <c r="J287" s="300"/>
      <c r="K287" s="300"/>
      <c r="L287" s="300"/>
      <c r="M287" s="300"/>
    </row>
    <row r="288" spans="4:13">
      <c r="D288" s="256"/>
      <c r="J288" s="300"/>
      <c r="K288" s="300"/>
      <c r="L288" s="300"/>
      <c r="M288" s="300"/>
    </row>
    <row r="289" spans="4:13">
      <c r="D289" s="256"/>
      <c r="J289" s="300"/>
      <c r="K289" s="300"/>
      <c r="L289" s="300"/>
      <c r="M289" s="300"/>
    </row>
    <row r="290" spans="4:13">
      <c r="D290" s="247"/>
      <c r="J290" s="300"/>
      <c r="K290" s="300"/>
      <c r="L290" s="300"/>
      <c r="M290" s="300"/>
    </row>
    <row r="291" spans="4:13">
      <c r="D291" s="298"/>
      <c r="J291" s="300"/>
      <c r="K291" s="300"/>
      <c r="L291" s="300"/>
      <c r="M291" s="300"/>
    </row>
    <row r="292" spans="4:13">
      <c r="D292" s="256"/>
      <c r="J292" s="300"/>
      <c r="K292" s="300"/>
      <c r="L292" s="300"/>
      <c r="M292" s="300"/>
    </row>
    <row r="293" spans="4:13">
      <c r="D293" s="256"/>
      <c r="J293" s="300"/>
      <c r="K293" s="300"/>
      <c r="L293" s="300"/>
      <c r="M293" s="300"/>
    </row>
    <row r="294" spans="4:13">
      <c r="D294" s="256"/>
      <c r="J294" s="300"/>
      <c r="K294" s="300"/>
      <c r="L294" s="300"/>
      <c r="M294" s="300"/>
    </row>
    <row r="295" spans="4:13">
      <c r="D295" s="256"/>
      <c r="J295" s="300"/>
      <c r="K295" s="300"/>
      <c r="L295" s="300"/>
      <c r="M295" s="300"/>
    </row>
    <row r="296" spans="4:13">
      <c r="D296" s="247"/>
      <c r="J296" s="300"/>
      <c r="K296" s="300"/>
      <c r="L296" s="300"/>
      <c r="M296" s="300"/>
    </row>
    <row r="297" spans="4:13">
      <c r="D297" s="298"/>
      <c r="J297" s="300"/>
      <c r="K297" s="300"/>
      <c r="L297" s="300"/>
      <c r="M297" s="300"/>
    </row>
    <row r="298" spans="4:13">
      <c r="D298" s="256"/>
      <c r="J298" s="300"/>
      <c r="K298" s="300"/>
      <c r="L298" s="300"/>
      <c r="M298" s="300"/>
    </row>
    <row r="299" spans="4:13">
      <c r="D299" s="256"/>
      <c r="J299" s="300"/>
      <c r="K299" s="300"/>
      <c r="L299" s="300"/>
      <c r="M299" s="300"/>
    </row>
    <row r="300" spans="4:13">
      <c r="D300" s="256"/>
      <c r="J300" s="300"/>
      <c r="K300" s="300"/>
      <c r="L300" s="300"/>
      <c r="M300" s="300"/>
    </row>
    <row r="301" spans="4:13">
      <c r="D301" s="256"/>
      <c r="J301" s="300"/>
      <c r="K301" s="300"/>
      <c r="L301" s="300"/>
      <c r="M301" s="300"/>
    </row>
    <row r="302" spans="4:13">
      <c r="D302" s="247"/>
      <c r="J302" s="300"/>
      <c r="K302" s="300"/>
      <c r="L302" s="300"/>
      <c r="M302" s="300"/>
    </row>
    <row r="303" spans="4:13">
      <c r="D303" s="298"/>
      <c r="J303" s="300"/>
      <c r="K303" s="300"/>
      <c r="L303" s="300"/>
      <c r="M303" s="300"/>
    </row>
    <row r="304" spans="4:13">
      <c r="D304" s="256"/>
      <c r="J304" s="300"/>
      <c r="K304" s="300"/>
      <c r="L304" s="300"/>
      <c r="M304" s="300"/>
    </row>
    <row r="305" spans="4:13">
      <c r="D305" s="256"/>
      <c r="J305" s="300"/>
      <c r="K305" s="300"/>
      <c r="L305" s="300"/>
      <c r="M305" s="300"/>
    </row>
    <row r="306" spans="4:13">
      <c r="D306" s="256"/>
      <c r="J306" s="300"/>
      <c r="K306" s="300"/>
      <c r="L306" s="300"/>
      <c r="M306" s="300"/>
    </row>
    <row r="307" spans="4:13">
      <c r="D307" s="256"/>
      <c r="J307" s="300"/>
      <c r="K307" s="300"/>
      <c r="L307" s="300"/>
      <c r="M307" s="300"/>
    </row>
    <row r="308" spans="4:13">
      <c r="D308" s="247"/>
      <c r="J308" s="300"/>
      <c r="K308" s="300"/>
      <c r="L308" s="300"/>
      <c r="M308" s="300"/>
    </row>
    <row r="309" spans="4:13">
      <c r="D309" s="298"/>
      <c r="J309" s="300"/>
      <c r="K309" s="300"/>
      <c r="L309" s="300"/>
      <c r="M309" s="300"/>
    </row>
    <row r="310" spans="4:13">
      <c r="D310" s="256"/>
      <c r="J310" s="300"/>
      <c r="K310" s="300"/>
      <c r="L310" s="300"/>
      <c r="M310" s="300"/>
    </row>
    <row r="311" spans="4:13">
      <c r="D311" s="256"/>
      <c r="J311" s="300"/>
      <c r="K311" s="300"/>
      <c r="L311" s="300"/>
      <c r="M311" s="300"/>
    </row>
    <row r="312" spans="4:13">
      <c r="D312" s="256"/>
      <c r="J312" s="300"/>
      <c r="K312" s="300"/>
      <c r="L312" s="300"/>
      <c r="M312" s="300"/>
    </row>
    <row r="313" spans="4:13">
      <c r="D313" s="256"/>
      <c r="J313" s="300"/>
      <c r="K313" s="300"/>
      <c r="L313" s="300"/>
      <c r="M313" s="300"/>
    </row>
    <row r="314" spans="4:13">
      <c r="D314" s="247"/>
      <c r="J314" s="300"/>
      <c r="K314" s="300"/>
      <c r="L314" s="300"/>
      <c r="M314" s="300"/>
    </row>
    <row r="315" spans="4:13">
      <c r="D315" s="298"/>
      <c r="J315" s="300"/>
      <c r="K315" s="300"/>
      <c r="L315" s="300"/>
      <c r="M315" s="300"/>
    </row>
    <row r="316" spans="4:13">
      <c r="D316" s="256"/>
      <c r="J316" s="300"/>
      <c r="K316" s="300"/>
      <c r="L316" s="300"/>
      <c r="M316" s="300"/>
    </row>
    <row r="317" spans="4:13">
      <c r="D317" s="256"/>
      <c r="J317" s="300"/>
      <c r="K317" s="300"/>
      <c r="L317" s="300"/>
      <c r="M317" s="300"/>
    </row>
    <row r="318" spans="4:13">
      <c r="D318" s="256"/>
      <c r="J318" s="300"/>
      <c r="K318" s="300"/>
      <c r="L318" s="300"/>
      <c r="M318" s="300"/>
    </row>
    <row r="319" spans="4:13">
      <c r="D319" s="256"/>
      <c r="J319" s="300"/>
      <c r="K319" s="300"/>
      <c r="L319" s="300"/>
      <c r="M319" s="300"/>
    </row>
    <row r="320" spans="4:13">
      <c r="D320" s="247"/>
      <c r="J320" s="300"/>
      <c r="K320" s="300"/>
      <c r="L320" s="300"/>
      <c r="M320" s="300"/>
    </row>
    <row r="321" spans="4:13">
      <c r="D321" s="298"/>
      <c r="J321" s="300"/>
      <c r="K321" s="300"/>
      <c r="L321" s="300"/>
      <c r="M321" s="300"/>
    </row>
    <row r="322" spans="4:13">
      <c r="D322" s="256"/>
      <c r="J322" s="300"/>
      <c r="K322" s="300"/>
      <c r="L322" s="300"/>
      <c r="M322" s="300"/>
    </row>
    <row r="323" spans="4:13">
      <c r="D323" s="256"/>
      <c r="J323" s="300"/>
      <c r="K323" s="300"/>
      <c r="L323" s="300"/>
      <c r="M323" s="300"/>
    </row>
    <row r="324" spans="4:13">
      <c r="D324" s="256"/>
      <c r="J324" s="300"/>
      <c r="K324" s="300"/>
      <c r="L324" s="300"/>
      <c r="M324" s="300"/>
    </row>
    <row r="325" spans="4:13">
      <c r="D325" s="256"/>
      <c r="J325" s="300"/>
      <c r="K325" s="300"/>
      <c r="L325" s="300"/>
      <c r="M325" s="300"/>
    </row>
    <row r="326" spans="4:13">
      <c r="D326" s="247"/>
      <c r="J326" s="300"/>
      <c r="K326" s="300"/>
      <c r="L326" s="300"/>
      <c r="M326" s="300"/>
    </row>
    <row r="327" spans="4:13">
      <c r="D327" s="298"/>
      <c r="J327" s="300"/>
      <c r="K327" s="300"/>
      <c r="L327" s="300"/>
      <c r="M327" s="300"/>
    </row>
    <row r="328" spans="4:13">
      <c r="D328" s="256"/>
      <c r="J328" s="300"/>
      <c r="K328" s="300"/>
      <c r="L328" s="300"/>
      <c r="M328" s="300"/>
    </row>
    <row r="329" spans="4:13">
      <c r="D329" s="256"/>
      <c r="J329" s="300"/>
      <c r="K329" s="300"/>
      <c r="L329" s="300"/>
      <c r="M329" s="300"/>
    </row>
    <row r="330" spans="4:13">
      <c r="D330" s="256"/>
      <c r="J330" s="300"/>
      <c r="K330" s="300"/>
      <c r="L330" s="300"/>
      <c r="M330" s="300"/>
    </row>
    <row r="331" spans="4:13">
      <c r="D331" s="256"/>
      <c r="J331" s="300"/>
      <c r="K331" s="300"/>
      <c r="L331" s="300"/>
      <c r="M331" s="300"/>
    </row>
    <row r="332" spans="4:13">
      <c r="D332" s="247"/>
      <c r="J332" s="300"/>
      <c r="K332" s="300"/>
      <c r="L332" s="300"/>
      <c r="M332" s="300"/>
    </row>
    <row r="333" spans="4:13">
      <c r="D333" s="298"/>
      <c r="J333" s="300"/>
      <c r="K333" s="300"/>
      <c r="L333" s="300"/>
      <c r="M333" s="300"/>
    </row>
    <row r="334" spans="4:13">
      <c r="D334" s="256"/>
      <c r="J334" s="300"/>
      <c r="K334" s="300"/>
      <c r="L334" s="300"/>
      <c r="M334" s="300"/>
    </row>
    <row r="335" spans="4:13">
      <c r="D335" s="256"/>
      <c r="J335" s="300"/>
      <c r="K335" s="300"/>
      <c r="L335" s="300"/>
      <c r="M335" s="300"/>
    </row>
    <row r="336" spans="4:13">
      <c r="D336" s="256"/>
      <c r="J336" s="300"/>
      <c r="K336" s="300"/>
      <c r="L336" s="300"/>
      <c r="M336" s="300"/>
    </row>
    <row r="337" spans="4:13">
      <c r="D337" s="256"/>
      <c r="J337" s="300"/>
      <c r="K337" s="300"/>
      <c r="L337" s="300"/>
      <c r="M337" s="300"/>
    </row>
    <row r="338" spans="4:13">
      <c r="D338" s="247"/>
      <c r="J338" s="300"/>
      <c r="K338" s="300"/>
      <c r="L338" s="300"/>
      <c r="M338" s="300"/>
    </row>
    <row r="339" spans="4:13">
      <c r="D339" s="298"/>
      <c r="J339" s="300"/>
      <c r="K339" s="300"/>
      <c r="L339" s="300"/>
      <c r="M339" s="300"/>
    </row>
    <row r="340" spans="4:13">
      <c r="D340" s="256"/>
      <c r="J340" s="300"/>
      <c r="K340" s="300"/>
      <c r="L340" s="300"/>
      <c r="M340" s="300"/>
    </row>
    <row r="341" spans="4:13">
      <c r="D341" s="256"/>
      <c r="J341" s="300"/>
      <c r="K341" s="300"/>
      <c r="L341" s="300"/>
      <c r="M341" s="300"/>
    </row>
    <row r="342" spans="4:13">
      <c r="D342" s="256"/>
      <c r="J342" s="300"/>
      <c r="K342" s="300"/>
      <c r="L342" s="300"/>
      <c r="M342" s="300"/>
    </row>
    <row r="343" spans="4:13">
      <c r="D343" s="256"/>
      <c r="J343" s="300"/>
      <c r="K343" s="300"/>
      <c r="L343" s="300"/>
      <c r="M343" s="300"/>
    </row>
    <row r="344" spans="4:13">
      <c r="D344" s="247"/>
      <c r="J344" s="300"/>
      <c r="K344" s="300"/>
      <c r="L344" s="300"/>
      <c r="M344" s="300"/>
    </row>
    <row r="345" spans="4:13">
      <c r="D345" s="298"/>
      <c r="J345" s="300"/>
      <c r="K345" s="300"/>
      <c r="L345" s="300"/>
      <c r="M345" s="300"/>
    </row>
    <row r="346" spans="4:13">
      <c r="D346" s="256"/>
      <c r="J346" s="300"/>
      <c r="K346" s="300"/>
      <c r="L346" s="300"/>
      <c r="M346" s="300"/>
    </row>
    <row r="347" spans="4:13">
      <c r="D347" s="256"/>
      <c r="J347" s="300"/>
      <c r="K347" s="300"/>
      <c r="L347" s="300"/>
      <c r="M347" s="300"/>
    </row>
    <row r="348" spans="4:13">
      <c r="D348" s="256"/>
      <c r="J348" s="300"/>
      <c r="K348" s="300"/>
      <c r="L348" s="300"/>
      <c r="M348" s="300"/>
    </row>
    <row r="349" spans="4:13">
      <c r="D349" s="256"/>
      <c r="J349" s="300"/>
      <c r="K349" s="300"/>
      <c r="L349" s="300"/>
      <c r="M349" s="300"/>
    </row>
    <row r="350" spans="4:13">
      <c r="D350" s="247"/>
      <c r="J350" s="300"/>
      <c r="K350" s="300"/>
      <c r="L350" s="300"/>
      <c r="M350" s="300"/>
    </row>
    <row r="351" spans="4:13">
      <c r="D351" s="298"/>
      <c r="J351" s="300"/>
      <c r="K351" s="300"/>
      <c r="L351" s="300"/>
      <c r="M351" s="300"/>
    </row>
    <row r="352" spans="4:13">
      <c r="D352" s="256"/>
      <c r="J352" s="300"/>
      <c r="K352" s="300"/>
      <c r="L352" s="300"/>
      <c r="M352" s="300"/>
    </row>
    <row r="353" spans="4:13">
      <c r="D353" s="256"/>
      <c r="J353" s="300"/>
      <c r="K353" s="300"/>
      <c r="L353" s="300"/>
      <c r="M353" s="300"/>
    </row>
    <row r="354" spans="4:13">
      <c r="D354" s="300"/>
      <c r="J354" s="300"/>
      <c r="K354" s="300"/>
      <c r="L354" s="300"/>
      <c r="M354" s="300"/>
    </row>
    <row r="355" spans="4:13">
      <c r="D355" s="300"/>
      <c r="J355" s="300"/>
      <c r="K355" s="300"/>
      <c r="L355" s="300"/>
      <c r="M355" s="300"/>
    </row>
    <row r="356" spans="4:13">
      <c r="D356" s="247"/>
      <c r="J356" s="300"/>
      <c r="K356" s="300"/>
      <c r="L356" s="300"/>
      <c r="M356" s="300"/>
    </row>
    <row r="357" spans="4:13">
      <c r="D357" s="298"/>
      <c r="J357" s="300"/>
      <c r="K357" s="300"/>
      <c r="L357" s="300"/>
      <c r="M357" s="300"/>
    </row>
    <row r="358" spans="4:13">
      <c r="D358" s="256"/>
      <c r="J358" s="300"/>
      <c r="K358" s="300"/>
      <c r="L358" s="300"/>
      <c r="M358" s="300"/>
    </row>
    <row r="359" spans="4:13">
      <c r="D359" s="256"/>
      <c r="J359" s="300"/>
      <c r="K359" s="300"/>
      <c r="L359" s="300"/>
      <c r="M359" s="300"/>
    </row>
    <row r="360" spans="4:13">
      <c r="D360" s="247"/>
      <c r="E360" s="247"/>
      <c r="F360" s="247"/>
      <c r="G360" s="247"/>
      <c r="H360" s="247"/>
      <c r="I360" s="247"/>
      <c r="J360" s="247"/>
      <c r="K360" s="247"/>
      <c r="L360" s="247"/>
      <c r="M360" s="247"/>
    </row>
    <row r="361" spans="4:13">
      <c r="D361" s="247"/>
      <c r="E361" s="247"/>
      <c r="F361" s="247"/>
      <c r="G361" s="247"/>
      <c r="H361" s="247"/>
      <c r="I361" s="247"/>
      <c r="J361" s="247"/>
      <c r="K361" s="247"/>
      <c r="L361" s="247"/>
      <c r="M361" s="247"/>
    </row>
    <row r="362" spans="4:13">
      <c r="D362" s="247"/>
      <c r="E362" s="247"/>
      <c r="F362" s="247"/>
      <c r="G362" s="247"/>
      <c r="H362" s="247"/>
      <c r="I362" s="247"/>
      <c r="J362" s="247"/>
      <c r="K362" s="247"/>
      <c r="L362" s="247"/>
      <c r="M362" s="247"/>
    </row>
    <row r="363" spans="4:13">
      <c r="D363" s="247"/>
      <c r="E363" s="247"/>
      <c r="F363" s="247"/>
      <c r="G363" s="247"/>
      <c r="H363" s="247"/>
      <c r="I363" s="247"/>
      <c r="J363" s="247"/>
      <c r="K363" s="247"/>
      <c r="L363" s="247"/>
      <c r="M363" s="247"/>
    </row>
    <row r="364" spans="4:13">
      <c r="D364" s="247"/>
      <c r="E364" s="247"/>
      <c r="F364" s="247"/>
      <c r="G364" s="247"/>
      <c r="H364" s="247"/>
      <c r="I364" s="247"/>
      <c r="J364" s="247"/>
      <c r="K364" s="247"/>
      <c r="L364" s="247"/>
      <c r="M364" s="247"/>
    </row>
    <row r="365" spans="4:13">
      <c r="D365" s="247"/>
      <c r="E365" s="247"/>
      <c r="F365" s="247"/>
      <c r="G365" s="247"/>
      <c r="H365" s="247"/>
      <c r="I365" s="247"/>
      <c r="J365" s="247"/>
      <c r="K365" s="247"/>
      <c r="L365" s="247"/>
      <c r="M365" s="247"/>
    </row>
    <row r="366" spans="4:13">
      <c r="D366" s="247"/>
      <c r="E366" s="247"/>
      <c r="F366" s="247"/>
      <c r="G366" s="247"/>
      <c r="H366" s="247"/>
      <c r="I366" s="247"/>
      <c r="J366" s="247"/>
      <c r="K366" s="247"/>
      <c r="L366" s="247"/>
      <c r="M366" s="247"/>
    </row>
    <row r="367" spans="4:13">
      <c r="D367" s="247"/>
      <c r="E367" s="247"/>
      <c r="F367" s="247"/>
      <c r="G367" s="247"/>
      <c r="H367" s="247"/>
      <c r="I367" s="247"/>
      <c r="J367" s="247"/>
      <c r="K367" s="247"/>
      <c r="L367" s="247"/>
      <c r="M367" s="247"/>
    </row>
    <row r="368" spans="4:13">
      <c r="D368" s="247"/>
      <c r="E368" s="247"/>
      <c r="F368" s="247"/>
      <c r="G368" s="247"/>
      <c r="H368" s="247"/>
      <c r="I368" s="247"/>
      <c r="J368" s="247"/>
      <c r="K368" s="247"/>
      <c r="L368" s="247"/>
      <c r="M368" s="247"/>
    </row>
    <row r="369" spans="4:13">
      <c r="D369" s="247"/>
      <c r="E369" s="247"/>
      <c r="F369" s="247"/>
      <c r="G369" s="247"/>
      <c r="H369" s="247"/>
      <c r="I369" s="247"/>
      <c r="J369" s="247"/>
      <c r="K369" s="247"/>
      <c r="L369" s="247"/>
      <c r="M369" s="247"/>
    </row>
    <row r="370" spans="4:13">
      <c r="D370" s="247"/>
      <c r="E370" s="247"/>
      <c r="F370" s="247"/>
      <c r="G370" s="247"/>
      <c r="H370" s="247"/>
      <c r="I370" s="247"/>
      <c r="J370" s="247"/>
      <c r="K370" s="247"/>
      <c r="L370" s="247"/>
      <c r="M370" s="247"/>
    </row>
    <row r="371" spans="4:13">
      <c r="D371" s="247"/>
      <c r="E371" s="247"/>
      <c r="F371" s="247"/>
      <c r="G371" s="247"/>
      <c r="H371" s="247"/>
      <c r="I371" s="247"/>
      <c r="J371" s="247"/>
      <c r="K371" s="247"/>
      <c r="L371" s="247"/>
      <c r="M371" s="247"/>
    </row>
    <row r="372" spans="4:13">
      <c r="D372" s="247"/>
      <c r="E372" s="247"/>
      <c r="F372" s="247"/>
      <c r="G372" s="247"/>
      <c r="H372" s="247"/>
      <c r="I372" s="247"/>
      <c r="J372" s="247"/>
      <c r="K372" s="247"/>
      <c r="L372" s="247"/>
      <c r="M372" s="247"/>
    </row>
    <row r="373" spans="4:13">
      <c r="D373" s="247"/>
      <c r="E373" s="247"/>
      <c r="F373" s="247"/>
      <c r="G373" s="247"/>
      <c r="H373" s="247"/>
      <c r="I373" s="247"/>
      <c r="J373" s="247"/>
      <c r="K373" s="247"/>
      <c r="L373" s="247"/>
      <c r="M373" s="247"/>
    </row>
    <row r="374" spans="4:13">
      <c r="D374" s="247"/>
      <c r="E374" s="247"/>
      <c r="F374" s="247"/>
      <c r="G374" s="247"/>
      <c r="H374" s="247"/>
      <c r="I374" s="247"/>
      <c r="J374" s="247"/>
      <c r="K374" s="247"/>
      <c r="L374" s="247"/>
      <c r="M374" s="247"/>
    </row>
    <row r="375" spans="4:13">
      <c r="D375" s="247"/>
      <c r="E375" s="247"/>
      <c r="F375" s="247"/>
      <c r="G375" s="247"/>
      <c r="H375" s="247"/>
      <c r="I375" s="247"/>
      <c r="J375" s="247"/>
      <c r="K375" s="247"/>
      <c r="L375" s="247"/>
      <c r="M375" s="247"/>
    </row>
    <row r="376" spans="4:13">
      <c r="D376" s="247"/>
      <c r="E376" s="247"/>
      <c r="F376" s="247"/>
      <c r="G376" s="247"/>
      <c r="H376" s="247"/>
      <c r="I376" s="247"/>
      <c r="J376" s="247"/>
      <c r="K376" s="247"/>
      <c r="L376" s="247"/>
      <c r="M376" s="247"/>
    </row>
    <row r="377" spans="4:13">
      <c r="D377" s="247"/>
      <c r="E377" s="247"/>
      <c r="F377" s="247"/>
      <c r="G377" s="247"/>
      <c r="H377" s="247"/>
      <c r="I377" s="247"/>
      <c r="J377" s="247"/>
      <c r="K377" s="247"/>
      <c r="L377" s="247"/>
      <c r="M377" s="247"/>
    </row>
    <row r="378" spans="4:13">
      <c r="D378" s="247"/>
      <c r="E378" s="247"/>
      <c r="F378" s="247"/>
      <c r="G378" s="247"/>
      <c r="H378" s="247"/>
      <c r="I378" s="247"/>
      <c r="J378" s="247"/>
      <c r="K378" s="247"/>
      <c r="L378" s="247"/>
      <c r="M378" s="247"/>
    </row>
    <row r="379" spans="4:13">
      <c r="D379" s="247"/>
      <c r="E379" s="247"/>
      <c r="F379" s="247"/>
      <c r="G379" s="247"/>
      <c r="H379" s="247"/>
      <c r="I379" s="247"/>
      <c r="J379" s="247"/>
      <c r="K379" s="247"/>
      <c r="L379" s="247"/>
      <c r="M379" s="247"/>
    </row>
    <row r="380" spans="4:13">
      <c r="D380" s="247"/>
      <c r="E380" s="247"/>
      <c r="F380" s="247"/>
      <c r="G380" s="247"/>
      <c r="H380" s="247"/>
      <c r="I380" s="247"/>
      <c r="J380" s="247"/>
      <c r="K380" s="247"/>
      <c r="L380" s="247"/>
      <c r="M380" s="247"/>
    </row>
    <row r="381" spans="4:13">
      <c r="D381" s="247"/>
      <c r="E381" s="247"/>
      <c r="F381" s="247"/>
      <c r="G381" s="247"/>
      <c r="H381" s="247"/>
      <c r="I381" s="247"/>
      <c r="J381" s="247"/>
      <c r="K381" s="247"/>
      <c r="L381" s="247"/>
      <c r="M381" s="247"/>
    </row>
    <row r="382" spans="4:13">
      <c r="D382" s="247"/>
      <c r="E382" s="247"/>
      <c r="F382" s="247"/>
      <c r="G382" s="247"/>
      <c r="H382" s="247"/>
      <c r="I382" s="247"/>
      <c r="J382" s="247"/>
      <c r="K382" s="247"/>
      <c r="L382" s="247"/>
      <c r="M382" s="247"/>
    </row>
  </sheetData>
  <sheetProtection password="CC0A" sheet="1" objects="1" scenarios="1"/>
  <mergeCells count="47">
    <mergeCell ref="S123:T123"/>
    <mergeCell ref="E129:F129"/>
    <mergeCell ref="E139:F139"/>
    <mergeCell ref="E150:F150"/>
    <mergeCell ref="E104:F104"/>
    <mergeCell ref="S105:T105"/>
    <mergeCell ref="S111:T111"/>
    <mergeCell ref="E112:F112"/>
    <mergeCell ref="S117:T117"/>
    <mergeCell ref="E121:F121"/>
    <mergeCell ref="S99:T99"/>
    <mergeCell ref="AF63:AG63"/>
    <mergeCell ref="S65:T65"/>
    <mergeCell ref="AF69:AG69"/>
    <mergeCell ref="E73:F73"/>
    <mergeCell ref="AF75:AG75"/>
    <mergeCell ref="S77:T77"/>
    <mergeCell ref="AF81:AG81"/>
    <mergeCell ref="E84:F84"/>
    <mergeCell ref="S87:T87"/>
    <mergeCell ref="S93:T93"/>
    <mergeCell ref="E94:F94"/>
    <mergeCell ref="E58:F58"/>
    <mergeCell ref="E27:F27"/>
    <mergeCell ref="AF27:AG27"/>
    <mergeCell ref="AF33:AG33"/>
    <mergeCell ref="E36:F36"/>
    <mergeCell ref="AF39:AG39"/>
    <mergeCell ref="S44:W44"/>
    <mergeCell ref="AF45:AG45"/>
    <mergeCell ref="E46:F46"/>
    <mergeCell ref="AF51:AG51"/>
    <mergeCell ref="S54:T54"/>
    <mergeCell ref="AF57:AG57"/>
    <mergeCell ref="D22:E22"/>
    <mergeCell ref="G5:I5"/>
    <mergeCell ref="S5:T5"/>
    <mergeCell ref="AF5:AJ5"/>
    <mergeCell ref="S6:T6"/>
    <mergeCell ref="AF6:AJ6"/>
    <mergeCell ref="S7:T7"/>
    <mergeCell ref="AF7:AJ7"/>
    <mergeCell ref="AF9:AG9"/>
    <mergeCell ref="S10:T10"/>
    <mergeCell ref="AF15:AG15"/>
    <mergeCell ref="S20:W20"/>
    <mergeCell ref="AF21:AG21"/>
  </mergeCells>
  <pageMargins left="0.75" right="1.77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/>
  <dimension ref="A1:K23"/>
  <sheetViews>
    <sheetView rightToLeft="1" zoomScaleNormal="100" workbookViewId="0">
      <selection activeCell="D2" sqref="D2"/>
    </sheetView>
  </sheetViews>
  <sheetFormatPr defaultRowHeight="15"/>
  <cols>
    <col min="1" max="1" width="23.42578125" style="219" customWidth="1"/>
    <col min="2" max="2" width="16.5703125" style="219" customWidth="1"/>
    <col min="3" max="3" width="10.7109375" style="219" customWidth="1"/>
    <col min="4" max="4" width="11.42578125" style="219" customWidth="1"/>
    <col min="5" max="5" width="11.85546875" style="219" customWidth="1"/>
    <col min="6" max="6" width="14.85546875" style="219" customWidth="1"/>
    <col min="7" max="7" width="12.28515625" style="219" customWidth="1"/>
    <col min="8" max="8" width="9.140625" style="219"/>
    <col min="9" max="9" width="12.7109375" style="219" customWidth="1"/>
    <col min="10" max="10" width="13.42578125" style="219" customWidth="1"/>
    <col min="11" max="11" width="17.7109375" style="219" customWidth="1"/>
    <col min="12" max="16384" width="9.140625" style="219"/>
  </cols>
  <sheetData>
    <row r="1" spans="1:11" ht="21">
      <c r="A1" s="217" t="s">
        <v>334</v>
      </c>
      <c r="B1" s="217"/>
      <c r="C1" s="217"/>
      <c r="D1" s="218"/>
    </row>
    <row r="2" spans="1:11" ht="45.75" customHeight="1">
      <c r="D2" s="220" t="s">
        <v>335</v>
      </c>
      <c r="E2" s="220"/>
      <c r="F2" s="220"/>
      <c r="G2" s="220"/>
      <c r="H2" s="220"/>
    </row>
    <row r="3" spans="1:11" ht="24.95" customHeight="1">
      <c r="A3" s="217" t="s">
        <v>17</v>
      </c>
      <c r="D3" s="220"/>
      <c r="E3" s="220"/>
      <c r="F3" s="220"/>
      <c r="G3" s="220"/>
      <c r="H3" s="220"/>
    </row>
    <row r="4" spans="1:11" ht="16.5" thickBot="1">
      <c r="D4" s="220"/>
      <c r="E4" s="220"/>
      <c r="F4" s="220"/>
      <c r="G4" s="220"/>
      <c r="H4" s="220"/>
      <c r="I4" s="220"/>
    </row>
    <row r="5" spans="1:11" ht="31.5" customHeight="1" thickTop="1" thickBot="1">
      <c r="A5" s="347" t="s">
        <v>8</v>
      </c>
      <c r="B5" s="347" t="s">
        <v>345</v>
      </c>
      <c r="C5" s="347" t="s">
        <v>346</v>
      </c>
      <c r="D5" s="350" t="s">
        <v>336</v>
      </c>
      <c r="E5" s="350"/>
      <c r="F5" s="347" t="s">
        <v>337</v>
      </c>
      <c r="G5" s="347" t="s">
        <v>338</v>
      </c>
      <c r="H5" s="347" t="s">
        <v>339</v>
      </c>
      <c r="I5" s="347" t="s">
        <v>340</v>
      </c>
      <c r="J5" s="347" t="s">
        <v>341</v>
      </c>
      <c r="K5" s="347" t="s">
        <v>342</v>
      </c>
    </row>
    <row r="6" spans="1:11" ht="27" customHeight="1" thickTop="1" thickBot="1">
      <c r="A6" s="349"/>
      <c r="B6" s="348"/>
      <c r="C6" s="351"/>
      <c r="D6" s="221" t="s">
        <v>343</v>
      </c>
      <c r="E6" s="221" t="s">
        <v>344</v>
      </c>
      <c r="F6" s="348"/>
      <c r="G6" s="348"/>
      <c r="H6" s="348"/>
      <c r="I6" s="348"/>
      <c r="J6" s="348"/>
      <c r="K6" s="348"/>
    </row>
    <row r="7" spans="1:11" ht="20.100000000000001" customHeight="1" thickTop="1">
      <c r="A7" s="222" t="s">
        <v>166</v>
      </c>
      <c r="B7" s="226" t="e">
        <f>SUMIFS(#REF!,#REF!,$A$3,#REF!,$B$5,#REF!,A7)</f>
        <v>#REF!</v>
      </c>
      <c r="C7" s="227"/>
      <c r="D7" s="226" t="e">
        <f>SUMIFS(#REF!,#REF!,$A$3,#REF!,$D$6,#REF!,A7)</f>
        <v>#REF!</v>
      </c>
      <c r="E7" s="228"/>
      <c r="F7" s="235" t="e">
        <f t="shared" ref="F7:F17" si="0">B7+D7</f>
        <v>#REF!</v>
      </c>
      <c r="G7" s="230"/>
      <c r="H7" s="231"/>
      <c r="I7" s="228"/>
      <c r="J7" s="229"/>
      <c r="K7" s="232"/>
    </row>
    <row r="8" spans="1:11" ht="20.100000000000001" customHeight="1">
      <c r="A8" s="223" t="s">
        <v>60</v>
      </c>
      <c r="B8" s="226" t="e">
        <f>SUMIFS(#REF!,#REF!,$A$3,#REF!,$B$5,#REF!,A8)</f>
        <v>#REF!</v>
      </c>
      <c r="C8" s="233"/>
      <c r="D8" s="226" t="e">
        <f>SUMIFS(#REF!,#REF!,$A$3,#REF!,$D$6,#REF!,A8)</f>
        <v>#REF!</v>
      </c>
      <c r="E8" s="234"/>
      <c r="F8" s="235" t="e">
        <f t="shared" si="0"/>
        <v>#REF!</v>
      </c>
      <c r="G8" s="236"/>
      <c r="H8" s="237"/>
      <c r="I8" s="234"/>
      <c r="J8" s="235"/>
      <c r="K8" s="238"/>
    </row>
    <row r="9" spans="1:11" ht="20.100000000000001" customHeight="1">
      <c r="A9" s="223" t="s">
        <v>172</v>
      </c>
      <c r="B9" s="226" t="e">
        <f>SUMIFS(#REF!,#REF!,$A$3,#REF!,$B$5,#REF!,A9)</f>
        <v>#REF!</v>
      </c>
      <c r="C9" s="233"/>
      <c r="D9" s="226" t="e">
        <f>SUMIFS(#REF!,#REF!,$A$3,#REF!,$D$6,#REF!,A9)</f>
        <v>#REF!</v>
      </c>
      <c r="E9" s="234"/>
      <c r="F9" s="235" t="e">
        <f t="shared" si="0"/>
        <v>#REF!</v>
      </c>
      <c r="G9" s="236"/>
      <c r="H9" s="237"/>
      <c r="I9" s="234"/>
      <c r="J9" s="235"/>
      <c r="K9" s="238"/>
    </row>
    <row r="10" spans="1:11" ht="20.100000000000001" customHeight="1">
      <c r="A10" s="223" t="s">
        <v>170</v>
      </c>
      <c r="B10" s="226" t="e">
        <f>SUMIFS(#REF!,#REF!,$A$3,#REF!,$B$5,#REF!,A10)</f>
        <v>#REF!</v>
      </c>
      <c r="C10" s="233"/>
      <c r="D10" s="226" t="e">
        <f>SUMIFS(#REF!,#REF!,$A$3,#REF!,$D$6,#REF!,A10)</f>
        <v>#REF!</v>
      </c>
      <c r="E10" s="234"/>
      <c r="F10" s="235" t="e">
        <f t="shared" si="0"/>
        <v>#REF!</v>
      </c>
      <c r="G10" s="236"/>
      <c r="H10" s="237"/>
      <c r="I10" s="234"/>
      <c r="J10" s="235"/>
      <c r="K10" s="238"/>
    </row>
    <row r="11" spans="1:11" ht="20.100000000000001" customHeight="1">
      <c r="A11" s="224" t="s">
        <v>30</v>
      </c>
      <c r="B11" s="226" t="e">
        <f>SUMIFS(#REF!,#REF!,$A$3,#REF!,$B$5,#REF!,A11)</f>
        <v>#REF!</v>
      </c>
      <c r="C11" s="233"/>
      <c r="D11" s="226" t="e">
        <f>SUMIFS(#REF!,#REF!,$A$3,#REF!,$D$6,#REF!,A11)</f>
        <v>#REF!</v>
      </c>
      <c r="E11" s="234"/>
      <c r="F11" s="235" t="e">
        <f t="shared" si="0"/>
        <v>#REF!</v>
      </c>
      <c r="G11" s="239"/>
      <c r="H11" s="237"/>
      <c r="I11" s="234"/>
      <c r="J11" s="235"/>
      <c r="K11" s="238"/>
    </row>
    <row r="12" spans="1:11" ht="20.100000000000001" customHeight="1">
      <c r="A12" s="223" t="s">
        <v>192</v>
      </c>
      <c r="B12" s="226" t="e">
        <f>SUMIFS(#REF!,#REF!,$A$3,#REF!,$B$5,#REF!,A12)</f>
        <v>#REF!</v>
      </c>
      <c r="C12" s="233"/>
      <c r="D12" s="226" t="e">
        <f>SUMIFS(#REF!,#REF!,$A$3,#REF!,$D$6,#REF!,A12)</f>
        <v>#REF!</v>
      </c>
      <c r="E12" s="234"/>
      <c r="F12" s="235" t="e">
        <f t="shared" si="0"/>
        <v>#REF!</v>
      </c>
      <c r="G12" s="236"/>
      <c r="H12" s="237"/>
      <c r="I12" s="234"/>
      <c r="J12" s="235"/>
      <c r="K12" s="238"/>
    </row>
    <row r="13" spans="1:11" ht="20.100000000000001" customHeight="1">
      <c r="A13" s="223" t="s">
        <v>168</v>
      </c>
      <c r="B13" s="226" t="e">
        <f>SUMIFS(#REF!,#REF!,$A$3,#REF!,$B$5,#REF!,A13)</f>
        <v>#REF!</v>
      </c>
      <c r="C13" s="233"/>
      <c r="D13" s="226" t="e">
        <f>SUMIFS(#REF!,#REF!,$A$3,#REF!,$D$6,#REF!,A13)</f>
        <v>#REF!</v>
      </c>
      <c r="E13" s="234"/>
      <c r="F13" s="235" t="e">
        <f t="shared" si="0"/>
        <v>#REF!</v>
      </c>
      <c r="G13" s="236"/>
      <c r="H13" s="237"/>
      <c r="I13" s="234"/>
      <c r="J13" s="235"/>
      <c r="K13" s="238"/>
    </row>
    <row r="14" spans="1:11" ht="20.100000000000001" customHeight="1">
      <c r="A14" s="224" t="s">
        <v>307</v>
      </c>
      <c r="B14" s="226" t="e">
        <f>SUMIFS(#REF!,#REF!,$A$3,#REF!,$B$5,#REF!,A14)</f>
        <v>#REF!</v>
      </c>
      <c r="C14" s="233"/>
      <c r="D14" s="226" t="e">
        <f>SUMIFS(#REF!,#REF!,$A$3,#REF!,$D$6,#REF!,A14)</f>
        <v>#REF!</v>
      </c>
      <c r="E14" s="234"/>
      <c r="F14" s="235" t="e">
        <f t="shared" si="0"/>
        <v>#REF!</v>
      </c>
      <c r="G14" s="239"/>
      <c r="H14" s="237"/>
      <c r="I14" s="234"/>
      <c r="J14" s="235"/>
      <c r="K14" s="238"/>
    </row>
    <row r="15" spans="1:11" ht="20.100000000000001" customHeight="1">
      <c r="A15" s="223" t="s">
        <v>308</v>
      </c>
      <c r="B15" s="226" t="e">
        <f>SUMIFS(#REF!,#REF!,$A$3,#REF!,$B$5,#REF!,A15)</f>
        <v>#REF!</v>
      </c>
      <c r="C15" s="233"/>
      <c r="D15" s="226" t="e">
        <f>SUMIFS(#REF!,#REF!,$A$3,#REF!,$D$6,#REF!,A15)</f>
        <v>#REF!</v>
      </c>
      <c r="E15" s="234"/>
      <c r="F15" s="235" t="e">
        <f t="shared" si="0"/>
        <v>#REF!</v>
      </c>
      <c r="G15" s="236"/>
      <c r="H15" s="237"/>
      <c r="I15" s="234"/>
      <c r="J15" s="235"/>
      <c r="K15" s="238"/>
    </row>
    <row r="16" spans="1:11" ht="20.100000000000001" customHeight="1">
      <c r="A16" s="224" t="s">
        <v>167</v>
      </c>
      <c r="B16" s="226" t="e">
        <f>SUMIFS(#REF!,#REF!,$A$3,#REF!,$B$5,#REF!,A16)</f>
        <v>#REF!</v>
      </c>
      <c r="C16" s="233"/>
      <c r="D16" s="226" t="e">
        <f>SUMIFS(#REF!,#REF!,$A$3,#REF!,$D$6,#REF!,A16)</f>
        <v>#REF!</v>
      </c>
      <c r="E16" s="234"/>
      <c r="F16" s="235" t="e">
        <f t="shared" si="0"/>
        <v>#REF!</v>
      </c>
      <c r="G16" s="239"/>
      <c r="H16" s="237"/>
      <c r="I16" s="234"/>
      <c r="J16" s="235"/>
      <c r="K16" s="238"/>
    </row>
    <row r="17" spans="1:11" ht="20.100000000000001" customHeight="1">
      <c r="A17" s="223" t="s">
        <v>32</v>
      </c>
      <c r="B17" s="226" t="e">
        <f>SUMIFS(#REF!,#REF!,$A$3,#REF!,$B$5,#REF!,A17)</f>
        <v>#REF!</v>
      </c>
      <c r="C17" s="233"/>
      <c r="D17" s="226" t="e">
        <f>SUMIFS(#REF!,#REF!,$A$3,#REF!,$D$6,#REF!,A17)</f>
        <v>#REF!</v>
      </c>
      <c r="E17" s="234"/>
      <c r="F17" s="235" t="e">
        <f t="shared" si="0"/>
        <v>#REF!</v>
      </c>
      <c r="G17" s="236"/>
      <c r="H17" s="237"/>
      <c r="I17" s="234"/>
      <c r="J17" s="235"/>
      <c r="K17" s="238"/>
    </row>
    <row r="18" spans="1:11" ht="20.100000000000001" customHeight="1">
      <c r="A18" s="223" t="s">
        <v>169</v>
      </c>
      <c r="B18" s="226" t="e">
        <f>SUMIFS(#REF!,#REF!,$A$3,#REF!,$B$5,#REF!,A18)</f>
        <v>#REF!</v>
      </c>
      <c r="C18" s="233"/>
      <c r="D18" s="226" t="e">
        <f>SUMIFS(#REF!,#REF!,$A$3,#REF!,$D$6,#REF!,A18)</f>
        <v>#REF!</v>
      </c>
      <c r="E18" s="234"/>
      <c r="F18" s="235" t="e">
        <f>B18+D18</f>
        <v>#REF!</v>
      </c>
      <c r="G18" s="236"/>
      <c r="H18" s="237"/>
      <c r="I18" s="234"/>
      <c r="J18" s="235"/>
      <c r="K18" s="238"/>
    </row>
    <row r="19" spans="1:11" ht="20.100000000000001" customHeight="1">
      <c r="A19" s="223" t="s">
        <v>318</v>
      </c>
      <c r="B19" s="226" t="e">
        <f>SUMIFS(#REF!,#REF!,$A$3,#REF!,$B$5,#REF!,A19)</f>
        <v>#REF!</v>
      </c>
      <c r="C19" s="233"/>
      <c r="D19" s="226" t="e">
        <f>SUMIFS(#REF!,#REF!,$A$3,#REF!,$D$6,#REF!,A19)</f>
        <v>#REF!</v>
      </c>
      <c r="E19" s="234"/>
      <c r="F19" s="235" t="e">
        <f t="shared" ref="F19:F21" si="1">B19+D19</f>
        <v>#REF!</v>
      </c>
      <c r="G19" s="236"/>
      <c r="H19" s="237"/>
      <c r="I19" s="234"/>
      <c r="J19" s="235"/>
      <c r="K19" s="238"/>
    </row>
    <row r="20" spans="1:11" ht="20.100000000000001" customHeight="1">
      <c r="A20" s="224" t="s">
        <v>66</v>
      </c>
      <c r="B20" s="226" t="e">
        <f>SUMIFS(#REF!,#REF!,$A$3,#REF!,$B$5,#REF!,A20)</f>
        <v>#REF!</v>
      </c>
      <c r="C20" s="233"/>
      <c r="D20" s="226" t="e">
        <f>SUMIFS(#REF!,#REF!,$A$3,#REF!,$D$6,#REF!,A20)</f>
        <v>#REF!</v>
      </c>
      <c r="E20" s="234"/>
      <c r="F20" s="235" t="e">
        <f t="shared" si="1"/>
        <v>#REF!</v>
      </c>
      <c r="G20" s="239"/>
      <c r="H20" s="237"/>
      <c r="I20" s="234"/>
      <c r="J20" s="235"/>
      <c r="K20" s="238"/>
    </row>
    <row r="21" spans="1:11" ht="20.100000000000001" customHeight="1" thickBot="1">
      <c r="A21" s="225" t="s">
        <v>140</v>
      </c>
      <c r="B21" s="226" t="e">
        <f>SUMIFS(#REF!,#REF!,$A$3,#REF!,$B$5,#REF!,A21)</f>
        <v>#REF!</v>
      </c>
      <c r="C21" s="240"/>
      <c r="D21" s="226" t="e">
        <f>SUMIFS(#REF!,#REF!,$A$3,#REF!,$D$6,#REF!,A21)</f>
        <v>#REF!</v>
      </c>
      <c r="E21" s="241"/>
      <c r="F21" s="235" t="e">
        <f t="shared" si="1"/>
        <v>#REF!</v>
      </c>
      <c r="G21" s="243"/>
      <c r="H21" s="244"/>
      <c r="I21" s="241"/>
      <c r="J21" s="242"/>
      <c r="K21" s="245"/>
    </row>
    <row r="22" spans="1:11" ht="17.25" thickTop="1" thickBot="1">
      <c r="A22" s="221"/>
      <c r="B22" s="221" t="e">
        <f>SUM(B7:B21)</f>
        <v>#REF!</v>
      </c>
      <c r="C22" s="221"/>
      <c r="D22" s="221"/>
      <c r="E22" s="221"/>
      <c r="F22" s="221"/>
      <c r="G22" s="221"/>
      <c r="H22" s="221"/>
      <c r="I22" s="221"/>
      <c r="J22" s="221"/>
      <c r="K22" s="221"/>
    </row>
    <row r="23" spans="1:11" ht="15.75" thickTop="1"/>
  </sheetData>
  <sheetProtection sheet="1" objects="1" scenarios="1" pivotTables="0"/>
  <mergeCells count="10">
    <mergeCell ref="I5:I6"/>
    <mergeCell ref="J5:J6"/>
    <mergeCell ref="K5:K6"/>
    <mergeCell ref="A5:A6"/>
    <mergeCell ref="B5:B6"/>
    <mergeCell ref="D5:E5"/>
    <mergeCell ref="F5:F6"/>
    <mergeCell ref="G5:G6"/>
    <mergeCell ref="H5:H6"/>
    <mergeCell ref="C5:C6"/>
  </mergeCells>
  <pageMargins left="0.70866141732283472" right="0.21" top="0.74803149606299213" bottom="0.74803149606299213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indexed="42"/>
  </sheetPr>
  <dimension ref="A1:I325"/>
  <sheetViews>
    <sheetView showZeros="0" rightToLeft="1" workbookViewId="0">
      <pane ySplit="3" topLeftCell="A90" activePane="bottomLeft" state="frozen"/>
      <selection activeCell="D2" sqref="D2"/>
      <selection pane="bottomLeft" activeCell="D2" sqref="D2"/>
    </sheetView>
  </sheetViews>
  <sheetFormatPr defaultColWidth="0" defaultRowHeight="0" customHeight="1" zeroHeight="1"/>
  <cols>
    <col min="1" max="1" width="7.7109375" style="19" customWidth="1"/>
    <col min="2" max="2" width="26.85546875" style="20" customWidth="1"/>
    <col min="3" max="3" width="14.5703125" style="24" customWidth="1"/>
    <col min="4" max="4" width="17" style="24" bestFit="1" customWidth="1"/>
    <col min="5" max="5" width="14.5703125" style="24" customWidth="1"/>
    <col min="6" max="6" width="16.140625" style="24" bestFit="1" customWidth="1"/>
    <col min="7" max="7" width="7.5703125" style="45" customWidth="1"/>
    <col min="8" max="9" width="9.140625" style="45" customWidth="1"/>
    <col min="10" max="16384" width="9.140625" style="20" hidden="1"/>
  </cols>
  <sheetData>
    <row r="1" spans="1:9" s="4" customFormat="1" ht="27.75" customHeight="1">
      <c r="A1" s="27" t="e">
        <f>#REF!</f>
        <v>#REF!</v>
      </c>
      <c r="B1" s="1"/>
      <c r="C1" s="2"/>
      <c r="D1" s="2"/>
      <c r="E1" s="49" t="e">
        <f>IF(C270=D270," ","خطأ في قيد")</f>
        <v>#REF!</v>
      </c>
      <c r="F1" s="49"/>
      <c r="G1" s="3"/>
      <c r="H1" s="3"/>
      <c r="I1" s="39"/>
    </row>
    <row r="2" spans="1:9" s="4" customFormat="1" ht="25.5" customHeight="1">
      <c r="A2" s="25" t="s">
        <v>250</v>
      </c>
      <c r="B2" s="25"/>
      <c r="C2" s="25"/>
      <c r="D2" s="25"/>
      <c r="E2" s="5">
        <f ca="1">TODAY()</f>
        <v>43262</v>
      </c>
      <c r="F2" s="6"/>
      <c r="G2" s="39"/>
      <c r="H2" s="39"/>
      <c r="I2" s="39"/>
    </row>
    <row r="3" spans="1:9" s="7" customFormat="1" ht="34.5" customHeight="1">
      <c r="A3" s="29" t="s">
        <v>7</v>
      </c>
      <c r="B3" s="28" t="s">
        <v>8</v>
      </c>
      <c r="C3" s="28" t="s">
        <v>9</v>
      </c>
      <c r="D3" s="28" t="s">
        <v>10</v>
      </c>
      <c r="E3" s="28" t="s">
        <v>11</v>
      </c>
      <c r="F3" s="28" t="s">
        <v>12</v>
      </c>
      <c r="G3" s="40"/>
      <c r="H3" s="40"/>
      <c r="I3" s="40"/>
    </row>
    <row r="4" spans="1:9" s="10" customFormat="1" ht="22.5" customHeight="1">
      <c r="A4" s="8">
        <v>1</v>
      </c>
      <c r="B4" s="26" t="s">
        <v>51</v>
      </c>
      <c r="C4" s="46" t="e">
        <f>C5+C21</f>
        <v>#REF!</v>
      </c>
      <c r="D4" s="46" t="e">
        <f>D5+D21</f>
        <v>#REF!</v>
      </c>
      <c r="E4" s="9" t="e">
        <f>IF(C4&gt;D4,C4-D4,0)</f>
        <v>#REF!</v>
      </c>
      <c r="F4" s="9" t="e">
        <f>IF(D4&gt;C4,D4-C4,0)</f>
        <v>#REF!</v>
      </c>
      <c r="G4" s="41" t="e">
        <f>F4+E4+D4+C4</f>
        <v>#REF!</v>
      </c>
      <c r="H4" s="42"/>
      <c r="I4" s="42"/>
    </row>
    <row r="5" spans="1:9" s="11" customFormat="1" ht="22.5" customHeight="1">
      <c r="A5" s="36">
        <v>101</v>
      </c>
      <c r="B5" s="37" t="s">
        <v>17</v>
      </c>
      <c r="C5" s="38" t="e">
        <f>SUM(C6:C20)</f>
        <v>#REF!</v>
      </c>
      <c r="D5" s="38" t="e">
        <f>SUM(D6:D20)</f>
        <v>#REF!</v>
      </c>
      <c r="E5" s="38" t="e">
        <f>IF(C5&gt;D5,C5-D5,0)</f>
        <v>#REF!</v>
      </c>
      <c r="F5" s="38" t="e">
        <f>IF(D5&gt;C5,D5-C5,0)</f>
        <v>#REF!</v>
      </c>
      <c r="G5" s="41" t="e">
        <f t="shared" ref="G5:G27" si="0">F5+E5+D5+C5</f>
        <v>#REF!</v>
      </c>
      <c r="H5" s="41" t="e">
        <f t="shared" ref="H5:H83" si="1">G5+F5+E5+D5</f>
        <v>#REF!</v>
      </c>
      <c r="I5" s="43"/>
    </row>
    <row r="6" spans="1:9" s="11" customFormat="1" ht="22.5" customHeight="1">
      <c r="A6" s="12"/>
      <c r="B6" s="30" t="s">
        <v>166</v>
      </c>
      <c r="C6" s="32" t="e">
        <f>SUMIFS(#REF!,#REF!,B6,#REF!,$B$5)</f>
        <v>#REF!</v>
      </c>
      <c r="D6" s="32" t="e">
        <f>SUMIFS(#REF!,#REF!,B6,#REF!,$B$5)</f>
        <v>#REF!</v>
      </c>
      <c r="E6" s="32" t="e">
        <f t="shared" ref="E6:E9" si="2">IF(C6&gt;D6,C6-D6,0)</f>
        <v>#REF!</v>
      </c>
      <c r="F6" s="32" t="e">
        <f t="shared" ref="F6:F9" si="3">IF(D6&gt;C6,D6-C6,0)</f>
        <v>#REF!</v>
      </c>
      <c r="G6" s="41" t="e">
        <f t="shared" si="0"/>
        <v>#REF!</v>
      </c>
      <c r="H6" s="41" t="e">
        <f t="shared" si="1"/>
        <v>#REF!</v>
      </c>
      <c r="I6" s="43"/>
    </row>
    <row r="7" spans="1:9" s="11" customFormat="1" ht="22.5" customHeight="1">
      <c r="A7" s="12"/>
      <c r="B7" s="30" t="s">
        <v>60</v>
      </c>
      <c r="C7" s="32" t="e">
        <f>SUMIFS(#REF!,#REF!,B7,#REF!,$B$5)</f>
        <v>#REF!</v>
      </c>
      <c r="D7" s="32" t="e">
        <f>SUMIFS(#REF!,#REF!,B7,#REF!,$B$5)</f>
        <v>#REF!</v>
      </c>
      <c r="E7" s="32" t="e">
        <f t="shared" si="2"/>
        <v>#REF!</v>
      </c>
      <c r="F7" s="32" t="e">
        <f t="shared" si="3"/>
        <v>#REF!</v>
      </c>
      <c r="G7" s="41" t="e">
        <f t="shared" si="0"/>
        <v>#REF!</v>
      </c>
      <c r="H7" s="41" t="e">
        <f t="shared" si="1"/>
        <v>#REF!</v>
      </c>
      <c r="I7" s="43"/>
    </row>
    <row r="8" spans="1:9" s="11" customFormat="1" ht="22.5" customHeight="1">
      <c r="A8" s="12"/>
      <c r="B8" s="30" t="s">
        <v>172</v>
      </c>
      <c r="C8" s="32" t="e">
        <f>SUMIFS(#REF!,#REF!,B8,#REF!,$B$5)</f>
        <v>#REF!</v>
      </c>
      <c r="D8" s="32" t="e">
        <f>SUMIFS(#REF!,#REF!,B8,#REF!,$B$5)</f>
        <v>#REF!</v>
      </c>
      <c r="E8" s="32" t="e">
        <f t="shared" si="2"/>
        <v>#REF!</v>
      </c>
      <c r="F8" s="32" t="e">
        <f t="shared" si="3"/>
        <v>#REF!</v>
      </c>
      <c r="G8" s="41" t="e">
        <f t="shared" si="0"/>
        <v>#REF!</v>
      </c>
      <c r="H8" s="41" t="e">
        <f t="shared" si="1"/>
        <v>#REF!</v>
      </c>
      <c r="I8" s="43"/>
    </row>
    <row r="9" spans="1:9" s="13" customFormat="1" ht="22.5" customHeight="1">
      <c r="A9" s="12"/>
      <c r="B9" s="30" t="s">
        <v>170</v>
      </c>
      <c r="C9" s="32" t="e">
        <f>SUMIFS(#REF!,#REF!,B9,#REF!,$B$5)</f>
        <v>#REF!</v>
      </c>
      <c r="D9" s="32" t="e">
        <f>SUMIFS(#REF!,#REF!,B9,#REF!,$B$5)</f>
        <v>#REF!</v>
      </c>
      <c r="E9" s="32" t="e">
        <f t="shared" si="2"/>
        <v>#REF!</v>
      </c>
      <c r="F9" s="32" t="e">
        <f t="shared" si="3"/>
        <v>#REF!</v>
      </c>
      <c r="G9" s="41" t="e">
        <f t="shared" si="0"/>
        <v>#REF!</v>
      </c>
      <c r="H9" s="41" t="e">
        <f t="shared" si="1"/>
        <v>#REF!</v>
      </c>
      <c r="I9" s="44"/>
    </row>
    <row r="10" spans="1:9" s="13" customFormat="1" ht="22.5" customHeight="1">
      <c r="A10" s="12"/>
      <c r="B10" s="30" t="s">
        <v>30</v>
      </c>
      <c r="C10" s="32" t="e">
        <f>SUMIFS(#REF!,#REF!,B10,#REF!,$B$5)</f>
        <v>#REF!</v>
      </c>
      <c r="D10" s="32" t="e">
        <f>SUMIFS(#REF!,#REF!,B10,#REF!,$B$5)</f>
        <v>#REF!</v>
      </c>
      <c r="E10" s="32" t="e">
        <f t="shared" ref="E10:E20" si="4">IF(C10&gt;D10,C10-D10,0)</f>
        <v>#REF!</v>
      </c>
      <c r="F10" s="32" t="e">
        <f t="shared" ref="F10:F20" si="5">IF(D10&gt;C10,D10-C10,0)</f>
        <v>#REF!</v>
      </c>
      <c r="G10" s="41" t="e">
        <f t="shared" si="0"/>
        <v>#REF!</v>
      </c>
      <c r="H10" s="41" t="e">
        <f t="shared" si="1"/>
        <v>#REF!</v>
      </c>
      <c r="I10" s="44"/>
    </row>
    <row r="11" spans="1:9" s="13" customFormat="1" ht="22.5" customHeight="1">
      <c r="A11" s="12"/>
      <c r="B11" s="30" t="s">
        <v>192</v>
      </c>
      <c r="C11" s="32" t="e">
        <f>SUMIFS(#REF!,#REF!,B11,#REF!,$B$5)</f>
        <v>#REF!</v>
      </c>
      <c r="D11" s="32" t="e">
        <f>SUMIFS(#REF!,#REF!,B11,#REF!,$B$5)</f>
        <v>#REF!</v>
      </c>
      <c r="E11" s="32" t="e">
        <f t="shared" si="4"/>
        <v>#REF!</v>
      </c>
      <c r="F11" s="32" t="e">
        <f t="shared" si="5"/>
        <v>#REF!</v>
      </c>
      <c r="G11" s="41" t="e">
        <f t="shared" si="0"/>
        <v>#REF!</v>
      </c>
      <c r="H11" s="41" t="e">
        <f t="shared" si="1"/>
        <v>#REF!</v>
      </c>
      <c r="I11" s="44"/>
    </row>
    <row r="12" spans="1:9" s="13" customFormat="1" ht="22.5" customHeight="1">
      <c r="A12" s="12"/>
      <c r="B12" s="30" t="s">
        <v>168</v>
      </c>
      <c r="C12" s="32" t="e">
        <f>SUMIFS(#REF!,#REF!,B12,#REF!,$B$5)</f>
        <v>#REF!</v>
      </c>
      <c r="D12" s="32" t="e">
        <f>SUMIFS(#REF!,#REF!,B12,#REF!,$B$5)</f>
        <v>#REF!</v>
      </c>
      <c r="E12" s="32" t="e">
        <f t="shared" si="4"/>
        <v>#REF!</v>
      </c>
      <c r="F12" s="32" t="e">
        <f t="shared" si="5"/>
        <v>#REF!</v>
      </c>
      <c r="G12" s="41" t="e">
        <f t="shared" si="0"/>
        <v>#REF!</v>
      </c>
      <c r="H12" s="41" t="e">
        <f t="shared" si="1"/>
        <v>#REF!</v>
      </c>
      <c r="I12" s="44"/>
    </row>
    <row r="13" spans="1:9" s="13" customFormat="1" ht="22.5" customHeight="1">
      <c r="A13" s="12"/>
      <c r="B13" s="30" t="s">
        <v>31</v>
      </c>
      <c r="C13" s="32" t="e">
        <f>SUMIFS(#REF!,#REF!,B13,#REF!,$B$5)</f>
        <v>#REF!</v>
      </c>
      <c r="D13" s="32" t="e">
        <f>SUMIFS(#REF!,#REF!,B13,#REF!,$B$5)</f>
        <v>#REF!</v>
      </c>
      <c r="E13" s="32" t="e">
        <f t="shared" si="4"/>
        <v>#REF!</v>
      </c>
      <c r="F13" s="32" t="e">
        <f t="shared" si="5"/>
        <v>#REF!</v>
      </c>
      <c r="G13" s="41" t="e">
        <f t="shared" si="0"/>
        <v>#REF!</v>
      </c>
      <c r="H13" s="41" t="e">
        <f t="shared" si="1"/>
        <v>#REF!</v>
      </c>
      <c r="I13" s="44"/>
    </row>
    <row r="14" spans="1:9" s="13" customFormat="1" ht="22.5" customHeight="1">
      <c r="A14" s="12"/>
      <c r="B14" s="30" t="s">
        <v>167</v>
      </c>
      <c r="C14" s="32" t="e">
        <f>SUMIFS(#REF!,#REF!,B14,#REF!,$B$5)</f>
        <v>#REF!</v>
      </c>
      <c r="D14" s="32" t="e">
        <f>SUMIFS(#REF!,#REF!,B14,#REF!,$B$5)</f>
        <v>#REF!</v>
      </c>
      <c r="E14" s="32" t="e">
        <f t="shared" si="4"/>
        <v>#REF!</v>
      </c>
      <c r="F14" s="32" t="e">
        <f t="shared" si="5"/>
        <v>#REF!</v>
      </c>
      <c r="G14" s="41" t="e">
        <f t="shared" si="0"/>
        <v>#REF!</v>
      </c>
      <c r="H14" s="41" t="e">
        <f t="shared" si="1"/>
        <v>#REF!</v>
      </c>
      <c r="I14" s="44"/>
    </row>
    <row r="15" spans="1:9" s="13" customFormat="1" ht="22.5" customHeight="1">
      <c r="A15" s="12"/>
      <c r="B15" s="30" t="s">
        <v>32</v>
      </c>
      <c r="C15" s="32" t="e">
        <f>SUMIFS(#REF!,#REF!,B15,#REF!,$B$5)</f>
        <v>#REF!</v>
      </c>
      <c r="D15" s="32" t="e">
        <f>SUMIFS(#REF!,#REF!,B15,#REF!,$B$5)</f>
        <v>#REF!</v>
      </c>
      <c r="E15" s="32" t="e">
        <f t="shared" si="4"/>
        <v>#REF!</v>
      </c>
      <c r="F15" s="32" t="e">
        <f t="shared" si="5"/>
        <v>#REF!</v>
      </c>
      <c r="G15" s="41" t="e">
        <f t="shared" si="0"/>
        <v>#REF!</v>
      </c>
      <c r="H15" s="41" t="e">
        <f t="shared" si="1"/>
        <v>#REF!</v>
      </c>
      <c r="I15" s="44"/>
    </row>
    <row r="16" spans="1:9" s="13" customFormat="1" ht="22.5" customHeight="1">
      <c r="A16" s="12"/>
      <c r="B16" s="30" t="s">
        <v>318</v>
      </c>
      <c r="C16" s="32" t="e">
        <f>SUMIFS(#REF!,#REF!,B16,#REF!,$B$5)</f>
        <v>#REF!</v>
      </c>
      <c r="D16" s="32" t="e">
        <f>SUMIFS(#REF!,#REF!,B16,#REF!,$B$5)</f>
        <v>#REF!</v>
      </c>
      <c r="E16" s="32" t="e">
        <f t="shared" ref="E16" si="6">IF(C16&gt;D16,C16-D16,0)</f>
        <v>#REF!</v>
      </c>
      <c r="F16" s="32" t="e">
        <f t="shared" ref="F16" si="7">IF(D16&gt;C16,D16-C16,0)</f>
        <v>#REF!</v>
      </c>
      <c r="G16" s="41" t="e">
        <f t="shared" ref="G16:G18" si="8">F16+E16+D16+C16</f>
        <v>#REF!</v>
      </c>
      <c r="H16" s="41" t="e">
        <f t="shared" ref="H16:H18" si="9">G16+F16+E16+D16</f>
        <v>#REF!</v>
      </c>
      <c r="I16" s="44"/>
    </row>
    <row r="17" spans="1:9" s="13" customFormat="1" ht="22.5" customHeight="1">
      <c r="A17" s="12"/>
      <c r="B17" s="30" t="s">
        <v>169</v>
      </c>
      <c r="C17" s="32" t="e">
        <f>SUMIFS(#REF!,#REF!,B17,#REF!,$B$5)</f>
        <v>#REF!</v>
      </c>
      <c r="D17" s="32" t="e">
        <f>SUMIFS(#REF!,#REF!,B17,#REF!,$B$5)</f>
        <v>#REF!</v>
      </c>
      <c r="E17" s="32" t="e">
        <f t="shared" si="4"/>
        <v>#REF!</v>
      </c>
      <c r="F17" s="32" t="e">
        <f t="shared" si="5"/>
        <v>#REF!</v>
      </c>
      <c r="G17" s="41" t="e">
        <f t="shared" si="8"/>
        <v>#REF!</v>
      </c>
      <c r="H17" s="41" t="e">
        <f t="shared" si="9"/>
        <v>#REF!</v>
      </c>
      <c r="I17" s="44"/>
    </row>
    <row r="18" spans="1:9" s="13" customFormat="1" ht="22.5" customHeight="1">
      <c r="A18" s="12"/>
      <c r="B18" s="30" t="s">
        <v>307</v>
      </c>
      <c r="C18" s="32" t="e">
        <f>SUMIFS(#REF!,#REF!,B18,#REF!,$B$5)</f>
        <v>#REF!</v>
      </c>
      <c r="D18" s="32" t="e">
        <f>SUMIFS(#REF!,#REF!,B18,#REF!,$B$5)</f>
        <v>#REF!</v>
      </c>
      <c r="E18" s="32" t="e">
        <f t="shared" si="4"/>
        <v>#REF!</v>
      </c>
      <c r="F18" s="32" t="e">
        <f t="shared" si="5"/>
        <v>#REF!</v>
      </c>
      <c r="G18" s="41" t="e">
        <f t="shared" si="8"/>
        <v>#REF!</v>
      </c>
      <c r="H18" s="41" t="e">
        <f t="shared" si="9"/>
        <v>#REF!</v>
      </c>
      <c r="I18" s="44"/>
    </row>
    <row r="19" spans="1:9" s="13" customFormat="1" ht="22.5" customHeight="1">
      <c r="A19" s="12"/>
      <c r="B19" s="30" t="s">
        <v>308</v>
      </c>
      <c r="C19" s="32" t="e">
        <f>SUMIFS(#REF!,#REF!,B19,#REF!,$B$5)</f>
        <v>#REF!</v>
      </c>
      <c r="D19" s="32" t="e">
        <f>SUMIFS(#REF!,#REF!,B19,#REF!,$B$5)</f>
        <v>#REF!</v>
      </c>
      <c r="E19" s="32" t="e">
        <f t="shared" ref="E19" si="10">IF(C19&gt;D19,C19-D19,0)</f>
        <v>#REF!</v>
      </c>
      <c r="F19" s="32" t="e">
        <f t="shared" ref="F19" si="11">IF(D19&gt;C19,D19-C19,0)</f>
        <v>#REF!</v>
      </c>
      <c r="G19" s="41" t="e">
        <f t="shared" ref="G19" si="12">F19+E19+D19+C19</f>
        <v>#REF!</v>
      </c>
      <c r="H19" s="41" t="e">
        <f t="shared" si="1"/>
        <v>#REF!</v>
      </c>
      <c r="I19" s="44"/>
    </row>
    <row r="20" spans="1:9" s="13" customFormat="1" ht="22.5" customHeight="1">
      <c r="A20" s="12"/>
      <c r="B20" s="30" t="s">
        <v>66</v>
      </c>
      <c r="C20" s="32" t="e">
        <f>SUMIFS(#REF!,#REF!,B20,#REF!,$B$5)</f>
        <v>#REF!</v>
      </c>
      <c r="D20" s="32" t="e">
        <f>SUMIFS(#REF!,#REF!,B20,#REF!,$B$5)</f>
        <v>#REF!</v>
      </c>
      <c r="E20" s="32" t="e">
        <f t="shared" si="4"/>
        <v>#REF!</v>
      </c>
      <c r="F20" s="32" t="e">
        <f t="shared" si="5"/>
        <v>#REF!</v>
      </c>
      <c r="G20" s="41" t="e">
        <f t="shared" si="0"/>
        <v>#REF!</v>
      </c>
      <c r="H20" s="41" t="e">
        <f t="shared" si="1"/>
        <v>#REF!</v>
      </c>
      <c r="I20" s="44"/>
    </row>
    <row r="21" spans="1:9" s="13" customFormat="1" ht="22.5" customHeight="1">
      <c r="A21" s="177">
        <v>102</v>
      </c>
      <c r="B21" s="178" t="s">
        <v>52</v>
      </c>
      <c r="C21" s="179" t="e">
        <f>C22+C23+C27+C30+C38+C41+C54+C63+C67+C79+C82+C86+C92+C123+C155</f>
        <v>#REF!</v>
      </c>
      <c r="D21" s="179" t="e">
        <f>D22+D23+D27+D30+D38+D41+D54+D63+D67+D79+D82+D86+D92+D123+D155</f>
        <v>#REF!</v>
      </c>
      <c r="E21" s="179" t="e">
        <f>IF(C21&gt;D21,C21-D21,0)</f>
        <v>#REF!</v>
      </c>
      <c r="F21" s="179" t="e">
        <f>IF(D21&gt;C21,D21-C21,0)</f>
        <v>#REF!</v>
      </c>
      <c r="G21" s="41" t="e">
        <f t="shared" si="0"/>
        <v>#REF!</v>
      </c>
      <c r="H21" s="41" t="e">
        <f t="shared" si="1"/>
        <v>#REF!</v>
      </c>
      <c r="I21" s="44"/>
    </row>
    <row r="22" spans="1:9" s="13" customFormat="1" ht="22.5" customHeight="1">
      <c r="A22" s="34">
        <v>10201</v>
      </c>
      <c r="B22" s="35" t="s">
        <v>145</v>
      </c>
      <c r="C22" s="33" t="e">
        <f>SUMIFS(#REF!,#REF!,B22,#REF!,$B$22)</f>
        <v>#REF!</v>
      </c>
      <c r="D22" s="33" t="e">
        <f>SUMIFS(#REF!,#REF!,B22,#REF!,$B$22)</f>
        <v>#REF!</v>
      </c>
      <c r="E22" s="33" t="e">
        <f t="shared" ref="E22" si="13">IF(C22&gt;D22,C22-D22,0)</f>
        <v>#REF!</v>
      </c>
      <c r="F22" s="33" t="e">
        <f t="shared" ref="F22" si="14">IF(D22&gt;C22,D22-C22,0)</f>
        <v>#REF!</v>
      </c>
      <c r="G22" s="41" t="e">
        <f t="shared" si="0"/>
        <v>#REF!</v>
      </c>
      <c r="H22" s="41" t="e">
        <f t="shared" si="1"/>
        <v>#REF!</v>
      </c>
      <c r="I22" s="44"/>
    </row>
    <row r="23" spans="1:9" s="13" customFormat="1" ht="22.5" customHeight="1">
      <c r="A23" s="34">
        <v>10202</v>
      </c>
      <c r="B23" s="35" t="s">
        <v>0</v>
      </c>
      <c r="C23" s="33" t="e">
        <f>SUM(C24:C26)</f>
        <v>#REF!</v>
      </c>
      <c r="D23" s="33" t="e">
        <f>SUM(D24:D26)</f>
        <v>#REF!</v>
      </c>
      <c r="E23" s="48" t="e">
        <f>IF(C23&gt;D23,C23-D23,0)</f>
        <v>#REF!</v>
      </c>
      <c r="F23" s="48" t="e">
        <f>IF(D23&gt;C23,D23-C23,0)</f>
        <v>#REF!</v>
      </c>
      <c r="G23" s="41" t="e">
        <f t="shared" si="0"/>
        <v>#REF!</v>
      </c>
      <c r="H23" s="41" t="e">
        <f t="shared" si="1"/>
        <v>#REF!</v>
      </c>
      <c r="I23" s="44"/>
    </row>
    <row r="24" spans="1:9" s="13" customFormat="1" ht="22.5" customHeight="1">
      <c r="A24" s="12"/>
      <c r="B24" s="30" t="s">
        <v>146</v>
      </c>
      <c r="C24" s="32" t="e">
        <f>SUMIFS(#REF!,#REF!,B24,#REF!,$B$23)</f>
        <v>#REF!</v>
      </c>
      <c r="D24" s="32" t="e">
        <f>SUMIFS(#REF!,#REF!,B24,#REF!,$B$23)</f>
        <v>#REF!</v>
      </c>
      <c r="E24" s="32" t="e">
        <f t="shared" ref="E24" si="15">IF(C24&gt;D24,C24-D24,0)</f>
        <v>#REF!</v>
      </c>
      <c r="F24" s="32" t="e">
        <f t="shared" ref="F24" si="16">IF(D24&gt;C24,D24-C24,0)</f>
        <v>#REF!</v>
      </c>
      <c r="G24" s="41" t="e">
        <f t="shared" si="0"/>
        <v>#REF!</v>
      </c>
      <c r="H24" s="41" t="e">
        <f t="shared" si="1"/>
        <v>#REF!</v>
      </c>
      <c r="I24" s="44"/>
    </row>
    <row r="25" spans="1:9" s="13" customFormat="1" ht="22.5" customHeight="1">
      <c r="A25" s="12"/>
      <c r="B25" s="30" t="s">
        <v>193</v>
      </c>
      <c r="C25" s="32" t="e">
        <f>SUMIFS(#REF!,#REF!,B25,#REF!,$B$23)</f>
        <v>#REF!</v>
      </c>
      <c r="D25" s="32" t="e">
        <f>SUMIFS(#REF!,#REF!,B25,#REF!,$B$23)</f>
        <v>#REF!</v>
      </c>
      <c r="E25" s="32" t="e">
        <f t="shared" ref="E25:E26" si="17">IF(C25&gt;D25,C25-D25,0)</f>
        <v>#REF!</v>
      </c>
      <c r="F25" s="32" t="e">
        <f t="shared" ref="F25:F26" si="18">IF(D25&gt;C25,D25-C25,0)</f>
        <v>#REF!</v>
      </c>
      <c r="G25" s="41" t="e">
        <f t="shared" si="0"/>
        <v>#REF!</v>
      </c>
      <c r="H25" s="41" t="e">
        <f t="shared" si="1"/>
        <v>#REF!</v>
      </c>
      <c r="I25" s="44"/>
    </row>
    <row r="26" spans="1:9" s="13" customFormat="1" ht="22.5" customHeight="1">
      <c r="A26" s="12"/>
      <c r="B26" s="30" t="s">
        <v>165</v>
      </c>
      <c r="C26" s="32" t="e">
        <f>SUMIFS(#REF!,#REF!,B26,#REF!,$B$23)</f>
        <v>#REF!</v>
      </c>
      <c r="D26" s="32" t="e">
        <f>SUMIFS(#REF!,#REF!,B26,#REF!,$B$23)</f>
        <v>#REF!</v>
      </c>
      <c r="E26" s="32" t="e">
        <f t="shared" si="17"/>
        <v>#REF!</v>
      </c>
      <c r="F26" s="32" t="e">
        <f t="shared" si="18"/>
        <v>#REF!</v>
      </c>
      <c r="G26" s="41" t="e">
        <f t="shared" si="0"/>
        <v>#REF!</v>
      </c>
      <c r="H26" s="41" t="e">
        <f t="shared" si="1"/>
        <v>#REF!</v>
      </c>
      <c r="I26" s="44"/>
    </row>
    <row r="27" spans="1:9" s="13" customFormat="1" ht="22.5" customHeight="1">
      <c r="A27" s="34">
        <v>10203</v>
      </c>
      <c r="B27" s="35" t="s">
        <v>187</v>
      </c>
      <c r="C27" s="33" t="e">
        <f>SUM(C28:C29)</f>
        <v>#REF!</v>
      </c>
      <c r="D27" s="33" t="e">
        <f>SUM(D28:D29)</f>
        <v>#REF!</v>
      </c>
      <c r="E27" s="48" t="e">
        <f>IF(C27&gt;D27,C27-D27,0)</f>
        <v>#REF!</v>
      </c>
      <c r="F27" s="48" t="e">
        <f>IF(D27&gt;C27,D27-C27,0)</f>
        <v>#REF!</v>
      </c>
      <c r="G27" s="41" t="e">
        <f t="shared" si="0"/>
        <v>#REF!</v>
      </c>
      <c r="H27" s="41" t="e">
        <f t="shared" si="1"/>
        <v>#REF!</v>
      </c>
      <c r="I27" s="44"/>
    </row>
    <row r="28" spans="1:9" s="13" customFormat="1" ht="22.5" customHeight="1">
      <c r="A28" s="12"/>
      <c r="B28" s="159" t="s">
        <v>194</v>
      </c>
      <c r="C28" s="32" t="e">
        <f>SUMIFS(#REF!,#REF!,B28,#REF!,$B$27)</f>
        <v>#REF!</v>
      </c>
      <c r="D28" s="32" t="e">
        <f>SUMIFS(#REF!,#REF!,B28,#REF!,$B$27)</f>
        <v>#REF!</v>
      </c>
      <c r="E28" s="32" t="e">
        <f t="shared" ref="E28:E29" si="19">IF(C28&gt;D28,C28-D28,0)</f>
        <v>#REF!</v>
      </c>
      <c r="F28" s="32" t="e">
        <f t="shared" ref="F28:F29" si="20">IF(D28&gt;C28,D28-C28,0)</f>
        <v>#REF!</v>
      </c>
      <c r="G28" s="41" t="e">
        <f t="shared" ref="G28:G70" si="21">F28+E28+D28+C28</f>
        <v>#REF!</v>
      </c>
      <c r="H28" s="41" t="e">
        <f t="shared" si="1"/>
        <v>#REF!</v>
      </c>
      <c r="I28" s="44"/>
    </row>
    <row r="29" spans="1:9" s="13" customFormat="1" ht="22.5" customHeight="1">
      <c r="A29" s="12"/>
      <c r="B29" s="30"/>
      <c r="C29" s="32" t="e">
        <f>SUMIFS(#REF!,#REF!,B29,#REF!,$B$27)</f>
        <v>#REF!</v>
      </c>
      <c r="D29" s="32" t="e">
        <f>SUMIFS(#REF!,#REF!,B29,#REF!,$B$27)</f>
        <v>#REF!</v>
      </c>
      <c r="E29" s="32" t="e">
        <f t="shared" si="19"/>
        <v>#REF!</v>
      </c>
      <c r="F29" s="32" t="e">
        <f t="shared" si="20"/>
        <v>#REF!</v>
      </c>
      <c r="G29" s="41" t="e">
        <f t="shared" si="21"/>
        <v>#REF!</v>
      </c>
      <c r="H29" s="41" t="e">
        <f t="shared" si="1"/>
        <v>#REF!</v>
      </c>
      <c r="I29" s="44"/>
    </row>
    <row r="30" spans="1:9" s="13" customFormat="1" ht="22.5" customHeight="1">
      <c r="A30" s="34">
        <v>10204</v>
      </c>
      <c r="B30" s="35" t="s">
        <v>188</v>
      </c>
      <c r="C30" s="33" t="e">
        <f>SUM(C31:C33)</f>
        <v>#REF!</v>
      </c>
      <c r="D30" s="33" t="e">
        <f>SUM(D31:D33)</f>
        <v>#REF!</v>
      </c>
      <c r="E30" s="48" t="e">
        <f>IF(C30&gt;D30,C30-D30,0)</f>
        <v>#REF!</v>
      </c>
      <c r="F30" s="48" t="e">
        <f>IF(D30&gt;C30,D30-C30,0)</f>
        <v>#REF!</v>
      </c>
      <c r="G30" s="41" t="e">
        <f t="shared" si="21"/>
        <v>#REF!</v>
      </c>
      <c r="H30" s="41" t="e">
        <f t="shared" si="1"/>
        <v>#REF!</v>
      </c>
      <c r="I30" s="44"/>
    </row>
    <row r="31" spans="1:9" s="13" customFormat="1" ht="22.5" customHeight="1">
      <c r="A31" s="12"/>
      <c r="B31" s="159" t="s">
        <v>189</v>
      </c>
      <c r="C31" s="32" t="e">
        <f>SUMIFS(#REF!,#REF!,B31,#REF!,$B$30)</f>
        <v>#REF!</v>
      </c>
      <c r="D31" s="32" t="e">
        <f>SUMIFS(#REF!,#REF!,B31,#REF!,$B$30)</f>
        <v>#REF!</v>
      </c>
      <c r="E31" s="32" t="e">
        <f t="shared" ref="E31:E37" si="22">IF(C31&gt;D31,C31-D31,0)</f>
        <v>#REF!</v>
      </c>
      <c r="F31" s="32" t="e">
        <f t="shared" ref="F31:F37" si="23">IF(D31&gt;C31,D31-C31,0)</f>
        <v>#REF!</v>
      </c>
      <c r="G31" s="41" t="e">
        <f t="shared" si="21"/>
        <v>#REF!</v>
      </c>
      <c r="H31" s="41" t="e">
        <f t="shared" si="1"/>
        <v>#REF!</v>
      </c>
      <c r="I31" s="44"/>
    </row>
    <row r="32" spans="1:9" s="13" customFormat="1" ht="22.5" customHeight="1">
      <c r="A32" s="12"/>
      <c r="B32" s="30"/>
      <c r="C32" s="32" t="e">
        <f>SUMIFS(#REF!,#REF!,B32,#REF!,$B$30)</f>
        <v>#REF!</v>
      </c>
      <c r="D32" s="32" t="e">
        <f>SUMIFS(#REF!,#REF!,B32,#REF!,$B$30)</f>
        <v>#REF!</v>
      </c>
      <c r="E32" s="32" t="e">
        <f t="shared" si="22"/>
        <v>#REF!</v>
      </c>
      <c r="F32" s="32" t="e">
        <f t="shared" si="23"/>
        <v>#REF!</v>
      </c>
      <c r="G32" s="41" t="e">
        <f t="shared" si="21"/>
        <v>#REF!</v>
      </c>
      <c r="H32" s="41" t="e">
        <f t="shared" si="1"/>
        <v>#REF!</v>
      </c>
      <c r="I32" s="44"/>
    </row>
    <row r="33" spans="1:9" s="13" customFormat="1" ht="22.5" customHeight="1">
      <c r="A33" s="12"/>
      <c r="B33" s="30"/>
      <c r="C33" s="32"/>
      <c r="D33" s="32"/>
      <c r="E33" s="32"/>
      <c r="F33" s="32"/>
      <c r="G33" s="41">
        <f t="shared" si="21"/>
        <v>0</v>
      </c>
      <c r="H33" s="41">
        <f t="shared" si="1"/>
        <v>0</v>
      </c>
      <c r="I33" s="44"/>
    </row>
    <row r="34" spans="1:9" s="13" customFormat="1" ht="22.5" customHeight="1">
      <c r="A34" s="34"/>
      <c r="B34" s="35"/>
      <c r="C34" s="33" t="e">
        <f>SUM(C35:C37)</f>
        <v>#REF!</v>
      </c>
      <c r="D34" s="33" t="e">
        <f>SUM(D35:D37)</f>
        <v>#REF!</v>
      </c>
      <c r="E34" s="48" t="e">
        <f>IF(C34&gt;D34,C34-D34,0)</f>
        <v>#REF!</v>
      </c>
      <c r="F34" s="48" t="e">
        <f>IF(D34&gt;C34,D34-C34,0)</f>
        <v>#REF!</v>
      </c>
      <c r="G34" s="41" t="e">
        <f t="shared" si="21"/>
        <v>#REF!</v>
      </c>
      <c r="H34" s="41" t="e">
        <f t="shared" si="1"/>
        <v>#REF!</v>
      </c>
      <c r="I34" s="44"/>
    </row>
    <row r="35" spans="1:9" s="13" customFormat="1" ht="22.5" customHeight="1">
      <c r="A35" s="12"/>
      <c r="B35" s="159"/>
      <c r="C35" s="32" t="e">
        <f>SUMIFS(#REF!,#REF!,B35,#REF!,$B$30)</f>
        <v>#REF!</v>
      </c>
      <c r="D35" s="32" t="e">
        <f>SUMIFS(#REF!,#REF!,B35,#REF!,$B$30)</f>
        <v>#REF!</v>
      </c>
      <c r="E35" s="32" t="e">
        <f t="shared" si="22"/>
        <v>#REF!</v>
      </c>
      <c r="F35" s="32" t="e">
        <f t="shared" si="23"/>
        <v>#REF!</v>
      </c>
      <c r="G35" s="41" t="e">
        <f t="shared" si="21"/>
        <v>#REF!</v>
      </c>
      <c r="H35" s="41" t="e">
        <f t="shared" si="1"/>
        <v>#REF!</v>
      </c>
      <c r="I35" s="44"/>
    </row>
    <row r="36" spans="1:9" s="13" customFormat="1" ht="22.5" customHeight="1">
      <c r="A36" s="12"/>
      <c r="B36" s="30"/>
      <c r="C36" s="32" t="e">
        <f>SUMIFS(#REF!,#REF!,B36,#REF!,$B$30)</f>
        <v>#REF!</v>
      </c>
      <c r="D36" s="32" t="e">
        <f>SUMIFS(#REF!,#REF!,B36,#REF!,$B$30)</f>
        <v>#REF!</v>
      </c>
      <c r="E36" s="32" t="e">
        <f t="shared" si="22"/>
        <v>#REF!</v>
      </c>
      <c r="F36" s="32" t="e">
        <f t="shared" si="23"/>
        <v>#REF!</v>
      </c>
      <c r="G36" s="41" t="e">
        <f t="shared" si="21"/>
        <v>#REF!</v>
      </c>
      <c r="H36" s="41" t="e">
        <f t="shared" si="1"/>
        <v>#REF!</v>
      </c>
      <c r="I36" s="44"/>
    </row>
    <row r="37" spans="1:9" s="13" customFormat="1" ht="22.5" customHeight="1">
      <c r="A37" s="12"/>
      <c r="B37" s="30"/>
      <c r="C37" s="32" t="e">
        <f>SUMIFS(#REF!,#REF!,B37,#REF!,$B$30)</f>
        <v>#REF!</v>
      </c>
      <c r="D37" s="32" t="e">
        <f>SUMIFS(#REF!,#REF!,B37,#REF!,$B$30)</f>
        <v>#REF!</v>
      </c>
      <c r="E37" s="32" t="e">
        <f t="shared" si="22"/>
        <v>#REF!</v>
      </c>
      <c r="F37" s="32" t="e">
        <f t="shared" si="23"/>
        <v>#REF!</v>
      </c>
      <c r="G37" s="41" t="e">
        <f t="shared" si="21"/>
        <v>#REF!</v>
      </c>
      <c r="H37" s="41" t="e">
        <f t="shared" si="1"/>
        <v>#REF!</v>
      </c>
      <c r="I37" s="44"/>
    </row>
    <row r="38" spans="1:9" s="13" customFormat="1" ht="22.5" customHeight="1">
      <c r="A38" s="34">
        <v>10205</v>
      </c>
      <c r="B38" s="35" t="s">
        <v>206</v>
      </c>
      <c r="C38" s="33" t="e">
        <f>SUM(C39:C40)</f>
        <v>#REF!</v>
      </c>
      <c r="D38" s="33" t="e">
        <f>SUM(D39:D40)</f>
        <v>#REF!</v>
      </c>
      <c r="E38" s="48" t="e">
        <f>IF(C38&gt;D38,C38-D38,0)</f>
        <v>#REF!</v>
      </c>
      <c r="F38" s="48" t="e">
        <f>IF(D38&gt;C38,D38-C38,0)</f>
        <v>#REF!</v>
      </c>
      <c r="G38" s="41" t="e">
        <f t="shared" si="21"/>
        <v>#REF!</v>
      </c>
      <c r="H38" s="41" t="e">
        <f t="shared" si="1"/>
        <v>#REF!</v>
      </c>
      <c r="I38" s="44"/>
    </row>
    <row r="39" spans="1:9" s="13" customFormat="1" ht="22.5" customHeight="1">
      <c r="A39" s="12"/>
      <c r="B39" s="30" t="s">
        <v>190</v>
      </c>
      <c r="C39" s="32" t="e">
        <f>SUMIFS(#REF!,#REF!,B39,#REF!,$B$38)</f>
        <v>#REF!</v>
      </c>
      <c r="D39" s="32" t="e">
        <f>SUMIFS(#REF!,#REF!,B39,#REF!,$B$38)</f>
        <v>#REF!</v>
      </c>
      <c r="E39" s="32" t="e">
        <f t="shared" ref="E39:E40" si="24">IF(C39&gt;D39,C39-D39,0)</f>
        <v>#REF!</v>
      </c>
      <c r="F39" s="32" t="e">
        <f t="shared" ref="F39:F40" si="25">IF(D39&gt;C39,D39-C39,0)</f>
        <v>#REF!</v>
      </c>
      <c r="G39" s="41" t="e">
        <f t="shared" si="21"/>
        <v>#REF!</v>
      </c>
      <c r="H39" s="41" t="e">
        <f t="shared" si="1"/>
        <v>#REF!</v>
      </c>
      <c r="I39" s="44"/>
    </row>
    <row r="40" spans="1:9" s="13" customFormat="1" ht="22.5" customHeight="1">
      <c r="A40" s="12"/>
      <c r="B40" s="30" t="s">
        <v>147</v>
      </c>
      <c r="C40" s="32" t="e">
        <f>SUMIFS(#REF!,#REF!,B40,#REF!,$B$38)</f>
        <v>#REF!</v>
      </c>
      <c r="D40" s="32" t="e">
        <f>SUMIFS(#REF!,#REF!,B40,#REF!,$B$38)</f>
        <v>#REF!</v>
      </c>
      <c r="E40" s="32" t="e">
        <f t="shared" si="24"/>
        <v>#REF!</v>
      </c>
      <c r="F40" s="32" t="e">
        <f t="shared" si="25"/>
        <v>#REF!</v>
      </c>
      <c r="G40" s="41" t="e">
        <f t="shared" si="21"/>
        <v>#REF!</v>
      </c>
      <c r="H40" s="41" t="e">
        <f t="shared" si="1"/>
        <v>#REF!</v>
      </c>
      <c r="I40" s="44"/>
    </row>
    <row r="41" spans="1:9" s="13" customFormat="1" ht="22.5" customHeight="1">
      <c r="A41" s="34">
        <v>10206</v>
      </c>
      <c r="B41" s="35" t="s">
        <v>1</v>
      </c>
      <c r="C41" s="33" t="e">
        <f>SUM(C42:C53)</f>
        <v>#REF!</v>
      </c>
      <c r="D41" s="33" t="e">
        <f>SUM(D42:D53)</f>
        <v>#REF!</v>
      </c>
      <c r="E41" s="48" t="e">
        <f>IF(C41&gt;D41,C41-D41,0)</f>
        <v>#REF!</v>
      </c>
      <c r="F41" s="48" t="e">
        <f>IF(D41&gt;C41,D41-C41,0)</f>
        <v>#REF!</v>
      </c>
      <c r="G41" s="41" t="e">
        <f t="shared" si="21"/>
        <v>#REF!</v>
      </c>
      <c r="H41" s="41" t="e">
        <f t="shared" si="1"/>
        <v>#REF!</v>
      </c>
      <c r="I41" s="44"/>
    </row>
    <row r="42" spans="1:9" s="13" customFormat="1" ht="22.5" customHeight="1">
      <c r="A42" s="12"/>
      <c r="B42" s="30" t="s">
        <v>149</v>
      </c>
      <c r="C42" s="32" t="e">
        <f>SUMIFS(#REF!,#REF!,B42,#REF!,$B$41)</f>
        <v>#REF!</v>
      </c>
      <c r="D42" s="32" t="e">
        <f>SUMIFS(#REF!,#REF!,B42,#REF!,$B$41)</f>
        <v>#REF!</v>
      </c>
      <c r="E42" s="32" t="e">
        <f t="shared" ref="E42" si="26">IF(C42&gt;D42,C42-D42,0)</f>
        <v>#REF!</v>
      </c>
      <c r="F42" s="32" t="e">
        <f t="shared" ref="F42" si="27">IF(D42&gt;C42,D42-C42,0)</f>
        <v>#REF!</v>
      </c>
      <c r="G42" s="41" t="e">
        <f t="shared" si="21"/>
        <v>#REF!</v>
      </c>
      <c r="H42" s="41" t="e">
        <f t="shared" si="1"/>
        <v>#REF!</v>
      </c>
      <c r="I42" s="44"/>
    </row>
    <row r="43" spans="1:9" s="13" customFormat="1" ht="22.5" customHeight="1">
      <c r="A43" s="12"/>
      <c r="B43" s="30" t="s">
        <v>150</v>
      </c>
      <c r="C43" s="32" t="e">
        <f>SUMIFS(#REF!,#REF!,B43,#REF!,$B$41)</f>
        <v>#REF!</v>
      </c>
      <c r="D43" s="32" t="e">
        <f>SUMIFS(#REF!,#REF!,B43,#REF!,$B$41)</f>
        <v>#REF!</v>
      </c>
      <c r="E43" s="32" t="e">
        <f t="shared" ref="E43:E48" si="28">IF(C43&gt;D43,C43-D43,0)</f>
        <v>#REF!</v>
      </c>
      <c r="F43" s="32" t="e">
        <f t="shared" ref="F43:F48" si="29">IF(D43&gt;C43,D43-C43,0)</f>
        <v>#REF!</v>
      </c>
      <c r="G43" s="41" t="e">
        <f t="shared" si="21"/>
        <v>#REF!</v>
      </c>
      <c r="H43" s="41" t="e">
        <f t="shared" si="1"/>
        <v>#REF!</v>
      </c>
      <c r="I43" s="44"/>
    </row>
    <row r="44" spans="1:9" s="13" customFormat="1" ht="22.5" customHeight="1">
      <c r="A44" s="12"/>
      <c r="B44" s="30" t="s">
        <v>196</v>
      </c>
      <c r="C44" s="32" t="e">
        <f>SUMIFS(#REF!,#REF!,B44,#REF!,$B$41)</f>
        <v>#REF!</v>
      </c>
      <c r="D44" s="32" t="e">
        <f>SUMIFS(#REF!,#REF!,B44,#REF!,$B$41)</f>
        <v>#REF!</v>
      </c>
      <c r="E44" s="32" t="e">
        <f t="shared" si="28"/>
        <v>#REF!</v>
      </c>
      <c r="F44" s="32" t="e">
        <f t="shared" si="29"/>
        <v>#REF!</v>
      </c>
      <c r="G44" s="41" t="e">
        <f t="shared" si="21"/>
        <v>#REF!</v>
      </c>
      <c r="H44" s="41" t="e">
        <f t="shared" si="1"/>
        <v>#REF!</v>
      </c>
      <c r="I44" s="44"/>
    </row>
    <row r="45" spans="1:9" s="13" customFormat="1" ht="22.5" customHeight="1">
      <c r="A45" s="12"/>
      <c r="B45" s="30" t="s">
        <v>148</v>
      </c>
      <c r="C45" s="32" t="e">
        <f>SUMIFS(#REF!,#REF!,B45,#REF!,$B$41)</f>
        <v>#REF!</v>
      </c>
      <c r="D45" s="32" t="e">
        <f>SUMIFS(#REF!,#REF!,B45,#REF!,$B$41)</f>
        <v>#REF!</v>
      </c>
      <c r="E45" s="32" t="e">
        <f t="shared" si="28"/>
        <v>#REF!</v>
      </c>
      <c r="F45" s="32" t="e">
        <f t="shared" si="29"/>
        <v>#REF!</v>
      </c>
      <c r="G45" s="41" t="e">
        <f t="shared" si="21"/>
        <v>#REF!</v>
      </c>
      <c r="H45" s="41" t="e">
        <f t="shared" si="1"/>
        <v>#REF!</v>
      </c>
      <c r="I45" s="44"/>
    </row>
    <row r="46" spans="1:9" s="13" customFormat="1" ht="22.5" customHeight="1">
      <c r="A46" s="12"/>
      <c r="B46" s="30" t="s">
        <v>195</v>
      </c>
      <c r="C46" s="32" t="e">
        <f>SUMIFS(#REF!,#REF!,B46,#REF!,$B$41)</f>
        <v>#REF!</v>
      </c>
      <c r="D46" s="32" t="e">
        <f>SUMIFS(#REF!,#REF!,B46,#REF!,$B$41)</f>
        <v>#REF!</v>
      </c>
      <c r="E46" s="32" t="e">
        <f t="shared" si="28"/>
        <v>#REF!</v>
      </c>
      <c r="F46" s="32" t="e">
        <f t="shared" si="29"/>
        <v>#REF!</v>
      </c>
      <c r="G46" s="41" t="e">
        <f t="shared" si="21"/>
        <v>#REF!</v>
      </c>
      <c r="H46" s="41" t="e">
        <f t="shared" si="1"/>
        <v>#REF!</v>
      </c>
      <c r="I46" s="44"/>
    </row>
    <row r="47" spans="1:9" s="13" customFormat="1" ht="22.5" customHeight="1">
      <c r="A47" s="12"/>
      <c r="B47" s="30" t="s">
        <v>198</v>
      </c>
      <c r="C47" s="32" t="e">
        <f>SUMIFS(#REF!,#REF!,B47,#REF!,$B$41)</f>
        <v>#REF!</v>
      </c>
      <c r="D47" s="32" t="e">
        <f>SUMIFS(#REF!,#REF!,B47,#REF!,$B$41)</f>
        <v>#REF!</v>
      </c>
      <c r="E47" s="32" t="e">
        <f t="shared" si="28"/>
        <v>#REF!</v>
      </c>
      <c r="F47" s="32" t="e">
        <f t="shared" si="29"/>
        <v>#REF!</v>
      </c>
      <c r="G47" s="41" t="e">
        <f t="shared" si="21"/>
        <v>#REF!</v>
      </c>
      <c r="H47" s="41" t="e">
        <f t="shared" si="1"/>
        <v>#REF!</v>
      </c>
      <c r="I47" s="44"/>
    </row>
    <row r="48" spans="1:9" s="13" customFormat="1" ht="22.5" customHeight="1">
      <c r="A48" s="12"/>
      <c r="B48" s="30" t="s">
        <v>197</v>
      </c>
      <c r="C48" s="32" t="e">
        <f>SUMIFS(#REF!,#REF!,B48,#REF!,$B$41)</f>
        <v>#REF!</v>
      </c>
      <c r="D48" s="32" t="e">
        <f>SUMIFS(#REF!,#REF!,B48,#REF!,$B$41)</f>
        <v>#REF!</v>
      </c>
      <c r="E48" s="32" t="e">
        <f t="shared" si="28"/>
        <v>#REF!</v>
      </c>
      <c r="F48" s="32" t="e">
        <f t="shared" si="29"/>
        <v>#REF!</v>
      </c>
      <c r="G48" s="41" t="e">
        <f t="shared" si="21"/>
        <v>#REF!</v>
      </c>
      <c r="H48" s="41" t="e">
        <f t="shared" si="1"/>
        <v>#REF!</v>
      </c>
      <c r="I48" s="44"/>
    </row>
    <row r="49" spans="1:9" s="13" customFormat="1" ht="22.5" customHeight="1">
      <c r="A49" s="12"/>
      <c r="B49" s="30" t="s">
        <v>223</v>
      </c>
      <c r="C49" s="32" t="e">
        <f>SUMIFS(#REF!,#REF!,B49,#REF!,$B$41)</f>
        <v>#REF!</v>
      </c>
      <c r="D49" s="32" t="e">
        <f>SUMIFS(#REF!,#REF!,B49,#REF!,$B$41)</f>
        <v>#REF!</v>
      </c>
      <c r="E49" s="32" t="e">
        <f t="shared" ref="E49" si="30">IF(C49&gt;D49,C49-D49,0)</f>
        <v>#REF!</v>
      </c>
      <c r="F49" s="32" t="e">
        <f t="shared" ref="F49" si="31">IF(D49&gt;C49,D49-C49,0)</f>
        <v>#REF!</v>
      </c>
      <c r="G49" s="41" t="e">
        <f t="shared" si="21"/>
        <v>#REF!</v>
      </c>
      <c r="H49" s="41" t="e">
        <f t="shared" si="1"/>
        <v>#REF!</v>
      </c>
      <c r="I49" s="44"/>
    </row>
    <row r="50" spans="1:9" s="13" customFormat="1" ht="22.5" customHeight="1">
      <c r="A50" s="12"/>
      <c r="B50" s="30" t="s">
        <v>225</v>
      </c>
      <c r="C50" s="32" t="e">
        <f>SUMIFS(#REF!,#REF!,B50,#REF!,$B$41)</f>
        <v>#REF!</v>
      </c>
      <c r="D50" s="32" t="e">
        <f>SUMIFS(#REF!,#REF!,B50,#REF!,$B$41)</f>
        <v>#REF!</v>
      </c>
      <c r="E50" s="32" t="e">
        <f t="shared" ref="E50" si="32">IF(C50&gt;D50,C50-D50,0)</f>
        <v>#REF!</v>
      </c>
      <c r="F50" s="32" t="e">
        <f t="shared" ref="F50" si="33">IF(D50&gt;C50,D50-C50,0)</f>
        <v>#REF!</v>
      </c>
      <c r="G50" s="41" t="e">
        <f t="shared" si="21"/>
        <v>#REF!</v>
      </c>
      <c r="H50" s="41" t="e">
        <f t="shared" si="1"/>
        <v>#REF!</v>
      </c>
      <c r="I50" s="44"/>
    </row>
    <row r="51" spans="1:9" s="13" customFormat="1" ht="22.5" customHeight="1">
      <c r="A51" s="12"/>
      <c r="B51" s="30" t="s">
        <v>36</v>
      </c>
      <c r="C51" s="32" t="e">
        <f>SUMIFS(#REF!,#REF!,B51,#REF!,$B$41)</f>
        <v>#REF!</v>
      </c>
      <c r="D51" s="32" t="e">
        <f>SUMIFS(#REF!,#REF!,B51,#REF!,$B$41)</f>
        <v>#REF!</v>
      </c>
      <c r="E51" s="32" t="e">
        <f t="shared" ref="E51:E53" si="34">IF(C51&gt;D51,C51-D51,0)</f>
        <v>#REF!</v>
      </c>
      <c r="F51" s="32" t="e">
        <f t="shared" ref="F51:F53" si="35">IF(D51&gt;C51,D51-C51,0)</f>
        <v>#REF!</v>
      </c>
      <c r="G51" s="41" t="e">
        <f t="shared" si="21"/>
        <v>#REF!</v>
      </c>
      <c r="H51" s="41" t="e">
        <f t="shared" si="1"/>
        <v>#REF!</v>
      </c>
      <c r="I51" s="44"/>
    </row>
    <row r="52" spans="1:9" s="13" customFormat="1" ht="22.5" customHeight="1">
      <c r="A52" s="12"/>
      <c r="B52" s="30" t="s">
        <v>252</v>
      </c>
      <c r="C52" s="32" t="e">
        <f>SUMIFS(#REF!,#REF!,B52,#REF!,$B$41)</f>
        <v>#REF!</v>
      </c>
      <c r="D52" s="32" t="e">
        <f>SUMIFS(#REF!,#REF!,B52,#REF!,$B$41)</f>
        <v>#REF!</v>
      </c>
      <c r="E52" s="32" t="e">
        <f t="shared" ref="E52" si="36">IF(C52&gt;D52,C52-D52,0)</f>
        <v>#REF!</v>
      </c>
      <c r="F52" s="32" t="e">
        <f t="shared" ref="F52" si="37">IF(D52&gt;C52,D52-C52,0)</f>
        <v>#REF!</v>
      </c>
      <c r="G52" s="41" t="e">
        <f t="shared" si="21"/>
        <v>#REF!</v>
      </c>
      <c r="H52" s="41" t="e">
        <f t="shared" si="1"/>
        <v>#REF!</v>
      </c>
      <c r="I52" s="44"/>
    </row>
    <row r="53" spans="1:9" s="13" customFormat="1" ht="22.5" customHeight="1">
      <c r="A53" s="12"/>
      <c r="B53" s="30"/>
      <c r="C53" s="32" t="e">
        <f>SUMIFS(#REF!,#REF!,B53,#REF!,$B$41)</f>
        <v>#REF!</v>
      </c>
      <c r="D53" s="32" t="e">
        <f>SUMIFS(#REF!,#REF!,B53,#REF!,$B$41)</f>
        <v>#REF!</v>
      </c>
      <c r="E53" s="32" t="e">
        <f t="shared" si="34"/>
        <v>#REF!</v>
      </c>
      <c r="F53" s="32" t="e">
        <f t="shared" si="35"/>
        <v>#REF!</v>
      </c>
      <c r="G53" s="41" t="e">
        <f t="shared" si="21"/>
        <v>#REF!</v>
      </c>
      <c r="H53" s="41" t="e">
        <f t="shared" si="1"/>
        <v>#REF!</v>
      </c>
      <c r="I53" s="44"/>
    </row>
    <row r="54" spans="1:9" s="13" customFormat="1" ht="22.5" customHeight="1">
      <c r="A54" s="34">
        <v>10207</v>
      </c>
      <c r="B54" s="35" t="s">
        <v>201</v>
      </c>
      <c r="C54" s="33" t="e">
        <f>SUM(C55:C62)</f>
        <v>#REF!</v>
      </c>
      <c r="D54" s="33" t="e">
        <f>SUM(D55:D62)</f>
        <v>#REF!</v>
      </c>
      <c r="E54" s="48" t="e">
        <f>IF(C54&gt;D54,C54-D54,0)</f>
        <v>#REF!</v>
      </c>
      <c r="F54" s="48" t="e">
        <f>IF(D54&gt;C54,D54-C54,0)</f>
        <v>#REF!</v>
      </c>
      <c r="G54" s="41" t="e">
        <f t="shared" si="21"/>
        <v>#REF!</v>
      </c>
      <c r="H54" s="41" t="e">
        <f t="shared" si="1"/>
        <v>#REF!</v>
      </c>
      <c r="I54" s="44"/>
    </row>
    <row r="55" spans="1:9" s="13" customFormat="1" ht="22.5" customHeight="1">
      <c r="A55" s="12"/>
      <c r="B55" s="30" t="s">
        <v>148</v>
      </c>
      <c r="C55" s="32" t="e">
        <f>SUMIFS(#REF!,#REF!,B55,#REF!,$B$54)</f>
        <v>#REF!</v>
      </c>
      <c r="D55" s="32" t="e">
        <f>SUMIFS(#REF!,#REF!,B55,#REF!,$B$54)</f>
        <v>#REF!</v>
      </c>
      <c r="E55" s="32" t="e">
        <f t="shared" ref="E55:E62" si="38">IF(C55&gt;D55,C55-D55,0)</f>
        <v>#REF!</v>
      </c>
      <c r="F55" s="32" t="e">
        <f t="shared" ref="F55:F62" si="39">IF(D55&gt;C55,D55-C55,0)</f>
        <v>#REF!</v>
      </c>
      <c r="G55" s="41" t="e">
        <f t="shared" si="21"/>
        <v>#REF!</v>
      </c>
      <c r="H55" s="41" t="e">
        <f t="shared" si="1"/>
        <v>#REF!</v>
      </c>
      <c r="I55" s="44"/>
    </row>
    <row r="56" spans="1:9" s="13" customFormat="1" ht="22.5" customHeight="1">
      <c r="A56" s="12"/>
      <c r="B56" s="30" t="s">
        <v>300</v>
      </c>
      <c r="C56" s="32" t="e">
        <f>SUMIFS(#REF!,#REF!,B56,#REF!,$B$54)</f>
        <v>#REF!</v>
      </c>
      <c r="D56" s="32" t="e">
        <f>SUMIFS(#REF!,#REF!,B56,#REF!,$B$54)</f>
        <v>#REF!</v>
      </c>
      <c r="E56" s="32" t="e">
        <f t="shared" ref="E56" si="40">IF(C56&gt;D56,C56-D56,0)</f>
        <v>#REF!</v>
      </c>
      <c r="F56" s="32" t="e">
        <f t="shared" ref="F56" si="41">IF(D56&gt;C56,D56-C56,0)</f>
        <v>#REF!</v>
      </c>
      <c r="G56" s="41" t="e">
        <f t="shared" si="21"/>
        <v>#REF!</v>
      </c>
      <c r="H56" s="41" t="e">
        <f t="shared" si="1"/>
        <v>#REF!</v>
      </c>
      <c r="I56" s="44"/>
    </row>
    <row r="57" spans="1:9" s="13" customFormat="1" ht="22.5" customHeight="1">
      <c r="A57" s="12"/>
      <c r="B57" s="30" t="s">
        <v>147</v>
      </c>
      <c r="C57" s="32" t="e">
        <f>SUMIFS(#REF!,#REF!,B57,#REF!,$B$54)</f>
        <v>#REF!</v>
      </c>
      <c r="D57" s="32" t="e">
        <f>SUMIFS(#REF!,#REF!,B57,#REF!,$B$54)</f>
        <v>#REF!</v>
      </c>
      <c r="E57" s="32" t="e">
        <f t="shared" ref="E57" si="42">IF(C57&gt;D57,C57-D57,0)</f>
        <v>#REF!</v>
      </c>
      <c r="F57" s="32" t="e">
        <f t="shared" ref="F57" si="43">IF(D57&gt;C57,D57-C57,0)</f>
        <v>#REF!</v>
      </c>
      <c r="G57" s="41" t="e">
        <f t="shared" ref="G57" si="44">F57+E57+D57+C57</f>
        <v>#REF!</v>
      </c>
      <c r="H57" s="41" t="e">
        <f t="shared" si="1"/>
        <v>#REF!</v>
      </c>
      <c r="I57" s="44"/>
    </row>
    <row r="58" spans="1:9" s="13" customFormat="1" ht="22.5" customHeight="1">
      <c r="A58" s="12"/>
      <c r="B58" s="30" t="s">
        <v>173</v>
      </c>
      <c r="C58" s="32" t="e">
        <f>SUMIFS(#REF!,#REF!,B58,#REF!,$B$54)</f>
        <v>#REF!</v>
      </c>
      <c r="D58" s="32" t="e">
        <f>SUMIFS(#REF!,#REF!,B58,#REF!,$B$54)</f>
        <v>#REF!</v>
      </c>
      <c r="E58" s="32" t="e">
        <f t="shared" ref="E58" si="45">IF(C58&gt;D58,C58-D58,0)</f>
        <v>#REF!</v>
      </c>
      <c r="F58" s="32" t="e">
        <f t="shared" ref="F58" si="46">IF(D58&gt;C58,D58-C58,0)</f>
        <v>#REF!</v>
      </c>
      <c r="G58" s="41" t="e">
        <f t="shared" ref="G58" si="47">F58+E58+D58+C58</f>
        <v>#REF!</v>
      </c>
      <c r="H58" s="41" t="e">
        <f t="shared" si="1"/>
        <v>#REF!</v>
      </c>
      <c r="I58" s="44"/>
    </row>
    <row r="59" spans="1:9" s="13" customFormat="1" ht="22.5" customHeight="1">
      <c r="A59" s="12"/>
      <c r="B59" s="30" t="s">
        <v>247</v>
      </c>
      <c r="C59" s="32" t="e">
        <f>SUMIFS(#REF!,#REF!,B59,#REF!,$B$54)</f>
        <v>#REF!</v>
      </c>
      <c r="D59" s="32" t="e">
        <f>SUMIFS(#REF!,#REF!,B59,#REF!,$B$54)</f>
        <v>#REF!</v>
      </c>
      <c r="E59" s="32" t="e">
        <f t="shared" ref="E59" si="48">IF(C59&gt;D59,C59-D59,0)</f>
        <v>#REF!</v>
      </c>
      <c r="F59" s="32" t="e">
        <f t="shared" ref="F59" si="49">IF(D59&gt;C59,D59-C59,0)</f>
        <v>#REF!</v>
      </c>
      <c r="G59" s="41" t="e">
        <f t="shared" ref="G59" si="50">F59+E59+D59+C59</f>
        <v>#REF!</v>
      </c>
      <c r="H59" s="41" t="e">
        <f t="shared" ref="H59" si="51">G59+F59+E59+D59</f>
        <v>#REF!</v>
      </c>
      <c r="I59" s="44"/>
    </row>
    <row r="60" spans="1:9" s="13" customFormat="1" ht="22.5" customHeight="1">
      <c r="A60" s="12"/>
      <c r="B60" s="30" t="s">
        <v>284</v>
      </c>
      <c r="C60" s="32" t="e">
        <f>SUMIFS(#REF!,#REF!,B60,#REF!,$B$54)</f>
        <v>#REF!</v>
      </c>
      <c r="D60" s="32" t="e">
        <f>SUMIFS(#REF!,#REF!,B60,#REF!,$B$54)</f>
        <v>#REF!</v>
      </c>
      <c r="E60" s="32" t="e">
        <f t="shared" ref="E60:E61" si="52">IF(C60&gt;D60,C60-D60,0)</f>
        <v>#REF!</v>
      </c>
      <c r="F60" s="32" t="e">
        <f t="shared" ref="F60:F61" si="53">IF(D60&gt;C60,D60-C60,0)</f>
        <v>#REF!</v>
      </c>
      <c r="G60" s="41" t="e">
        <f t="shared" ref="G60:G61" si="54">F60+E60+D60+C60</f>
        <v>#REF!</v>
      </c>
      <c r="H60" s="41" t="e">
        <f t="shared" ref="H60:H61" si="55">G60+F60+E60+D60</f>
        <v>#REF!</v>
      </c>
      <c r="I60" s="44"/>
    </row>
    <row r="61" spans="1:9" s="13" customFormat="1" ht="22.5" customHeight="1">
      <c r="A61" s="12"/>
      <c r="B61" s="30" t="s">
        <v>283</v>
      </c>
      <c r="C61" s="32" t="e">
        <f>SUMIFS(#REF!,#REF!,B61,#REF!,$B$54)</f>
        <v>#REF!</v>
      </c>
      <c r="D61" s="32" t="e">
        <f>SUMIFS(#REF!,#REF!,B61,#REF!,$B$54)</f>
        <v>#REF!</v>
      </c>
      <c r="E61" s="32" t="e">
        <f t="shared" si="52"/>
        <v>#REF!</v>
      </c>
      <c r="F61" s="32" t="e">
        <f t="shared" si="53"/>
        <v>#REF!</v>
      </c>
      <c r="G61" s="41" t="e">
        <f t="shared" si="54"/>
        <v>#REF!</v>
      </c>
      <c r="H61" s="41" t="e">
        <f t="shared" si="55"/>
        <v>#REF!</v>
      </c>
      <c r="I61" s="44"/>
    </row>
    <row r="62" spans="1:9" s="13" customFormat="1" ht="22.5" customHeight="1">
      <c r="A62" s="12"/>
      <c r="B62" s="30" t="s">
        <v>33</v>
      </c>
      <c r="C62" s="32" t="e">
        <f>SUMIFS(#REF!,#REF!,B62,#REF!,$B$54)</f>
        <v>#REF!</v>
      </c>
      <c r="D62" s="32" t="e">
        <f>SUMIFS(#REF!,#REF!,B62,#REF!,$B$54)</f>
        <v>#REF!</v>
      </c>
      <c r="E62" s="32" t="e">
        <f t="shared" si="38"/>
        <v>#REF!</v>
      </c>
      <c r="F62" s="32" t="e">
        <f t="shared" si="39"/>
        <v>#REF!</v>
      </c>
      <c r="G62" s="41" t="e">
        <f t="shared" si="21"/>
        <v>#REF!</v>
      </c>
      <c r="H62" s="41" t="e">
        <f t="shared" si="1"/>
        <v>#REF!</v>
      </c>
      <c r="I62" s="44"/>
    </row>
    <row r="63" spans="1:9" s="13" customFormat="1" ht="22.5" customHeight="1">
      <c r="A63" s="34">
        <v>10208</v>
      </c>
      <c r="B63" s="35" t="s">
        <v>19</v>
      </c>
      <c r="C63" s="33" t="e">
        <f>SUM(C64:C66)</f>
        <v>#REF!</v>
      </c>
      <c r="D63" s="33" t="e">
        <f>SUM(D64:D66)</f>
        <v>#REF!</v>
      </c>
      <c r="E63" s="48" t="e">
        <f>IF(C63&gt;D63,C63-D63,0)</f>
        <v>#REF!</v>
      </c>
      <c r="F63" s="48" t="e">
        <f>IF(D63&gt;C63,D63-C63,0)</f>
        <v>#REF!</v>
      </c>
      <c r="G63" s="41" t="e">
        <f t="shared" si="21"/>
        <v>#REF!</v>
      </c>
      <c r="H63" s="41" t="e">
        <f t="shared" si="1"/>
        <v>#REF!</v>
      </c>
      <c r="I63" s="44"/>
    </row>
    <row r="64" spans="1:9" s="13" customFormat="1" ht="22.5" customHeight="1">
      <c r="A64" s="12"/>
      <c r="B64" s="30" t="s">
        <v>247</v>
      </c>
      <c r="C64" s="32" t="e">
        <f>SUMIFS(#REF!,#REF!,B64,#REF!,$B$63)</f>
        <v>#REF!</v>
      </c>
      <c r="D64" s="32" t="e">
        <f>SUMIFS(#REF!,#REF!,B64,#REF!,$B$63)</f>
        <v>#REF!</v>
      </c>
      <c r="E64" s="32" t="e">
        <f t="shared" ref="E64:E66" si="56">IF(C64&gt;D64,C64-D64,0)</f>
        <v>#REF!</v>
      </c>
      <c r="F64" s="32" t="e">
        <f t="shared" ref="F64:F66" si="57">IF(D64&gt;C64,D64-C64,0)</f>
        <v>#REF!</v>
      </c>
      <c r="G64" s="41" t="e">
        <f t="shared" si="21"/>
        <v>#REF!</v>
      </c>
      <c r="H64" s="41" t="e">
        <f t="shared" si="1"/>
        <v>#REF!</v>
      </c>
      <c r="I64" s="44"/>
    </row>
    <row r="65" spans="1:9" s="13" customFormat="1" ht="22.5" customHeight="1">
      <c r="A65" s="12"/>
      <c r="B65" s="30"/>
      <c r="C65" s="32" t="e">
        <f>SUMIFS(#REF!,#REF!,B65,#REF!,$B$63)</f>
        <v>#REF!</v>
      </c>
      <c r="D65" s="32" t="e">
        <f>SUMIFS(#REF!,#REF!,B65,#REF!,$B$63)</f>
        <v>#REF!</v>
      </c>
      <c r="E65" s="32" t="e">
        <f t="shared" si="56"/>
        <v>#REF!</v>
      </c>
      <c r="F65" s="32" t="e">
        <f t="shared" si="57"/>
        <v>#REF!</v>
      </c>
      <c r="G65" s="41" t="e">
        <f t="shared" si="21"/>
        <v>#REF!</v>
      </c>
      <c r="H65" s="41" t="e">
        <f t="shared" si="1"/>
        <v>#REF!</v>
      </c>
      <c r="I65" s="44"/>
    </row>
    <row r="66" spans="1:9" s="13" customFormat="1" ht="22.5" customHeight="1">
      <c r="A66" s="12"/>
      <c r="B66" s="30"/>
      <c r="C66" s="32" t="e">
        <f>SUMIFS(#REF!,#REF!,B66,#REF!,$B$63)</f>
        <v>#REF!</v>
      </c>
      <c r="D66" s="32" t="e">
        <f>SUMIFS(#REF!,#REF!,B66,#REF!,$B$63)</f>
        <v>#REF!</v>
      </c>
      <c r="E66" s="32" t="e">
        <f t="shared" si="56"/>
        <v>#REF!</v>
      </c>
      <c r="F66" s="32" t="e">
        <f t="shared" si="57"/>
        <v>#REF!</v>
      </c>
      <c r="G66" s="41" t="e">
        <f t="shared" si="21"/>
        <v>#REF!</v>
      </c>
      <c r="H66" s="41" t="e">
        <f t="shared" si="1"/>
        <v>#REF!</v>
      </c>
      <c r="I66" s="44"/>
    </row>
    <row r="67" spans="1:9" s="13" customFormat="1" ht="22.5" customHeight="1">
      <c r="A67" s="34">
        <v>10209</v>
      </c>
      <c r="B67" s="35" t="s">
        <v>20</v>
      </c>
      <c r="C67" s="33" t="e">
        <f>SUM(C68:C78)</f>
        <v>#REF!</v>
      </c>
      <c r="D67" s="33" t="e">
        <f>SUM(D68:D78)</f>
        <v>#REF!</v>
      </c>
      <c r="E67" s="48" t="e">
        <f>IF(C67&gt;D67,C67-D67,0)</f>
        <v>#REF!</v>
      </c>
      <c r="F67" s="48" t="e">
        <f>IF(D67&gt;C67,D67-C67,0)</f>
        <v>#REF!</v>
      </c>
      <c r="G67" s="41" t="e">
        <f t="shared" si="21"/>
        <v>#REF!</v>
      </c>
      <c r="H67" s="41" t="e">
        <f t="shared" si="1"/>
        <v>#REF!</v>
      </c>
      <c r="I67" s="44"/>
    </row>
    <row r="68" spans="1:9" s="13" customFormat="1" ht="22.5" customHeight="1">
      <c r="A68" s="12"/>
      <c r="B68" s="30"/>
      <c r="C68" s="32" t="e">
        <f>SUMIFS(#REF!,#REF!,B68,#REF!,$B$67)</f>
        <v>#REF!</v>
      </c>
      <c r="D68" s="32" t="e">
        <f>SUMIFS(#REF!,#REF!,B68,#REF!,$B$67)</f>
        <v>#REF!</v>
      </c>
      <c r="E68" s="32" t="e">
        <f t="shared" ref="E68:E78" si="58">IF(C68&gt;D68,C68-D68,0)</f>
        <v>#REF!</v>
      </c>
      <c r="F68" s="32" t="e">
        <f t="shared" ref="F68:F78" si="59">IF(D68&gt;C68,D68-C68,0)</f>
        <v>#REF!</v>
      </c>
      <c r="G68" s="41" t="e">
        <f t="shared" si="21"/>
        <v>#REF!</v>
      </c>
      <c r="H68" s="41" t="e">
        <f t="shared" si="1"/>
        <v>#REF!</v>
      </c>
      <c r="I68" s="44"/>
    </row>
    <row r="69" spans="1:9" s="13" customFormat="1" ht="22.5" customHeight="1">
      <c r="A69" s="12"/>
      <c r="B69" s="30" t="s">
        <v>40</v>
      </c>
      <c r="C69" s="32" t="e">
        <f>SUMIFS(#REF!,#REF!,B69,#REF!,$B$67)</f>
        <v>#REF!</v>
      </c>
      <c r="D69" s="32" t="e">
        <f>SUMIFS(#REF!,#REF!,B69,#REF!,$B$67)</f>
        <v>#REF!</v>
      </c>
      <c r="E69" s="32" t="e">
        <f t="shared" si="58"/>
        <v>#REF!</v>
      </c>
      <c r="F69" s="32" t="e">
        <f t="shared" si="59"/>
        <v>#REF!</v>
      </c>
      <c r="G69" s="41" t="e">
        <f t="shared" si="21"/>
        <v>#REF!</v>
      </c>
      <c r="H69" s="41" t="e">
        <f t="shared" si="1"/>
        <v>#REF!</v>
      </c>
      <c r="I69" s="44"/>
    </row>
    <row r="70" spans="1:9" s="13" customFormat="1" ht="22.5" customHeight="1">
      <c r="A70" s="12"/>
      <c r="B70" s="30" t="s">
        <v>199</v>
      </c>
      <c r="C70" s="170" t="e">
        <f>SUMIFS(#REF!,#REF!,B70,#REF!,$B$67)</f>
        <v>#REF!</v>
      </c>
      <c r="D70" s="32" t="e">
        <f>SUMIFS(#REF!,#REF!,B70,#REF!,$B$67)</f>
        <v>#REF!</v>
      </c>
      <c r="E70" s="32" t="e">
        <f t="shared" si="58"/>
        <v>#REF!</v>
      </c>
      <c r="F70" s="32" t="e">
        <f t="shared" si="59"/>
        <v>#REF!</v>
      </c>
      <c r="G70" s="41" t="e">
        <f t="shared" si="21"/>
        <v>#REF!</v>
      </c>
      <c r="H70" s="41" t="e">
        <f t="shared" si="1"/>
        <v>#REF!</v>
      </c>
      <c r="I70" s="44"/>
    </row>
    <row r="71" spans="1:9" s="13" customFormat="1" ht="22.5" customHeight="1">
      <c r="A71" s="12"/>
      <c r="B71" s="30" t="s">
        <v>200</v>
      </c>
      <c r="C71" s="170" t="e">
        <f>SUMIFS(#REF!,#REF!,B71,#REF!,$B$67)</f>
        <v>#REF!</v>
      </c>
      <c r="D71" s="32" t="e">
        <f>SUMIFS(#REF!,#REF!,B71,#REF!,$B$67)</f>
        <v>#REF!</v>
      </c>
      <c r="E71" s="32" t="e">
        <f t="shared" si="58"/>
        <v>#REF!</v>
      </c>
      <c r="F71" s="32" t="e">
        <f t="shared" si="59"/>
        <v>#REF!</v>
      </c>
      <c r="G71" s="41" t="e">
        <f t="shared" ref="G71:H171" si="60">F71+E71+D71+C71</f>
        <v>#REF!</v>
      </c>
      <c r="H71" s="41" t="e">
        <f t="shared" si="1"/>
        <v>#REF!</v>
      </c>
      <c r="I71" s="44"/>
    </row>
    <row r="72" spans="1:9" s="13" customFormat="1" ht="22.5" customHeight="1">
      <c r="A72" s="12"/>
      <c r="B72" s="30" t="s">
        <v>39</v>
      </c>
      <c r="C72" s="32" t="e">
        <f>SUMIFS(#REF!,#REF!,B72,#REF!,$B$67)</f>
        <v>#REF!</v>
      </c>
      <c r="D72" s="32" t="e">
        <f>SUMIFS(#REF!,#REF!,B72,#REF!,$B$67)</f>
        <v>#REF!</v>
      </c>
      <c r="E72" s="32" t="e">
        <f t="shared" si="58"/>
        <v>#REF!</v>
      </c>
      <c r="F72" s="32" t="e">
        <f t="shared" si="59"/>
        <v>#REF!</v>
      </c>
      <c r="G72" s="41" t="e">
        <f t="shared" si="60"/>
        <v>#REF!</v>
      </c>
      <c r="H72" s="41" t="e">
        <f t="shared" si="1"/>
        <v>#REF!</v>
      </c>
      <c r="I72" s="44"/>
    </row>
    <row r="73" spans="1:9" s="13" customFormat="1" ht="22.5" customHeight="1">
      <c r="A73" s="12"/>
      <c r="B73" s="30" t="s">
        <v>305</v>
      </c>
      <c r="C73" s="32" t="e">
        <f>SUMIFS(#REF!,#REF!,B73,#REF!,$B$67)</f>
        <v>#REF!</v>
      </c>
      <c r="D73" s="32" t="e">
        <f>SUMIFS(#REF!,#REF!,B73,#REF!,$B$67)</f>
        <v>#REF!</v>
      </c>
      <c r="E73" s="32" t="e">
        <f t="shared" si="58"/>
        <v>#REF!</v>
      </c>
      <c r="F73" s="32" t="e">
        <f t="shared" si="59"/>
        <v>#REF!</v>
      </c>
      <c r="G73" s="41" t="e">
        <f t="shared" si="60"/>
        <v>#REF!</v>
      </c>
      <c r="H73" s="41" t="e">
        <f t="shared" si="1"/>
        <v>#REF!</v>
      </c>
      <c r="I73" s="44"/>
    </row>
    <row r="74" spans="1:9" s="13" customFormat="1" ht="22.5" customHeight="1">
      <c r="A74" s="12"/>
      <c r="B74" s="30" t="s">
        <v>41</v>
      </c>
      <c r="C74" s="32" t="e">
        <f>SUMIFS(#REF!,#REF!,B74,#REF!,$B$67)</f>
        <v>#REF!</v>
      </c>
      <c r="D74" s="32" t="e">
        <f>SUMIFS(#REF!,#REF!,B74,#REF!,$B$67)</f>
        <v>#REF!</v>
      </c>
      <c r="E74" s="32" t="e">
        <f t="shared" si="58"/>
        <v>#REF!</v>
      </c>
      <c r="F74" s="32" t="e">
        <f t="shared" si="59"/>
        <v>#REF!</v>
      </c>
      <c r="G74" s="41" t="e">
        <f t="shared" si="60"/>
        <v>#REF!</v>
      </c>
      <c r="H74" s="41" t="e">
        <f t="shared" si="1"/>
        <v>#REF!</v>
      </c>
      <c r="I74" s="44"/>
    </row>
    <row r="75" spans="1:9" s="13" customFormat="1" ht="22.5" customHeight="1">
      <c r="A75" s="12"/>
      <c r="B75" s="30" t="s">
        <v>103</v>
      </c>
      <c r="C75" s="32" t="e">
        <f>SUMIFS(#REF!,#REF!,B75,#REF!,$B$67)</f>
        <v>#REF!</v>
      </c>
      <c r="D75" s="32" t="e">
        <f>SUMIFS(#REF!,#REF!,B75,#REF!,$B$67)</f>
        <v>#REF!</v>
      </c>
      <c r="E75" s="32" t="e">
        <f t="shared" si="58"/>
        <v>#REF!</v>
      </c>
      <c r="F75" s="32" t="e">
        <f t="shared" si="59"/>
        <v>#REF!</v>
      </c>
      <c r="G75" s="41" t="e">
        <f t="shared" si="60"/>
        <v>#REF!</v>
      </c>
      <c r="H75" s="41" t="e">
        <f t="shared" si="1"/>
        <v>#REF!</v>
      </c>
      <c r="I75" s="44"/>
    </row>
    <row r="76" spans="1:9" s="13" customFormat="1" ht="22.5" customHeight="1">
      <c r="A76" s="12"/>
      <c r="B76" s="30" t="s">
        <v>42</v>
      </c>
      <c r="C76" s="32" t="e">
        <f>SUMIFS(#REF!,#REF!,B76,#REF!,$B$67)</f>
        <v>#REF!</v>
      </c>
      <c r="D76" s="32" t="e">
        <f>SUMIFS(#REF!,#REF!,B76,#REF!,$B$67)</f>
        <v>#REF!</v>
      </c>
      <c r="E76" s="32" t="e">
        <f t="shared" si="58"/>
        <v>#REF!</v>
      </c>
      <c r="F76" s="32" t="e">
        <f t="shared" si="59"/>
        <v>#REF!</v>
      </c>
      <c r="G76" s="41" t="e">
        <f t="shared" si="60"/>
        <v>#REF!</v>
      </c>
      <c r="H76" s="41" t="e">
        <f t="shared" si="1"/>
        <v>#REF!</v>
      </c>
      <c r="I76" s="44"/>
    </row>
    <row r="77" spans="1:9" s="13" customFormat="1" ht="22.5" customHeight="1">
      <c r="A77" s="12"/>
      <c r="B77" s="30" t="s">
        <v>252</v>
      </c>
      <c r="C77" s="32" t="e">
        <f>SUMIFS(#REF!,#REF!,B77,#REF!,$B$67)</f>
        <v>#REF!</v>
      </c>
      <c r="D77" s="32" t="e">
        <f>SUMIFS(#REF!,#REF!,B77,#REF!,$B$67)</f>
        <v>#REF!</v>
      </c>
      <c r="E77" s="32" t="e">
        <f t="shared" ref="E77" si="61">IF(C77&gt;D77,C77-D77,0)</f>
        <v>#REF!</v>
      </c>
      <c r="F77" s="32" t="e">
        <f t="shared" ref="F77" si="62">IF(D77&gt;C77,D77-C77,0)</f>
        <v>#REF!</v>
      </c>
      <c r="G77" s="41" t="e">
        <f t="shared" si="60"/>
        <v>#REF!</v>
      </c>
      <c r="H77" s="41" t="e">
        <f t="shared" si="1"/>
        <v>#REF!</v>
      </c>
      <c r="I77" s="44"/>
    </row>
    <row r="78" spans="1:9" s="13" customFormat="1" ht="22.5" customHeight="1">
      <c r="A78" s="12"/>
      <c r="B78" s="30"/>
      <c r="C78" s="32" t="e">
        <f>SUMIFS(#REF!,#REF!,B78,#REF!,$B$67)</f>
        <v>#REF!</v>
      </c>
      <c r="D78" s="32" t="e">
        <f>SUMIFS(#REF!,#REF!,B78,#REF!,$B$67)</f>
        <v>#REF!</v>
      </c>
      <c r="E78" s="32" t="e">
        <f t="shared" si="58"/>
        <v>#REF!</v>
      </c>
      <c r="F78" s="32" t="e">
        <f t="shared" si="59"/>
        <v>#REF!</v>
      </c>
      <c r="G78" s="41" t="e">
        <f t="shared" si="60"/>
        <v>#REF!</v>
      </c>
      <c r="H78" s="41" t="e">
        <f t="shared" si="1"/>
        <v>#REF!</v>
      </c>
      <c r="I78" s="44"/>
    </row>
    <row r="79" spans="1:9" s="13" customFormat="1" ht="22.5" customHeight="1">
      <c r="A79" s="34">
        <v>10210</v>
      </c>
      <c r="B79" s="35" t="s">
        <v>18</v>
      </c>
      <c r="C79" s="33" t="e">
        <f>SUM(C80:C81)</f>
        <v>#REF!</v>
      </c>
      <c r="D79" s="33" t="e">
        <f>SUM(D80:D81)</f>
        <v>#REF!</v>
      </c>
      <c r="E79" s="48" t="e">
        <f>IF(C79&gt;D79,C79-D79,0)</f>
        <v>#REF!</v>
      </c>
      <c r="F79" s="48" t="e">
        <f>IF(D79&gt;C79,D79-C79,0)</f>
        <v>#REF!</v>
      </c>
      <c r="G79" s="41" t="e">
        <f t="shared" si="60"/>
        <v>#REF!</v>
      </c>
      <c r="H79" s="41" t="e">
        <f t="shared" si="1"/>
        <v>#REF!</v>
      </c>
      <c r="I79" s="44"/>
    </row>
    <row r="80" spans="1:9" s="13" customFormat="1" ht="22.5" customHeight="1">
      <c r="A80" s="12"/>
      <c r="B80" s="30" t="s">
        <v>171</v>
      </c>
      <c r="C80" s="32" t="e">
        <f>SUMIFS(#REF!,#REF!,B80,#REF!,$B$79)</f>
        <v>#REF!</v>
      </c>
      <c r="D80" s="32" t="e">
        <f>SUMIFS(#REF!,#REF!,B80,#REF!,$B$79)</f>
        <v>#REF!</v>
      </c>
      <c r="E80" s="32" t="e">
        <f t="shared" ref="E80:E81" si="63">IF(C80&gt;D80,C80-D80,0)</f>
        <v>#REF!</v>
      </c>
      <c r="F80" s="32" t="e">
        <f t="shared" ref="F80:F81" si="64">IF(D80&gt;C80,D80-C80,0)</f>
        <v>#REF!</v>
      </c>
      <c r="G80" s="41" t="e">
        <f t="shared" si="60"/>
        <v>#REF!</v>
      </c>
      <c r="H80" s="41" t="e">
        <f t="shared" si="1"/>
        <v>#REF!</v>
      </c>
      <c r="I80" s="44"/>
    </row>
    <row r="81" spans="1:9" s="13" customFormat="1" ht="22.5" customHeight="1">
      <c r="A81" s="12"/>
      <c r="B81" s="30"/>
      <c r="C81" s="32" t="e">
        <f>SUMIFS(#REF!,#REF!,B81,#REF!,$B$79)</f>
        <v>#REF!</v>
      </c>
      <c r="D81" s="32" t="e">
        <f>SUMIFS(#REF!,#REF!,B81,#REF!,$B$79)</f>
        <v>#REF!</v>
      </c>
      <c r="E81" s="32" t="e">
        <f t="shared" si="63"/>
        <v>#REF!</v>
      </c>
      <c r="F81" s="32" t="e">
        <f t="shared" si="64"/>
        <v>#REF!</v>
      </c>
      <c r="G81" s="41" t="e">
        <f t="shared" si="60"/>
        <v>#REF!</v>
      </c>
      <c r="H81" s="41" t="e">
        <f t="shared" si="1"/>
        <v>#REF!</v>
      </c>
      <c r="I81" s="44"/>
    </row>
    <row r="82" spans="1:9" s="13" customFormat="1" ht="22.5" customHeight="1">
      <c r="A82" s="34">
        <v>10211</v>
      </c>
      <c r="B82" s="35" t="s">
        <v>21</v>
      </c>
      <c r="C82" s="33" t="e">
        <f>SUM(C83:C85)</f>
        <v>#REF!</v>
      </c>
      <c r="D82" s="33" t="e">
        <f>SUM(D83:D85)</f>
        <v>#REF!</v>
      </c>
      <c r="E82" s="48" t="e">
        <f>IF(C82&gt;D82,C82-D82,0)</f>
        <v>#REF!</v>
      </c>
      <c r="F82" s="48" t="e">
        <f>IF(D82&gt;C82,D82-C82,0)</f>
        <v>#REF!</v>
      </c>
      <c r="G82" s="41" t="e">
        <f t="shared" si="60"/>
        <v>#REF!</v>
      </c>
      <c r="H82" s="41" t="e">
        <f t="shared" si="1"/>
        <v>#REF!</v>
      </c>
      <c r="I82" s="44"/>
    </row>
    <row r="83" spans="1:9" s="13" customFormat="1" ht="22.5" customHeight="1">
      <c r="A83" s="12"/>
      <c r="B83" s="30" t="s">
        <v>191</v>
      </c>
      <c r="C83" s="32" t="e">
        <f>SUMIFS(#REF!,#REF!,B83,#REF!,$B$82)</f>
        <v>#REF!</v>
      </c>
      <c r="D83" s="32" t="e">
        <f>SUMIFS(#REF!,#REF!,B83,#REF!,$B$82)</f>
        <v>#REF!</v>
      </c>
      <c r="E83" s="32" t="e">
        <f t="shared" ref="E83:E85" si="65">IF(C83&gt;D83,C83-D83,0)</f>
        <v>#REF!</v>
      </c>
      <c r="F83" s="32" t="e">
        <f t="shared" ref="F83:F85" si="66">IF(D83&gt;C83,D83-C83,0)</f>
        <v>#REF!</v>
      </c>
      <c r="G83" s="41" t="e">
        <f t="shared" si="60"/>
        <v>#REF!</v>
      </c>
      <c r="H83" s="41" t="e">
        <f t="shared" si="1"/>
        <v>#REF!</v>
      </c>
      <c r="I83" s="44"/>
    </row>
    <row r="84" spans="1:9" s="13" customFormat="1" ht="22.5" customHeight="1">
      <c r="A84" s="12"/>
      <c r="B84" s="30" t="s">
        <v>44</v>
      </c>
      <c r="C84" s="32" t="e">
        <f>SUMIFS(#REF!,#REF!,B84,#REF!,$B$82)</f>
        <v>#REF!</v>
      </c>
      <c r="D84" s="32" t="e">
        <f>SUMIFS(#REF!,#REF!,B84,#REF!,$B$82)</f>
        <v>#REF!</v>
      </c>
      <c r="E84" s="32" t="e">
        <f t="shared" si="65"/>
        <v>#REF!</v>
      </c>
      <c r="F84" s="32" t="e">
        <f t="shared" si="66"/>
        <v>#REF!</v>
      </c>
      <c r="G84" s="41" t="e">
        <f t="shared" si="60"/>
        <v>#REF!</v>
      </c>
      <c r="H84" s="41" t="e">
        <f t="shared" si="60"/>
        <v>#REF!</v>
      </c>
      <c r="I84" s="44"/>
    </row>
    <row r="85" spans="1:9" s="13" customFormat="1" ht="22.5" customHeight="1">
      <c r="A85" s="12"/>
      <c r="B85" s="30" t="s">
        <v>45</v>
      </c>
      <c r="C85" s="32" t="e">
        <f>SUMIFS(#REF!,#REF!,B85,#REF!,$B$82)</f>
        <v>#REF!</v>
      </c>
      <c r="D85" s="32" t="e">
        <f>SUMIFS(#REF!,#REF!,B85,#REF!,$B$82)</f>
        <v>#REF!</v>
      </c>
      <c r="E85" s="32" t="e">
        <f t="shared" si="65"/>
        <v>#REF!</v>
      </c>
      <c r="F85" s="32" t="e">
        <f t="shared" si="66"/>
        <v>#REF!</v>
      </c>
      <c r="G85" s="41" t="e">
        <f t="shared" si="60"/>
        <v>#REF!</v>
      </c>
      <c r="H85" s="41" t="e">
        <f t="shared" si="60"/>
        <v>#REF!</v>
      </c>
      <c r="I85" s="44"/>
    </row>
    <row r="86" spans="1:9" s="13" customFormat="1" ht="22.5" customHeight="1">
      <c r="A86" s="34">
        <v>10212</v>
      </c>
      <c r="B86" s="35" t="s">
        <v>183</v>
      </c>
      <c r="C86" s="33" t="e">
        <f>SUM(C87:C91)</f>
        <v>#REF!</v>
      </c>
      <c r="D86" s="33" t="e">
        <f>SUM(D87:D91)</f>
        <v>#REF!</v>
      </c>
      <c r="E86" s="48" t="e">
        <f>IF(C86&gt;D86,C86-D86,0)</f>
        <v>#REF!</v>
      </c>
      <c r="F86" s="48" t="e">
        <f>IF(D86&gt;C86,D86-C86,0)</f>
        <v>#REF!</v>
      </c>
      <c r="G86" s="41" t="e">
        <f t="shared" si="60"/>
        <v>#REF!</v>
      </c>
      <c r="H86" s="41" t="e">
        <f t="shared" si="60"/>
        <v>#REF!</v>
      </c>
      <c r="I86" s="44"/>
    </row>
    <row r="87" spans="1:9" s="13" customFormat="1" ht="22.5" customHeight="1">
      <c r="A87" s="12"/>
      <c r="B87" s="159" t="s">
        <v>161</v>
      </c>
      <c r="C87" s="32" t="e">
        <f>SUMIFS(#REF!,#REF!,B87,#REF!,$B$86)</f>
        <v>#REF!</v>
      </c>
      <c r="D87" s="32" t="e">
        <f>SUMIFS(#REF!,#REF!,B87,#REF!,$B$86)</f>
        <v>#REF!</v>
      </c>
      <c r="E87" s="32" t="e">
        <f t="shared" ref="E87" si="67">IF(C87&gt;D87,C87-D87,0)</f>
        <v>#REF!</v>
      </c>
      <c r="F87" s="32" t="e">
        <f t="shared" ref="F87" si="68">IF(D87&gt;C87,D87-C87,0)</f>
        <v>#REF!</v>
      </c>
      <c r="G87" s="41" t="e">
        <f t="shared" si="60"/>
        <v>#REF!</v>
      </c>
      <c r="H87" s="41" t="e">
        <f t="shared" si="60"/>
        <v>#REF!</v>
      </c>
      <c r="I87" s="44"/>
    </row>
    <row r="88" spans="1:9" s="13" customFormat="1" ht="22.5" customHeight="1">
      <c r="A88" s="12"/>
      <c r="B88" s="159" t="s">
        <v>162</v>
      </c>
      <c r="C88" s="32" t="e">
        <f>SUMIFS(#REF!,#REF!,B88,#REF!,$B$86)</f>
        <v>#REF!</v>
      </c>
      <c r="D88" s="32" t="e">
        <f>SUMIFS(#REF!,#REF!,B88,#REF!,$B$86)</f>
        <v>#REF!</v>
      </c>
      <c r="E88" s="32" t="e">
        <f t="shared" ref="E88:E89" si="69">IF(C88&gt;D88,C88-D88,0)</f>
        <v>#REF!</v>
      </c>
      <c r="F88" s="32" t="e">
        <f t="shared" ref="F88:F89" si="70">IF(D88&gt;C88,D88-C88,0)</f>
        <v>#REF!</v>
      </c>
      <c r="G88" s="41" t="e">
        <f t="shared" ref="G88:G89" si="71">F88+E88+D88+C88</f>
        <v>#REF!</v>
      </c>
      <c r="H88" s="41" t="e">
        <f t="shared" si="60"/>
        <v>#REF!</v>
      </c>
      <c r="I88" s="44"/>
    </row>
    <row r="89" spans="1:9" s="13" customFormat="1" ht="22.5" customHeight="1">
      <c r="A89" s="12"/>
      <c r="B89" s="159" t="s">
        <v>181</v>
      </c>
      <c r="C89" s="32" t="e">
        <f>SUMIFS(#REF!,#REF!,B89,#REF!,$B$86)</f>
        <v>#REF!</v>
      </c>
      <c r="D89" s="32" t="e">
        <f>SUMIFS(#REF!,#REF!,B89,#REF!,$B$86)</f>
        <v>#REF!</v>
      </c>
      <c r="E89" s="32" t="e">
        <f t="shared" si="69"/>
        <v>#REF!</v>
      </c>
      <c r="F89" s="32" t="e">
        <f t="shared" si="70"/>
        <v>#REF!</v>
      </c>
      <c r="G89" s="41" t="e">
        <f t="shared" si="71"/>
        <v>#REF!</v>
      </c>
      <c r="H89" s="41" t="e">
        <f t="shared" si="60"/>
        <v>#REF!</v>
      </c>
      <c r="I89" s="44"/>
    </row>
    <row r="90" spans="1:9" s="13" customFormat="1" ht="22.5" customHeight="1">
      <c r="A90" s="12"/>
      <c r="B90" s="159" t="s">
        <v>182</v>
      </c>
      <c r="C90" s="32" t="e">
        <f>SUMIFS(#REF!,#REF!,B90,#REF!,$B$86)</f>
        <v>#REF!</v>
      </c>
      <c r="D90" s="32" t="e">
        <f>SUMIFS(#REF!,#REF!,B90,#REF!,$B$86)</f>
        <v>#REF!</v>
      </c>
      <c r="E90" s="32" t="e">
        <f t="shared" ref="E90" si="72">IF(C90&gt;D90,C90-D90,0)</f>
        <v>#REF!</v>
      </c>
      <c r="F90" s="32" t="e">
        <f t="shared" ref="F90" si="73">IF(D90&gt;C90,D90-C90,0)</f>
        <v>#REF!</v>
      </c>
      <c r="G90" s="41" t="e">
        <f t="shared" ref="G90" si="74">F90+E90+D90+C90</f>
        <v>#REF!</v>
      </c>
      <c r="H90" s="41" t="e">
        <f t="shared" si="60"/>
        <v>#REF!</v>
      </c>
      <c r="I90" s="44"/>
    </row>
    <row r="91" spans="1:9" s="13" customFormat="1" ht="22.5" customHeight="1">
      <c r="A91" s="12"/>
      <c r="B91" s="159"/>
      <c r="C91" s="32" t="e">
        <f>SUMIFS(#REF!,#REF!,B91,#REF!,#REF!)</f>
        <v>#REF!</v>
      </c>
      <c r="D91" s="32" t="e">
        <f>SUMIFS(#REF!,#REF!,B91,#REF!,$B$86)</f>
        <v>#REF!</v>
      </c>
      <c r="E91" s="32" t="e">
        <f t="shared" ref="E91" si="75">IF(C91&gt;D91,C91-D91,0)</f>
        <v>#REF!</v>
      </c>
      <c r="F91" s="32" t="e">
        <f t="shared" ref="F91" si="76">IF(D91&gt;C91,D91-C91,0)</f>
        <v>#REF!</v>
      </c>
      <c r="G91" s="41" t="e">
        <f t="shared" si="60"/>
        <v>#REF!</v>
      </c>
      <c r="H91" s="41" t="e">
        <f t="shared" si="60"/>
        <v>#REF!</v>
      </c>
      <c r="I91" s="44"/>
    </row>
    <row r="92" spans="1:9" s="13" customFormat="1" ht="22.5" customHeight="1">
      <c r="A92" s="34">
        <v>10213</v>
      </c>
      <c r="B92" s="35" t="s">
        <v>2</v>
      </c>
      <c r="C92" s="33" t="e">
        <f>SUM(C93:C122)</f>
        <v>#REF!</v>
      </c>
      <c r="D92" s="33" t="e">
        <f>SUM(D93:D122)</f>
        <v>#REF!</v>
      </c>
      <c r="E92" s="48" t="e">
        <f>IF(C92&gt;D92,C92-D92,0)</f>
        <v>#REF!</v>
      </c>
      <c r="F92" s="48" t="e">
        <f>IF(D92&gt;C92,D92-C92,0)</f>
        <v>#REF!</v>
      </c>
      <c r="G92" s="41" t="e">
        <f t="shared" si="60"/>
        <v>#REF!</v>
      </c>
      <c r="H92" s="41" t="e">
        <f t="shared" si="60"/>
        <v>#REF!</v>
      </c>
      <c r="I92" s="44"/>
    </row>
    <row r="93" spans="1:9" s="13" customFormat="1" ht="22.5" customHeight="1">
      <c r="A93" s="12"/>
      <c r="B93" s="15" t="s">
        <v>151</v>
      </c>
      <c r="C93" s="32" t="e">
        <f>SUMIFS(#REF!,#REF!,B93,#REF!,$B$92)</f>
        <v>#REF!</v>
      </c>
      <c r="D93" s="32" t="e">
        <f>SUMIFS(#REF!,#REF!,B93,#REF!,$B$92)</f>
        <v>#REF!</v>
      </c>
      <c r="E93" s="32" t="e">
        <f t="shared" ref="E93:E158" si="77">IF(C93&gt;D93,C93-D93,0)</f>
        <v>#REF!</v>
      </c>
      <c r="F93" s="32" t="e">
        <f t="shared" ref="F93:F158" si="78">IF(D93&gt;C93,D93-C93,0)</f>
        <v>#REF!</v>
      </c>
      <c r="G93" s="41" t="e">
        <f t="shared" si="60"/>
        <v>#REF!</v>
      </c>
      <c r="H93" s="41" t="e">
        <f t="shared" si="60"/>
        <v>#REF!</v>
      </c>
      <c r="I93" s="44"/>
    </row>
    <row r="94" spans="1:9" s="13" customFormat="1" ht="22.5" customHeight="1">
      <c r="A94" s="12"/>
      <c r="B94" s="15" t="s">
        <v>152</v>
      </c>
      <c r="C94" s="32" t="e">
        <f>SUMIFS(#REF!,#REF!,B94,#REF!,$B$92)</f>
        <v>#REF!</v>
      </c>
      <c r="D94" s="32" t="e">
        <f>SUMIFS(#REF!,#REF!,B94,#REF!,$B$92)</f>
        <v>#REF!</v>
      </c>
      <c r="E94" s="32" t="e">
        <f t="shared" si="77"/>
        <v>#REF!</v>
      </c>
      <c r="F94" s="32" t="e">
        <f t="shared" si="78"/>
        <v>#REF!</v>
      </c>
      <c r="G94" s="41" t="e">
        <f t="shared" si="60"/>
        <v>#REF!</v>
      </c>
      <c r="H94" s="41" t="e">
        <f t="shared" si="60"/>
        <v>#REF!</v>
      </c>
      <c r="I94" s="44"/>
    </row>
    <row r="95" spans="1:9" s="13" customFormat="1" ht="22.5" customHeight="1">
      <c r="A95" s="12"/>
      <c r="B95" s="15" t="s">
        <v>153</v>
      </c>
      <c r="C95" s="32" t="e">
        <f>SUMIFS(#REF!,#REF!,B95,#REF!,$B$92)</f>
        <v>#REF!</v>
      </c>
      <c r="D95" s="32" t="e">
        <f>SUMIFS(#REF!,#REF!,B95,#REF!,$B$92)</f>
        <v>#REF!</v>
      </c>
      <c r="E95" s="32" t="e">
        <f t="shared" si="77"/>
        <v>#REF!</v>
      </c>
      <c r="F95" s="32" t="e">
        <f t="shared" si="78"/>
        <v>#REF!</v>
      </c>
      <c r="G95" s="41" t="e">
        <f t="shared" si="60"/>
        <v>#REF!</v>
      </c>
      <c r="H95" s="41" t="e">
        <f t="shared" si="60"/>
        <v>#REF!</v>
      </c>
      <c r="I95" s="44"/>
    </row>
    <row r="96" spans="1:9" s="13" customFormat="1" ht="22.5" customHeight="1">
      <c r="A96" s="12"/>
      <c r="B96" s="15" t="s">
        <v>154</v>
      </c>
      <c r="C96" s="32" t="e">
        <f>SUMIFS(#REF!,#REF!,B96,#REF!,$B$92)</f>
        <v>#REF!</v>
      </c>
      <c r="D96" s="32" t="e">
        <f>SUMIFS(#REF!,#REF!,B96,#REF!,$B$92)</f>
        <v>#REF!</v>
      </c>
      <c r="E96" s="32" t="e">
        <f t="shared" si="77"/>
        <v>#REF!</v>
      </c>
      <c r="F96" s="32" t="e">
        <f t="shared" si="78"/>
        <v>#REF!</v>
      </c>
      <c r="G96" s="41" t="e">
        <f t="shared" si="60"/>
        <v>#REF!</v>
      </c>
      <c r="H96" s="41" t="e">
        <f t="shared" si="60"/>
        <v>#REF!</v>
      </c>
      <c r="I96" s="44"/>
    </row>
    <row r="97" spans="1:9" s="13" customFormat="1" ht="22.5" customHeight="1">
      <c r="A97" s="12"/>
      <c r="B97" s="15" t="s">
        <v>155</v>
      </c>
      <c r="C97" s="32" t="e">
        <f>SUMIFS(#REF!,#REF!,B97,#REF!,$B$92)</f>
        <v>#REF!</v>
      </c>
      <c r="D97" s="32" t="e">
        <f>SUMIFS(#REF!,#REF!,B97,#REF!,$B$92)</f>
        <v>#REF!</v>
      </c>
      <c r="E97" s="32" t="e">
        <f t="shared" si="77"/>
        <v>#REF!</v>
      </c>
      <c r="F97" s="32" t="e">
        <f t="shared" si="78"/>
        <v>#REF!</v>
      </c>
      <c r="G97" s="41" t="e">
        <f t="shared" si="60"/>
        <v>#REF!</v>
      </c>
      <c r="H97" s="41" t="e">
        <f t="shared" si="60"/>
        <v>#REF!</v>
      </c>
      <c r="I97" s="44"/>
    </row>
    <row r="98" spans="1:9" s="13" customFormat="1" ht="22.5" customHeight="1">
      <c r="A98" s="12"/>
      <c r="B98" s="15" t="s">
        <v>157</v>
      </c>
      <c r="C98" s="32" t="e">
        <f>SUMIFS(#REF!,#REF!,B98,#REF!,$B$92)</f>
        <v>#REF!</v>
      </c>
      <c r="D98" s="32" t="e">
        <f>SUMIFS(#REF!,#REF!,B98,#REF!,$B$92)</f>
        <v>#REF!</v>
      </c>
      <c r="E98" s="32" t="e">
        <f t="shared" si="77"/>
        <v>#REF!</v>
      </c>
      <c r="F98" s="32" t="e">
        <f t="shared" si="78"/>
        <v>#REF!</v>
      </c>
      <c r="G98" s="41" t="e">
        <f t="shared" si="60"/>
        <v>#REF!</v>
      </c>
      <c r="H98" s="41" t="e">
        <f t="shared" si="60"/>
        <v>#REF!</v>
      </c>
      <c r="I98" s="44"/>
    </row>
    <row r="99" spans="1:9" s="13" customFormat="1" ht="22.5" customHeight="1">
      <c r="A99" s="12"/>
      <c r="B99" s="15" t="s">
        <v>156</v>
      </c>
      <c r="C99" s="32" t="e">
        <f>SUMIFS(#REF!,#REF!,B99,#REF!,$B$92)</f>
        <v>#REF!</v>
      </c>
      <c r="D99" s="32" t="e">
        <f>SUMIFS(#REF!,#REF!,B99,#REF!,$B$92)</f>
        <v>#REF!</v>
      </c>
      <c r="E99" s="32" t="e">
        <f t="shared" si="77"/>
        <v>#REF!</v>
      </c>
      <c r="F99" s="32" t="e">
        <f t="shared" si="78"/>
        <v>#REF!</v>
      </c>
      <c r="G99" s="41" t="e">
        <f t="shared" si="60"/>
        <v>#REF!</v>
      </c>
      <c r="H99" s="41" t="e">
        <f t="shared" si="60"/>
        <v>#REF!</v>
      </c>
      <c r="I99" s="44"/>
    </row>
    <row r="100" spans="1:9" s="13" customFormat="1" ht="22.5" customHeight="1">
      <c r="A100" s="12"/>
      <c r="B100" s="15" t="s">
        <v>158</v>
      </c>
      <c r="C100" s="32" t="e">
        <f>SUMIFS(#REF!,#REF!,B100,#REF!,$B$92)</f>
        <v>#REF!</v>
      </c>
      <c r="D100" s="32" t="e">
        <f>SUMIFS(#REF!,#REF!,B100,#REF!,$B$92)</f>
        <v>#REF!</v>
      </c>
      <c r="E100" s="32" t="e">
        <f t="shared" si="77"/>
        <v>#REF!</v>
      </c>
      <c r="F100" s="32" t="e">
        <f t="shared" si="78"/>
        <v>#REF!</v>
      </c>
      <c r="G100" s="41" t="e">
        <f t="shared" si="60"/>
        <v>#REF!</v>
      </c>
      <c r="H100" s="41" t="e">
        <f t="shared" si="60"/>
        <v>#REF!</v>
      </c>
      <c r="I100" s="44"/>
    </row>
    <row r="101" spans="1:9" s="13" customFormat="1" ht="22.5" customHeight="1">
      <c r="A101" s="12"/>
      <c r="B101" s="15" t="s">
        <v>159</v>
      </c>
      <c r="C101" s="32" t="e">
        <f>SUMIFS(#REF!,#REF!,B101,#REF!,$B$92)</f>
        <v>#REF!</v>
      </c>
      <c r="D101" s="32" t="e">
        <f>SUMIFS(#REF!,#REF!,B101,#REF!,$B$92)</f>
        <v>#REF!</v>
      </c>
      <c r="E101" s="32" t="e">
        <f t="shared" si="77"/>
        <v>#REF!</v>
      </c>
      <c r="F101" s="32" t="e">
        <f t="shared" si="78"/>
        <v>#REF!</v>
      </c>
      <c r="G101" s="41" t="e">
        <f t="shared" si="60"/>
        <v>#REF!</v>
      </c>
      <c r="H101" s="41" t="e">
        <f t="shared" si="60"/>
        <v>#REF!</v>
      </c>
      <c r="I101" s="44"/>
    </row>
    <row r="102" spans="1:9" s="13" customFormat="1" ht="22.5" customHeight="1">
      <c r="A102" s="12"/>
      <c r="B102" s="15" t="s">
        <v>160</v>
      </c>
      <c r="C102" s="32" t="e">
        <f>SUMIFS(#REF!,#REF!,B102,#REF!,$B$92)</f>
        <v>#REF!</v>
      </c>
      <c r="D102" s="32" t="e">
        <f>SUMIFS(#REF!,#REF!,B102,#REF!,$B$92)</f>
        <v>#REF!</v>
      </c>
      <c r="E102" s="32" t="e">
        <f t="shared" si="77"/>
        <v>#REF!</v>
      </c>
      <c r="F102" s="32" t="e">
        <f t="shared" si="78"/>
        <v>#REF!</v>
      </c>
      <c r="G102" s="41" t="e">
        <f t="shared" si="60"/>
        <v>#REF!</v>
      </c>
      <c r="H102" s="41" t="e">
        <f t="shared" si="60"/>
        <v>#REF!</v>
      </c>
      <c r="I102" s="44"/>
    </row>
    <row r="103" spans="1:9" s="13" customFormat="1" ht="22.5" customHeight="1">
      <c r="A103" s="12"/>
      <c r="B103" s="15" t="s">
        <v>227</v>
      </c>
      <c r="C103" s="32" t="e">
        <f>SUMIFS(#REF!,#REF!,B103,#REF!,$B$92)</f>
        <v>#REF!</v>
      </c>
      <c r="D103" s="32" t="e">
        <f>SUMIFS(#REF!,#REF!,B103,#REF!,$B$92)</f>
        <v>#REF!</v>
      </c>
      <c r="E103" s="32" t="e">
        <f t="shared" ref="E103:E109" si="79">IF(C103&gt;D103,C103-D103,0)</f>
        <v>#REF!</v>
      </c>
      <c r="F103" s="32" t="e">
        <f t="shared" ref="F103:F109" si="80">IF(D103&gt;C103,D103-C103,0)</f>
        <v>#REF!</v>
      </c>
      <c r="G103" s="41" t="e">
        <f t="shared" si="60"/>
        <v>#REF!</v>
      </c>
      <c r="H103" s="41" t="e">
        <f t="shared" si="60"/>
        <v>#REF!</v>
      </c>
      <c r="I103" s="44"/>
    </row>
    <row r="104" spans="1:9" s="13" customFormat="1" ht="22.5" customHeight="1">
      <c r="A104" s="12"/>
      <c r="B104" s="15" t="s">
        <v>228</v>
      </c>
      <c r="C104" s="32" t="e">
        <f>SUMIFS(#REF!,#REF!,B104,#REF!,$B$92)</f>
        <v>#REF!</v>
      </c>
      <c r="D104" s="32" t="e">
        <f>SUMIFS(#REF!,#REF!,B104,#REF!,$B$92)</f>
        <v>#REF!</v>
      </c>
      <c r="E104" s="32" t="e">
        <f t="shared" si="79"/>
        <v>#REF!</v>
      </c>
      <c r="F104" s="32" t="e">
        <f t="shared" si="80"/>
        <v>#REF!</v>
      </c>
      <c r="G104" s="41" t="e">
        <f t="shared" si="60"/>
        <v>#REF!</v>
      </c>
      <c r="H104" s="41" t="e">
        <f t="shared" si="60"/>
        <v>#REF!</v>
      </c>
      <c r="I104" s="44"/>
    </row>
    <row r="105" spans="1:9" s="13" customFormat="1" ht="22.5" customHeight="1">
      <c r="A105" s="12"/>
      <c r="B105" s="15" t="s">
        <v>229</v>
      </c>
      <c r="C105" s="32" t="e">
        <f>SUMIFS(#REF!,#REF!,B105,#REF!,$B$92)</f>
        <v>#REF!</v>
      </c>
      <c r="D105" s="32" t="e">
        <f>SUMIFS(#REF!,#REF!,B105,#REF!,$B$92)</f>
        <v>#REF!</v>
      </c>
      <c r="E105" s="32" t="e">
        <f t="shared" si="79"/>
        <v>#REF!</v>
      </c>
      <c r="F105" s="32" t="e">
        <f t="shared" si="80"/>
        <v>#REF!</v>
      </c>
      <c r="G105" s="41" t="e">
        <f t="shared" si="60"/>
        <v>#REF!</v>
      </c>
      <c r="H105" s="41" t="e">
        <f t="shared" si="60"/>
        <v>#REF!</v>
      </c>
      <c r="I105" s="44"/>
    </row>
    <row r="106" spans="1:9" s="13" customFormat="1" ht="22.5" customHeight="1">
      <c r="A106" s="12"/>
      <c r="B106" s="15" t="s">
        <v>230</v>
      </c>
      <c r="C106" s="32" t="e">
        <f>SUMIFS(#REF!,#REF!,B106,#REF!,$B$92)</f>
        <v>#REF!</v>
      </c>
      <c r="D106" s="32" t="e">
        <f>SUMIFS(#REF!,#REF!,B106,#REF!,$B$92)</f>
        <v>#REF!</v>
      </c>
      <c r="E106" s="32" t="e">
        <f t="shared" si="79"/>
        <v>#REF!</v>
      </c>
      <c r="F106" s="32" t="e">
        <f t="shared" si="80"/>
        <v>#REF!</v>
      </c>
      <c r="G106" s="41" t="e">
        <f t="shared" si="60"/>
        <v>#REF!</v>
      </c>
      <c r="H106" s="41" t="e">
        <f t="shared" si="60"/>
        <v>#REF!</v>
      </c>
      <c r="I106" s="44"/>
    </row>
    <row r="107" spans="1:9" s="13" customFormat="1" ht="22.5" customHeight="1">
      <c r="A107" s="12"/>
      <c r="B107" s="15" t="s">
        <v>241</v>
      </c>
      <c r="C107" s="32" t="e">
        <f>SUMIFS(#REF!,#REF!,B107,#REF!,$B$92)</f>
        <v>#REF!</v>
      </c>
      <c r="D107" s="32" t="e">
        <f>SUMIFS(#REF!,#REF!,B107,#REF!,$B$92)</f>
        <v>#REF!</v>
      </c>
      <c r="E107" s="32" t="e">
        <f t="shared" si="79"/>
        <v>#REF!</v>
      </c>
      <c r="F107" s="32" t="e">
        <f t="shared" si="80"/>
        <v>#REF!</v>
      </c>
      <c r="G107" s="41" t="e">
        <f t="shared" si="60"/>
        <v>#REF!</v>
      </c>
      <c r="H107" s="41" t="e">
        <f t="shared" si="60"/>
        <v>#REF!</v>
      </c>
      <c r="I107" s="44"/>
    </row>
    <row r="108" spans="1:9" s="13" customFormat="1" ht="22.5" customHeight="1">
      <c r="A108" s="12"/>
      <c r="B108" s="15" t="s">
        <v>242</v>
      </c>
      <c r="C108" s="32" t="e">
        <f>SUMIFS(#REF!,#REF!,B108,#REF!,$B$92)</f>
        <v>#REF!</v>
      </c>
      <c r="D108" s="32" t="e">
        <f>SUMIFS(#REF!,#REF!,B108,#REF!,$B$92)</f>
        <v>#REF!</v>
      </c>
      <c r="E108" s="32" t="e">
        <f t="shared" si="79"/>
        <v>#REF!</v>
      </c>
      <c r="F108" s="32" t="e">
        <f t="shared" si="80"/>
        <v>#REF!</v>
      </c>
      <c r="G108" s="41" t="e">
        <f t="shared" si="60"/>
        <v>#REF!</v>
      </c>
      <c r="H108" s="41" t="e">
        <f t="shared" si="60"/>
        <v>#REF!</v>
      </c>
      <c r="I108" s="44"/>
    </row>
    <row r="109" spans="1:9" s="13" customFormat="1" ht="22.5" customHeight="1">
      <c r="A109" s="12"/>
      <c r="B109" s="15" t="s">
        <v>246</v>
      </c>
      <c r="C109" s="32" t="e">
        <f>SUMIFS(#REF!,#REF!,B109,#REF!,$B$92)</f>
        <v>#REF!</v>
      </c>
      <c r="D109" s="32" t="e">
        <f>SUMIFS(#REF!,#REF!,B109,#REF!,$B$92)</f>
        <v>#REF!</v>
      </c>
      <c r="E109" s="32" t="e">
        <f t="shared" si="79"/>
        <v>#REF!</v>
      </c>
      <c r="F109" s="32" t="e">
        <f t="shared" si="80"/>
        <v>#REF!</v>
      </c>
      <c r="G109" s="41" t="e">
        <f t="shared" si="60"/>
        <v>#REF!</v>
      </c>
      <c r="H109" s="41" t="e">
        <f t="shared" si="60"/>
        <v>#REF!</v>
      </c>
      <c r="I109" s="44"/>
    </row>
    <row r="110" spans="1:9" s="13" customFormat="1" ht="22.5" customHeight="1">
      <c r="A110" s="12"/>
      <c r="B110" s="15" t="s">
        <v>245</v>
      </c>
      <c r="C110" s="32" t="e">
        <f>SUMIFS(#REF!,#REF!,B110,#REF!,$B$92)</f>
        <v>#REF!</v>
      </c>
      <c r="D110" s="32" t="e">
        <f>SUMIFS(#REF!,#REF!,B110,#REF!,$B$92)</f>
        <v>#REF!</v>
      </c>
      <c r="E110" s="32" t="e">
        <f t="shared" ref="E110" si="81">IF(C110&gt;D110,C110-D110,0)</f>
        <v>#REF!</v>
      </c>
      <c r="F110" s="32" t="e">
        <f t="shared" ref="F110" si="82">IF(D110&gt;C110,D110-C110,0)</f>
        <v>#REF!</v>
      </c>
      <c r="G110" s="41" t="e">
        <f t="shared" si="60"/>
        <v>#REF!</v>
      </c>
      <c r="H110" s="41" t="e">
        <f t="shared" si="60"/>
        <v>#REF!</v>
      </c>
      <c r="I110" s="44"/>
    </row>
    <row r="111" spans="1:9" s="13" customFormat="1" ht="22.5" customHeight="1">
      <c r="A111" s="12"/>
      <c r="B111" s="15" t="s">
        <v>161</v>
      </c>
      <c r="C111" s="32" t="e">
        <f>SUMIFS(#REF!,#REF!,B111,#REF!,$B$92)</f>
        <v>#REF!</v>
      </c>
      <c r="D111" s="32" t="e">
        <f>SUMIFS(#REF!,#REF!,B111,#REF!,$B$92)</f>
        <v>#REF!</v>
      </c>
      <c r="E111" s="32" t="e">
        <f t="shared" si="77"/>
        <v>#REF!</v>
      </c>
      <c r="F111" s="32" t="e">
        <f t="shared" si="78"/>
        <v>#REF!</v>
      </c>
      <c r="G111" s="41" t="e">
        <f t="shared" si="60"/>
        <v>#REF!</v>
      </c>
      <c r="H111" s="41" t="e">
        <f t="shared" si="60"/>
        <v>#REF!</v>
      </c>
      <c r="I111" s="44"/>
    </row>
    <row r="112" spans="1:9" s="13" customFormat="1" ht="22.5" customHeight="1">
      <c r="A112" s="12"/>
      <c r="B112" s="15" t="s">
        <v>162</v>
      </c>
      <c r="C112" s="32" t="e">
        <f>SUMIFS(#REF!,#REF!,B112,#REF!,$B$92)</f>
        <v>#REF!</v>
      </c>
      <c r="D112" s="32" t="e">
        <f>SUMIFS(#REF!,#REF!,B112,#REF!,$B$92)</f>
        <v>#REF!</v>
      </c>
      <c r="E112" s="32" t="e">
        <f t="shared" si="77"/>
        <v>#REF!</v>
      </c>
      <c r="F112" s="32" t="e">
        <f t="shared" si="78"/>
        <v>#REF!</v>
      </c>
      <c r="G112" s="41" t="e">
        <f t="shared" si="60"/>
        <v>#REF!</v>
      </c>
      <c r="H112" s="41" t="e">
        <f t="shared" si="60"/>
        <v>#REF!</v>
      </c>
      <c r="I112" s="44"/>
    </row>
    <row r="113" spans="1:9" s="13" customFormat="1" ht="22.5" customHeight="1">
      <c r="A113" s="12"/>
      <c r="B113" s="15" t="s">
        <v>178</v>
      </c>
      <c r="C113" s="32" t="e">
        <f>SUMIFS(#REF!,#REF!,B113,#REF!,$B$92)</f>
        <v>#REF!</v>
      </c>
      <c r="D113" s="32" t="e">
        <f>SUMIFS(#REF!,#REF!,B113,#REF!,$B$92)</f>
        <v>#REF!</v>
      </c>
      <c r="E113" s="32" t="e">
        <f t="shared" si="77"/>
        <v>#REF!</v>
      </c>
      <c r="F113" s="32" t="e">
        <f t="shared" si="78"/>
        <v>#REF!</v>
      </c>
      <c r="G113" s="41" t="e">
        <f t="shared" si="60"/>
        <v>#REF!</v>
      </c>
      <c r="H113" s="41" t="e">
        <f t="shared" si="60"/>
        <v>#REF!</v>
      </c>
      <c r="I113" s="44"/>
    </row>
    <row r="114" spans="1:9" s="13" customFormat="1" ht="22.5" customHeight="1">
      <c r="A114" s="12"/>
      <c r="B114" s="15" t="s">
        <v>179</v>
      </c>
      <c r="C114" s="32" t="e">
        <f>SUMIFS(#REF!,#REF!,B114,#REF!,$B$92)</f>
        <v>#REF!</v>
      </c>
      <c r="D114" s="32" t="e">
        <f>SUMIFS(#REF!,#REF!,B114,#REF!,$B$92)</f>
        <v>#REF!</v>
      </c>
      <c r="E114" s="32" t="e">
        <f t="shared" si="77"/>
        <v>#REF!</v>
      </c>
      <c r="F114" s="32" t="e">
        <f t="shared" si="78"/>
        <v>#REF!</v>
      </c>
      <c r="G114" s="41" t="e">
        <f t="shared" si="60"/>
        <v>#REF!</v>
      </c>
      <c r="H114" s="41" t="e">
        <f t="shared" si="60"/>
        <v>#REF!</v>
      </c>
      <c r="I114" s="44"/>
    </row>
    <row r="115" spans="1:9" s="13" customFormat="1" ht="22.5" customHeight="1">
      <c r="A115" s="12"/>
      <c r="B115" s="15" t="s">
        <v>180</v>
      </c>
      <c r="C115" s="32" t="e">
        <f>SUMIFS(#REF!,#REF!,B115,#REF!,$B$92)</f>
        <v>#REF!</v>
      </c>
      <c r="D115" s="32" t="e">
        <f>SUMIFS(#REF!,#REF!,B115,#REF!,$B$92)</f>
        <v>#REF!</v>
      </c>
      <c r="E115" s="32" t="e">
        <f t="shared" ref="E115" si="83">IF(C115&gt;D115,C115-D115,0)</f>
        <v>#REF!</v>
      </c>
      <c r="F115" s="32" t="e">
        <f t="shared" ref="F115" si="84">IF(D115&gt;C115,D115-C115,0)</f>
        <v>#REF!</v>
      </c>
      <c r="G115" s="41" t="e">
        <f t="shared" ref="G115" si="85">F115+E115+D115+C115</f>
        <v>#REF!</v>
      </c>
      <c r="H115" s="41" t="e">
        <f t="shared" si="60"/>
        <v>#REF!</v>
      </c>
      <c r="I115" s="44"/>
    </row>
    <row r="116" spans="1:9" s="13" customFormat="1" ht="22.5" customHeight="1">
      <c r="A116" s="12"/>
      <c r="B116" s="15" t="s">
        <v>181</v>
      </c>
      <c r="C116" s="32" t="e">
        <f>SUMIFS(#REF!,#REF!,B116,#REF!,$B$92)</f>
        <v>#REF!</v>
      </c>
      <c r="D116" s="32" t="e">
        <f>SUMIFS(#REF!,#REF!,B116,#REF!,$B$92)</f>
        <v>#REF!</v>
      </c>
      <c r="E116" s="32" t="e">
        <f t="shared" si="77"/>
        <v>#REF!</v>
      </c>
      <c r="F116" s="32" t="e">
        <f t="shared" si="78"/>
        <v>#REF!</v>
      </c>
      <c r="G116" s="41" t="e">
        <f t="shared" si="60"/>
        <v>#REF!</v>
      </c>
      <c r="H116" s="41" t="e">
        <f t="shared" si="60"/>
        <v>#REF!</v>
      </c>
      <c r="I116" s="44"/>
    </row>
    <row r="117" spans="1:9" s="13" customFormat="1" ht="22.5" customHeight="1">
      <c r="A117" s="12"/>
      <c r="B117" s="15" t="s">
        <v>285</v>
      </c>
      <c r="C117" s="32" t="e">
        <f>SUMIFS(#REF!,#REF!,B117,#REF!,$B$92)</f>
        <v>#REF!</v>
      </c>
      <c r="D117" s="32" t="e">
        <f>SUMIFS(#REF!,#REF!,B117,#REF!,$B$92)</f>
        <v>#REF!</v>
      </c>
      <c r="E117" s="32" t="e">
        <f t="shared" ref="E117:E122" si="86">IF(C117&gt;D117,C117-D117,0)</f>
        <v>#REF!</v>
      </c>
      <c r="F117" s="32" t="e">
        <f t="shared" ref="F117:F122" si="87">IF(D117&gt;C117,D117-C117,0)</f>
        <v>#REF!</v>
      </c>
      <c r="G117" s="41" t="e">
        <f t="shared" si="60"/>
        <v>#REF!</v>
      </c>
      <c r="H117" s="41" t="e">
        <f t="shared" si="60"/>
        <v>#REF!</v>
      </c>
      <c r="I117" s="44"/>
    </row>
    <row r="118" spans="1:9" s="13" customFormat="1" ht="22.5" customHeight="1">
      <c r="A118" s="12"/>
      <c r="B118" s="15" t="s">
        <v>286</v>
      </c>
      <c r="C118" s="32" t="e">
        <f>SUMIFS(#REF!,#REF!,B118,#REF!,$B$92)</f>
        <v>#REF!</v>
      </c>
      <c r="D118" s="32" t="e">
        <f>SUMIFS(#REF!,#REF!,B118,#REF!,$B$92)</f>
        <v>#REF!</v>
      </c>
      <c r="E118" s="32" t="e">
        <f t="shared" si="86"/>
        <v>#REF!</v>
      </c>
      <c r="F118" s="32" t="e">
        <f t="shared" si="87"/>
        <v>#REF!</v>
      </c>
      <c r="G118" s="41" t="e">
        <f t="shared" si="60"/>
        <v>#REF!</v>
      </c>
      <c r="H118" s="41" t="e">
        <f t="shared" si="60"/>
        <v>#REF!</v>
      </c>
      <c r="I118" s="44"/>
    </row>
    <row r="119" spans="1:9" s="13" customFormat="1" ht="22.5" customHeight="1">
      <c r="A119" s="12"/>
      <c r="B119" s="15" t="s">
        <v>287</v>
      </c>
      <c r="C119" s="32" t="e">
        <f>SUMIFS(#REF!,#REF!,B119,#REF!,$B$92)</f>
        <v>#REF!</v>
      </c>
      <c r="D119" s="32" t="e">
        <f>SUMIFS(#REF!,#REF!,B119,#REF!,$B$92)</f>
        <v>#REF!</v>
      </c>
      <c r="E119" s="32" t="e">
        <f t="shared" si="86"/>
        <v>#REF!</v>
      </c>
      <c r="F119" s="32" t="e">
        <f t="shared" si="87"/>
        <v>#REF!</v>
      </c>
      <c r="G119" s="41" t="e">
        <f t="shared" si="60"/>
        <v>#REF!</v>
      </c>
      <c r="H119" s="41" t="e">
        <f t="shared" si="60"/>
        <v>#REF!</v>
      </c>
      <c r="I119" s="44"/>
    </row>
    <row r="120" spans="1:9" s="13" customFormat="1" ht="22.5" customHeight="1">
      <c r="A120" s="12"/>
      <c r="B120" s="15" t="s">
        <v>288</v>
      </c>
      <c r="C120" s="32" t="e">
        <f>SUMIFS(#REF!,#REF!,B120,#REF!,$B$92)</f>
        <v>#REF!</v>
      </c>
      <c r="D120" s="32" t="e">
        <f>SUMIFS(#REF!,#REF!,B120,#REF!,$B$92)</f>
        <v>#REF!</v>
      </c>
      <c r="E120" s="32" t="e">
        <f t="shared" si="86"/>
        <v>#REF!</v>
      </c>
      <c r="F120" s="32" t="e">
        <f t="shared" si="87"/>
        <v>#REF!</v>
      </c>
      <c r="G120" s="41" t="e">
        <f t="shared" si="60"/>
        <v>#REF!</v>
      </c>
      <c r="H120" s="41" t="e">
        <f t="shared" si="60"/>
        <v>#REF!</v>
      </c>
      <c r="I120" s="44"/>
    </row>
    <row r="121" spans="1:9" s="13" customFormat="1" ht="22.5" customHeight="1">
      <c r="A121" s="12"/>
      <c r="B121" s="15" t="s">
        <v>289</v>
      </c>
      <c r="C121" s="32" t="e">
        <f>SUMIFS(#REF!,#REF!,B121,#REF!,$B$92)</f>
        <v>#REF!</v>
      </c>
      <c r="D121" s="32" t="e">
        <f>SUMIFS(#REF!,#REF!,B121,#REF!,$B$92)</f>
        <v>#REF!</v>
      </c>
      <c r="E121" s="32" t="e">
        <f t="shared" si="86"/>
        <v>#REF!</v>
      </c>
      <c r="F121" s="32" t="e">
        <f t="shared" si="87"/>
        <v>#REF!</v>
      </c>
      <c r="G121" s="41" t="e">
        <f t="shared" si="60"/>
        <v>#REF!</v>
      </c>
      <c r="H121" s="41" t="e">
        <f t="shared" si="60"/>
        <v>#REF!</v>
      </c>
      <c r="I121" s="44"/>
    </row>
    <row r="122" spans="1:9" s="13" customFormat="1" ht="22.5" customHeight="1">
      <c r="A122" s="12"/>
      <c r="B122" s="15"/>
      <c r="C122" s="32" t="e">
        <f>SUMIFS(#REF!,#REF!,B122,#REF!,$B$92)</f>
        <v>#REF!</v>
      </c>
      <c r="D122" s="32" t="e">
        <f>SUMIFS(#REF!,#REF!,B122,#REF!,$B$92)</f>
        <v>#REF!</v>
      </c>
      <c r="E122" s="32" t="e">
        <f t="shared" si="86"/>
        <v>#REF!</v>
      </c>
      <c r="F122" s="32" t="e">
        <f t="shared" si="87"/>
        <v>#REF!</v>
      </c>
      <c r="G122" s="41" t="e">
        <f t="shared" si="60"/>
        <v>#REF!</v>
      </c>
      <c r="H122" s="41" t="e">
        <f t="shared" si="60"/>
        <v>#REF!</v>
      </c>
      <c r="I122" s="44"/>
    </row>
    <row r="123" spans="1:9" s="13" customFormat="1" ht="22.5" customHeight="1">
      <c r="A123" s="34">
        <v>10214</v>
      </c>
      <c r="B123" s="35" t="s">
        <v>185</v>
      </c>
      <c r="C123" s="33" t="e">
        <f>SUM(C124:C154)</f>
        <v>#REF!</v>
      </c>
      <c r="D123" s="33" t="e">
        <f>SUM(D124:D154)</f>
        <v>#REF!</v>
      </c>
      <c r="E123" s="48" t="e">
        <f>IF(C123&gt;D123,C123-D123,0)</f>
        <v>#REF!</v>
      </c>
      <c r="F123" s="48" t="e">
        <f>IF(D123&gt;C123,D123-C123,0)</f>
        <v>#REF!</v>
      </c>
      <c r="G123" s="41" t="e">
        <f t="shared" ref="G123:G124" si="88">F123+E123+D123+C123</f>
        <v>#REF!</v>
      </c>
      <c r="H123" s="41" t="e">
        <f t="shared" si="60"/>
        <v>#REF!</v>
      </c>
      <c r="I123" s="44"/>
    </row>
    <row r="124" spans="1:9" s="13" customFormat="1" ht="22.5" customHeight="1">
      <c r="A124" s="50"/>
      <c r="B124" s="158" t="s">
        <v>151</v>
      </c>
      <c r="C124" s="32" t="e">
        <f>SUMIFS(#REF!,#REF!,B124,#REF!,$B$123)</f>
        <v>#REF!</v>
      </c>
      <c r="D124" s="32" t="e">
        <f>SUMIFS(#REF!,#REF!,B124,#REF!,$B$123)</f>
        <v>#REF!</v>
      </c>
      <c r="E124" s="32" t="e">
        <f t="shared" ref="E124" si="89">IF(C124&gt;D124,C124-D124,0)</f>
        <v>#REF!</v>
      </c>
      <c r="F124" s="32" t="e">
        <f t="shared" ref="F124" si="90">IF(D124&gt;C124,D124-C124,0)</f>
        <v>#REF!</v>
      </c>
      <c r="G124" s="41" t="e">
        <f t="shared" si="88"/>
        <v>#REF!</v>
      </c>
      <c r="H124" s="41" t="e">
        <f t="shared" si="60"/>
        <v>#REF!</v>
      </c>
      <c r="I124" s="44"/>
    </row>
    <row r="125" spans="1:9" s="13" customFormat="1" ht="22.5" customHeight="1">
      <c r="A125" s="50"/>
      <c r="B125" s="158" t="s">
        <v>152</v>
      </c>
      <c r="C125" s="32" t="e">
        <f>SUMIFS(#REF!,#REF!,B125,#REF!,$B$123)</f>
        <v>#REF!</v>
      </c>
      <c r="D125" s="32" t="e">
        <f>SUMIFS(#REF!,#REF!,B125,#REF!,$B$123)</f>
        <v>#REF!</v>
      </c>
      <c r="E125" s="32" t="e">
        <f t="shared" ref="E125:E157" si="91">IF(C125&gt;D125,C125-D125,0)</f>
        <v>#REF!</v>
      </c>
      <c r="F125" s="32" t="e">
        <f t="shared" ref="F125:F157" si="92">IF(D125&gt;C125,D125-C125,0)</f>
        <v>#REF!</v>
      </c>
      <c r="G125" s="41" t="e">
        <f t="shared" ref="G125:G157" si="93">F125+E125+D125+C125</f>
        <v>#REF!</v>
      </c>
      <c r="H125" s="41" t="e">
        <f t="shared" si="60"/>
        <v>#REF!</v>
      </c>
      <c r="I125" s="44"/>
    </row>
    <row r="126" spans="1:9" s="13" customFormat="1" ht="22.5" customHeight="1">
      <c r="A126" s="50"/>
      <c r="B126" s="15" t="s">
        <v>153</v>
      </c>
      <c r="C126" s="32" t="e">
        <f>SUMIFS(#REF!,#REF!,B126,#REF!,$B$123)</f>
        <v>#REF!</v>
      </c>
      <c r="D126" s="32" t="e">
        <f>SUMIFS(#REF!,#REF!,B126,#REF!,$B$123)</f>
        <v>#REF!</v>
      </c>
      <c r="E126" s="32" t="e">
        <f t="shared" ref="E126:E132" si="94">IF(C126&gt;D126,C126-D126,0)</f>
        <v>#REF!</v>
      </c>
      <c r="F126" s="32" t="e">
        <f t="shared" ref="F126:F132" si="95">IF(D126&gt;C126,D126-C126,0)</f>
        <v>#REF!</v>
      </c>
      <c r="G126" s="41" t="e">
        <f t="shared" si="93"/>
        <v>#REF!</v>
      </c>
      <c r="H126" s="41" t="e">
        <f t="shared" si="60"/>
        <v>#REF!</v>
      </c>
      <c r="I126" s="44"/>
    </row>
    <row r="127" spans="1:9" s="13" customFormat="1" ht="22.5" customHeight="1">
      <c r="A127" s="50"/>
      <c r="B127" s="15" t="s">
        <v>154</v>
      </c>
      <c r="C127" s="32" t="e">
        <f>SUMIFS(#REF!,#REF!,B127,#REF!,$B$123)</f>
        <v>#REF!</v>
      </c>
      <c r="D127" s="32" t="e">
        <f>SUMIFS(#REF!,#REF!,B127,#REF!,$B$123)</f>
        <v>#REF!</v>
      </c>
      <c r="E127" s="32" t="e">
        <f t="shared" si="94"/>
        <v>#REF!</v>
      </c>
      <c r="F127" s="32" t="e">
        <f t="shared" si="95"/>
        <v>#REF!</v>
      </c>
      <c r="G127" s="41" t="e">
        <f t="shared" si="93"/>
        <v>#REF!</v>
      </c>
      <c r="H127" s="41" t="e">
        <f t="shared" si="60"/>
        <v>#REF!</v>
      </c>
      <c r="I127" s="44"/>
    </row>
    <row r="128" spans="1:9" s="13" customFormat="1" ht="22.5" customHeight="1">
      <c r="A128" s="50"/>
      <c r="B128" s="15" t="s">
        <v>155</v>
      </c>
      <c r="C128" s="32" t="e">
        <f>SUMIFS(#REF!,#REF!,B128,#REF!,$B$123)</f>
        <v>#REF!</v>
      </c>
      <c r="D128" s="32" t="e">
        <f>SUMIFS(#REF!,#REF!,B128,#REF!,$B$123)</f>
        <v>#REF!</v>
      </c>
      <c r="E128" s="32" t="e">
        <f t="shared" si="94"/>
        <v>#REF!</v>
      </c>
      <c r="F128" s="32" t="e">
        <f t="shared" si="95"/>
        <v>#REF!</v>
      </c>
      <c r="G128" s="41" t="e">
        <f t="shared" si="93"/>
        <v>#REF!</v>
      </c>
      <c r="H128" s="41" t="e">
        <f t="shared" si="60"/>
        <v>#REF!</v>
      </c>
      <c r="I128" s="44"/>
    </row>
    <row r="129" spans="1:9" s="13" customFormat="1" ht="22.5" customHeight="1">
      <c r="A129" s="50"/>
      <c r="B129" s="15" t="s">
        <v>157</v>
      </c>
      <c r="C129" s="32" t="e">
        <f>SUMIFS(#REF!,#REF!,B129,#REF!,$B$123)</f>
        <v>#REF!</v>
      </c>
      <c r="D129" s="32" t="e">
        <f>SUMIFS(#REF!,#REF!,B129,#REF!,$B$123)</f>
        <v>#REF!</v>
      </c>
      <c r="E129" s="32" t="e">
        <f t="shared" si="94"/>
        <v>#REF!</v>
      </c>
      <c r="F129" s="32" t="e">
        <f t="shared" si="95"/>
        <v>#REF!</v>
      </c>
      <c r="G129" s="41" t="e">
        <f t="shared" si="93"/>
        <v>#REF!</v>
      </c>
      <c r="H129" s="41" t="e">
        <f t="shared" si="60"/>
        <v>#REF!</v>
      </c>
      <c r="I129" s="44"/>
    </row>
    <row r="130" spans="1:9" s="13" customFormat="1" ht="22.5" customHeight="1">
      <c r="A130" s="50"/>
      <c r="B130" s="15" t="s">
        <v>156</v>
      </c>
      <c r="C130" s="32" t="e">
        <f>SUMIFS(#REF!,#REF!,B130,#REF!,$B$123)</f>
        <v>#REF!</v>
      </c>
      <c r="D130" s="32" t="e">
        <f>SUMIFS(#REF!,#REF!,B130,#REF!,$B$123)</f>
        <v>#REF!</v>
      </c>
      <c r="E130" s="32" t="e">
        <f t="shared" si="94"/>
        <v>#REF!</v>
      </c>
      <c r="F130" s="32" t="e">
        <f t="shared" si="95"/>
        <v>#REF!</v>
      </c>
      <c r="G130" s="41" t="e">
        <f t="shared" si="93"/>
        <v>#REF!</v>
      </c>
      <c r="H130" s="41" t="e">
        <f t="shared" si="60"/>
        <v>#REF!</v>
      </c>
      <c r="I130" s="44"/>
    </row>
    <row r="131" spans="1:9" s="13" customFormat="1" ht="22.5" customHeight="1">
      <c r="A131" s="50"/>
      <c r="B131" s="15" t="s">
        <v>158</v>
      </c>
      <c r="C131" s="32" t="e">
        <f>SUMIFS(#REF!,#REF!,B131,#REF!,$B$123)</f>
        <v>#REF!</v>
      </c>
      <c r="D131" s="32" t="e">
        <f>SUMIFS(#REF!,#REF!,B131,#REF!,$B$123)</f>
        <v>#REF!</v>
      </c>
      <c r="E131" s="32" t="e">
        <f t="shared" si="94"/>
        <v>#REF!</v>
      </c>
      <c r="F131" s="32" t="e">
        <f t="shared" si="95"/>
        <v>#REF!</v>
      </c>
      <c r="G131" s="41" t="e">
        <f t="shared" si="93"/>
        <v>#REF!</v>
      </c>
      <c r="H131" s="41" t="e">
        <f t="shared" si="60"/>
        <v>#REF!</v>
      </c>
      <c r="I131" s="44"/>
    </row>
    <row r="132" spans="1:9" s="13" customFormat="1" ht="22.5" customHeight="1">
      <c r="A132" s="50"/>
      <c r="B132" s="15" t="s">
        <v>159</v>
      </c>
      <c r="C132" s="32" t="e">
        <f>SUMIFS(#REF!,#REF!,B132,#REF!,$B$123)</f>
        <v>#REF!</v>
      </c>
      <c r="D132" s="32" t="e">
        <f>SUMIFS(#REF!,#REF!,B132,#REF!,$B$123)</f>
        <v>#REF!</v>
      </c>
      <c r="E132" s="32" t="e">
        <f t="shared" si="94"/>
        <v>#REF!</v>
      </c>
      <c r="F132" s="32" t="e">
        <f t="shared" si="95"/>
        <v>#REF!</v>
      </c>
      <c r="G132" s="41" t="e">
        <f t="shared" si="93"/>
        <v>#REF!</v>
      </c>
      <c r="H132" s="41" t="e">
        <f t="shared" si="60"/>
        <v>#REF!</v>
      </c>
      <c r="I132" s="44"/>
    </row>
    <row r="133" spans="1:9" s="13" customFormat="1" ht="22.5" customHeight="1">
      <c r="A133" s="50"/>
      <c r="B133" s="15" t="s">
        <v>160</v>
      </c>
      <c r="C133" s="32" t="e">
        <f>SUMIFS(#REF!,#REF!,B133,#REF!,$B$123)</f>
        <v>#REF!</v>
      </c>
      <c r="D133" s="32" t="e">
        <f>SUMIFS(#REF!,#REF!,B133,#REF!,$B$123)</f>
        <v>#REF!</v>
      </c>
      <c r="E133" s="32" t="e">
        <f t="shared" si="91"/>
        <v>#REF!</v>
      </c>
      <c r="F133" s="32" t="e">
        <f t="shared" si="92"/>
        <v>#REF!</v>
      </c>
      <c r="G133" s="41" t="e">
        <f t="shared" si="93"/>
        <v>#REF!</v>
      </c>
      <c r="H133" s="41" t="e">
        <f t="shared" si="60"/>
        <v>#REF!</v>
      </c>
      <c r="I133" s="44"/>
    </row>
    <row r="134" spans="1:9" s="13" customFormat="1" ht="22.5" customHeight="1">
      <c r="A134" s="50"/>
      <c r="B134" s="158" t="s">
        <v>227</v>
      </c>
      <c r="C134" s="32" t="e">
        <f>SUMIFS(#REF!,#REF!,B134,#REF!,$B$123)</f>
        <v>#REF!</v>
      </c>
      <c r="D134" s="32" t="e">
        <f>SUMIFS(#REF!,#REF!,B134,#REF!,$B$123)</f>
        <v>#REF!</v>
      </c>
      <c r="E134" s="32" t="e">
        <f t="shared" ref="E134:E138" si="96">IF(C134&gt;D134,C134-D134,0)</f>
        <v>#REF!</v>
      </c>
      <c r="F134" s="32" t="e">
        <f t="shared" ref="F134:F138" si="97">IF(D134&gt;C134,D134-C134,0)</f>
        <v>#REF!</v>
      </c>
      <c r="G134" s="41" t="e">
        <f t="shared" si="93"/>
        <v>#REF!</v>
      </c>
      <c r="H134" s="41" t="e">
        <f t="shared" si="60"/>
        <v>#REF!</v>
      </c>
      <c r="I134" s="44"/>
    </row>
    <row r="135" spans="1:9" s="13" customFormat="1" ht="22.5" customHeight="1">
      <c r="A135" s="50"/>
      <c r="B135" s="158" t="s">
        <v>228</v>
      </c>
      <c r="C135" s="32" t="e">
        <f>SUMIFS(#REF!,#REF!,B135,#REF!,$B$123)</f>
        <v>#REF!</v>
      </c>
      <c r="D135" s="32" t="e">
        <f>SUMIFS(#REF!,#REF!,B135,#REF!,$B$123)</f>
        <v>#REF!</v>
      </c>
      <c r="E135" s="32" t="e">
        <f t="shared" si="96"/>
        <v>#REF!</v>
      </c>
      <c r="F135" s="32" t="e">
        <f t="shared" si="97"/>
        <v>#REF!</v>
      </c>
      <c r="G135" s="41" t="e">
        <f t="shared" si="93"/>
        <v>#REF!</v>
      </c>
      <c r="H135" s="41" t="e">
        <f t="shared" si="60"/>
        <v>#REF!</v>
      </c>
      <c r="I135" s="44"/>
    </row>
    <row r="136" spans="1:9" s="13" customFormat="1" ht="22.5" customHeight="1">
      <c r="A136" s="50"/>
      <c r="B136" s="158" t="s">
        <v>269</v>
      </c>
      <c r="C136" s="32" t="e">
        <f>SUMIFS(#REF!,#REF!,B136,#REF!,$B$123)</f>
        <v>#REF!</v>
      </c>
      <c r="D136" s="32" t="e">
        <f>SUMIFS(#REF!,#REF!,B136,#REF!,$B$123)</f>
        <v>#REF!</v>
      </c>
      <c r="E136" s="32" t="e">
        <f t="shared" ref="E136" si="98">IF(C136&gt;D136,C136-D136,0)</f>
        <v>#REF!</v>
      </c>
      <c r="F136" s="32" t="e">
        <f t="shared" ref="F136" si="99">IF(D136&gt;C136,D136-C136,0)</f>
        <v>#REF!</v>
      </c>
      <c r="G136" s="41" t="e">
        <f t="shared" si="93"/>
        <v>#REF!</v>
      </c>
      <c r="H136" s="41" t="e">
        <f t="shared" si="60"/>
        <v>#REF!</v>
      </c>
      <c r="I136" s="44"/>
    </row>
    <row r="137" spans="1:9" s="13" customFormat="1" ht="22.5" customHeight="1">
      <c r="A137" s="50"/>
      <c r="B137" s="158" t="s">
        <v>229</v>
      </c>
      <c r="C137" s="32" t="e">
        <f>SUMIFS(#REF!,#REF!,B137,#REF!,$B$123)</f>
        <v>#REF!</v>
      </c>
      <c r="D137" s="32" t="e">
        <f>SUMIFS(#REF!,#REF!,B137,#REF!,$B$123)</f>
        <v>#REF!</v>
      </c>
      <c r="E137" s="32" t="e">
        <f t="shared" si="96"/>
        <v>#REF!</v>
      </c>
      <c r="F137" s="32" t="e">
        <f t="shared" si="97"/>
        <v>#REF!</v>
      </c>
      <c r="G137" s="41" t="e">
        <f t="shared" si="93"/>
        <v>#REF!</v>
      </c>
      <c r="H137" s="41" t="e">
        <f t="shared" si="60"/>
        <v>#REF!</v>
      </c>
      <c r="I137" s="44"/>
    </row>
    <row r="138" spans="1:9" s="13" customFormat="1" ht="22.5" customHeight="1">
      <c r="A138" s="50"/>
      <c r="B138" s="158" t="s">
        <v>230</v>
      </c>
      <c r="C138" s="32" t="e">
        <f>SUMIFS(#REF!,#REF!,B138,#REF!,$B$123)</f>
        <v>#REF!</v>
      </c>
      <c r="D138" s="32" t="e">
        <f>SUMIFS(#REF!,#REF!,B138,#REF!,$B$123)</f>
        <v>#REF!</v>
      </c>
      <c r="E138" s="32" t="e">
        <f t="shared" si="96"/>
        <v>#REF!</v>
      </c>
      <c r="F138" s="32" t="e">
        <f t="shared" si="97"/>
        <v>#REF!</v>
      </c>
      <c r="G138" s="41" t="e">
        <f t="shared" si="93"/>
        <v>#REF!</v>
      </c>
      <c r="H138" s="41" t="e">
        <f t="shared" si="60"/>
        <v>#REF!</v>
      </c>
      <c r="I138" s="44"/>
    </row>
    <row r="139" spans="1:9" s="13" customFormat="1" ht="22.5" customHeight="1">
      <c r="A139" s="50"/>
      <c r="B139" s="158" t="s">
        <v>241</v>
      </c>
      <c r="C139" s="32" t="e">
        <f>SUMIFS(#REF!,#REF!,B139,#REF!,$B$123)</f>
        <v>#REF!</v>
      </c>
      <c r="D139" s="32" t="e">
        <f>SUMIFS(#REF!,#REF!,B139,#REF!,$B$123)</f>
        <v>#REF!</v>
      </c>
      <c r="E139" s="32" t="e">
        <f t="shared" ref="E139:E141" si="100">IF(C139&gt;D139,C139-D139,0)</f>
        <v>#REF!</v>
      </c>
      <c r="F139" s="32" t="e">
        <f t="shared" ref="F139:F141" si="101">IF(D139&gt;C139,D139-C139,0)</f>
        <v>#REF!</v>
      </c>
      <c r="G139" s="41" t="e">
        <f t="shared" si="93"/>
        <v>#REF!</v>
      </c>
      <c r="H139" s="41" t="e">
        <f t="shared" si="60"/>
        <v>#REF!</v>
      </c>
      <c r="I139" s="44"/>
    </row>
    <row r="140" spans="1:9" s="13" customFormat="1" ht="22.5" customHeight="1">
      <c r="A140" s="50"/>
      <c r="B140" s="158" t="s">
        <v>242</v>
      </c>
      <c r="C140" s="32" t="e">
        <f>SUMIFS(#REF!,#REF!,B140,#REF!,$B$123)</f>
        <v>#REF!</v>
      </c>
      <c r="D140" s="32" t="e">
        <f>SUMIFS(#REF!,#REF!,B140,#REF!,$B$123)</f>
        <v>#REF!</v>
      </c>
      <c r="E140" s="32" t="e">
        <f t="shared" si="100"/>
        <v>#REF!</v>
      </c>
      <c r="F140" s="32" t="e">
        <f t="shared" si="101"/>
        <v>#REF!</v>
      </c>
      <c r="G140" s="41" t="e">
        <f t="shared" si="93"/>
        <v>#REF!</v>
      </c>
      <c r="H140" s="41" t="e">
        <f t="shared" si="60"/>
        <v>#REF!</v>
      </c>
      <c r="I140" s="44"/>
    </row>
    <row r="141" spans="1:9" s="13" customFormat="1" ht="22.5" customHeight="1">
      <c r="A141" s="50"/>
      <c r="B141" s="158" t="s">
        <v>246</v>
      </c>
      <c r="C141" s="32" t="e">
        <f>SUMIFS(#REF!,#REF!,B141,#REF!,$B$123)</f>
        <v>#REF!</v>
      </c>
      <c r="D141" s="32" t="e">
        <f>SUMIFS(#REF!,#REF!,B141,#REF!,$B$123)</f>
        <v>#REF!</v>
      </c>
      <c r="E141" s="32" t="e">
        <f t="shared" si="100"/>
        <v>#REF!</v>
      </c>
      <c r="F141" s="32" t="e">
        <f t="shared" si="101"/>
        <v>#REF!</v>
      </c>
      <c r="G141" s="41" t="e">
        <f t="shared" si="93"/>
        <v>#REF!</v>
      </c>
      <c r="H141" s="41" t="e">
        <f t="shared" si="60"/>
        <v>#REF!</v>
      </c>
      <c r="I141" s="44"/>
    </row>
    <row r="142" spans="1:9" s="13" customFormat="1" ht="22.5" customHeight="1">
      <c r="A142" s="50"/>
      <c r="B142" s="158" t="s">
        <v>245</v>
      </c>
      <c r="C142" s="32" t="e">
        <f>SUMIFS(#REF!,#REF!,B142,#REF!,$B$123)</f>
        <v>#REF!</v>
      </c>
      <c r="D142" s="32" t="e">
        <f>SUMIFS(#REF!,#REF!,B142,#REF!,$B$123)</f>
        <v>#REF!</v>
      </c>
      <c r="E142" s="32" t="e">
        <f t="shared" ref="E142" si="102">IF(C142&gt;D142,C142-D142,0)</f>
        <v>#REF!</v>
      </c>
      <c r="F142" s="32" t="e">
        <f t="shared" ref="F142" si="103">IF(D142&gt;C142,D142-C142,0)</f>
        <v>#REF!</v>
      </c>
      <c r="G142" s="41" t="e">
        <f t="shared" si="93"/>
        <v>#REF!</v>
      </c>
      <c r="H142" s="41" t="e">
        <f t="shared" si="60"/>
        <v>#REF!</v>
      </c>
      <c r="I142" s="44"/>
    </row>
    <row r="143" spans="1:9" s="13" customFormat="1" ht="22.5" customHeight="1">
      <c r="A143" s="50"/>
      <c r="B143" s="158" t="s">
        <v>254</v>
      </c>
      <c r="C143" s="32" t="e">
        <f>SUMIFS(#REF!,#REF!,B143,#REF!,$B$123)</f>
        <v>#REF!</v>
      </c>
      <c r="D143" s="32" t="e">
        <f>SUMIFS(#REF!,#REF!,B143,#REF!,$B$123)</f>
        <v>#REF!</v>
      </c>
      <c r="E143" s="32" t="e">
        <f t="shared" ref="E143:E154" si="104">IF(C143&gt;D143,C143-D143,0)</f>
        <v>#REF!</v>
      </c>
      <c r="F143" s="32" t="e">
        <f t="shared" ref="F143:F154" si="105">IF(D143&gt;C143,D143-C143,0)</f>
        <v>#REF!</v>
      </c>
      <c r="G143" s="41" t="e">
        <f t="shared" si="93"/>
        <v>#REF!</v>
      </c>
      <c r="H143" s="41" t="e">
        <f t="shared" si="60"/>
        <v>#REF!</v>
      </c>
      <c r="I143" s="44"/>
    </row>
    <row r="144" spans="1:9" s="13" customFormat="1" ht="22.5" customHeight="1">
      <c r="A144" s="50"/>
      <c r="B144" s="158" t="s">
        <v>255</v>
      </c>
      <c r="C144" s="32" t="e">
        <f>SUMIFS(#REF!,#REF!,B144,#REF!,$B$123)</f>
        <v>#REF!</v>
      </c>
      <c r="D144" s="32" t="e">
        <f>SUMIFS(#REF!,#REF!,B144,#REF!,$B$123)</f>
        <v>#REF!</v>
      </c>
      <c r="E144" s="32" t="e">
        <f t="shared" si="104"/>
        <v>#REF!</v>
      </c>
      <c r="F144" s="32" t="e">
        <f t="shared" si="105"/>
        <v>#REF!</v>
      </c>
      <c r="G144" s="41" t="e">
        <f t="shared" si="93"/>
        <v>#REF!</v>
      </c>
      <c r="H144" s="41" t="e">
        <f t="shared" si="60"/>
        <v>#REF!</v>
      </c>
      <c r="I144" s="44"/>
    </row>
    <row r="145" spans="1:9" s="13" customFormat="1" ht="22.5" customHeight="1">
      <c r="A145" s="50"/>
      <c r="B145" s="158" t="s">
        <v>256</v>
      </c>
      <c r="C145" s="32" t="e">
        <f>SUMIFS(#REF!,#REF!,B145,#REF!,$B$123)</f>
        <v>#REF!</v>
      </c>
      <c r="D145" s="32" t="e">
        <f>SUMIFS(#REF!,#REF!,B145,#REF!,$B$123)</f>
        <v>#REF!</v>
      </c>
      <c r="E145" s="32" t="e">
        <f t="shared" si="104"/>
        <v>#REF!</v>
      </c>
      <c r="F145" s="32" t="e">
        <f t="shared" si="105"/>
        <v>#REF!</v>
      </c>
      <c r="G145" s="41" t="e">
        <f t="shared" si="93"/>
        <v>#REF!</v>
      </c>
      <c r="H145" s="41" t="e">
        <f t="shared" si="60"/>
        <v>#REF!</v>
      </c>
      <c r="I145" s="44"/>
    </row>
    <row r="146" spans="1:9" s="13" customFormat="1" ht="22.5" customHeight="1">
      <c r="A146" s="50"/>
      <c r="B146" s="158" t="s">
        <v>264</v>
      </c>
      <c r="C146" s="32" t="e">
        <f>SUMIFS(#REF!,#REF!,B146,#REF!,$B$123)</f>
        <v>#REF!</v>
      </c>
      <c r="D146" s="32" t="e">
        <f>SUMIFS(#REF!,#REF!,B146,#REF!,$B$123)</f>
        <v>#REF!</v>
      </c>
      <c r="E146" s="32" t="e">
        <f t="shared" si="104"/>
        <v>#REF!</v>
      </c>
      <c r="F146" s="32" t="e">
        <f t="shared" si="105"/>
        <v>#REF!</v>
      </c>
      <c r="G146" s="41" t="e">
        <f t="shared" si="93"/>
        <v>#REF!</v>
      </c>
      <c r="H146" s="41" t="e">
        <f t="shared" si="60"/>
        <v>#REF!</v>
      </c>
      <c r="I146" s="44"/>
    </row>
    <row r="147" spans="1:9" s="13" customFormat="1" ht="22.5" customHeight="1">
      <c r="A147" s="50"/>
      <c r="B147" s="15" t="s">
        <v>279</v>
      </c>
      <c r="C147" s="32" t="e">
        <f>SUMIFS(#REF!,#REF!,B147,#REF!,$B$123)</f>
        <v>#REF!</v>
      </c>
      <c r="D147" s="32" t="e">
        <f>SUMIFS(#REF!,#REF!,B147,#REF!,$B$123)</f>
        <v>#REF!</v>
      </c>
      <c r="E147" s="32" t="e">
        <f t="shared" ref="E147:E153" si="106">IF(C147&gt;D147,C147-D147,0)</f>
        <v>#REF!</v>
      </c>
      <c r="F147" s="32" t="e">
        <f t="shared" ref="F147:F153" si="107">IF(D147&gt;C147,D147-C147,0)</f>
        <v>#REF!</v>
      </c>
      <c r="G147" s="41" t="e">
        <f t="shared" ref="G147:G153" si="108">F147+E147+D147+C147</f>
        <v>#REF!</v>
      </c>
      <c r="H147" s="41" t="e">
        <f t="shared" ref="H147:H153" si="109">G147+F147+E147+D147</f>
        <v>#REF!</v>
      </c>
      <c r="I147" s="44"/>
    </row>
    <row r="148" spans="1:9" s="13" customFormat="1" ht="22.5" customHeight="1">
      <c r="A148" s="50"/>
      <c r="B148" s="158" t="s">
        <v>285</v>
      </c>
      <c r="C148" s="32" t="e">
        <f>SUMIFS(#REF!,#REF!,B148,#REF!,$B$123)</f>
        <v>#REF!</v>
      </c>
      <c r="D148" s="32" t="e">
        <f>SUMIFS(#REF!,#REF!,B148,#REF!,$B$123)</f>
        <v>#REF!</v>
      </c>
      <c r="E148" s="32" t="e">
        <f t="shared" ref="E148:E152" si="110">IF(C148&gt;D148,C148-D148,0)</f>
        <v>#REF!</v>
      </c>
      <c r="F148" s="32" t="e">
        <f t="shared" ref="F148:F152" si="111">IF(D148&gt;C148,D148-C148,0)</f>
        <v>#REF!</v>
      </c>
      <c r="G148" s="41" t="e">
        <f t="shared" si="108"/>
        <v>#REF!</v>
      </c>
      <c r="H148" s="41" t="e">
        <f t="shared" si="109"/>
        <v>#REF!</v>
      </c>
      <c r="I148" s="44"/>
    </row>
    <row r="149" spans="1:9" s="13" customFormat="1" ht="22.5" customHeight="1">
      <c r="A149" s="50"/>
      <c r="B149" s="158" t="s">
        <v>286</v>
      </c>
      <c r="C149" s="32" t="e">
        <f>SUMIFS(#REF!,#REF!,B149,#REF!,$B$123)</f>
        <v>#REF!</v>
      </c>
      <c r="D149" s="32" t="e">
        <f>SUMIFS(#REF!,#REF!,B149,#REF!,$B$123)</f>
        <v>#REF!</v>
      </c>
      <c r="E149" s="32" t="e">
        <f t="shared" si="110"/>
        <v>#REF!</v>
      </c>
      <c r="F149" s="32" t="e">
        <f t="shared" si="111"/>
        <v>#REF!</v>
      </c>
      <c r="G149" s="41" t="e">
        <f t="shared" si="108"/>
        <v>#REF!</v>
      </c>
      <c r="H149" s="41" t="e">
        <f t="shared" si="109"/>
        <v>#REF!</v>
      </c>
      <c r="I149" s="44"/>
    </row>
    <row r="150" spans="1:9" s="13" customFormat="1" ht="22.5" customHeight="1">
      <c r="A150" s="50"/>
      <c r="B150" s="158" t="s">
        <v>287</v>
      </c>
      <c r="C150" s="32" t="e">
        <f>SUMIFS(#REF!,#REF!,B150,#REF!,$B$123)</f>
        <v>#REF!</v>
      </c>
      <c r="D150" s="32" t="e">
        <f>SUMIFS(#REF!,#REF!,B150,#REF!,$B$123)</f>
        <v>#REF!</v>
      </c>
      <c r="E150" s="32" t="e">
        <f t="shared" si="110"/>
        <v>#REF!</v>
      </c>
      <c r="F150" s="32" t="e">
        <f t="shared" si="111"/>
        <v>#REF!</v>
      </c>
      <c r="G150" s="41" t="e">
        <f t="shared" si="108"/>
        <v>#REF!</v>
      </c>
      <c r="H150" s="41" t="e">
        <f t="shared" si="109"/>
        <v>#REF!</v>
      </c>
      <c r="I150" s="44"/>
    </row>
    <row r="151" spans="1:9" s="13" customFormat="1" ht="22.5" customHeight="1">
      <c r="A151" s="50"/>
      <c r="B151" s="158" t="s">
        <v>288</v>
      </c>
      <c r="C151" s="32" t="e">
        <f>SUMIFS(#REF!,#REF!,B151,#REF!,$B$123)</f>
        <v>#REF!</v>
      </c>
      <c r="D151" s="32" t="e">
        <f>SUMIFS(#REF!,#REF!,B151,#REF!,$B$123)</f>
        <v>#REF!</v>
      </c>
      <c r="E151" s="32" t="e">
        <f t="shared" si="110"/>
        <v>#REF!</v>
      </c>
      <c r="F151" s="32" t="e">
        <f t="shared" si="111"/>
        <v>#REF!</v>
      </c>
      <c r="G151" s="41" t="e">
        <f t="shared" si="108"/>
        <v>#REF!</v>
      </c>
      <c r="H151" s="41" t="e">
        <f t="shared" si="109"/>
        <v>#REF!</v>
      </c>
      <c r="I151" s="44"/>
    </row>
    <row r="152" spans="1:9" s="13" customFormat="1" ht="22.5" customHeight="1">
      <c r="A152" s="50"/>
      <c r="B152" s="158" t="s">
        <v>289</v>
      </c>
      <c r="C152" s="32" t="e">
        <f>SUMIFS(#REF!,#REF!,B152,#REF!,$B$123)</f>
        <v>#REF!</v>
      </c>
      <c r="D152" s="32" t="e">
        <f>SUMIFS(#REF!,#REF!,B152,#REF!,$B$123)</f>
        <v>#REF!</v>
      </c>
      <c r="E152" s="32" t="e">
        <f t="shared" si="110"/>
        <v>#REF!</v>
      </c>
      <c r="F152" s="32" t="e">
        <f t="shared" si="111"/>
        <v>#REF!</v>
      </c>
      <c r="G152" s="41" t="e">
        <f t="shared" si="108"/>
        <v>#REF!</v>
      </c>
      <c r="H152" s="41" t="e">
        <f t="shared" si="109"/>
        <v>#REF!</v>
      </c>
      <c r="I152" s="44"/>
    </row>
    <row r="153" spans="1:9" s="13" customFormat="1" ht="22.5" customHeight="1">
      <c r="A153" s="50"/>
      <c r="B153" s="158"/>
      <c r="C153" s="32" t="e">
        <f>SUMIFS(#REF!,#REF!,B153,#REF!,$B$123)</f>
        <v>#REF!</v>
      </c>
      <c r="D153" s="32" t="e">
        <f>SUMIFS(#REF!,#REF!,B153,#REF!,$B$123)</f>
        <v>#REF!</v>
      </c>
      <c r="E153" s="32" t="e">
        <f t="shared" si="106"/>
        <v>#REF!</v>
      </c>
      <c r="F153" s="32" t="e">
        <f t="shared" si="107"/>
        <v>#REF!</v>
      </c>
      <c r="G153" s="41" t="e">
        <f t="shared" si="108"/>
        <v>#REF!</v>
      </c>
      <c r="H153" s="41" t="e">
        <f t="shared" si="109"/>
        <v>#REF!</v>
      </c>
      <c r="I153" s="44"/>
    </row>
    <row r="154" spans="1:9" s="13" customFormat="1" ht="22.5" customHeight="1">
      <c r="A154" s="50"/>
      <c r="B154" s="158"/>
      <c r="C154" s="32" t="e">
        <f>SUMIFS(#REF!,#REF!,B154,#REF!,$B$123)</f>
        <v>#REF!</v>
      </c>
      <c r="D154" s="32" t="e">
        <f>SUMIFS(#REF!,#REF!,B154,#REF!,$B$123)</f>
        <v>#REF!</v>
      </c>
      <c r="E154" s="32" t="e">
        <f t="shared" si="104"/>
        <v>#REF!</v>
      </c>
      <c r="F154" s="32" t="e">
        <f t="shared" si="105"/>
        <v>#REF!</v>
      </c>
      <c r="G154" s="41" t="e">
        <f t="shared" si="93"/>
        <v>#REF!</v>
      </c>
      <c r="H154" s="41" t="e">
        <f t="shared" si="60"/>
        <v>#REF!</v>
      </c>
      <c r="I154" s="44"/>
    </row>
    <row r="155" spans="1:9" s="13" customFormat="1" ht="22.5" customHeight="1">
      <c r="A155" s="34">
        <v>10215</v>
      </c>
      <c r="B155" s="35" t="s">
        <v>219</v>
      </c>
      <c r="C155" s="33" t="e">
        <f>SUM(C156:C157)</f>
        <v>#REF!</v>
      </c>
      <c r="D155" s="33" t="e">
        <f>SUM(D156:D157)</f>
        <v>#REF!</v>
      </c>
      <c r="E155" s="48" t="e">
        <f>IF(C155&gt;D155,C155-D155,0)</f>
        <v>#REF!</v>
      </c>
      <c r="F155" s="48" t="e">
        <f>IF(D155&gt;C155,D155-C155,0)</f>
        <v>#REF!</v>
      </c>
      <c r="G155" s="41" t="e">
        <f t="shared" si="93"/>
        <v>#REF!</v>
      </c>
      <c r="H155" s="41" t="e">
        <f t="shared" si="60"/>
        <v>#REF!</v>
      </c>
      <c r="I155" s="44"/>
    </row>
    <row r="156" spans="1:9" s="13" customFormat="1" ht="22.5" customHeight="1">
      <c r="A156" s="50"/>
      <c r="B156" s="30" t="s">
        <v>220</v>
      </c>
      <c r="C156" s="32" t="e">
        <f>SUMIFS(#REF!,#REF!,B156,#REF!,$B$155)</f>
        <v>#REF!</v>
      </c>
      <c r="D156" s="32" t="e">
        <f>SUMIFS(#REF!,#REF!,B156,#REF!,$B$155)</f>
        <v>#REF!</v>
      </c>
      <c r="E156" s="32" t="e">
        <f t="shared" si="91"/>
        <v>#REF!</v>
      </c>
      <c r="F156" s="32" t="e">
        <f t="shared" si="92"/>
        <v>#REF!</v>
      </c>
      <c r="G156" s="41" t="e">
        <f t="shared" si="93"/>
        <v>#REF!</v>
      </c>
      <c r="H156" s="41" t="e">
        <f t="shared" si="60"/>
        <v>#REF!</v>
      </c>
      <c r="I156" s="44"/>
    </row>
    <row r="157" spans="1:9" s="13" customFormat="1" ht="22.5" customHeight="1">
      <c r="A157" s="50"/>
      <c r="B157" s="158"/>
      <c r="C157" s="32" t="e">
        <f>SUMIFS(#REF!,#REF!,B157,#REF!,$B$155)</f>
        <v>#REF!</v>
      </c>
      <c r="D157" s="32" t="e">
        <f>SUMIFS(#REF!,#REF!,B157,#REF!,$B$155)</f>
        <v>#REF!</v>
      </c>
      <c r="E157" s="32" t="e">
        <f t="shared" si="91"/>
        <v>#REF!</v>
      </c>
      <c r="F157" s="32" t="e">
        <f t="shared" si="92"/>
        <v>#REF!</v>
      </c>
      <c r="G157" s="41" t="e">
        <f t="shared" si="93"/>
        <v>#REF!</v>
      </c>
      <c r="H157" s="41" t="e">
        <f t="shared" si="60"/>
        <v>#REF!</v>
      </c>
      <c r="I157" s="44"/>
    </row>
    <row r="158" spans="1:9" s="13" customFormat="1" ht="22.5" customHeight="1">
      <c r="A158" s="8">
        <v>2</v>
      </c>
      <c r="B158" s="26" t="s">
        <v>53</v>
      </c>
      <c r="C158" s="46" t="e">
        <f>C159+C164</f>
        <v>#REF!</v>
      </c>
      <c r="D158" s="46" t="e">
        <f>D159+D164</f>
        <v>#REF!</v>
      </c>
      <c r="E158" s="46" t="e">
        <f t="shared" si="77"/>
        <v>#REF!</v>
      </c>
      <c r="F158" s="46" t="e">
        <f t="shared" si="78"/>
        <v>#REF!</v>
      </c>
      <c r="G158" s="41" t="e">
        <f t="shared" si="60"/>
        <v>#REF!</v>
      </c>
      <c r="H158" s="41" t="e">
        <f t="shared" si="60"/>
        <v>#REF!</v>
      </c>
      <c r="I158" s="44"/>
    </row>
    <row r="159" spans="1:9" s="13" customFormat="1" ht="22.5" customHeight="1">
      <c r="A159" s="36">
        <v>201</v>
      </c>
      <c r="B159" s="37" t="s">
        <v>54</v>
      </c>
      <c r="C159" s="38" t="e">
        <f>C160+C161</f>
        <v>#REF!</v>
      </c>
      <c r="D159" s="38" t="e">
        <f>D160+D161</f>
        <v>#REF!</v>
      </c>
      <c r="E159" s="38" t="e">
        <f t="shared" ref="E159:E162" si="112">IF(C159&gt;D159,C159-D159,0)</f>
        <v>#REF!</v>
      </c>
      <c r="F159" s="38" t="e">
        <f t="shared" ref="F159:F162" si="113">IF(D159&gt;C159,D159-C159,0)</f>
        <v>#REF!</v>
      </c>
      <c r="G159" s="41" t="e">
        <f t="shared" si="60"/>
        <v>#REF!</v>
      </c>
      <c r="H159" s="41" t="e">
        <f t="shared" si="60"/>
        <v>#REF!</v>
      </c>
      <c r="I159" s="44"/>
    </row>
    <row r="160" spans="1:9" s="13" customFormat="1" ht="22.5" customHeight="1">
      <c r="A160" s="171">
        <v>20101</v>
      </c>
      <c r="B160" s="172" t="s">
        <v>3</v>
      </c>
      <c r="C160" s="170" t="e">
        <f>SUMIFS(#REF!,#REF!,B160)</f>
        <v>#REF!</v>
      </c>
      <c r="D160" s="170" t="e">
        <f>SUMIFS(#REF!,#REF!,B160)</f>
        <v>#REF!</v>
      </c>
      <c r="E160" s="170" t="e">
        <f t="shared" si="112"/>
        <v>#REF!</v>
      </c>
      <c r="F160" s="170" t="e">
        <f t="shared" si="113"/>
        <v>#REF!</v>
      </c>
      <c r="G160" s="41" t="e">
        <f t="shared" si="60"/>
        <v>#REF!</v>
      </c>
      <c r="H160" s="41" t="e">
        <f t="shared" si="60"/>
        <v>#REF!</v>
      </c>
      <c r="I160" s="44"/>
    </row>
    <row r="161" spans="1:9" s="13" customFormat="1" ht="22.5" customHeight="1">
      <c r="A161" s="175">
        <v>20102</v>
      </c>
      <c r="B161" s="176" t="s">
        <v>97</v>
      </c>
      <c r="C161" s="38" t="e">
        <f>C162</f>
        <v>#REF!</v>
      </c>
      <c r="D161" s="38" t="e">
        <f>D162</f>
        <v>#REF!</v>
      </c>
      <c r="E161" s="38" t="e">
        <f t="shared" si="112"/>
        <v>#REF!</v>
      </c>
      <c r="F161" s="38" t="e">
        <f t="shared" si="113"/>
        <v>#REF!</v>
      </c>
      <c r="G161" s="41" t="e">
        <f t="shared" ref="G161:G163" si="114">F161+E161+D161+C161</f>
        <v>#REF!</v>
      </c>
      <c r="H161" s="41" t="e">
        <f t="shared" si="60"/>
        <v>#REF!</v>
      </c>
      <c r="I161" s="44"/>
    </row>
    <row r="162" spans="1:9" s="13" customFormat="1" ht="22.5" customHeight="1">
      <c r="A162" s="12"/>
      <c r="B162" s="15" t="s">
        <v>123</v>
      </c>
      <c r="C162" s="32" t="e">
        <f>SUMIFS(#REF!,#REF!,B162,#REF!,$B$161)</f>
        <v>#REF!</v>
      </c>
      <c r="D162" s="32" t="e">
        <f>SUMIFS(#REF!,#REF!,B162,#REF!,$B$161)</f>
        <v>#REF!</v>
      </c>
      <c r="E162" s="32" t="e">
        <f t="shared" si="112"/>
        <v>#REF!</v>
      </c>
      <c r="F162" s="32" t="e">
        <f t="shared" si="113"/>
        <v>#REF!</v>
      </c>
      <c r="G162" s="41" t="e">
        <f t="shared" si="114"/>
        <v>#REF!</v>
      </c>
      <c r="H162" s="41" t="e">
        <f t="shared" si="60"/>
        <v>#REF!</v>
      </c>
      <c r="I162" s="44"/>
    </row>
    <row r="163" spans="1:9" s="13" customFormat="1" ht="22.5" customHeight="1">
      <c r="A163" s="12"/>
      <c r="B163" s="15"/>
      <c r="C163" s="32"/>
      <c r="D163" s="32"/>
      <c r="E163" s="32"/>
      <c r="F163" s="32"/>
      <c r="G163" s="41">
        <f t="shared" si="114"/>
        <v>0</v>
      </c>
      <c r="H163" s="41">
        <f t="shared" si="60"/>
        <v>0</v>
      </c>
      <c r="I163" s="44"/>
    </row>
    <row r="164" spans="1:9" s="13" customFormat="1" ht="22.5" customHeight="1">
      <c r="A164" s="177">
        <v>202</v>
      </c>
      <c r="B164" s="178" t="s">
        <v>55</v>
      </c>
      <c r="C164" s="179" t="e">
        <f>C165+C168+C173+C183+C187+C188+C192</f>
        <v>#REF!</v>
      </c>
      <c r="D164" s="179" t="e">
        <f>D165+D168+D173+D183+D187+D188+D192</f>
        <v>#REF!</v>
      </c>
      <c r="E164" s="179" t="e">
        <f t="shared" ref="E164:E166" si="115">IF(C164&gt;D164,C164-D164,0)</f>
        <v>#REF!</v>
      </c>
      <c r="F164" s="179" t="e">
        <f t="shared" ref="F164:F166" si="116">IF(D164&gt;C164,D164-C164,0)</f>
        <v>#REF!</v>
      </c>
      <c r="G164" s="41" t="e">
        <f t="shared" si="60"/>
        <v>#REF!</v>
      </c>
      <c r="H164" s="41" t="e">
        <f t="shared" si="60"/>
        <v>#REF!</v>
      </c>
      <c r="I164" s="44"/>
    </row>
    <row r="165" spans="1:9" s="13" customFormat="1" ht="22.5" customHeight="1">
      <c r="A165" s="175">
        <v>20201</v>
      </c>
      <c r="B165" s="176" t="s">
        <v>99</v>
      </c>
      <c r="C165" s="38" t="e">
        <f>C166+C167</f>
        <v>#REF!</v>
      </c>
      <c r="D165" s="38" t="e">
        <f>D166+D167</f>
        <v>#REF!</v>
      </c>
      <c r="E165" s="38" t="e">
        <f t="shared" si="115"/>
        <v>#REF!</v>
      </c>
      <c r="F165" s="38" t="e">
        <f t="shared" si="116"/>
        <v>#REF!</v>
      </c>
      <c r="G165" s="41" t="e">
        <f t="shared" si="60"/>
        <v>#REF!</v>
      </c>
      <c r="H165" s="41" t="e">
        <f t="shared" si="60"/>
        <v>#REF!</v>
      </c>
      <c r="I165" s="44"/>
    </row>
    <row r="166" spans="1:9" s="13" customFormat="1" ht="22.5" customHeight="1">
      <c r="A166" s="12"/>
      <c r="B166" s="30" t="s">
        <v>36</v>
      </c>
      <c r="C166" s="32" t="e">
        <f>SUMIFS(#REF!,#REF!,B166,#REF!,$B$165)</f>
        <v>#REF!</v>
      </c>
      <c r="D166" s="32" t="e">
        <f>SUMIFS(#REF!,#REF!,B166,#REF!,$B$165)</f>
        <v>#REF!</v>
      </c>
      <c r="E166" s="32" t="e">
        <f t="shared" si="115"/>
        <v>#REF!</v>
      </c>
      <c r="F166" s="32" t="e">
        <f t="shared" si="116"/>
        <v>#REF!</v>
      </c>
      <c r="G166" s="41" t="e">
        <f t="shared" si="60"/>
        <v>#REF!</v>
      </c>
      <c r="H166" s="41" t="e">
        <f t="shared" si="60"/>
        <v>#REF!</v>
      </c>
      <c r="I166" s="44"/>
    </row>
    <row r="167" spans="1:9" s="13" customFormat="1" ht="22.5" customHeight="1">
      <c r="A167" s="12"/>
      <c r="B167" s="30" t="s">
        <v>221</v>
      </c>
      <c r="C167" s="32" t="e">
        <f>SUMIFS(#REF!,#REF!,B167,#REF!,$B$165)</f>
        <v>#REF!</v>
      </c>
      <c r="D167" s="32" t="e">
        <f>SUMIFS(#REF!,#REF!,B167,#REF!,$B$165)</f>
        <v>#REF!</v>
      </c>
      <c r="E167" s="32" t="e">
        <f t="shared" ref="E167" si="117">IF(C167&gt;D167,C167-D167,0)</f>
        <v>#REF!</v>
      </c>
      <c r="F167" s="32" t="e">
        <f t="shared" ref="F167" si="118">IF(D167&gt;C167,D167-C167,0)</f>
        <v>#REF!</v>
      </c>
      <c r="G167" s="41" t="e">
        <f t="shared" si="60"/>
        <v>#REF!</v>
      </c>
      <c r="H167" s="41" t="e">
        <f t="shared" si="60"/>
        <v>#REF!</v>
      </c>
      <c r="I167" s="44"/>
    </row>
    <row r="168" spans="1:9" s="13" customFormat="1" ht="22.5" customHeight="1">
      <c r="A168" s="34">
        <v>20202</v>
      </c>
      <c r="B168" s="35" t="s">
        <v>4</v>
      </c>
      <c r="C168" s="33" t="e">
        <f>SUM(C169:C172)</f>
        <v>#REF!</v>
      </c>
      <c r="D168" s="33" t="e">
        <f>SUM(D169:D172)</f>
        <v>#REF!</v>
      </c>
      <c r="E168" s="33" t="e">
        <f t="shared" ref="E168:E171" si="119">IF(C168&gt;D168,C168-D168,0)</f>
        <v>#REF!</v>
      </c>
      <c r="F168" s="33" t="e">
        <f t="shared" ref="F168:F171" si="120">IF(D168&gt;C168,D168-C168,0)</f>
        <v>#REF!</v>
      </c>
      <c r="G168" s="41" t="e">
        <f t="shared" si="60"/>
        <v>#REF!</v>
      </c>
      <c r="H168" s="41" t="e">
        <f t="shared" si="60"/>
        <v>#REF!</v>
      </c>
      <c r="I168" s="44"/>
    </row>
    <row r="169" spans="1:9" s="13" customFormat="1" ht="22.5" customHeight="1">
      <c r="A169" s="12"/>
      <c r="B169" s="30" t="s">
        <v>202</v>
      </c>
      <c r="C169" s="32" t="e">
        <f>SUMIFS(#REF!,#REF!,B169,#REF!,$B$168)</f>
        <v>#REF!</v>
      </c>
      <c r="D169" s="32" t="e">
        <f>SUMIFS(#REF!,#REF!,B169,#REF!,$B$168)</f>
        <v>#REF!</v>
      </c>
      <c r="E169" s="32" t="e">
        <f t="shared" si="119"/>
        <v>#REF!</v>
      </c>
      <c r="F169" s="32" t="e">
        <f t="shared" si="120"/>
        <v>#REF!</v>
      </c>
      <c r="G169" s="41" t="e">
        <f t="shared" si="60"/>
        <v>#REF!</v>
      </c>
      <c r="H169" s="41" t="e">
        <f t="shared" si="60"/>
        <v>#REF!</v>
      </c>
      <c r="I169" s="44"/>
    </row>
    <row r="170" spans="1:9" s="13" customFormat="1" ht="22.5" customHeight="1">
      <c r="A170" s="12"/>
      <c r="B170" s="30" t="s">
        <v>280</v>
      </c>
      <c r="C170" s="32" t="e">
        <f>SUMIFS(#REF!,#REF!,B170,#REF!,$B$168)</f>
        <v>#REF!</v>
      </c>
      <c r="D170" s="32" t="e">
        <f>SUMIFS(#REF!,#REF!,B170,#REF!,$B$168)</f>
        <v>#REF!</v>
      </c>
      <c r="E170" s="32" t="e">
        <f t="shared" ref="E170" si="121">IF(C170&gt;D170,C170-D170,0)</f>
        <v>#REF!</v>
      </c>
      <c r="F170" s="32" t="e">
        <f t="shared" ref="F170" si="122">IF(D170&gt;C170,D170-C170,0)</f>
        <v>#REF!</v>
      </c>
      <c r="G170" s="41" t="e">
        <f t="shared" ref="G170" si="123">F170+E170+D170+C170</f>
        <v>#REF!</v>
      </c>
      <c r="H170" s="41" t="e">
        <f t="shared" si="60"/>
        <v>#REF!</v>
      </c>
      <c r="I170" s="44"/>
    </row>
    <row r="171" spans="1:9" s="13" customFormat="1" ht="22.5" customHeight="1">
      <c r="A171" s="12"/>
      <c r="B171" s="30" t="s">
        <v>281</v>
      </c>
      <c r="C171" s="32" t="e">
        <f>SUMIFS(#REF!,#REF!,B171,#REF!,$B$168)</f>
        <v>#REF!</v>
      </c>
      <c r="D171" s="32" t="e">
        <f>SUMIFS(#REF!,#REF!,B171,#REF!,$B$168)</f>
        <v>#REF!</v>
      </c>
      <c r="E171" s="32" t="e">
        <f t="shared" si="119"/>
        <v>#REF!</v>
      </c>
      <c r="F171" s="32" t="e">
        <f t="shared" si="120"/>
        <v>#REF!</v>
      </c>
      <c r="G171" s="41" t="e">
        <f t="shared" si="60"/>
        <v>#REF!</v>
      </c>
      <c r="H171" s="41" t="e">
        <f t="shared" si="60"/>
        <v>#REF!</v>
      </c>
      <c r="I171" s="44"/>
    </row>
    <row r="172" spans="1:9" s="13" customFormat="1" ht="22.5" customHeight="1">
      <c r="A172" s="12"/>
      <c r="B172" s="30" t="s">
        <v>43</v>
      </c>
      <c r="C172" s="32" t="e">
        <f>SUMIFS(#REF!,#REF!,B172,#REF!,$B$168)</f>
        <v>#REF!</v>
      </c>
      <c r="D172" s="32" t="e">
        <f>SUMIFS(#REF!,#REF!,B172,#REF!,$B$168)</f>
        <v>#REF!</v>
      </c>
      <c r="E172" s="32" t="e">
        <f t="shared" ref="E172" si="124">IF(C172&gt;D172,C172-D172,0)</f>
        <v>#REF!</v>
      </c>
      <c r="F172" s="32" t="e">
        <f t="shared" ref="F172" si="125">IF(D172&gt;C172,D172-C172,0)</f>
        <v>#REF!</v>
      </c>
      <c r="G172" s="41" t="e">
        <f t="shared" ref="G172:H193" si="126">F172+E172+D172+C172</f>
        <v>#REF!</v>
      </c>
      <c r="H172" s="41" t="e">
        <f t="shared" si="126"/>
        <v>#REF!</v>
      </c>
      <c r="I172" s="44"/>
    </row>
    <row r="173" spans="1:9" s="13" customFormat="1" ht="22.5" customHeight="1">
      <c r="A173" s="34">
        <v>20203</v>
      </c>
      <c r="B173" s="35" t="s">
        <v>203</v>
      </c>
      <c r="C173" s="33" t="e">
        <f>SUM(C174:C182)</f>
        <v>#REF!</v>
      </c>
      <c r="D173" s="33" t="e">
        <f>SUM(D174:D182)</f>
        <v>#REF!</v>
      </c>
      <c r="E173" s="33" t="e">
        <f t="shared" ref="E173:E174" si="127">IF(C173&gt;D173,C173-D173,0)</f>
        <v>#REF!</v>
      </c>
      <c r="F173" s="33" t="e">
        <f t="shared" ref="F173:F174" si="128">IF(D173&gt;C173,D173-C173,0)</f>
        <v>#REF!</v>
      </c>
      <c r="G173" s="41" t="e">
        <f t="shared" ref="G173:H270" si="129">F173+E173+D173+C173</f>
        <v>#REF!</v>
      </c>
      <c r="H173" s="41" t="e">
        <f t="shared" si="126"/>
        <v>#REF!</v>
      </c>
      <c r="I173" s="44"/>
    </row>
    <row r="174" spans="1:9" s="13" customFormat="1" ht="22.5" customHeight="1">
      <c r="A174" s="12"/>
      <c r="B174" s="30" t="s">
        <v>163</v>
      </c>
      <c r="C174" s="32" t="e">
        <f>SUMIFS(#REF!,#REF!,B174,#REF!,$B$173)</f>
        <v>#REF!</v>
      </c>
      <c r="D174" s="32" t="e">
        <f>SUMIFS(#REF!,#REF!,B174,#REF!,$B$173)</f>
        <v>#REF!</v>
      </c>
      <c r="E174" s="32" t="e">
        <f t="shared" si="127"/>
        <v>#REF!</v>
      </c>
      <c r="F174" s="32" t="e">
        <f t="shared" si="128"/>
        <v>#REF!</v>
      </c>
      <c r="G174" s="41" t="e">
        <f t="shared" si="129"/>
        <v>#REF!</v>
      </c>
      <c r="H174" s="41" t="e">
        <f t="shared" si="126"/>
        <v>#REF!</v>
      </c>
      <c r="I174" s="44"/>
    </row>
    <row r="175" spans="1:9" s="13" customFormat="1" ht="22.5" customHeight="1">
      <c r="A175" s="12"/>
      <c r="B175" s="30" t="s">
        <v>127</v>
      </c>
      <c r="C175" s="32" t="e">
        <f>SUMIFS(#REF!,#REF!,B175,#REF!,$B$173)</f>
        <v>#REF!</v>
      </c>
      <c r="D175" s="32" t="e">
        <f>SUMIFS(#REF!,#REF!,B175,#REF!,$B$173)</f>
        <v>#REF!</v>
      </c>
      <c r="E175" s="32" t="e">
        <f t="shared" ref="E175:E177" si="130">IF(C175&gt;D175,C175-D175,0)</f>
        <v>#REF!</v>
      </c>
      <c r="F175" s="32" t="e">
        <f t="shared" ref="F175:F177" si="131">IF(D175&gt;C175,D175-C175,0)</f>
        <v>#REF!</v>
      </c>
      <c r="G175" s="41" t="e">
        <f t="shared" ref="G175:G177" si="132">F175+E175+D175+C175</f>
        <v>#REF!</v>
      </c>
      <c r="H175" s="41" t="e">
        <f t="shared" si="126"/>
        <v>#REF!</v>
      </c>
      <c r="I175" s="44"/>
    </row>
    <row r="176" spans="1:9" s="13" customFormat="1" ht="22.5" customHeight="1">
      <c r="A176" s="12"/>
      <c r="B176" s="30" t="s">
        <v>216</v>
      </c>
      <c r="C176" s="32" t="e">
        <f>SUMIFS(#REF!,#REF!,B176,#REF!,$B$173)</f>
        <v>#REF!</v>
      </c>
      <c r="D176" s="32" t="e">
        <f>SUMIFS(#REF!,#REF!,B176,#REF!,$B$173)</f>
        <v>#REF!</v>
      </c>
      <c r="E176" s="32" t="e">
        <f t="shared" si="130"/>
        <v>#REF!</v>
      </c>
      <c r="F176" s="32" t="e">
        <f t="shared" si="131"/>
        <v>#REF!</v>
      </c>
      <c r="G176" s="41" t="e">
        <f t="shared" si="132"/>
        <v>#REF!</v>
      </c>
      <c r="H176" s="41" t="e">
        <f t="shared" si="126"/>
        <v>#REF!</v>
      </c>
      <c r="I176" s="44"/>
    </row>
    <row r="177" spans="1:9" s="13" customFormat="1" ht="22.5" customHeight="1">
      <c r="A177" s="12"/>
      <c r="B177" s="30" t="s">
        <v>217</v>
      </c>
      <c r="C177" s="32" t="e">
        <f>SUMIFS(#REF!,#REF!,B177,#REF!,$B$173)</f>
        <v>#REF!</v>
      </c>
      <c r="D177" s="32" t="e">
        <f>SUMIFS(#REF!,#REF!,B177,#REF!,$B$173)</f>
        <v>#REF!</v>
      </c>
      <c r="E177" s="32" t="e">
        <f t="shared" si="130"/>
        <v>#REF!</v>
      </c>
      <c r="F177" s="32" t="e">
        <f t="shared" si="131"/>
        <v>#REF!</v>
      </c>
      <c r="G177" s="41" t="e">
        <f t="shared" si="132"/>
        <v>#REF!</v>
      </c>
      <c r="H177" s="41" t="e">
        <f t="shared" si="126"/>
        <v>#REF!</v>
      </c>
      <c r="I177" s="44"/>
    </row>
    <row r="178" spans="1:9" s="13" customFormat="1" ht="22.5" customHeight="1">
      <c r="A178" s="12"/>
      <c r="B178" s="30" t="s">
        <v>218</v>
      </c>
      <c r="C178" s="32" t="e">
        <f>SUMIFS(#REF!,#REF!,B178,#REF!,$B$173)</f>
        <v>#REF!</v>
      </c>
      <c r="D178" s="32" t="e">
        <f>SUMIFS(#REF!,#REF!,B178,#REF!,$B$173)</f>
        <v>#REF!</v>
      </c>
      <c r="E178" s="32" t="e">
        <f t="shared" ref="E178" si="133">IF(C178&gt;D178,C178-D178,0)</f>
        <v>#REF!</v>
      </c>
      <c r="F178" s="32" t="e">
        <f t="shared" ref="F178" si="134">IF(D178&gt;C178,D178-C178,0)</f>
        <v>#REF!</v>
      </c>
      <c r="G178" s="41" t="e">
        <f t="shared" ref="G178" si="135">F178+E178+D178+C178</f>
        <v>#REF!</v>
      </c>
      <c r="H178" s="41" t="e">
        <f t="shared" si="126"/>
        <v>#REF!</v>
      </c>
      <c r="I178" s="44"/>
    </row>
    <row r="179" spans="1:9" s="13" customFormat="1" ht="22.5" customHeight="1">
      <c r="A179" s="12"/>
      <c r="B179" s="30" t="s">
        <v>37</v>
      </c>
      <c r="C179" s="32" t="e">
        <f>SUMIFS(#REF!,#REF!,B179,#REF!,$B$173)</f>
        <v>#REF!</v>
      </c>
      <c r="D179" s="32" t="e">
        <f>SUMIFS(#REF!,#REF!,B179,#REF!,$B$173)</f>
        <v>#REF!</v>
      </c>
      <c r="E179" s="32" t="e">
        <f t="shared" ref="E179" si="136">IF(C179&gt;D179,C179-D179,0)</f>
        <v>#REF!</v>
      </c>
      <c r="F179" s="32" t="e">
        <f t="shared" ref="F179" si="137">IF(D179&gt;C179,D179-C179,0)</f>
        <v>#REF!</v>
      </c>
      <c r="G179" s="41" t="e">
        <f t="shared" ref="G179:G183" si="138">F179+E179+D179+C179</f>
        <v>#REF!</v>
      </c>
      <c r="H179" s="41" t="e">
        <f t="shared" ref="H179:H183" si="139">G179+F179+E179+D179</f>
        <v>#REF!</v>
      </c>
      <c r="I179" s="44"/>
    </row>
    <row r="180" spans="1:9" s="13" customFormat="1" ht="22.5" customHeight="1">
      <c r="A180" s="12"/>
      <c r="B180" s="30" t="s">
        <v>292</v>
      </c>
      <c r="C180" s="32" t="e">
        <f>SUMIFS(#REF!,#REF!,B180,#REF!,$B$173)</f>
        <v>#REF!</v>
      </c>
      <c r="D180" s="32" t="e">
        <f>SUMIFS(#REF!,#REF!,B180,#REF!,$B$173)</f>
        <v>#REF!</v>
      </c>
      <c r="E180" s="32" t="e">
        <f t="shared" ref="E180" si="140">IF(C180&gt;D180,C180-D180,0)</f>
        <v>#REF!</v>
      </c>
      <c r="F180" s="32" t="e">
        <f t="shared" ref="F180" si="141">IF(D180&gt;C180,D180-C180,0)</f>
        <v>#REF!</v>
      </c>
      <c r="G180" s="41" t="e">
        <f t="shared" si="138"/>
        <v>#REF!</v>
      </c>
      <c r="H180" s="41" t="e">
        <f t="shared" si="139"/>
        <v>#REF!</v>
      </c>
      <c r="I180" s="44"/>
    </row>
    <row r="181" spans="1:9" s="13" customFormat="1" ht="22.5" customHeight="1">
      <c r="A181" s="12"/>
      <c r="B181" s="30" t="s">
        <v>321</v>
      </c>
      <c r="C181" s="32" t="e">
        <f>SUMIFS(#REF!,#REF!,B181,#REF!,$B$173)</f>
        <v>#REF!</v>
      </c>
      <c r="D181" s="32" t="e">
        <f>SUMIFS(#REF!,#REF!,B181,#REF!,$B$173)</f>
        <v>#REF!</v>
      </c>
      <c r="E181" s="32" t="e">
        <f t="shared" ref="E181:E182" si="142">IF(C181&gt;D181,C181-D181,0)</f>
        <v>#REF!</v>
      </c>
      <c r="F181" s="32" t="e">
        <f t="shared" ref="F181:F182" si="143">IF(D181&gt;C181,D181-C181,0)</f>
        <v>#REF!</v>
      </c>
      <c r="G181" s="41" t="e">
        <f t="shared" ref="G181:G182" si="144">F181+E181+D181+C181</f>
        <v>#REF!</v>
      </c>
      <c r="H181" s="41" t="e">
        <f t="shared" ref="H181:H182" si="145">G181+F181+E181+D181</f>
        <v>#REF!</v>
      </c>
      <c r="I181" s="44"/>
    </row>
    <row r="182" spans="1:9" s="13" customFormat="1" ht="22.5" customHeight="1">
      <c r="A182" s="12"/>
      <c r="B182" s="30"/>
      <c r="C182" s="32" t="e">
        <f>SUMIFS(#REF!,#REF!,B182,#REF!,$B$173)</f>
        <v>#REF!</v>
      </c>
      <c r="D182" s="32" t="e">
        <f>SUMIFS(#REF!,#REF!,B182,#REF!,$B$173)</f>
        <v>#REF!</v>
      </c>
      <c r="E182" s="32" t="e">
        <f t="shared" si="142"/>
        <v>#REF!</v>
      </c>
      <c r="F182" s="32" t="e">
        <f t="shared" si="143"/>
        <v>#REF!</v>
      </c>
      <c r="G182" s="41" t="e">
        <f t="shared" si="144"/>
        <v>#REF!</v>
      </c>
      <c r="H182" s="41" t="e">
        <f t="shared" si="145"/>
        <v>#REF!</v>
      </c>
      <c r="I182" s="44"/>
    </row>
    <row r="183" spans="1:9" s="13" customFormat="1" ht="22.5" customHeight="1">
      <c r="A183" s="34">
        <v>20204</v>
      </c>
      <c r="B183" s="35" t="s">
        <v>24</v>
      </c>
      <c r="C183" s="33" t="e">
        <f>SUM(C184:C186)</f>
        <v>#REF!</v>
      </c>
      <c r="D183" s="33" t="e">
        <f>SUM(D184:D186)</f>
        <v>#REF!</v>
      </c>
      <c r="E183" s="33" t="e">
        <f t="shared" ref="E183:E184" si="146">IF(C183&gt;D183,C183-D183,0)</f>
        <v>#REF!</v>
      </c>
      <c r="F183" s="33" t="e">
        <f t="shared" ref="F183:F184" si="147">IF(D183&gt;C183,D183-C183,0)</f>
        <v>#REF!</v>
      </c>
      <c r="G183" s="41" t="e">
        <f t="shared" si="138"/>
        <v>#REF!</v>
      </c>
      <c r="H183" s="41" t="e">
        <f t="shared" si="139"/>
        <v>#REF!</v>
      </c>
      <c r="I183" s="44"/>
    </row>
    <row r="184" spans="1:9" s="13" customFormat="1" ht="22.5" customHeight="1">
      <c r="A184" s="12"/>
      <c r="B184" s="30" t="s">
        <v>36</v>
      </c>
      <c r="C184" s="32" t="e">
        <f>SUMIFS(#REF!,#REF!,B184,#REF!,$B$183)</f>
        <v>#REF!</v>
      </c>
      <c r="D184" s="32" t="e">
        <f>SUMIFS(#REF!,#REF!,B184,#REF!,$B$183)</f>
        <v>#REF!</v>
      </c>
      <c r="E184" s="32" t="e">
        <f t="shared" si="146"/>
        <v>#REF!</v>
      </c>
      <c r="F184" s="32" t="e">
        <f t="shared" si="147"/>
        <v>#REF!</v>
      </c>
      <c r="G184" s="41" t="e">
        <f t="shared" si="129"/>
        <v>#REF!</v>
      </c>
      <c r="H184" s="41" t="e">
        <f t="shared" si="126"/>
        <v>#REF!</v>
      </c>
      <c r="I184" s="44"/>
    </row>
    <row r="185" spans="1:9" s="13" customFormat="1" ht="22.5" customHeight="1">
      <c r="A185" s="12"/>
      <c r="B185" s="30" t="s">
        <v>324</v>
      </c>
      <c r="C185" s="32" t="e">
        <f>SUMIFS(#REF!,#REF!,B185,#REF!,$B$183)</f>
        <v>#REF!</v>
      </c>
      <c r="D185" s="32" t="e">
        <f>SUMIFS(#REF!,#REF!,B185,#REF!,$B$183)</f>
        <v>#REF!</v>
      </c>
      <c r="E185" s="32" t="e">
        <f t="shared" ref="E185" si="148">IF(C185&gt;D185,C185-D185,0)</f>
        <v>#REF!</v>
      </c>
      <c r="F185" s="32" t="e">
        <f t="shared" ref="F185" si="149">IF(D185&gt;C185,D185-C185,0)</f>
        <v>#REF!</v>
      </c>
      <c r="G185" s="41" t="e">
        <f t="shared" ref="G185:G187" si="150">F185+E185+D185+C185</f>
        <v>#REF!</v>
      </c>
      <c r="H185" s="41" t="e">
        <f t="shared" ref="H185:H187" si="151">G185+F185+E185+D185</f>
        <v>#REF!</v>
      </c>
      <c r="I185" s="44"/>
    </row>
    <row r="186" spans="1:9" s="13" customFormat="1" ht="22.5" customHeight="1">
      <c r="A186" s="12"/>
      <c r="B186" s="30"/>
      <c r="C186" s="32" t="e">
        <f>SUMIFS(#REF!,#REF!,B186,#REF!,$B$183)</f>
        <v>#REF!</v>
      </c>
      <c r="D186" s="32" t="e">
        <f>SUMIFS(#REF!,#REF!,B186,#REF!,$B$183)</f>
        <v>#REF!</v>
      </c>
      <c r="E186" s="32" t="e">
        <f t="shared" ref="E186" si="152">IF(C186&gt;D186,C186-D186,0)</f>
        <v>#REF!</v>
      </c>
      <c r="F186" s="32" t="e">
        <f t="shared" ref="F186" si="153">IF(D186&gt;C186,D186-C186,0)</f>
        <v>#REF!</v>
      </c>
      <c r="G186" s="41" t="e">
        <f t="shared" si="150"/>
        <v>#REF!</v>
      </c>
      <c r="H186" s="41" t="e">
        <f t="shared" si="151"/>
        <v>#REF!</v>
      </c>
      <c r="I186" s="44"/>
    </row>
    <row r="187" spans="1:9" s="13" customFormat="1" ht="22.5" customHeight="1">
      <c r="A187" s="34">
        <v>20205</v>
      </c>
      <c r="B187" s="35" t="s">
        <v>25</v>
      </c>
      <c r="C187" s="33" t="e">
        <f>SUMIFS(#REF!,#REF!,B187)</f>
        <v>#REF!</v>
      </c>
      <c r="D187" s="33" t="e">
        <f>SUMIFS(#REF!,#REF!,B187)</f>
        <v>#REF!</v>
      </c>
      <c r="E187" s="33" t="e">
        <f t="shared" ref="E187:E191" si="154">IF(C187&gt;D187,C187-D187,0)</f>
        <v>#REF!</v>
      </c>
      <c r="F187" s="33" t="e">
        <f t="shared" ref="F187:F191" si="155">IF(D187&gt;C187,D187-C187,0)</f>
        <v>#REF!</v>
      </c>
      <c r="G187" s="41" t="e">
        <f t="shared" si="150"/>
        <v>#REF!</v>
      </c>
      <c r="H187" s="41" t="e">
        <f t="shared" si="151"/>
        <v>#REF!</v>
      </c>
      <c r="I187" s="44"/>
    </row>
    <row r="188" spans="1:9" s="13" customFormat="1" ht="22.5" customHeight="1">
      <c r="A188" s="34">
        <v>20206</v>
      </c>
      <c r="B188" s="35" t="s">
        <v>23</v>
      </c>
      <c r="C188" s="33" t="e">
        <f>SUM(C189:C191)</f>
        <v>#REF!</v>
      </c>
      <c r="D188" s="33" t="e">
        <f>SUM(D189:D191)</f>
        <v>#REF!</v>
      </c>
      <c r="E188" s="33" t="e">
        <f t="shared" si="154"/>
        <v>#REF!</v>
      </c>
      <c r="F188" s="33" t="e">
        <f t="shared" si="155"/>
        <v>#REF!</v>
      </c>
      <c r="G188" s="41" t="e">
        <f t="shared" si="129"/>
        <v>#REF!</v>
      </c>
      <c r="H188" s="41" t="e">
        <f t="shared" si="126"/>
        <v>#REF!</v>
      </c>
      <c r="I188" s="44"/>
    </row>
    <row r="189" spans="1:9" s="13" customFormat="1" ht="22.5" customHeight="1">
      <c r="A189" s="12"/>
      <c r="B189" s="30" t="s">
        <v>38</v>
      </c>
      <c r="C189" s="32" t="e">
        <f>SUMIFS(#REF!,#REF!,B189,#REF!,$B$188)</f>
        <v>#REF!</v>
      </c>
      <c r="D189" s="32" t="e">
        <f>SUMIFS(#REF!,#REF!,B189,#REF!,$B$188)</f>
        <v>#REF!</v>
      </c>
      <c r="E189" s="32" t="e">
        <f t="shared" si="154"/>
        <v>#REF!</v>
      </c>
      <c r="F189" s="32" t="e">
        <f t="shared" si="155"/>
        <v>#REF!</v>
      </c>
      <c r="G189" s="41" t="e">
        <f t="shared" si="129"/>
        <v>#REF!</v>
      </c>
      <c r="H189" s="41" t="e">
        <f t="shared" si="126"/>
        <v>#REF!</v>
      </c>
      <c r="I189" s="44"/>
    </row>
    <row r="190" spans="1:9" s="13" customFormat="1" ht="22.5" customHeight="1">
      <c r="A190" s="12"/>
      <c r="B190" s="30"/>
      <c r="C190" s="32" t="e">
        <f>SUMIFS(#REF!,#REF!,B190,#REF!,$B$188)</f>
        <v>#REF!</v>
      </c>
      <c r="D190" s="32" t="e">
        <f>SUMIFS(#REF!,#REF!,B190,#REF!,$B$188)</f>
        <v>#REF!</v>
      </c>
      <c r="E190" s="32" t="e">
        <f t="shared" si="154"/>
        <v>#REF!</v>
      </c>
      <c r="F190" s="32" t="e">
        <f t="shared" si="155"/>
        <v>#REF!</v>
      </c>
      <c r="G190" s="41" t="e">
        <f t="shared" si="129"/>
        <v>#REF!</v>
      </c>
      <c r="H190" s="41" t="e">
        <f t="shared" si="126"/>
        <v>#REF!</v>
      </c>
      <c r="I190" s="44"/>
    </row>
    <row r="191" spans="1:9" s="13" customFormat="1" ht="22.5" customHeight="1">
      <c r="A191" s="12"/>
      <c r="B191" s="30"/>
      <c r="C191" s="32" t="e">
        <f>SUMIFS(#REF!,#REF!,B191,#REF!,$B$188)</f>
        <v>#REF!</v>
      </c>
      <c r="D191" s="32" t="e">
        <f>SUMIFS(#REF!,#REF!,B191,#REF!,$B$188)</f>
        <v>#REF!</v>
      </c>
      <c r="E191" s="32" t="e">
        <f t="shared" si="154"/>
        <v>#REF!</v>
      </c>
      <c r="F191" s="32" t="e">
        <f t="shared" si="155"/>
        <v>#REF!</v>
      </c>
      <c r="G191" s="41" t="e">
        <f t="shared" si="129"/>
        <v>#REF!</v>
      </c>
      <c r="H191" s="41" t="e">
        <f t="shared" si="126"/>
        <v>#REF!</v>
      </c>
      <c r="I191" s="44"/>
    </row>
    <row r="192" spans="1:9" s="13" customFormat="1" ht="22.5" customHeight="1">
      <c r="A192" s="34">
        <v>20207</v>
      </c>
      <c r="B192" s="35" t="s">
        <v>26</v>
      </c>
      <c r="C192" s="33" t="e">
        <f>C193+C194</f>
        <v>#REF!</v>
      </c>
      <c r="D192" s="33" t="e">
        <f>D193+D194</f>
        <v>#REF!</v>
      </c>
      <c r="E192" s="33" t="e">
        <f t="shared" ref="E192:E195" si="156">IF(C192&gt;D192,C192-D192,0)</f>
        <v>#REF!</v>
      </c>
      <c r="F192" s="33" t="e">
        <f t="shared" ref="F192:F195" si="157">IF(D192&gt;C192,D192-C192,0)</f>
        <v>#REF!</v>
      </c>
      <c r="G192" s="41" t="e">
        <f t="shared" si="129"/>
        <v>#REF!</v>
      </c>
      <c r="H192" s="41" t="e">
        <f t="shared" si="126"/>
        <v>#REF!</v>
      </c>
      <c r="I192" s="44"/>
    </row>
    <row r="193" spans="1:9" s="13" customFormat="1" ht="22.5" customHeight="1">
      <c r="A193" s="12"/>
      <c r="B193" s="30" t="s">
        <v>205</v>
      </c>
      <c r="C193" s="32" t="e">
        <f>SUMIFS(#REF!,#REF!,B193,#REF!,$B$192)</f>
        <v>#REF!</v>
      </c>
      <c r="D193" s="32" t="e">
        <f>SUMIFS(#REF!,#REF!,B193,#REF!,$B$192)</f>
        <v>#REF!</v>
      </c>
      <c r="E193" s="32" t="e">
        <f t="shared" si="156"/>
        <v>#REF!</v>
      </c>
      <c r="F193" s="32" t="e">
        <f t="shared" si="157"/>
        <v>#REF!</v>
      </c>
      <c r="G193" s="41" t="e">
        <f t="shared" si="129"/>
        <v>#REF!</v>
      </c>
      <c r="H193" s="41" t="e">
        <f t="shared" si="126"/>
        <v>#REF!</v>
      </c>
      <c r="I193" s="44"/>
    </row>
    <row r="194" spans="1:9" s="13" customFormat="1" ht="22.5" customHeight="1">
      <c r="A194" s="50"/>
      <c r="B194" s="51" t="s">
        <v>204</v>
      </c>
      <c r="C194" s="32" t="e">
        <f>SUMIFS(#REF!,#REF!,B194,#REF!,$B$192)</f>
        <v>#REF!</v>
      </c>
      <c r="D194" s="32" t="e">
        <f>SUMIFS(#REF!,#REF!,B194,#REF!,$B$192)</f>
        <v>#REF!</v>
      </c>
      <c r="E194" s="32" t="e">
        <f t="shared" ref="E194" si="158">IF(C194&gt;D194,C194-D194,0)</f>
        <v>#REF!</v>
      </c>
      <c r="F194" s="32" t="e">
        <f t="shared" ref="F194" si="159">IF(D194&gt;C194,D194-C194,0)</f>
        <v>#REF!</v>
      </c>
      <c r="G194" s="41" t="e">
        <f t="shared" si="129"/>
        <v>#REF!</v>
      </c>
      <c r="H194" s="41" t="e">
        <f t="shared" si="129"/>
        <v>#REF!</v>
      </c>
      <c r="I194" s="44"/>
    </row>
    <row r="195" spans="1:9" s="13" customFormat="1" ht="22.5" customHeight="1">
      <c r="A195" s="8">
        <v>3</v>
      </c>
      <c r="B195" s="26" t="s">
        <v>56</v>
      </c>
      <c r="C195" s="32" t="e">
        <f>C196+C203+C204+C205+C206+C207</f>
        <v>#REF!</v>
      </c>
      <c r="D195" s="32" t="e">
        <f>D196+D203+D204+D205+D206+D207</f>
        <v>#REF!</v>
      </c>
      <c r="E195" s="32" t="e">
        <f t="shared" si="156"/>
        <v>#REF!</v>
      </c>
      <c r="F195" s="32" t="e">
        <f t="shared" si="157"/>
        <v>#REF!</v>
      </c>
      <c r="G195" s="41" t="e">
        <f t="shared" si="129"/>
        <v>#REF!</v>
      </c>
      <c r="H195" s="41" t="e">
        <f t="shared" si="129"/>
        <v>#REF!</v>
      </c>
      <c r="I195" s="44"/>
    </row>
    <row r="196" spans="1:9" s="13" customFormat="1" ht="22.5" customHeight="1">
      <c r="A196" s="34">
        <v>301</v>
      </c>
      <c r="B196" s="35" t="s">
        <v>5</v>
      </c>
      <c r="C196" s="33" t="e">
        <f>SUM(C197:C202)</f>
        <v>#REF!</v>
      </c>
      <c r="D196" s="33" t="e">
        <f>SUM(D197:D202)</f>
        <v>#REF!</v>
      </c>
      <c r="E196" s="33" t="e">
        <f t="shared" ref="E196:E197" si="160">IF(C196&gt;D196,C196-D196,0)</f>
        <v>#REF!</v>
      </c>
      <c r="F196" s="33" t="e">
        <f t="shared" ref="F196:F197" si="161">IF(D196&gt;C196,D196-C196,0)</f>
        <v>#REF!</v>
      </c>
      <c r="G196" s="41" t="e">
        <f t="shared" si="129"/>
        <v>#REF!</v>
      </c>
      <c r="H196" s="41" t="e">
        <f t="shared" si="129"/>
        <v>#REF!</v>
      </c>
      <c r="I196" s="44"/>
    </row>
    <row r="197" spans="1:9" s="13" customFormat="1" ht="22.5" customHeight="1">
      <c r="A197" s="12"/>
      <c r="B197" s="30" t="s">
        <v>161</v>
      </c>
      <c r="C197" s="32" t="e">
        <f>SUMIFS(#REF!,#REF!,B197,#REF!,$B$207)</f>
        <v>#REF!</v>
      </c>
      <c r="D197" s="32" t="e">
        <f>SUMIFS(#REF!,#REF!,B197,#REF!,$B$196)</f>
        <v>#REF!</v>
      </c>
      <c r="E197" s="32" t="e">
        <f t="shared" si="160"/>
        <v>#REF!</v>
      </c>
      <c r="F197" s="32" t="e">
        <f t="shared" si="161"/>
        <v>#REF!</v>
      </c>
      <c r="G197" s="41" t="e">
        <f t="shared" si="129"/>
        <v>#REF!</v>
      </c>
      <c r="H197" s="41" t="e">
        <f t="shared" si="129"/>
        <v>#REF!</v>
      </c>
      <c r="I197" s="44"/>
    </row>
    <row r="198" spans="1:9" s="13" customFormat="1" ht="22.5" customHeight="1">
      <c r="A198" s="12"/>
      <c r="B198" s="30" t="s">
        <v>162</v>
      </c>
      <c r="C198" s="32" t="e">
        <f>SUMIFS(#REF!,#REF!,B198,#REF!,$B$196)</f>
        <v>#REF!</v>
      </c>
      <c r="D198" s="32" t="e">
        <f>SUMIFS(#REF!,#REF!,B198,#REF!,$B$196)</f>
        <v>#REF!</v>
      </c>
      <c r="E198" s="32" t="e">
        <f t="shared" ref="E198" si="162">IF(C198&gt;D198,C198-D198,0)</f>
        <v>#REF!</v>
      </c>
      <c r="F198" s="32" t="e">
        <f t="shared" ref="F198" si="163">IF(D198&gt;C198,D198-C198,0)</f>
        <v>#REF!</v>
      </c>
      <c r="G198" s="41" t="e">
        <f t="shared" si="129"/>
        <v>#REF!</v>
      </c>
      <c r="H198" s="41" t="e">
        <f t="shared" si="129"/>
        <v>#REF!</v>
      </c>
      <c r="I198" s="44"/>
    </row>
    <row r="199" spans="1:9" s="13" customFormat="1" ht="22.5" customHeight="1">
      <c r="A199" s="12"/>
      <c r="B199" s="30" t="s">
        <v>178</v>
      </c>
      <c r="C199" s="32" t="e">
        <f>SUMIFS(#REF!,#REF!,B199,#REF!,$B$196)</f>
        <v>#REF!</v>
      </c>
      <c r="D199" s="32" t="e">
        <f>SUMIFS(#REF!,#REF!,B199,#REF!,$B$196)</f>
        <v>#REF!</v>
      </c>
      <c r="E199" s="32" t="e">
        <f t="shared" ref="E199:E202" si="164">IF(C199&gt;D199,C199-D199,0)</f>
        <v>#REF!</v>
      </c>
      <c r="F199" s="32" t="e">
        <f t="shared" ref="F199:F202" si="165">IF(D199&gt;C199,D199-C199,0)</f>
        <v>#REF!</v>
      </c>
      <c r="G199" s="41" t="e">
        <f t="shared" ref="G199:G202" si="166">F199+E199+D199+C199</f>
        <v>#REF!</v>
      </c>
      <c r="H199" s="41" t="e">
        <f t="shared" ref="H199:H202" si="167">G199+F199+E199+D199</f>
        <v>#REF!</v>
      </c>
      <c r="I199" s="44"/>
    </row>
    <row r="200" spans="1:9" s="13" customFormat="1" ht="22.5" customHeight="1">
      <c r="A200" s="12"/>
      <c r="B200" s="30" t="s">
        <v>179</v>
      </c>
      <c r="C200" s="32" t="e">
        <f>SUMIFS(#REF!,#REF!,B200,#REF!,$B$196)</f>
        <v>#REF!</v>
      </c>
      <c r="D200" s="32" t="e">
        <f>SUMIFS(#REF!,#REF!,B200,#REF!,$B$196)</f>
        <v>#REF!</v>
      </c>
      <c r="E200" s="32" t="e">
        <f t="shared" si="164"/>
        <v>#REF!</v>
      </c>
      <c r="F200" s="32" t="e">
        <f t="shared" si="165"/>
        <v>#REF!</v>
      </c>
      <c r="G200" s="41" t="e">
        <f t="shared" si="166"/>
        <v>#REF!</v>
      </c>
      <c r="H200" s="41" t="e">
        <f t="shared" si="167"/>
        <v>#REF!</v>
      </c>
      <c r="I200" s="44"/>
    </row>
    <row r="201" spans="1:9" s="13" customFormat="1" ht="22.5" customHeight="1">
      <c r="A201" s="12"/>
      <c r="B201" s="30" t="s">
        <v>180</v>
      </c>
      <c r="C201" s="32" t="e">
        <f>SUMIFS(#REF!,#REF!,B201,#REF!,$B$196)</f>
        <v>#REF!</v>
      </c>
      <c r="D201" s="32" t="e">
        <f>SUMIFS(#REF!,#REF!,B201,#REF!,$B$196)</f>
        <v>#REF!</v>
      </c>
      <c r="E201" s="32" t="e">
        <f t="shared" si="164"/>
        <v>#REF!</v>
      </c>
      <c r="F201" s="32" t="e">
        <f t="shared" si="165"/>
        <v>#REF!</v>
      </c>
      <c r="G201" s="41" t="e">
        <f t="shared" si="166"/>
        <v>#REF!</v>
      </c>
      <c r="H201" s="41" t="e">
        <f t="shared" si="167"/>
        <v>#REF!</v>
      </c>
      <c r="I201" s="44"/>
    </row>
    <row r="202" spans="1:9" s="13" customFormat="1" ht="22.5" customHeight="1">
      <c r="A202" s="12"/>
      <c r="B202" s="30" t="s">
        <v>181</v>
      </c>
      <c r="C202" s="32" t="e">
        <f>SUMIFS(#REF!,#REF!,B202,#REF!,$B$196)</f>
        <v>#REF!</v>
      </c>
      <c r="D202" s="32" t="e">
        <f>SUMIFS(#REF!,#REF!,B202,#REF!,$B$196)</f>
        <v>#REF!</v>
      </c>
      <c r="E202" s="32" t="e">
        <f t="shared" si="164"/>
        <v>#REF!</v>
      </c>
      <c r="F202" s="32" t="e">
        <f t="shared" si="165"/>
        <v>#REF!</v>
      </c>
      <c r="G202" s="41" t="e">
        <f t="shared" si="166"/>
        <v>#REF!</v>
      </c>
      <c r="H202" s="41" t="e">
        <f t="shared" si="167"/>
        <v>#REF!</v>
      </c>
      <c r="I202" s="44"/>
    </row>
    <row r="203" spans="1:9" s="13" customFormat="1" ht="22.5" customHeight="1">
      <c r="A203" s="34">
        <v>302</v>
      </c>
      <c r="B203" s="35" t="s">
        <v>77</v>
      </c>
      <c r="C203" s="33" t="e">
        <f>SUMIFS(#REF!,#REF!,B203)</f>
        <v>#REF!</v>
      </c>
      <c r="D203" s="33" t="e">
        <f>SUMIFS(#REF!,#REF!,B203)</f>
        <v>#REF!</v>
      </c>
      <c r="E203" s="33" t="e">
        <f t="shared" ref="E203" si="168">IF(C203&gt;D203,C203-D203,0)</f>
        <v>#REF!</v>
      </c>
      <c r="F203" s="33" t="e">
        <f t="shared" ref="F203" si="169">IF(D203&gt;C203,D203-C203,0)</f>
        <v>#REF!</v>
      </c>
      <c r="G203" s="41" t="e">
        <f t="shared" ref="G203:G269" si="170">F203+E203+D203+C203</f>
        <v>#REF!</v>
      </c>
      <c r="H203" s="41" t="e">
        <f t="shared" si="129"/>
        <v>#REF!</v>
      </c>
      <c r="I203" s="44"/>
    </row>
    <row r="204" spans="1:9" s="13" customFormat="1" ht="22.5" customHeight="1">
      <c r="A204" s="34">
        <v>303</v>
      </c>
      <c r="B204" s="35" t="s">
        <v>16</v>
      </c>
      <c r="C204" s="33" t="e">
        <f>SUMIFS(#REF!,#REF!,B204)</f>
        <v>#REF!</v>
      </c>
      <c r="D204" s="33" t="e">
        <f>SUMIFS(#REF!,#REF!,B204)</f>
        <v>#REF!</v>
      </c>
      <c r="E204" s="33" t="e">
        <f t="shared" ref="E204:E211" si="171">IF(C204&gt;D204,C204-D204,0)</f>
        <v>#REF!</v>
      </c>
      <c r="F204" s="33" t="e">
        <f t="shared" ref="F204:F211" si="172">IF(D204&gt;C204,D204-C204,0)</f>
        <v>#REF!</v>
      </c>
      <c r="G204" s="41" t="e">
        <f t="shared" si="170"/>
        <v>#REF!</v>
      </c>
      <c r="H204" s="41" t="e">
        <f t="shared" si="129"/>
        <v>#REF!</v>
      </c>
      <c r="I204" s="44"/>
    </row>
    <row r="205" spans="1:9" s="13" customFormat="1" ht="22.5" customHeight="1">
      <c r="A205" s="34">
        <v>304</v>
      </c>
      <c r="B205" s="35" t="s">
        <v>28</v>
      </c>
      <c r="C205" s="33" t="e">
        <f>SUMIFS(#REF!,#REF!,B205)</f>
        <v>#REF!</v>
      </c>
      <c r="D205" s="33" t="e">
        <f>SUMIFS(#REF!,#REF!,B205)</f>
        <v>#REF!</v>
      </c>
      <c r="E205" s="33" t="e">
        <f t="shared" si="171"/>
        <v>#REF!</v>
      </c>
      <c r="F205" s="33" t="e">
        <f t="shared" si="172"/>
        <v>#REF!</v>
      </c>
      <c r="G205" s="41" t="e">
        <f t="shared" si="170"/>
        <v>#REF!</v>
      </c>
      <c r="H205" s="41" t="e">
        <f t="shared" si="129"/>
        <v>#REF!</v>
      </c>
      <c r="I205" s="44"/>
    </row>
    <row r="206" spans="1:9" s="13" customFormat="1" ht="22.5" customHeight="1">
      <c r="A206" s="73">
        <v>305</v>
      </c>
      <c r="B206" s="74" t="s">
        <v>63</v>
      </c>
      <c r="C206" s="33" t="e">
        <f>SUMIFS(#REF!,#REF!,B206)</f>
        <v>#REF!</v>
      </c>
      <c r="D206" s="33" t="e">
        <f>SUMIFS(#REF!,#REF!,B206)</f>
        <v>#REF!</v>
      </c>
      <c r="E206" s="33" t="e">
        <f t="shared" ref="E206:E207" si="173">IF(C206&gt;D206,C206-D206,0)</f>
        <v>#REF!</v>
      </c>
      <c r="F206" s="33" t="e">
        <f t="shared" ref="F206:F207" si="174">IF(D206&gt;C206,D206-C206,0)</f>
        <v>#REF!</v>
      </c>
      <c r="G206" s="41" t="e">
        <f t="shared" si="170"/>
        <v>#REF!</v>
      </c>
      <c r="H206" s="41" t="e">
        <f t="shared" si="129"/>
        <v>#REF!</v>
      </c>
      <c r="I206" s="44"/>
    </row>
    <row r="207" spans="1:9" s="13" customFormat="1" ht="22.5" customHeight="1">
      <c r="A207" s="73"/>
      <c r="B207" s="74"/>
      <c r="C207" s="33" t="e">
        <f>SUM(C208:C208)</f>
        <v>#REF!</v>
      </c>
      <c r="D207" s="33" t="e">
        <f>SUM(D208:D208)</f>
        <v>#REF!</v>
      </c>
      <c r="E207" s="33" t="e">
        <f t="shared" si="173"/>
        <v>#REF!</v>
      </c>
      <c r="F207" s="33" t="e">
        <f t="shared" si="174"/>
        <v>#REF!</v>
      </c>
      <c r="G207" s="41" t="e">
        <f t="shared" si="170"/>
        <v>#REF!</v>
      </c>
      <c r="H207" s="41" t="e">
        <f t="shared" si="129"/>
        <v>#REF!</v>
      </c>
      <c r="I207" s="44"/>
    </row>
    <row r="208" spans="1:9" s="13" customFormat="1" ht="22.5" customHeight="1">
      <c r="A208" s="197"/>
      <c r="B208" s="198"/>
      <c r="C208" s="32" t="e">
        <f>SUMIFS(#REF!,#REF!,B208,#REF!,$B$207)</f>
        <v>#REF!</v>
      </c>
      <c r="D208" s="32" t="e">
        <f>SUMIFS(#REF!,#REF!,B208,#REF!,$B$207)</f>
        <v>#REF!</v>
      </c>
      <c r="E208" s="32" t="e">
        <f t="shared" ref="E208" si="175">IF(C208&gt;D208,C208-D208,0)</f>
        <v>#REF!</v>
      </c>
      <c r="F208" s="32" t="e">
        <f t="shared" ref="F208" si="176">IF(D208&gt;C208,D208-C208,0)</f>
        <v>#REF!</v>
      </c>
      <c r="G208" s="41" t="e">
        <f t="shared" si="170"/>
        <v>#REF!</v>
      </c>
      <c r="H208" s="41" t="e">
        <f t="shared" si="129"/>
        <v>#REF!</v>
      </c>
      <c r="I208" s="44"/>
    </row>
    <row r="209" spans="1:9" s="13" customFormat="1" ht="22.5" customHeight="1">
      <c r="A209" s="197"/>
      <c r="B209" s="198"/>
      <c r="C209" s="32" t="e">
        <f>SUMIFS(#REF!,#REF!,B209,#REF!,$B$207)</f>
        <v>#REF!</v>
      </c>
      <c r="D209" s="32" t="e">
        <f>SUMIFS(#REF!,#REF!,B209,#REF!,$B$207)</f>
        <v>#REF!</v>
      </c>
      <c r="E209" s="32" t="e">
        <f t="shared" ref="E209" si="177">IF(C209&gt;D209,C209-D209,0)</f>
        <v>#REF!</v>
      </c>
      <c r="F209" s="32" t="e">
        <f t="shared" ref="F209" si="178">IF(D209&gt;C209,D209-C209,0)</f>
        <v>#REF!</v>
      </c>
      <c r="G209" s="41" t="e">
        <f t="shared" si="170"/>
        <v>#REF!</v>
      </c>
      <c r="H209" s="41" t="e">
        <f t="shared" si="129"/>
        <v>#REF!</v>
      </c>
      <c r="I209" s="44"/>
    </row>
    <row r="210" spans="1:9" s="13" customFormat="1" ht="22.5" customHeight="1">
      <c r="A210" s="8">
        <v>4</v>
      </c>
      <c r="B210" s="26" t="s">
        <v>57</v>
      </c>
      <c r="C210" s="32" t="e">
        <f>C211+C243+C262</f>
        <v>#REF!</v>
      </c>
      <c r="D210" s="32" t="e">
        <f>D211+D243+D262</f>
        <v>#REF!</v>
      </c>
      <c r="E210" s="32" t="e">
        <f t="shared" si="171"/>
        <v>#REF!</v>
      </c>
      <c r="F210" s="32" t="e">
        <f t="shared" si="172"/>
        <v>#REF!</v>
      </c>
      <c r="G210" s="41" t="e">
        <f t="shared" si="170"/>
        <v>#REF!</v>
      </c>
      <c r="H210" s="41" t="e">
        <f t="shared" si="129"/>
        <v>#REF!</v>
      </c>
      <c r="I210" s="44"/>
    </row>
    <row r="211" spans="1:9" s="13" customFormat="1" ht="22.5" customHeight="1">
      <c r="A211" s="34">
        <v>401</v>
      </c>
      <c r="B211" s="35" t="s">
        <v>22</v>
      </c>
      <c r="C211" s="33" t="e">
        <f>SUM(C212:C242)</f>
        <v>#REF!</v>
      </c>
      <c r="D211" s="33" t="e">
        <f>SUM(D212:D242)</f>
        <v>#REF!</v>
      </c>
      <c r="E211" s="33" t="e">
        <f t="shared" si="171"/>
        <v>#REF!</v>
      </c>
      <c r="F211" s="33" t="e">
        <f t="shared" si="172"/>
        <v>#REF!</v>
      </c>
      <c r="G211" s="41" t="e">
        <f t="shared" si="170"/>
        <v>#REF!</v>
      </c>
      <c r="H211" s="41" t="e">
        <f t="shared" si="129"/>
        <v>#REF!</v>
      </c>
      <c r="I211" s="44"/>
    </row>
    <row r="212" spans="1:9" s="13" customFormat="1" ht="22.5" customHeight="1">
      <c r="A212" s="12"/>
      <c r="B212" s="30" t="s">
        <v>151</v>
      </c>
      <c r="C212" s="32" t="e">
        <f>SUMIFS(#REF!,#REF!,B212,#REF!,$B$211)</f>
        <v>#REF!</v>
      </c>
      <c r="D212" s="32" t="e">
        <f>SUMIFS(#REF!,#REF!,B212,#REF!,$B$211)</f>
        <v>#REF!</v>
      </c>
      <c r="E212" s="32" t="e">
        <f t="shared" ref="E212" si="179">IF(C212&gt;D212,C212-D212,0)</f>
        <v>#REF!</v>
      </c>
      <c r="F212" s="32" t="e">
        <f t="shared" ref="F212" si="180">IF(D212&gt;C212,D212-C212,0)</f>
        <v>#REF!</v>
      </c>
      <c r="G212" s="41" t="e">
        <f t="shared" si="170"/>
        <v>#REF!</v>
      </c>
      <c r="H212" s="41" t="e">
        <f t="shared" si="129"/>
        <v>#REF!</v>
      </c>
      <c r="I212" s="44"/>
    </row>
    <row r="213" spans="1:9" s="13" customFormat="1" ht="22.5" customHeight="1">
      <c r="A213" s="12"/>
      <c r="B213" s="30" t="s">
        <v>152</v>
      </c>
      <c r="C213" s="32" t="e">
        <f>SUMIFS(#REF!,#REF!,B213,#REF!,$B$211)</f>
        <v>#REF!</v>
      </c>
      <c r="D213" s="32" t="e">
        <f>SUMIFS(#REF!,#REF!,B213,#REF!,$B$211)</f>
        <v>#REF!</v>
      </c>
      <c r="E213" s="32" t="e">
        <f t="shared" ref="E213:E219" si="181">IF(C213&gt;D213,C213-D213,0)</f>
        <v>#REF!</v>
      </c>
      <c r="F213" s="32" t="e">
        <f t="shared" ref="F213:F219" si="182">IF(D213&gt;C213,D213-C213,0)</f>
        <v>#REF!</v>
      </c>
      <c r="G213" s="41" t="e">
        <f t="shared" si="170"/>
        <v>#REF!</v>
      </c>
      <c r="H213" s="41" t="e">
        <f t="shared" si="129"/>
        <v>#REF!</v>
      </c>
      <c r="I213" s="44"/>
    </row>
    <row r="214" spans="1:9" s="13" customFormat="1" ht="22.5" customHeight="1">
      <c r="A214" s="12"/>
      <c r="B214" s="30" t="s">
        <v>153</v>
      </c>
      <c r="C214" s="32" t="e">
        <f>SUMIFS(#REF!,#REF!,B214,#REF!,$B$211)</f>
        <v>#REF!</v>
      </c>
      <c r="D214" s="32" t="e">
        <f>SUMIFS(#REF!,#REF!,B214,#REF!,$B$211)</f>
        <v>#REF!</v>
      </c>
      <c r="E214" s="32" t="e">
        <f t="shared" si="181"/>
        <v>#REF!</v>
      </c>
      <c r="F214" s="32" t="e">
        <f t="shared" si="182"/>
        <v>#REF!</v>
      </c>
      <c r="G214" s="41" t="e">
        <f t="shared" si="170"/>
        <v>#REF!</v>
      </c>
      <c r="H214" s="41" t="e">
        <f t="shared" si="129"/>
        <v>#REF!</v>
      </c>
      <c r="I214" s="44"/>
    </row>
    <row r="215" spans="1:9" s="13" customFormat="1" ht="22.5" customHeight="1">
      <c r="A215" s="12"/>
      <c r="B215" s="30" t="s">
        <v>154</v>
      </c>
      <c r="C215" s="32" t="e">
        <f>SUMIFS(#REF!,#REF!,B215,#REF!,$B$211)</f>
        <v>#REF!</v>
      </c>
      <c r="D215" s="32" t="e">
        <f>SUMIFS(#REF!,#REF!,B215,#REF!,$B$211)</f>
        <v>#REF!</v>
      </c>
      <c r="E215" s="32" t="e">
        <f t="shared" si="181"/>
        <v>#REF!</v>
      </c>
      <c r="F215" s="32" t="e">
        <f t="shared" si="182"/>
        <v>#REF!</v>
      </c>
      <c r="G215" s="41" t="e">
        <f t="shared" si="170"/>
        <v>#REF!</v>
      </c>
      <c r="H215" s="41" t="e">
        <f t="shared" si="129"/>
        <v>#REF!</v>
      </c>
      <c r="I215" s="44"/>
    </row>
    <row r="216" spans="1:9" s="13" customFormat="1" ht="22.5" customHeight="1">
      <c r="A216" s="12"/>
      <c r="B216" s="30" t="s">
        <v>155</v>
      </c>
      <c r="C216" s="32" t="e">
        <f>SUMIFS(#REF!,#REF!,B216,#REF!,$B$211)</f>
        <v>#REF!</v>
      </c>
      <c r="D216" s="32" t="e">
        <f>SUMIFS(#REF!,#REF!,B216,#REF!,$B$211)</f>
        <v>#REF!</v>
      </c>
      <c r="E216" s="32" t="e">
        <f t="shared" si="181"/>
        <v>#REF!</v>
      </c>
      <c r="F216" s="32" t="e">
        <f t="shared" si="182"/>
        <v>#REF!</v>
      </c>
      <c r="G216" s="41" t="e">
        <f t="shared" si="170"/>
        <v>#REF!</v>
      </c>
      <c r="H216" s="41" t="e">
        <f t="shared" si="129"/>
        <v>#REF!</v>
      </c>
      <c r="I216" s="44"/>
    </row>
    <row r="217" spans="1:9" s="13" customFormat="1" ht="22.5" customHeight="1">
      <c r="A217" s="12"/>
      <c r="B217" s="30" t="s">
        <v>157</v>
      </c>
      <c r="C217" s="32" t="e">
        <f>SUMIFS(#REF!,#REF!,B217,#REF!,$B$211)</f>
        <v>#REF!</v>
      </c>
      <c r="D217" s="32" t="e">
        <f>SUMIFS(#REF!,#REF!,B217,#REF!,$B$211)</f>
        <v>#REF!</v>
      </c>
      <c r="E217" s="32" t="e">
        <f t="shared" si="181"/>
        <v>#REF!</v>
      </c>
      <c r="F217" s="32" t="e">
        <f t="shared" si="182"/>
        <v>#REF!</v>
      </c>
      <c r="G217" s="41" t="e">
        <f t="shared" si="170"/>
        <v>#REF!</v>
      </c>
      <c r="H217" s="41" t="e">
        <f t="shared" si="129"/>
        <v>#REF!</v>
      </c>
      <c r="I217" s="44"/>
    </row>
    <row r="218" spans="1:9" s="13" customFormat="1" ht="22.5" customHeight="1">
      <c r="A218" s="12"/>
      <c r="B218" s="30" t="s">
        <v>156</v>
      </c>
      <c r="C218" s="32" t="e">
        <f>SUMIFS(#REF!,#REF!,B218,#REF!,$B$211)</f>
        <v>#REF!</v>
      </c>
      <c r="D218" s="32" t="e">
        <f>SUMIFS(#REF!,#REF!,B218,#REF!,$B$211)</f>
        <v>#REF!</v>
      </c>
      <c r="E218" s="32" t="e">
        <f t="shared" si="181"/>
        <v>#REF!</v>
      </c>
      <c r="F218" s="32" t="e">
        <f t="shared" si="182"/>
        <v>#REF!</v>
      </c>
      <c r="G218" s="41" t="e">
        <f t="shared" si="170"/>
        <v>#REF!</v>
      </c>
      <c r="H218" s="41" t="e">
        <f t="shared" si="129"/>
        <v>#REF!</v>
      </c>
      <c r="I218" s="44"/>
    </row>
    <row r="219" spans="1:9" s="13" customFormat="1" ht="22.5" customHeight="1">
      <c r="A219" s="12"/>
      <c r="B219" s="30" t="s">
        <v>158</v>
      </c>
      <c r="C219" s="32" t="e">
        <f>SUMIFS(#REF!,#REF!,B219,#REF!,$B$211)</f>
        <v>#REF!</v>
      </c>
      <c r="D219" s="32" t="e">
        <f>SUMIFS(#REF!,#REF!,B219,#REF!,$B$211)</f>
        <v>#REF!</v>
      </c>
      <c r="E219" s="32" t="e">
        <f t="shared" si="181"/>
        <v>#REF!</v>
      </c>
      <c r="F219" s="32" t="e">
        <f t="shared" si="182"/>
        <v>#REF!</v>
      </c>
      <c r="G219" s="41" t="e">
        <f t="shared" si="170"/>
        <v>#REF!</v>
      </c>
      <c r="H219" s="41" t="e">
        <f t="shared" si="129"/>
        <v>#REF!</v>
      </c>
      <c r="I219" s="44"/>
    </row>
    <row r="220" spans="1:9" s="13" customFormat="1" ht="22.5" customHeight="1">
      <c r="A220" s="12"/>
      <c r="B220" s="30" t="s">
        <v>159</v>
      </c>
      <c r="C220" s="32" t="e">
        <f>SUMIFS(#REF!,#REF!,B220,#REF!,$B$211)</f>
        <v>#REF!</v>
      </c>
      <c r="D220" s="32" t="e">
        <f>SUMIFS(#REF!,#REF!,B220,#REF!,$B$211)</f>
        <v>#REF!</v>
      </c>
      <c r="E220" s="32" t="e">
        <f t="shared" ref="E220" si="183">IF(C220&gt;D220,C220-D220,0)</f>
        <v>#REF!</v>
      </c>
      <c r="F220" s="32" t="e">
        <f t="shared" ref="F220" si="184">IF(D220&gt;C220,D220-C220,0)</f>
        <v>#REF!</v>
      </c>
      <c r="G220" s="41" t="e">
        <f t="shared" si="170"/>
        <v>#REF!</v>
      </c>
      <c r="H220" s="41" t="e">
        <f t="shared" si="129"/>
        <v>#REF!</v>
      </c>
      <c r="I220" s="44"/>
    </row>
    <row r="221" spans="1:9" s="13" customFormat="1" ht="22.5" customHeight="1">
      <c r="A221" s="12"/>
      <c r="B221" s="30" t="s">
        <v>160</v>
      </c>
      <c r="C221" s="32" t="e">
        <f>SUMIFS(#REF!,#REF!,B221,#REF!,$B$211)</f>
        <v>#REF!</v>
      </c>
      <c r="D221" s="32" t="e">
        <f>SUMIFS(#REF!,#REF!,B221,#REF!,$B$211)</f>
        <v>#REF!</v>
      </c>
      <c r="E221" s="32" t="e">
        <f t="shared" ref="E221:E223" si="185">IF(C221&gt;D221,C221-D221,0)</f>
        <v>#REF!</v>
      </c>
      <c r="F221" s="32" t="e">
        <f t="shared" ref="F221:F223" si="186">IF(D221&gt;C221,D221-C221,0)</f>
        <v>#REF!</v>
      </c>
      <c r="G221" s="41" t="e">
        <f t="shared" si="170"/>
        <v>#REF!</v>
      </c>
      <c r="H221" s="41" t="e">
        <f t="shared" si="129"/>
        <v>#REF!</v>
      </c>
      <c r="I221" s="44"/>
    </row>
    <row r="222" spans="1:9" s="13" customFormat="1" ht="22.5" customHeight="1">
      <c r="A222" s="12"/>
      <c r="B222" s="30" t="s">
        <v>161</v>
      </c>
      <c r="C222" s="32" t="e">
        <f>SUMIFS(#REF!,#REF!,B222,#REF!,$B$211)</f>
        <v>#REF!</v>
      </c>
      <c r="D222" s="32" t="e">
        <f>SUMIFS(#REF!,#REF!,B222,#REF!,$B$211)</f>
        <v>#REF!</v>
      </c>
      <c r="E222" s="32" t="e">
        <f t="shared" ref="E222" si="187">IF(C222&gt;D222,C222-D222,0)</f>
        <v>#REF!</v>
      </c>
      <c r="F222" s="32" t="e">
        <f t="shared" ref="F222" si="188">IF(D222&gt;C222,D222-C222,0)</f>
        <v>#REF!</v>
      </c>
      <c r="G222" s="41" t="e">
        <f t="shared" si="170"/>
        <v>#REF!</v>
      </c>
      <c r="H222" s="41" t="e">
        <f t="shared" si="129"/>
        <v>#REF!</v>
      </c>
      <c r="I222" s="44"/>
    </row>
    <row r="223" spans="1:9" s="13" customFormat="1" ht="22.5" customHeight="1">
      <c r="A223" s="12"/>
      <c r="B223" s="30" t="s">
        <v>162</v>
      </c>
      <c r="C223" s="32" t="e">
        <f>SUMIFS(#REF!,#REF!,B223,#REF!,$B$211)</f>
        <v>#REF!</v>
      </c>
      <c r="D223" s="32" t="e">
        <f>SUMIFS(#REF!,#REF!,B223,#REF!,$B$211)</f>
        <v>#REF!</v>
      </c>
      <c r="E223" s="32" t="e">
        <f t="shared" si="185"/>
        <v>#REF!</v>
      </c>
      <c r="F223" s="32" t="e">
        <f t="shared" si="186"/>
        <v>#REF!</v>
      </c>
      <c r="G223" s="41" t="e">
        <f t="shared" si="170"/>
        <v>#REF!</v>
      </c>
      <c r="H223" s="41" t="e">
        <f t="shared" si="129"/>
        <v>#REF!</v>
      </c>
      <c r="I223" s="44"/>
    </row>
    <row r="224" spans="1:9" s="13" customFormat="1" ht="22.5" customHeight="1">
      <c r="A224" s="12"/>
      <c r="B224" s="198" t="s">
        <v>227</v>
      </c>
      <c r="C224" s="32" t="e">
        <f>SUMIFS(#REF!,#REF!,B224,#REF!,$B$211)</f>
        <v>#REF!</v>
      </c>
      <c r="D224" s="32" t="e">
        <f>SUMIFS(#REF!,#REF!,B224,#REF!,$B$211)</f>
        <v>#REF!</v>
      </c>
      <c r="E224" s="32" t="e">
        <f t="shared" ref="E224:E229" si="189">IF(C224&gt;D224,C224-D224,0)</f>
        <v>#REF!</v>
      </c>
      <c r="F224" s="32" t="e">
        <f t="shared" ref="F224:F229" si="190">IF(D224&gt;C224,D224-C224,0)</f>
        <v>#REF!</v>
      </c>
      <c r="G224" s="41" t="e">
        <f t="shared" si="170"/>
        <v>#REF!</v>
      </c>
      <c r="H224" s="41" t="e">
        <f t="shared" si="129"/>
        <v>#REF!</v>
      </c>
      <c r="I224" s="44"/>
    </row>
    <row r="225" spans="1:9" s="13" customFormat="1" ht="22.5" customHeight="1">
      <c r="A225" s="12"/>
      <c r="B225" s="198" t="s">
        <v>228</v>
      </c>
      <c r="C225" s="32" t="e">
        <f>SUMIFS(#REF!,#REF!,B225,#REF!,$B$211)</f>
        <v>#REF!</v>
      </c>
      <c r="D225" s="32" t="e">
        <f>SUMIFS(#REF!,#REF!,B225,#REF!,$B$211)</f>
        <v>#REF!</v>
      </c>
      <c r="E225" s="32" t="e">
        <f t="shared" si="189"/>
        <v>#REF!</v>
      </c>
      <c r="F225" s="32" t="e">
        <f t="shared" si="190"/>
        <v>#REF!</v>
      </c>
      <c r="G225" s="41" t="e">
        <f t="shared" si="170"/>
        <v>#REF!</v>
      </c>
      <c r="H225" s="41" t="e">
        <f t="shared" si="129"/>
        <v>#REF!</v>
      </c>
      <c r="I225" s="44"/>
    </row>
    <row r="226" spans="1:9" s="13" customFormat="1" ht="22.5" customHeight="1">
      <c r="A226" s="12"/>
      <c r="B226" s="198" t="s">
        <v>229</v>
      </c>
      <c r="C226" s="32" t="e">
        <f>SUMIFS(#REF!,#REF!,B226,#REF!,$B$211)</f>
        <v>#REF!</v>
      </c>
      <c r="D226" s="32" t="e">
        <f>SUMIFS(#REF!,#REF!,B226,#REF!,$B$211)</f>
        <v>#REF!</v>
      </c>
      <c r="E226" s="32" t="e">
        <f t="shared" si="189"/>
        <v>#REF!</v>
      </c>
      <c r="F226" s="32" t="e">
        <f t="shared" si="190"/>
        <v>#REF!</v>
      </c>
      <c r="G226" s="41" t="e">
        <f t="shared" si="170"/>
        <v>#REF!</v>
      </c>
      <c r="H226" s="41" t="e">
        <f t="shared" si="129"/>
        <v>#REF!</v>
      </c>
      <c r="I226" s="44"/>
    </row>
    <row r="227" spans="1:9" s="13" customFormat="1" ht="22.5" customHeight="1">
      <c r="A227" s="12"/>
      <c r="B227" s="198" t="s">
        <v>230</v>
      </c>
      <c r="C227" s="32" t="e">
        <f>SUMIFS(#REF!,#REF!,B227,#REF!,$B$211)</f>
        <v>#REF!</v>
      </c>
      <c r="D227" s="32" t="e">
        <f>SUMIFS(#REF!,#REF!,B227,#REF!,$B$211)</f>
        <v>#REF!</v>
      </c>
      <c r="E227" s="32" t="e">
        <f t="shared" si="189"/>
        <v>#REF!</v>
      </c>
      <c r="F227" s="32" t="e">
        <f t="shared" si="190"/>
        <v>#REF!</v>
      </c>
      <c r="G227" s="41" t="e">
        <f t="shared" si="170"/>
        <v>#REF!</v>
      </c>
      <c r="H227" s="41" t="e">
        <f t="shared" si="129"/>
        <v>#REF!</v>
      </c>
      <c r="I227" s="44"/>
    </row>
    <row r="228" spans="1:9" s="13" customFormat="1" ht="22.5" customHeight="1">
      <c r="A228" s="12"/>
      <c r="B228" s="198" t="s">
        <v>241</v>
      </c>
      <c r="C228" s="32" t="e">
        <f>SUMIFS(#REF!,#REF!,B228,#REF!,$B$211)</f>
        <v>#REF!</v>
      </c>
      <c r="D228" s="32" t="e">
        <f>SUMIFS(#REF!,#REF!,B228,#REF!,$B$211)</f>
        <v>#REF!</v>
      </c>
      <c r="E228" s="32" t="e">
        <f t="shared" si="189"/>
        <v>#REF!</v>
      </c>
      <c r="F228" s="32" t="e">
        <f t="shared" si="190"/>
        <v>#REF!</v>
      </c>
      <c r="G228" s="41" t="e">
        <f t="shared" si="170"/>
        <v>#REF!</v>
      </c>
      <c r="H228" s="41" t="e">
        <f t="shared" si="129"/>
        <v>#REF!</v>
      </c>
      <c r="I228" s="44"/>
    </row>
    <row r="229" spans="1:9" s="13" customFormat="1" ht="22.5" customHeight="1">
      <c r="A229" s="12"/>
      <c r="B229" s="198" t="s">
        <v>242</v>
      </c>
      <c r="C229" s="32" t="e">
        <f>SUMIFS(#REF!,#REF!,B229,#REF!,$B$211)</f>
        <v>#REF!</v>
      </c>
      <c r="D229" s="32" t="e">
        <f>SUMIFS(#REF!,#REF!,B229,#REF!,$B$211)</f>
        <v>#REF!</v>
      </c>
      <c r="E229" s="32" t="e">
        <f t="shared" si="189"/>
        <v>#REF!</v>
      </c>
      <c r="F229" s="32" t="e">
        <f t="shared" si="190"/>
        <v>#REF!</v>
      </c>
      <c r="G229" s="41" t="e">
        <f t="shared" si="170"/>
        <v>#REF!</v>
      </c>
      <c r="H229" s="41" t="e">
        <f t="shared" si="129"/>
        <v>#REF!</v>
      </c>
      <c r="I229" s="44"/>
    </row>
    <row r="230" spans="1:9" s="13" customFormat="1" ht="22.5" customHeight="1">
      <c r="A230" s="12"/>
      <c r="B230" s="198" t="s">
        <v>246</v>
      </c>
      <c r="C230" s="32" t="e">
        <f>SUMIFS(#REF!,#REF!,B230,#REF!,$B$211)</f>
        <v>#REF!</v>
      </c>
      <c r="D230" s="32" t="e">
        <f>SUMIFS(#REF!,#REF!,B230,#REF!,$B$211)</f>
        <v>#REF!</v>
      </c>
      <c r="E230" s="32" t="e">
        <f t="shared" ref="E230:E231" si="191">IF(C230&gt;D230,C230-D230,0)</f>
        <v>#REF!</v>
      </c>
      <c r="F230" s="32" t="e">
        <f t="shared" ref="F230:F231" si="192">IF(D230&gt;C230,D230-C230,0)</f>
        <v>#REF!</v>
      </c>
      <c r="G230" s="41" t="e">
        <f t="shared" si="170"/>
        <v>#REF!</v>
      </c>
      <c r="H230" s="41" t="e">
        <f t="shared" si="129"/>
        <v>#REF!</v>
      </c>
      <c r="I230" s="44"/>
    </row>
    <row r="231" spans="1:9" s="13" customFormat="1" ht="22.5" customHeight="1">
      <c r="A231" s="12"/>
      <c r="B231" s="198" t="s">
        <v>245</v>
      </c>
      <c r="C231" s="32" t="e">
        <f>SUMIFS(#REF!,#REF!,B231,#REF!,$B$211)</f>
        <v>#REF!</v>
      </c>
      <c r="D231" s="32" t="e">
        <f>SUMIFS(#REF!,#REF!,B231,#REF!,$B$211)</f>
        <v>#REF!</v>
      </c>
      <c r="E231" s="32" t="e">
        <f t="shared" si="191"/>
        <v>#REF!</v>
      </c>
      <c r="F231" s="32" t="e">
        <f t="shared" si="192"/>
        <v>#REF!</v>
      </c>
      <c r="G231" s="41" t="e">
        <f t="shared" si="170"/>
        <v>#REF!</v>
      </c>
      <c r="H231" s="41" t="e">
        <f t="shared" si="129"/>
        <v>#REF!</v>
      </c>
      <c r="I231" s="44"/>
    </row>
    <row r="232" spans="1:9" s="13" customFormat="1" ht="22.5" customHeight="1">
      <c r="A232" s="12"/>
      <c r="B232" s="198" t="s">
        <v>254</v>
      </c>
      <c r="C232" s="32" t="e">
        <f>SUMIFS(#REF!,#REF!,B232,#REF!,$B$211)</f>
        <v>#REF!</v>
      </c>
      <c r="D232" s="32" t="e">
        <f>SUMIFS(#REF!,#REF!,B232,#REF!,$B$211)</f>
        <v>#REF!</v>
      </c>
      <c r="E232" s="32" t="e">
        <f t="shared" ref="E232:E236" si="193">IF(C232&gt;D232,C232-D232,0)</f>
        <v>#REF!</v>
      </c>
      <c r="F232" s="32" t="e">
        <f t="shared" ref="F232:F236" si="194">IF(D232&gt;C232,D232-C232,0)</f>
        <v>#REF!</v>
      </c>
      <c r="G232" s="41" t="e">
        <f t="shared" si="170"/>
        <v>#REF!</v>
      </c>
      <c r="H232" s="41" t="e">
        <f t="shared" si="129"/>
        <v>#REF!</v>
      </c>
      <c r="I232" s="44"/>
    </row>
    <row r="233" spans="1:9" s="13" customFormat="1" ht="22.5" customHeight="1">
      <c r="A233" s="12"/>
      <c r="B233" s="198" t="s">
        <v>255</v>
      </c>
      <c r="C233" s="32" t="e">
        <f>SUMIFS(#REF!,#REF!,B233,#REF!,$B$211)</f>
        <v>#REF!</v>
      </c>
      <c r="D233" s="32" t="e">
        <f>SUMIFS(#REF!,#REF!,B233,#REF!,$B$211)</f>
        <v>#REF!</v>
      </c>
      <c r="E233" s="32" t="e">
        <f t="shared" si="193"/>
        <v>#REF!</v>
      </c>
      <c r="F233" s="32" t="e">
        <f t="shared" si="194"/>
        <v>#REF!</v>
      </c>
      <c r="G233" s="41" t="e">
        <f t="shared" si="170"/>
        <v>#REF!</v>
      </c>
      <c r="H233" s="41" t="e">
        <f t="shared" si="129"/>
        <v>#REF!</v>
      </c>
      <c r="I233" s="44"/>
    </row>
    <row r="234" spans="1:9" s="13" customFormat="1" ht="22.5" customHeight="1">
      <c r="A234" s="12"/>
      <c r="B234" s="198" t="s">
        <v>256</v>
      </c>
      <c r="C234" s="32" t="e">
        <f>SUMIFS(#REF!,#REF!,B234,#REF!,$B$211)</f>
        <v>#REF!</v>
      </c>
      <c r="D234" s="32" t="e">
        <f>SUMIFS(#REF!,#REF!,B234,#REF!,$B$211)</f>
        <v>#REF!</v>
      </c>
      <c r="E234" s="32" t="e">
        <f t="shared" si="193"/>
        <v>#REF!</v>
      </c>
      <c r="F234" s="32" t="e">
        <f t="shared" si="194"/>
        <v>#REF!</v>
      </c>
      <c r="G234" s="41" t="e">
        <f t="shared" si="170"/>
        <v>#REF!</v>
      </c>
      <c r="H234" s="41" t="e">
        <f t="shared" si="129"/>
        <v>#REF!</v>
      </c>
      <c r="I234" s="44"/>
    </row>
    <row r="235" spans="1:9" s="13" customFormat="1" ht="22.5" customHeight="1">
      <c r="A235" s="12"/>
      <c r="B235" s="198" t="s">
        <v>264</v>
      </c>
      <c r="C235" s="32" t="e">
        <f>SUMIFS(#REF!,#REF!,B235,#REF!,$B$211)</f>
        <v>#REF!</v>
      </c>
      <c r="D235" s="32" t="e">
        <f>SUMIFS(#REF!,#REF!,B235,#REF!,$B$211)</f>
        <v>#REF!</v>
      </c>
      <c r="E235" s="32" t="e">
        <f t="shared" si="193"/>
        <v>#REF!</v>
      </c>
      <c r="F235" s="32" t="e">
        <f t="shared" si="194"/>
        <v>#REF!</v>
      </c>
      <c r="G235" s="41" t="e">
        <f t="shared" si="170"/>
        <v>#REF!</v>
      </c>
      <c r="H235" s="41" t="e">
        <f t="shared" si="129"/>
        <v>#REF!</v>
      </c>
      <c r="I235" s="44"/>
    </row>
    <row r="236" spans="1:9" s="13" customFormat="1" ht="22.5" customHeight="1">
      <c r="A236" s="12"/>
      <c r="B236" s="198" t="s">
        <v>279</v>
      </c>
      <c r="C236" s="32" t="e">
        <f>SUMIFS(#REF!,#REF!,B236,#REF!,$B$211)</f>
        <v>#REF!</v>
      </c>
      <c r="D236" s="32" t="e">
        <f>SUMIFS(#REF!,#REF!,B236,#REF!,$B$211)</f>
        <v>#REF!</v>
      </c>
      <c r="E236" s="32" t="e">
        <f t="shared" si="193"/>
        <v>#REF!</v>
      </c>
      <c r="F236" s="32" t="e">
        <f t="shared" si="194"/>
        <v>#REF!</v>
      </c>
      <c r="G236" s="41" t="e">
        <f t="shared" si="170"/>
        <v>#REF!</v>
      </c>
      <c r="H236" s="41" t="e">
        <f t="shared" si="129"/>
        <v>#REF!</v>
      </c>
      <c r="I236" s="44"/>
    </row>
    <row r="237" spans="1:9" s="13" customFormat="1" ht="22.5" customHeight="1">
      <c r="A237" s="12"/>
      <c r="B237" s="208" t="s">
        <v>285</v>
      </c>
      <c r="C237" s="32" t="e">
        <f>SUMIFS(#REF!,#REF!,B237,#REF!,$B$211)</f>
        <v>#REF!</v>
      </c>
      <c r="D237" s="32" t="e">
        <f>SUMIFS(#REF!,#REF!,B237,#REF!,$B$211)</f>
        <v>#REF!</v>
      </c>
      <c r="E237" s="32" t="e">
        <f t="shared" ref="E237:E242" si="195">IF(C237&gt;D237,C237-D237,0)</f>
        <v>#REF!</v>
      </c>
      <c r="F237" s="32" t="e">
        <f t="shared" ref="F237:F242" si="196">IF(D237&gt;C237,D237-C237,0)</f>
        <v>#REF!</v>
      </c>
      <c r="G237" s="41" t="e">
        <f t="shared" si="170"/>
        <v>#REF!</v>
      </c>
      <c r="H237" s="41" t="e">
        <f t="shared" si="129"/>
        <v>#REF!</v>
      </c>
      <c r="I237" s="44"/>
    </row>
    <row r="238" spans="1:9" s="13" customFormat="1" ht="22.5" customHeight="1">
      <c r="A238" s="12"/>
      <c r="B238" s="208" t="s">
        <v>286</v>
      </c>
      <c r="C238" s="32" t="e">
        <f>SUMIFS(#REF!,#REF!,B238,#REF!,$B$211)</f>
        <v>#REF!</v>
      </c>
      <c r="D238" s="32" t="e">
        <f>SUMIFS(#REF!,#REF!,B238,#REF!,$B$211)</f>
        <v>#REF!</v>
      </c>
      <c r="E238" s="32" t="e">
        <f t="shared" si="195"/>
        <v>#REF!</v>
      </c>
      <c r="F238" s="32" t="e">
        <f t="shared" si="196"/>
        <v>#REF!</v>
      </c>
      <c r="G238" s="41" t="e">
        <f t="shared" si="170"/>
        <v>#REF!</v>
      </c>
      <c r="H238" s="41" t="e">
        <f t="shared" si="129"/>
        <v>#REF!</v>
      </c>
      <c r="I238" s="44"/>
    </row>
    <row r="239" spans="1:9" s="13" customFormat="1" ht="22.5" customHeight="1">
      <c r="A239" s="12"/>
      <c r="B239" s="208" t="s">
        <v>287</v>
      </c>
      <c r="C239" s="32" t="e">
        <f>SUMIFS(#REF!,#REF!,B239,#REF!,$B$211)</f>
        <v>#REF!</v>
      </c>
      <c r="D239" s="32" t="e">
        <f>SUMIFS(#REF!,#REF!,B239,#REF!,$B$211)</f>
        <v>#REF!</v>
      </c>
      <c r="E239" s="32" t="e">
        <f t="shared" si="195"/>
        <v>#REF!</v>
      </c>
      <c r="F239" s="32" t="e">
        <f t="shared" si="196"/>
        <v>#REF!</v>
      </c>
      <c r="G239" s="41" t="e">
        <f t="shared" si="170"/>
        <v>#REF!</v>
      </c>
      <c r="H239" s="41" t="e">
        <f t="shared" si="129"/>
        <v>#REF!</v>
      </c>
      <c r="I239" s="44"/>
    </row>
    <row r="240" spans="1:9" s="13" customFormat="1" ht="22.5" customHeight="1">
      <c r="A240" s="12"/>
      <c r="B240" s="208" t="s">
        <v>288</v>
      </c>
      <c r="C240" s="32" t="e">
        <f>SUMIFS(#REF!,#REF!,B240,#REF!,$B$211)</f>
        <v>#REF!</v>
      </c>
      <c r="D240" s="32" t="e">
        <f>SUMIFS(#REF!,#REF!,B240,#REF!,$B$211)</f>
        <v>#REF!</v>
      </c>
      <c r="E240" s="32" t="e">
        <f t="shared" si="195"/>
        <v>#REF!</v>
      </c>
      <c r="F240" s="32" t="e">
        <f t="shared" si="196"/>
        <v>#REF!</v>
      </c>
      <c r="G240" s="41" t="e">
        <f t="shared" si="170"/>
        <v>#REF!</v>
      </c>
      <c r="H240" s="41" t="e">
        <f t="shared" si="129"/>
        <v>#REF!</v>
      </c>
      <c r="I240" s="44"/>
    </row>
    <row r="241" spans="1:9" s="13" customFormat="1" ht="22.5" customHeight="1">
      <c r="A241" s="12"/>
      <c r="B241" s="208" t="s">
        <v>289</v>
      </c>
      <c r="C241" s="32" t="e">
        <f>SUMIFS(#REF!,#REF!,B241,#REF!,$B$211)</f>
        <v>#REF!</v>
      </c>
      <c r="D241" s="32" t="e">
        <f>SUMIFS(#REF!,#REF!,B241,#REF!,$B$211)</f>
        <v>#REF!</v>
      </c>
      <c r="E241" s="32" t="e">
        <f t="shared" si="195"/>
        <v>#REF!</v>
      </c>
      <c r="F241" s="32" t="e">
        <f t="shared" si="196"/>
        <v>#REF!</v>
      </c>
      <c r="G241" s="41" t="e">
        <f t="shared" si="170"/>
        <v>#REF!</v>
      </c>
      <c r="H241" s="41" t="e">
        <f t="shared" si="129"/>
        <v>#REF!</v>
      </c>
      <c r="I241" s="44"/>
    </row>
    <row r="242" spans="1:9" s="13" customFormat="1" ht="22.5" customHeight="1">
      <c r="A242" s="12"/>
      <c r="B242" s="30"/>
      <c r="C242" s="32" t="e">
        <f>SUMIFS(#REF!,#REF!,B242,#REF!,$B$211)</f>
        <v>#REF!</v>
      </c>
      <c r="D242" s="32" t="e">
        <f>SUMIFS(#REF!,#REF!,B242,#REF!,$B$211)</f>
        <v>#REF!</v>
      </c>
      <c r="E242" s="32" t="e">
        <f t="shared" si="195"/>
        <v>#REF!</v>
      </c>
      <c r="F242" s="32" t="e">
        <f t="shared" si="196"/>
        <v>#REF!</v>
      </c>
      <c r="G242" s="41" t="e">
        <f t="shared" si="170"/>
        <v>#REF!</v>
      </c>
      <c r="H242" s="41" t="e">
        <f t="shared" si="129"/>
        <v>#REF!</v>
      </c>
      <c r="I242" s="44"/>
    </row>
    <row r="243" spans="1:9" s="13" customFormat="1" ht="22.5" customHeight="1">
      <c r="A243" s="34">
        <v>402</v>
      </c>
      <c r="B243" s="74" t="s">
        <v>226</v>
      </c>
      <c r="C243" s="33" t="e">
        <f>SUM(C244:C261)</f>
        <v>#REF!</v>
      </c>
      <c r="D243" s="33" t="e">
        <f>SUM(D244:D261)</f>
        <v>#REF!</v>
      </c>
      <c r="E243" s="33" t="e">
        <f t="shared" ref="E243:E244" si="197">IF(C243&gt;D243,C243-D243,0)</f>
        <v>#REF!</v>
      </c>
      <c r="F243" s="33" t="e">
        <f t="shared" ref="F243:F244" si="198">IF(D243&gt;C243,D243-C243,0)</f>
        <v>#REF!</v>
      </c>
      <c r="G243" s="41" t="e">
        <f t="shared" si="170"/>
        <v>#REF!</v>
      </c>
      <c r="H243" s="41" t="e">
        <f t="shared" si="129"/>
        <v>#REF!</v>
      </c>
      <c r="I243" s="173"/>
    </row>
    <row r="244" spans="1:9" s="13" customFormat="1" ht="22.5" customHeight="1">
      <c r="A244" s="12"/>
      <c r="B244" s="198" t="s">
        <v>151</v>
      </c>
      <c r="C244" s="32" t="e">
        <f>SUMIFS(#REF!,#REF!,B244,#REF!,$B$243)</f>
        <v>#REF!</v>
      </c>
      <c r="D244" s="32" t="e">
        <f>SUMIFS(#REF!,#REF!,B244,#REF!,$B$243)</f>
        <v>#REF!</v>
      </c>
      <c r="E244" s="32" t="e">
        <f t="shared" si="197"/>
        <v>#REF!</v>
      </c>
      <c r="F244" s="32" t="e">
        <f t="shared" si="198"/>
        <v>#REF!</v>
      </c>
      <c r="G244" s="41" t="e">
        <f t="shared" si="170"/>
        <v>#REF!</v>
      </c>
      <c r="H244" s="41" t="e">
        <f t="shared" si="129"/>
        <v>#REF!</v>
      </c>
      <c r="I244" s="173"/>
    </row>
    <row r="245" spans="1:9" s="13" customFormat="1" ht="22.5" customHeight="1">
      <c r="A245" s="12"/>
      <c r="B245" s="198" t="s">
        <v>152</v>
      </c>
      <c r="C245" s="32" t="e">
        <f>SUMIFS(#REF!,#REF!,B245,#REF!,$B$243)</f>
        <v>#REF!</v>
      </c>
      <c r="D245" s="32" t="e">
        <f>SUMIFS(#REF!,#REF!,B245,#REF!,$B$243)</f>
        <v>#REF!</v>
      </c>
      <c r="E245" s="32" t="e">
        <f t="shared" ref="E245:E261" si="199">IF(C245&gt;D245,C245-D245,0)</f>
        <v>#REF!</v>
      </c>
      <c r="F245" s="32" t="e">
        <f t="shared" ref="F245:F261" si="200">IF(D245&gt;C245,D245-C245,0)</f>
        <v>#REF!</v>
      </c>
      <c r="G245" s="41" t="e">
        <f t="shared" si="170"/>
        <v>#REF!</v>
      </c>
      <c r="H245" s="41" t="e">
        <f t="shared" si="129"/>
        <v>#REF!</v>
      </c>
      <c r="I245" s="174"/>
    </row>
    <row r="246" spans="1:9" s="13" customFormat="1" ht="22.5" customHeight="1">
      <c r="A246" s="12"/>
      <c r="B246" s="198" t="s">
        <v>153</v>
      </c>
      <c r="C246" s="32" t="e">
        <f>SUMIFS(#REF!,#REF!,B246,#REF!,$B$243)</f>
        <v>#REF!</v>
      </c>
      <c r="D246" s="32" t="e">
        <f>SUMIFS(#REF!,#REF!,B246,#REF!,$B$243)</f>
        <v>#REF!</v>
      </c>
      <c r="E246" s="32" t="e">
        <f t="shared" si="199"/>
        <v>#REF!</v>
      </c>
      <c r="F246" s="32" t="e">
        <f t="shared" si="200"/>
        <v>#REF!</v>
      </c>
      <c r="G246" s="41" t="e">
        <f t="shared" si="170"/>
        <v>#REF!</v>
      </c>
      <c r="H246" s="41" t="e">
        <f t="shared" si="129"/>
        <v>#REF!</v>
      </c>
      <c r="I246" s="174"/>
    </row>
    <row r="247" spans="1:9" s="13" customFormat="1" ht="22.5" customHeight="1">
      <c r="A247" s="12"/>
      <c r="B247" s="198" t="s">
        <v>154</v>
      </c>
      <c r="C247" s="32" t="e">
        <f>SUMIFS(#REF!,#REF!,B247,#REF!,$B$243)</f>
        <v>#REF!</v>
      </c>
      <c r="D247" s="32" t="e">
        <f>SUMIFS(#REF!,#REF!,B247,#REF!,$B$243)</f>
        <v>#REF!</v>
      </c>
      <c r="E247" s="32" t="e">
        <f t="shared" si="199"/>
        <v>#REF!</v>
      </c>
      <c r="F247" s="32" t="e">
        <f t="shared" si="200"/>
        <v>#REF!</v>
      </c>
      <c r="G247" s="41" t="e">
        <f t="shared" si="170"/>
        <v>#REF!</v>
      </c>
      <c r="H247" s="41" t="e">
        <f t="shared" si="129"/>
        <v>#REF!</v>
      </c>
      <c r="I247" s="174"/>
    </row>
    <row r="248" spans="1:9" s="13" customFormat="1" ht="22.5" customHeight="1">
      <c r="A248" s="12"/>
      <c r="B248" s="198" t="s">
        <v>155</v>
      </c>
      <c r="C248" s="32" t="e">
        <f>SUMIFS(#REF!,#REF!,B248,#REF!,$B$243)</f>
        <v>#REF!</v>
      </c>
      <c r="D248" s="32" t="e">
        <f>SUMIFS(#REF!,#REF!,B248,#REF!,$B$243)</f>
        <v>#REF!</v>
      </c>
      <c r="E248" s="32" t="e">
        <f t="shared" si="199"/>
        <v>#REF!</v>
      </c>
      <c r="F248" s="32" t="e">
        <f t="shared" si="200"/>
        <v>#REF!</v>
      </c>
      <c r="G248" s="41" t="e">
        <f t="shared" si="170"/>
        <v>#REF!</v>
      </c>
      <c r="H248" s="41" t="e">
        <f t="shared" si="129"/>
        <v>#REF!</v>
      </c>
      <c r="I248" s="174"/>
    </row>
    <row r="249" spans="1:9" s="13" customFormat="1" ht="22.5" customHeight="1">
      <c r="A249" s="12"/>
      <c r="B249" s="198" t="s">
        <v>157</v>
      </c>
      <c r="C249" s="32" t="e">
        <f>SUMIFS(#REF!,#REF!,B249,#REF!,$B$243)</f>
        <v>#REF!</v>
      </c>
      <c r="D249" s="32" t="e">
        <f>SUMIFS(#REF!,#REF!,B249,#REF!,$B$243)</f>
        <v>#REF!</v>
      </c>
      <c r="E249" s="32" t="e">
        <f t="shared" si="199"/>
        <v>#REF!</v>
      </c>
      <c r="F249" s="32" t="e">
        <f t="shared" si="200"/>
        <v>#REF!</v>
      </c>
      <c r="G249" s="41" t="e">
        <f t="shared" si="170"/>
        <v>#REF!</v>
      </c>
      <c r="H249" s="41" t="e">
        <f t="shared" si="129"/>
        <v>#REF!</v>
      </c>
      <c r="I249" s="174"/>
    </row>
    <row r="250" spans="1:9" s="13" customFormat="1" ht="22.5" customHeight="1">
      <c r="A250" s="12"/>
      <c r="B250" s="198" t="s">
        <v>156</v>
      </c>
      <c r="C250" s="32" t="e">
        <f>SUMIFS(#REF!,#REF!,B250,#REF!,$B$243)</f>
        <v>#REF!</v>
      </c>
      <c r="D250" s="32" t="e">
        <f>SUMIFS(#REF!,#REF!,B250,#REF!,$B$243)</f>
        <v>#REF!</v>
      </c>
      <c r="E250" s="32" t="e">
        <f t="shared" si="199"/>
        <v>#REF!</v>
      </c>
      <c r="F250" s="32" t="e">
        <f t="shared" si="200"/>
        <v>#REF!</v>
      </c>
      <c r="G250" s="41" t="e">
        <f t="shared" si="170"/>
        <v>#REF!</v>
      </c>
      <c r="H250" s="41" t="e">
        <f t="shared" si="129"/>
        <v>#REF!</v>
      </c>
      <c r="I250" s="174"/>
    </row>
    <row r="251" spans="1:9" s="13" customFormat="1" ht="22.5" customHeight="1">
      <c r="A251" s="12"/>
      <c r="B251" s="198" t="s">
        <v>158</v>
      </c>
      <c r="C251" s="32" t="e">
        <f>SUMIFS(#REF!,#REF!,B251,#REF!,$B$243)</f>
        <v>#REF!</v>
      </c>
      <c r="D251" s="32" t="e">
        <f>SUMIFS(#REF!,#REF!,B251,#REF!,$B$243)</f>
        <v>#REF!</v>
      </c>
      <c r="E251" s="32" t="e">
        <f t="shared" si="199"/>
        <v>#REF!</v>
      </c>
      <c r="F251" s="32" t="e">
        <f t="shared" si="200"/>
        <v>#REF!</v>
      </c>
      <c r="G251" s="41" t="e">
        <f t="shared" si="170"/>
        <v>#REF!</v>
      </c>
      <c r="H251" s="41" t="e">
        <f t="shared" si="129"/>
        <v>#REF!</v>
      </c>
      <c r="I251" s="174"/>
    </row>
    <row r="252" spans="1:9" s="13" customFormat="1" ht="22.5" customHeight="1">
      <c r="A252" s="12"/>
      <c r="B252" s="198" t="s">
        <v>159</v>
      </c>
      <c r="C252" s="32" t="e">
        <f>SUMIFS(#REF!,#REF!,B252,#REF!,$B$243)</f>
        <v>#REF!</v>
      </c>
      <c r="D252" s="32" t="e">
        <f>SUMIFS(#REF!,#REF!,B252,#REF!,$B$243)</f>
        <v>#REF!</v>
      </c>
      <c r="E252" s="32" t="e">
        <f t="shared" si="199"/>
        <v>#REF!</v>
      </c>
      <c r="F252" s="32" t="e">
        <f t="shared" si="200"/>
        <v>#REF!</v>
      </c>
      <c r="G252" s="41" t="e">
        <f t="shared" si="170"/>
        <v>#REF!</v>
      </c>
      <c r="H252" s="41" t="e">
        <f t="shared" si="129"/>
        <v>#REF!</v>
      </c>
      <c r="I252" s="174"/>
    </row>
    <row r="253" spans="1:9" s="13" customFormat="1" ht="22.5" customHeight="1">
      <c r="A253" s="12"/>
      <c r="B253" s="198" t="s">
        <v>160</v>
      </c>
      <c r="C253" s="32" t="e">
        <f>SUMIFS(#REF!,#REF!,B253,#REF!,$B$243)</f>
        <v>#REF!</v>
      </c>
      <c r="D253" s="32" t="e">
        <f>SUMIFS(#REF!,#REF!,B253,#REF!,$B$243)</f>
        <v>#REF!</v>
      </c>
      <c r="E253" s="32" t="e">
        <f t="shared" si="199"/>
        <v>#REF!</v>
      </c>
      <c r="F253" s="32" t="e">
        <f t="shared" si="200"/>
        <v>#REF!</v>
      </c>
      <c r="G253" s="41" t="e">
        <f t="shared" si="170"/>
        <v>#REF!</v>
      </c>
      <c r="H253" s="41" t="e">
        <f t="shared" si="129"/>
        <v>#REF!</v>
      </c>
      <c r="I253" s="174"/>
    </row>
    <row r="254" spans="1:9" s="13" customFormat="1" ht="22.5" customHeight="1">
      <c r="A254" s="12"/>
      <c r="B254" s="198" t="s">
        <v>227</v>
      </c>
      <c r="C254" s="32" t="e">
        <f>SUMIFS(#REF!,#REF!,B254,#REF!,$B$243)</f>
        <v>#REF!</v>
      </c>
      <c r="D254" s="32" t="e">
        <f>SUMIFS(#REF!,#REF!,B254,#REF!,$B$243)</f>
        <v>#REF!</v>
      </c>
      <c r="E254" s="32" t="e">
        <f t="shared" si="199"/>
        <v>#REF!</v>
      </c>
      <c r="F254" s="32" t="e">
        <f t="shared" si="200"/>
        <v>#REF!</v>
      </c>
      <c r="G254" s="41" t="e">
        <f t="shared" si="170"/>
        <v>#REF!</v>
      </c>
      <c r="H254" s="41" t="e">
        <f t="shared" si="129"/>
        <v>#REF!</v>
      </c>
      <c r="I254" s="174"/>
    </row>
    <row r="255" spans="1:9" s="13" customFormat="1" ht="22.5" customHeight="1">
      <c r="A255" s="12"/>
      <c r="B255" s="198" t="s">
        <v>228</v>
      </c>
      <c r="C255" s="32" t="e">
        <f>SUMIFS(#REF!,#REF!,B255,#REF!,$B$243)</f>
        <v>#REF!</v>
      </c>
      <c r="D255" s="32" t="e">
        <f>SUMIFS(#REF!,#REF!,B255,#REF!,$B$243)</f>
        <v>#REF!</v>
      </c>
      <c r="E255" s="32" t="e">
        <f t="shared" si="199"/>
        <v>#REF!</v>
      </c>
      <c r="F255" s="32" t="e">
        <f t="shared" si="200"/>
        <v>#REF!</v>
      </c>
      <c r="G255" s="41" t="e">
        <f t="shared" si="170"/>
        <v>#REF!</v>
      </c>
      <c r="H255" s="41" t="e">
        <f t="shared" si="129"/>
        <v>#REF!</v>
      </c>
      <c r="I255" s="174"/>
    </row>
    <row r="256" spans="1:9" s="13" customFormat="1" ht="22.5" customHeight="1">
      <c r="A256" s="12"/>
      <c r="B256" s="198" t="s">
        <v>229</v>
      </c>
      <c r="C256" s="32" t="e">
        <f>SUMIFS(#REF!,#REF!,B256,#REF!,$B$243)</f>
        <v>#REF!</v>
      </c>
      <c r="D256" s="32" t="e">
        <f>SUMIFS(#REF!,#REF!,B256,#REF!,$B$243)</f>
        <v>#REF!</v>
      </c>
      <c r="E256" s="32" t="e">
        <f t="shared" si="199"/>
        <v>#REF!</v>
      </c>
      <c r="F256" s="32" t="e">
        <f t="shared" si="200"/>
        <v>#REF!</v>
      </c>
      <c r="G256" s="41" t="e">
        <f t="shared" si="170"/>
        <v>#REF!</v>
      </c>
      <c r="H256" s="41" t="e">
        <f t="shared" si="129"/>
        <v>#REF!</v>
      </c>
      <c r="I256" s="174"/>
    </row>
    <row r="257" spans="1:9" s="13" customFormat="1" ht="22.5" customHeight="1">
      <c r="A257" s="12"/>
      <c r="B257" s="198" t="s">
        <v>230</v>
      </c>
      <c r="C257" s="32" t="e">
        <f>SUMIFS(#REF!,#REF!,B257,#REF!,$B$243)</f>
        <v>#REF!</v>
      </c>
      <c r="D257" s="32" t="e">
        <f>SUMIFS(#REF!,#REF!,B257,#REF!,$B$243)</f>
        <v>#REF!</v>
      </c>
      <c r="E257" s="32" t="e">
        <f t="shared" si="199"/>
        <v>#REF!</v>
      </c>
      <c r="F257" s="32" t="e">
        <f t="shared" si="200"/>
        <v>#REF!</v>
      </c>
      <c r="G257" s="41" t="e">
        <f t="shared" si="170"/>
        <v>#REF!</v>
      </c>
      <c r="H257" s="41" t="e">
        <f t="shared" si="129"/>
        <v>#REF!</v>
      </c>
      <c r="I257" s="174"/>
    </row>
    <row r="258" spans="1:9" s="13" customFormat="1" ht="22.5" customHeight="1">
      <c r="A258" s="12"/>
      <c r="B258" s="198" t="s">
        <v>241</v>
      </c>
      <c r="C258" s="32" t="e">
        <f>SUMIFS(#REF!,#REF!,B258,#REF!,$B$243)</f>
        <v>#REF!</v>
      </c>
      <c r="D258" s="32" t="e">
        <f>SUMIFS(#REF!,#REF!,B258,#REF!,$B$243)</f>
        <v>#REF!</v>
      </c>
      <c r="E258" s="32" t="e">
        <f t="shared" si="199"/>
        <v>#REF!</v>
      </c>
      <c r="F258" s="32" t="e">
        <f t="shared" si="200"/>
        <v>#REF!</v>
      </c>
      <c r="G258" s="41" t="e">
        <f t="shared" si="170"/>
        <v>#REF!</v>
      </c>
      <c r="H258" s="41" t="e">
        <f t="shared" si="129"/>
        <v>#REF!</v>
      </c>
      <c r="I258" s="174"/>
    </row>
    <row r="259" spans="1:9" s="13" customFormat="1" ht="22.5" customHeight="1">
      <c r="A259" s="12"/>
      <c r="B259" s="198" t="s">
        <v>242</v>
      </c>
      <c r="C259" s="32" t="e">
        <f>SUMIFS(#REF!,#REF!,B259,#REF!,$B$243)</f>
        <v>#REF!</v>
      </c>
      <c r="D259" s="32" t="e">
        <f>SUMIFS(#REF!,#REF!,B259,#REF!,$B$243)</f>
        <v>#REF!</v>
      </c>
      <c r="E259" s="32" t="e">
        <f t="shared" si="199"/>
        <v>#REF!</v>
      </c>
      <c r="F259" s="32" t="e">
        <f t="shared" si="200"/>
        <v>#REF!</v>
      </c>
      <c r="G259" s="41" t="e">
        <f t="shared" si="170"/>
        <v>#REF!</v>
      </c>
      <c r="H259" s="41" t="e">
        <f t="shared" si="129"/>
        <v>#REF!</v>
      </c>
      <c r="I259" s="174"/>
    </row>
    <row r="260" spans="1:9" s="13" customFormat="1" ht="22.5" customHeight="1">
      <c r="A260" s="12"/>
      <c r="B260" s="30"/>
      <c r="C260" s="32" t="e">
        <f>SUMIFS(#REF!,#REF!,B260,#REF!,$B$243)</f>
        <v>#REF!</v>
      </c>
      <c r="D260" s="32" t="e">
        <f>SUMIFS(#REF!,#REF!,B260,#REF!,$B$243)</f>
        <v>#REF!</v>
      </c>
      <c r="E260" s="32" t="e">
        <f t="shared" si="199"/>
        <v>#REF!</v>
      </c>
      <c r="F260" s="32" t="e">
        <f t="shared" si="200"/>
        <v>#REF!</v>
      </c>
      <c r="G260" s="41" t="e">
        <f t="shared" si="170"/>
        <v>#REF!</v>
      </c>
      <c r="H260" s="41" t="e">
        <f t="shared" si="129"/>
        <v>#REF!</v>
      </c>
      <c r="I260" s="174"/>
    </row>
    <row r="261" spans="1:9" s="13" customFormat="1" ht="22.5" customHeight="1">
      <c r="A261" s="12"/>
      <c r="B261" s="30"/>
      <c r="C261" s="32" t="e">
        <f>SUMIFS(#REF!,#REF!,B261,#REF!,$B$243)</f>
        <v>#REF!</v>
      </c>
      <c r="D261" s="32" t="e">
        <f>SUMIFS(#REF!,#REF!,B261,#REF!,$B$243)</f>
        <v>#REF!</v>
      </c>
      <c r="E261" s="32" t="e">
        <f t="shared" si="199"/>
        <v>#REF!</v>
      </c>
      <c r="F261" s="32" t="e">
        <f t="shared" si="200"/>
        <v>#REF!</v>
      </c>
      <c r="G261" s="41" t="e">
        <f t="shared" si="170"/>
        <v>#REF!</v>
      </c>
      <c r="H261" s="41" t="e">
        <f t="shared" si="129"/>
        <v>#REF!</v>
      </c>
      <c r="I261" s="174"/>
    </row>
    <row r="262" spans="1:9" s="13" customFormat="1" ht="22.5" customHeight="1">
      <c r="A262" s="34">
        <v>403</v>
      </c>
      <c r="B262" s="35" t="s">
        <v>29</v>
      </c>
      <c r="C262" s="33" t="e">
        <f>SUM(C263:C269)</f>
        <v>#REF!</v>
      </c>
      <c r="D262" s="33" t="e">
        <f>SUM(D263:D269)</f>
        <v>#REF!</v>
      </c>
      <c r="E262" s="33" t="e">
        <f t="shared" ref="E262:E265" si="201">IF(C262&gt;D262,C262-D262,0)</f>
        <v>#REF!</v>
      </c>
      <c r="F262" s="33" t="e">
        <f t="shared" ref="F262:F265" si="202">IF(D262&gt;C262,D262-C262,0)</f>
        <v>#REF!</v>
      </c>
      <c r="G262" s="41" t="e">
        <f t="shared" si="170"/>
        <v>#REF!</v>
      </c>
      <c r="H262" s="41" t="e">
        <f t="shared" si="129"/>
        <v>#REF!</v>
      </c>
      <c r="I262" s="44"/>
    </row>
    <row r="263" spans="1:9" s="13" customFormat="1" ht="22.5" customHeight="1">
      <c r="A263" s="12"/>
      <c r="B263" s="30" t="s">
        <v>130</v>
      </c>
      <c r="C263" s="32" t="e">
        <f>SUMIFS(#REF!,#REF!,B263,#REF!,$B$262)</f>
        <v>#REF!</v>
      </c>
      <c r="D263" s="32" t="e">
        <f>SUMIFS(#REF!,#REF!,B263,#REF!,$B$262)</f>
        <v>#REF!</v>
      </c>
      <c r="E263" s="32" t="e">
        <f t="shared" si="201"/>
        <v>#REF!</v>
      </c>
      <c r="F263" s="32" t="e">
        <f t="shared" si="202"/>
        <v>#REF!</v>
      </c>
      <c r="G263" s="41" t="e">
        <f t="shared" si="170"/>
        <v>#REF!</v>
      </c>
      <c r="H263" s="41" t="e">
        <f t="shared" si="129"/>
        <v>#REF!</v>
      </c>
      <c r="I263" s="44"/>
    </row>
    <row r="264" spans="1:9" s="13" customFormat="1" ht="22.5" customHeight="1">
      <c r="A264" s="12"/>
      <c r="B264" s="30" t="s">
        <v>131</v>
      </c>
      <c r="C264" s="32" t="e">
        <f>SUMIFS(#REF!,#REF!,B264,#REF!,$B$262)</f>
        <v>#REF!</v>
      </c>
      <c r="D264" s="32" t="e">
        <f>SUMIFS(#REF!,#REF!,B264,#REF!,$B$262)</f>
        <v>#REF!</v>
      </c>
      <c r="E264" s="32" t="e">
        <f t="shared" si="201"/>
        <v>#REF!</v>
      </c>
      <c r="F264" s="32" t="e">
        <f t="shared" si="202"/>
        <v>#REF!</v>
      </c>
      <c r="G264" s="41" t="e">
        <f t="shared" si="170"/>
        <v>#REF!</v>
      </c>
      <c r="H264" s="41" t="e">
        <f t="shared" si="129"/>
        <v>#REF!</v>
      </c>
      <c r="I264" s="44"/>
    </row>
    <row r="265" spans="1:9" s="13" customFormat="1" ht="22.5" customHeight="1">
      <c r="A265" s="12"/>
      <c r="B265" s="30" t="s">
        <v>69</v>
      </c>
      <c r="C265" s="32" t="e">
        <f>SUMIFS(#REF!,#REF!,B265,#REF!,$B$262)</f>
        <v>#REF!</v>
      </c>
      <c r="D265" s="32" t="e">
        <f>SUMIFS(#REF!,#REF!,B265,#REF!,$B$262)</f>
        <v>#REF!</v>
      </c>
      <c r="E265" s="32" t="e">
        <f t="shared" si="201"/>
        <v>#REF!</v>
      </c>
      <c r="F265" s="32" t="e">
        <f t="shared" si="202"/>
        <v>#REF!</v>
      </c>
      <c r="G265" s="41" t="e">
        <f t="shared" si="170"/>
        <v>#REF!</v>
      </c>
      <c r="H265" s="41" t="e">
        <f t="shared" si="129"/>
        <v>#REF!</v>
      </c>
      <c r="I265" s="44"/>
    </row>
    <row r="266" spans="1:9" s="13" customFormat="1" ht="22.5" customHeight="1">
      <c r="A266" s="12"/>
      <c r="B266" s="30" t="s">
        <v>139</v>
      </c>
      <c r="C266" s="32" t="e">
        <f>SUMIFS(#REF!,#REF!,B266,#REF!,$B$262)</f>
        <v>#REF!</v>
      </c>
      <c r="D266" s="32" t="e">
        <f>SUMIFS(#REF!,#REF!,B266,#REF!,$B$262)</f>
        <v>#REF!</v>
      </c>
      <c r="E266" s="32" t="e">
        <f t="shared" ref="E266:E268" si="203">IF(C266&gt;D266,C266-D266,0)</f>
        <v>#REF!</v>
      </c>
      <c r="F266" s="32" t="e">
        <f t="shared" ref="F266:F268" si="204">IF(D266&gt;C266,D266-C266,0)</f>
        <v>#REF!</v>
      </c>
      <c r="G266" s="41" t="e">
        <f t="shared" si="170"/>
        <v>#REF!</v>
      </c>
      <c r="H266" s="41" t="e">
        <f t="shared" si="129"/>
        <v>#REF!</v>
      </c>
      <c r="I266" s="44"/>
    </row>
    <row r="267" spans="1:9" s="13" customFormat="1" ht="22.5" customHeight="1">
      <c r="A267" s="12"/>
      <c r="B267" s="30" t="s">
        <v>46</v>
      </c>
      <c r="C267" s="32" t="e">
        <f>SUMIFS(#REF!,#REF!,B267,#REF!,$B$262)</f>
        <v>#REF!</v>
      </c>
      <c r="D267" s="32" t="e">
        <f>SUMIFS(#REF!,#REF!,B267,#REF!,$B$262)</f>
        <v>#REF!</v>
      </c>
      <c r="E267" s="32" t="e">
        <f t="shared" si="203"/>
        <v>#REF!</v>
      </c>
      <c r="F267" s="32" t="e">
        <f t="shared" si="204"/>
        <v>#REF!</v>
      </c>
      <c r="G267" s="41" t="e">
        <f t="shared" si="170"/>
        <v>#REF!</v>
      </c>
      <c r="H267" s="41" t="e">
        <f t="shared" si="129"/>
        <v>#REF!</v>
      </c>
      <c r="I267" s="44"/>
    </row>
    <row r="268" spans="1:9" s="13" customFormat="1" ht="22.5" customHeight="1">
      <c r="A268" s="12"/>
      <c r="B268" s="30"/>
      <c r="C268" s="32" t="e">
        <f>SUMIFS(#REF!,#REF!,B268,#REF!,$B$262)</f>
        <v>#REF!</v>
      </c>
      <c r="D268" s="32" t="e">
        <f>SUMIFS(#REF!,#REF!,B268,#REF!,$B$262)</f>
        <v>#REF!</v>
      </c>
      <c r="E268" s="32" t="e">
        <f t="shared" si="203"/>
        <v>#REF!</v>
      </c>
      <c r="F268" s="32" t="e">
        <f t="shared" si="204"/>
        <v>#REF!</v>
      </c>
      <c r="G268" s="41" t="e">
        <f t="shared" si="170"/>
        <v>#REF!</v>
      </c>
      <c r="H268" s="41" t="e">
        <f t="shared" si="129"/>
        <v>#REF!</v>
      </c>
      <c r="I268" s="44"/>
    </row>
    <row r="269" spans="1:9" s="13" customFormat="1" ht="22.5" customHeight="1" thickBot="1">
      <c r="A269" s="12"/>
      <c r="B269" s="30"/>
      <c r="C269" s="32" t="e">
        <f>SUMIFS(#REF!,#REF!,B269,#REF!,$B$262)</f>
        <v>#REF!</v>
      </c>
      <c r="D269" s="32" t="e">
        <f>SUMIFS(#REF!,#REF!,B269,#REF!,$B$262)</f>
        <v>#REF!</v>
      </c>
      <c r="E269" s="32" t="e">
        <f t="shared" ref="E269" si="205">IF(C269&gt;D269,C269-D269,0)</f>
        <v>#REF!</v>
      </c>
      <c r="F269" s="32" t="e">
        <f t="shared" ref="F269" si="206">IF(D269&gt;C269,D269-C269,0)</f>
        <v>#REF!</v>
      </c>
      <c r="G269" s="41" t="e">
        <f t="shared" si="170"/>
        <v>#REF!</v>
      </c>
      <c r="H269" s="41" t="e">
        <f t="shared" si="129"/>
        <v>#REF!</v>
      </c>
      <c r="I269" s="44"/>
    </row>
    <row r="270" spans="1:9" s="11" customFormat="1" ht="25.5" customHeight="1">
      <c r="A270" s="16" t="s">
        <v>13</v>
      </c>
      <c r="B270" s="17"/>
      <c r="C270" s="18" t="e">
        <f>C4+C158+C195+C210</f>
        <v>#REF!</v>
      </c>
      <c r="D270" s="18" t="e">
        <f>D4+D158+D195+D210</f>
        <v>#REF!</v>
      </c>
      <c r="E270" s="18" t="e">
        <f>E4+E158+E195+E210</f>
        <v>#REF!</v>
      </c>
      <c r="F270" s="18" t="e">
        <f>F4+F158+F195+F210</f>
        <v>#REF!</v>
      </c>
      <c r="G270" s="41" t="e">
        <f t="shared" ref="G270:G271" si="207">F270+E270+D270+C270</f>
        <v>#REF!</v>
      </c>
      <c r="H270" s="41" t="e">
        <f t="shared" si="129"/>
        <v>#REF!</v>
      </c>
      <c r="I270" s="43"/>
    </row>
    <row r="271" spans="1:9" ht="23.25" customHeight="1">
      <c r="G271" s="41">
        <f t="shared" si="207"/>
        <v>0</v>
      </c>
    </row>
    <row r="272" spans="1:9" ht="17.25" customHeight="1" thickBot="1">
      <c r="D272" s="24" t="e">
        <f>C270-D270</f>
        <v>#REF!</v>
      </c>
    </row>
    <row r="273" spans="1:8" ht="25.5" customHeight="1">
      <c r="A273" s="16" t="s">
        <v>13</v>
      </c>
      <c r="B273" s="17"/>
      <c r="C273" s="18" t="e">
        <f>SUBTOTAL(9,C4:C269)</f>
        <v>#REF!</v>
      </c>
      <c r="D273" s="18" t="e">
        <f>SUBTOTAL(9,D4:D269)</f>
        <v>#REF!</v>
      </c>
      <c r="E273" s="18" t="e">
        <f>SUBTOTAL(9,E4:E269)</f>
        <v>#REF!</v>
      </c>
      <c r="F273" s="18" t="e">
        <f>SUBTOTAL(9,F4:F269)</f>
        <v>#REF!</v>
      </c>
      <c r="H273" s="205" t="e">
        <f>D270-C270</f>
        <v>#REF!</v>
      </c>
    </row>
    <row r="274" spans="1:8" ht="17.25" customHeight="1">
      <c r="D274" s="24" t="e">
        <f>C273-D273</f>
        <v>#REF!</v>
      </c>
      <c r="F274" s="24" t="e">
        <f>E273-F273</f>
        <v>#REF!</v>
      </c>
    </row>
    <row r="275" spans="1:8" ht="17.25" customHeight="1">
      <c r="B275" s="21" t="s">
        <v>14</v>
      </c>
      <c r="C275" s="22"/>
      <c r="D275" s="22"/>
      <c r="E275" s="22" t="s">
        <v>15</v>
      </c>
      <c r="F275" s="23"/>
    </row>
    <row r="276" spans="1:8" ht="17.25" customHeight="1"/>
    <row r="277" spans="1:8" ht="17.25" hidden="1" customHeight="1"/>
    <row r="278" spans="1:8" ht="17.25" hidden="1" customHeight="1">
      <c r="A278" s="20"/>
    </row>
    <row r="279" spans="1:8" ht="17.25" hidden="1" customHeight="1"/>
    <row r="280" spans="1:8" ht="17.25" hidden="1" customHeight="1"/>
    <row r="281" spans="1:8" ht="17.25" hidden="1" customHeight="1"/>
    <row r="282" spans="1:8" ht="17.25" hidden="1" customHeight="1"/>
    <row r="283" spans="1:8" ht="17.25" hidden="1" customHeight="1"/>
    <row r="284" spans="1:8" ht="17.25" hidden="1" customHeight="1"/>
    <row r="285" spans="1:8" ht="17.25" hidden="1" customHeight="1"/>
    <row r="286" spans="1:8" ht="17.25" hidden="1" customHeight="1"/>
    <row r="287" spans="1:8" ht="17.25" hidden="1" customHeight="1"/>
    <row r="288" spans="1:8" ht="17.25" hidden="1" customHeight="1"/>
    <row r="289" ht="17.25" hidden="1" customHeight="1"/>
    <row r="290" ht="17.25" hidden="1" customHeight="1"/>
    <row r="291" ht="17.25" hidden="1" customHeight="1"/>
    <row r="292" ht="17.25" hidden="1" customHeight="1"/>
    <row r="293" ht="17.25" hidden="1" customHeight="1"/>
    <row r="294" ht="17.25" hidden="1" customHeight="1"/>
    <row r="295" ht="17.25" hidden="1" customHeight="1"/>
    <row r="296" ht="17.25" hidden="1" customHeight="1"/>
    <row r="297" ht="17.25" hidden="1" customHeight="1"/>
    <row r="298" ht="17.25" hidden="1" customHeight="1"/>
    <row r="299" ht="17.25" hidden="1" customHeight="1"/>
    <row r="300" ht="17.25" hidden="1" customHeight="1"/>
    <row r="301" ht="17.25" hidden="1" customHeight="1"/>
    <row r="302" ht="17.25" hidden="1" customHeight="1"/>
    <row r="303" ht="17.25" hidden="1" customHeight="1"/>
    <row r="304" ht="17.25" hidden="1" customHeight="1"/>
    <row r="305" ht="17.25" hidden="1" customHeight="1"/>
    <row r="306" ht="17.25" hidden="1" customHeight="1"/>
    <row r="307" ht="17.25" hidden="1" customHeight="1"/>
    <row r="308" ht="17.25" hidden="1" customHeight="1"/>
    <row r="309" ht="17.25" hidden="1" customHeight="1"/>
    <row r="310" ht="17.25" hidden="1" customHeight="1"/>
    <row r="311" ht="17.25" hidden="1" customHeight="1"/>
    <row r="312" ht="17.25" hidden="1" customHeight="1"/>
    <row r="313" ht="17.25" hidden="1" customHeight="1"/>
    <row r="314" ht="17.25" hidden="1" customHeight="1"/>
    <row r="315" ht="17.25" hidden="1" customHeight="1"/>
    <row r="316" ht="17.25" hidden="1" customHeight="1"/>
    <row r="317" ht="17.25" hidden="1" customHeight="1"/>
    <row r="318" ht="17.25" hidden="1" customHeight="1"/>
    <row r="319" ht="17.25" hidden="1" customHeight="1"/>
    <row r="320" ht="17.25" hidden="1" customHeight="1"/>
    <row r="321" ht="17.25" hidden="1" customHeight="1"/>
    <row r="322" ht="17.25" hidden="1" customHeight="1"/>
    <row r="323" ht="17.25" hidden="1" customHeight="1"/>
    <row r="324" ht="17.25" hidden="1" customHeight="1"/>
    <row r="325" ht="17.25" hidden="1" customHeight="1"/>
  </sheetData>
  <autoFilter ref="A3:H272"/>
  <conditionalFormatting sqref="E1:F1">
    <cfRule type="cellIs" dxfId="1" priority="1" stopIfTrue="1" operator="equal">
      <formula>"خطأ في قيد"</formula>
    </cfRule>
  </conditionalFormatting>
  <pageMargins left="0.43307086614173229" right="0.43307086614173229" top="0.74803149606299213" bottom="0.74803149606299213" header="0.27559055118110237" footer="0.15748031496062992"/>
  <pageSetup paperSize="9" scale="99" orientation="portrait" r:id="rId1"/>
  <headerFooter alignWithMargins="0">
    <oddHeader>&amp;Ladministration accounting&amp;C</oddHeader>
    <oddFooter>&amp;Lالصفحة :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indexed="42"/>
  </sheetPr>
  <dimension ref="A1:I329"/>
  <sheetViews>
    <sheetView showZeros="0" rightToLeft="1" workbookViewId="0">
      <pane ySplit="3" topLeftCell="A181" activePane="bottomLeft" state="frozen"/>
      <selection activeCell="D2" sqref="D2"/>
      <selection pane="bottomLeft" activeCell="D2" sqref="D2"/>
    </sheetView>
  </sheetViews>
  <sheetFormatPr defaultColWidth="0" defaultRowHeight="0" customHeight="1" zeroHeight="1"/>
  <cols>
    <col min="1" max="1" width="7.7109375" style="19" customWidth="1"/>
    <col min="2" max="2" width="26.85546875" style="20" customWidth="1"/>
    <col min="3" max="6" width="14.5703125" style="24" customWidth="1"/>
    <col min="7" max="7" width="7.5703125" style="45" customWidth="1"/>
    <col min="8" max="9" width="9.140625" style="45" customWidth="1"/>
    <col min="10" max="16384" width="9.140625" style="20" hidden="1"/>
  </cols>
  <sheetData>
    <row r="1" spans="1:9" s="4" customFormat="1" ht="26.25" customHeight="1">
      <c r="A1" s="27" t="e">
        <f>'ميزان مراجعة'!A1:D1</f>
        <v>#REF!</v>
      </c>
      <c r="B1" s="1"/>
      <c r="C1" s="2"/>
      <c r="D1" s="2"/>
      <c r="E1" s="49" t="e">
        <f>IF(C274=D274," ","خطأ في قيد")</f>
        <v>#REF!</v>
      </c>
      <c r="F1" s="49"/>
      <c r="G1" s="3"/>
      <c r="H1" s="3"/>
      <c r="I1" s="39"/>
    </row>
    <row r="2" spans="1:9" s="4" customFormat="1" ht="25.5" customHeight="1">
      <c r="A2" s="25" t="s">
        <v>251</v>
      </c>
      <c r="B2" s="25"/>
      <c r="C2" s="25"/>
      <c r="D2" s="25"/>
      <c r="E2" s="5">
        <f ca="1">TODAY()</f>
        <v>43262</v>
      </c>
      <c r="F2" s="6"/>
      <c r="G2" s="39"/>
      <c r="H2" s="39"/>
      <c r="I2" s="39"/>
    </row>
    <row r="3" spans="1:9" s="7" customFormat="1" ht="34.5" customHeight="1">
      <c r="A3" s="29" t="s">
        <v>7</v>
      </c>
      <c r="B3" s="28" t="s">
        <v>8</v>
      </c>
      <c r="C3" s="28" t="s">
        <v>9</v>
      </c>
      <c r="D3" s="28" t="s">
        <v>10</v>
      </c>
      <c r="E3" s="28" t="s">
        <v>11</v>
      </c>
      <c r="F3" s="28" t="s">
        <v>12</v>
      </c>
      <c r="G3" s="40"/>
      <c r="H3" s="40"/>
      <c r="I3" s="40"/>
    </row>
    <row r="4" spans="1:9" s="10" customFormat="1" ht="22.5" customHeight="1">
      <c r="A4" s="8">
        <v>1</v>
      </c>
      <c r="B4" s="26" t="s">
        <v>51</v>
      </c>
      <c r="C4" s="46" t="e">
        <f>C5+C19</f>
        <v>#REF!</v>
      </c>
      <c r="D4" s="46" t="e">
        <f>D5+D19</f>
        <v>#REF!</v>
      </c>
      <c r="E4" s="9" t="e">
        <f>IF(C4&gt;D4,C4-D4,0)</f>
        <v>#REF!</v>
      </c>
      <c r="F4" s="9" t="e">
        <f>IF(D4&gt;C4,D4-C4,0)</f>
        <v>#REF!</v>
      </c>
      <c r="G4" s="41" t="e">
        <f>F4+E4+D4+C4</f>
        <v>#REF!</v>
      </c>
      <c r="H4" s="41" t="e">
        <f>G4+F4+E4+D4</f>
        <v>#REF!</v>
      </c>
      <c r="I4" s="42"/>
    </row>
    <row r="5" spans="1:9" s="11" customFormat="1" ht="22.5" customHeight="1">
      <c r="A5" s="14">
        <v>101</v>
      </c>
      <c r="B5" s="31" t="s">
        <v>17</v>
      </c>
      <c r="C5" s="32" t="e">
        <f>SUM(C6:C18)</f>
        <v>#REF!</v>
      </c>
      <c r="D5" s="32" t="e">
        <f>SUM(D6:D18)</f>
        <v>#REF!</v>
      </c>
      <c r="E5" s="32" t="e">
        <f>IF(C5&gt;D5,C5-D5,0)</f>
        <v>#REF!</v>
      </c>
      <c r="F5" s="32" t="e">
        <f>IF(D5&gt;C5,D5-C5,0)</f>
        <v>#REF!</v>
      </c>
      <c r="G5" s="41" t="e">
        <f t="shared" ref="G5:H27" si="0">F5+E5+D5+C5</f>
        <v>#REF!</v>
      </c>
      <c r="H5" s="41" t="e">
        <f t="shared" si="0"/>
        <v>#REF!</v>
      </c>
      <c r="I5" s="43"/>
    </row>
    <row r="6" spans="1:9" s="11" customFormat="1" ht="22.5" customHeight="1">
      <c r="A6" s="12"/>
      <c r="B6" s="30" t="s">
        <v>166</v>
      </c>
      <c r="C6" s="32" t="e">
        <f>SUMIFS(#REF!,#REF!,B6,#REF!,$B$5)</f>
        <v>#REF!</v>
      </c>
      <c r="D6" s="32" t="e">
        <f>SUMIFS(#REF!,#REF!,B6,#REF!,$B$5)</f>
        <v>#REF!</v>
      </c>
      <c r="E6" s="32" t="e">
        <f t="shared" ref="E6:E18" si="1">IF(C6&gt;D6,C6-D6,0)</f>
        <v>#REF!</v>
      </c>
      <c r="F6" s="32" t="e">
        <f t="shared" ref="F6:F18" si="2">IF(D6&gt;C6,D6-C6,0)</f>
        <v>#REF!</v>
      </c>
      <c r="G6" s="41" t="e">
        <f t="shared" si="0"/>
        <v>#REF!</v>
      </c>
      <c r="H6" s="41" t="e">
        <f t="shared" si="0"/>
        <v>#REF!</v>
      </c>
      <c r="I6" s="43"/>
    </row>
    <row r="7" spans="1:9" s="11" customFormat="1" ht="22.5" customHeight="1">
      <c r="A7" s="12"/>
      <c r="B7" s="30" t="s">
        <v>60</v>
      </c>
      <c r="C7" s="32" t="e">
        <f>SUMIFS(#REF!,#REF!,B7,#REF!,$B$5)</f>
        <v>#REF!</v>
      </c>
      <c r="D7" s="32" t="e">
        <f>SUMIFS(#REF!,#REF!,B7,#REF!,$B$5)</f>
        <v>#REF!</v>
      </c>
      <c r="E7" s="32" t="e">
        <f t="shared" si="1"/>
        <v>#REF!</v>
      </c>
      <c r="F7" s="32" t="e">
        <f t="shared" si="2"/>
        <v>#REF!</v>
      </c>
      <c r="G7" s="41" t="e">
        <f t="shared" si="0"/>
        <v>#REF!</v>
      </c>
      <c r="H7" s="41" t="e">
        <f t="shared" si="0"/>
        <v>#REF!</v>
      </c>
      <c r="I7" s="43"/>
    </row>
    <row r="8" spans="1:9" s="11" customFormat="1" ht="22.5" customHeight="1">
      <c r="A8" s="12"/>
      <c r="B8" s="30" t="s">
        <v>172</v>
      </c>
      <c r="C8" s="32" t="e">
        <f>SUMIFS(#REF!,#REF!,B8,#REF!,$B$5)</f>
        <v>#REF!</v>
      </c>
      <c r="D8" s="32" t="e">
        <f>SUMIFS(#REF!,#REF!,B8,#REF!,$B$5)</f>
        <v>#REF!</v>
      </c>
      <c r="E8" s="32" t="e">
        <f t="shared" si="1"/>
        <v>#REF!</v>
      </c>
      <c r="F8" s="32" t="e">
        <f t="shared" si="2"/>
        <v>#REF!</v>
      </c>
      <c r="G8" s="41" t="e">
        <f t="shared" si="0"/>
        <v>#REF!</v>
      </c>
      <c r="H8" s="41" t="e">
        <f t="shared" si="0"/>
        <v>#REF!</v>
      </c>
      <c r="I8" s="43"/>
    </row>
    <row r="9" spans="1:9" s="13" customFormat="1" ht="22.5" customHeight="1">
      <c r="A9" s="12"/>
      <c r="B9" s="30" t="s">
        <v>30</v>
      </c>
      <c r="C9" s="32" t="e">
        <f>SUMIFS(#REF!,#REF!,B9,#REF!,$B$5)</f>
        <v>#REF!</v>
      </c>
      <c r="D9" s="32" t="e">
        <f>SUMIFS(#REF!,#REF!,B9,#REF!,$B$5)</f>
        <v>#REF!</v>
      </c>
      <c r="E9" s="32" t="e">
        <f t="shared" si="1"/>
        <v>#REF!</v>
      </c>
      <c r="F9" s="32" t="e">
        <f t="shared" si="2"/>
        <v>#REF!</v>
      </c>
      <c r="G9" s="41" t="e">
        <f t="shared" si="0"/>
        <v>#REF!</v>
      </c>
      <c r="H9" s="41" t="e">
        <f t="shared" si="0"/>
        <v>#REF!</v>
      </c>
      <c r="I9" s="44"/>
    </row>
    <row r="10" spans="1:9" s="13" customFormat="1" ht="22.5" customHeight="1">
      <c r="A10" s="12"/>
      <c r="B10" s="30" t="s">
        <v>192</v>
      </c>
      <c r="C10" s="32" t="e">
        <f>SUMIFS(#REF!,#REF!,B10,#REF!,$B$5)</f>
        <v>#REF!</v>
      </c>
      <c r="D10" s="32" t="e">
        <f>SUMIFS(#REF!,#REF!,B10,#REF!,$B$5)</f>
        <v>#REF!</v>
      </c>
      <c r="E10" s="32" t="e">
        <f t="shared" si="1"/>
        <v>#REF!</v>
      </c>
      <c r="F10" s="32" t="e">
        <f t="shared" si="2"/>
        <v>#REF!</v>
      </c>
      <c r="G10" s="41" t="e">
        <f t="shared" si="0"/>
        <v>#REF!</v>
      </c>
      <c r="H10" s="41" t="e">
        <f t="shared" si="0"/>
        <v>#REF!</v>
      </c>
      <c r="I10" s="44"/>
    </row>
    <row r="11" spans="1:9" s="13" customFormat="1" ht="22.5" customHeight="1">
      <c r="A11" s="12"/>
      <c r="B11" s="30" t="s">
        <v>168</v>
      </c>
      <c r="C11" s="32" t="e">
        <f>SUMIFS(#REF!,#REF!,B11,#REF!,$B$5)</f>
        <v>#REF!</v>
      </c>
      <c r="D11" s="32" t="e">
        <f>SUMIFS(#REF!,#REF!,B11,#REF!,$B$5)</f>
        <v>#REF!</v>
      </c>
      <c r="E11" s="32" t="e">
        <f t="shared" si="1"/>
        <v>#REF!</v>
      </c>
      <c r="F11" s="32" t="e">
        <f t="shared" si="2"/>
        <v>#REF!</v>
      </c>
      <c r="G11" s="41" t="e">
        <f t="shared" si="0"/>
        <v>#REF!</v>
      </c>
      <c r="H11" s="41" t="e">
        <f t="shared" si="0"/>
        <v>#REF!</v>
      </c>
      <c r="I11" s="44"/>
    </row>
    <row r="12" spans="1:9" s="13" customFormat="1" ht="22.5" customHeight="1">
      <c r="A12" s="12"/>
      <c r="B12" s="30" t="s">
        <v>167</v>
      </c>
      <c r="C12" s="32" t="e">
        <f>SUMIFS(#REF!,#REF!,B12,#REF!,$B$5)</f>
        <v>#REF!</v>
      </c>
      <c r="D12" s="32" t="e">
        <f>SUMIFS(#REF!,#REF!,B12,#REF!,$B$5)</f>
        <v>#REF!</v>
      </c>
      <c r="E12" s="32" t="e">
        <f t="shared" si="1"/>
        <v>#REF!</v>
      </c>
      <c r="F12" s="32" t="e">
        <f t="shared" si="2"/>
        <v>#REF!</v>
      </c>
      <c r="G12" s="41" t="e">
        <f t="shared" si="0"/>
        <v>#REF!</v>
      </c>
      <c r="H12" s="41" t="e">
        <f t="shared" si="0"/>
        <v>#REF!</v>
      </c>
      <c r="I12" s="44"/>
    </row>
    <row r="13" spans="1:9" s="13" customFormat="1" ht="22.5" customHeight="1">
      <c r="A13" s="12"/>
      <c r="B13" s="30" t="s">
        <v>32</v>
      </c>
      <c r="C13" s="32" t="e">
        <f>SUMIFS(#REF!,#REF!,B13,#REF!,$B$5)</f>
        <v>#REF!</v>
      </c>
      <c r="D13" s="32" t="e">
        <f>SUMIFS(#REF!,#REF!,B13,#REF!,$B$5)</f>
        <v>#REF!</v>
      </c>
      <c r="E13" s="32" t="e">
        <f t="shared" si="1"/>
        <v>#REF!</v>
      </c>
      <c r="F13" s="32" t="e">
        <f t="shared" si="2"/>
        <v>#REF!</v>
      </c>
      <c r="G13" s="41" t="e">
        <f t="shared" si="0"/>
        <v>#REF!</v>
      </c>
      <c r="H13" s="41" t="e">
        <f t="shared" si="0"/>
        <v>#REF!</v>
      </c>
      <c r="I13" s="44"/>
    </row>
    <row r="14" spans="1:9" s="13" customFormat="1" ht="22.5" customHeight="1">
      <c r="A14" s="12"/>
      <c r="B14" s="30" t="s">
        <v>318</v>
      </c>
      <c r="C14" s="32" t="e">
        <f>SUMIFS(#REF!,#REF!,B14,#REF!,$B$5)</f>
        <v>#REF!</v>
      </c>
      <c r="D14" s="32" t="e">
        <f>SUMIFS(#REF!,#REF!,B14,#REF!,$B$5)</f>
        <v>#REF!</v>
      </c>
      <c r="E14" s="32" t="e">
        <f t="shared" ref="E14:E17" si="3">IF(C14&gt;D14,C14-D14,0)</f>
        <v>#REF!</v>
      </c>
      <c r="F14" s="32" t="e">
        <f t="shared" ref="F14:F17" si="4">IF(D14&gt;C14,D14-C14,0)</f>
        <v>#REF!</v>
      </c>
      <c r="G14" s="41" t="e">
        <f t="shared" ref="G14:G17" si="5">F14+E14+D14+C14</f>
        <v>#REF!</v>
      </c>
      <c r="H14" s="41" t="e">
        <f t="shared" ref="H14:H17" si="6">G14+F14+E14+D14</f>
        <v>#REF!</v>
      </c>
      <c r="I14" s="44"/>
    </row>
    <row r="15" spans="1:9" s="13" customFormat="1" ht="22.5" customHeight="1">
      <c r="A15" s="12"/>
      <c r="B15" s="30" t="s">
        <v>169</v>
      </c>
      <c r="C15" s="32" t="e">
        <f>SUMIFS(#REF!,#REF!,B15,#REF!,$B$5)</f>
        <v>#REF!</v>
      </c>
      <c r="D15" s="32" t="e">
        <f>SUMIFS(#REF!,#REF!,B15,#REF!,$B$5)</f>
        <v>#REF!</v>
      </c>
      <c r="E15" s="32" t="e">
        <f t="shared" si="3"/>
        <v>#REF!</v>
      </c>
      <c r="F15" s="32" t="e">
        <f t="shared" si="4"/>
        <v>#REF!</v>
      </c>
      <c r="G15" s="41" t="e">
        <f t="shared" si="5"/>
        <v>#REF!</v>
      </c>
      <c r="H15" s="41" t="e">
        <f t="shared" si="6"/>
        <v>#REF!</v>
      </c>
      <c r="I15" s="44"/>
    </row>
    <row r="16" spans="1:9" s="13" customFormat="1" ht="22.5" customHeight="1">
      <c r="A16" s="12"/>
      <c r="B16" s="30" t="s">
        <v>307</v>
      </c>
      <c r="C16" s="32" t="e">
        <f>SUMIFS(#REF!,#REF!,B16,#REF!,$B$5)</f>
        <v>#REF!</v>
      </c>
      <c r="D16" s="32" t="e">
        <f>SUMIFS(#REF!,#REF!,B16,#REF!,$B$5)</f>
        <v>#REF!</v>
      </c>
      <c r="E16" s="32" t="e">
        <f t="shared" si="3"/>
        <v>#REF!</v>
      </c>
      <c r="F16" s="32" t="e">
        <f t="shared" si="4"/>
        <v>#REF!</v>
      </c>
      <c r="G16" s="41" t="e">
        <f t="shared" si="5"/>
        <v>#REF!</v>
      </c>
      <c r="H16" s="41" t="e">
        <f t="shared" si="6"/>
        <v>#REF!</v>
      </c>
      <c r="I16" s="44"/>
    </row>
    <row r="17" spans="1:9" s="13" customFormat="1" ht="22.5" customHeight="1">
      <c r="A17" s="12"/>
      <c r="B17" s="30" t="s">
        <v>308</v>
      </c>
      <c r="C17" s="32" t="e">
        <f>SUMIFS(#REF!,#REF!,B17,#REF!,$B$5)</f>
        <v>#REF!</v>
      </c>
      <c r="D17" s="32" t="e">
        <f>SUMIFS(#REF!,#REF!,B17,#REF!,$B$5)</f>
        <v>#REF!</v>
      </c>
      <c r="E17" s="32" t="e">
        <f t="shared" si="3"/>
        <v>#REF!</v>
      </c>
      <c r="F17" s="32" t="e">
        <f t="shared" si="4"/>
        <v>#REF!</v>
      </c>
      <c r="G17" s="41" t="e">
        <f t="shared" si="5"/>
        <v>#REF!</v>
      </c>
      <c r="H17" s="41" t="e">
        <f t="shared" si="6"/>
        <v>#REF!</v>
      </c>
      <c r="I17" s="44"/>
    </row>
    <row r="18" spans="1:9" s="13" customFormat="1" ht="22.5" customHeight="1">
      <c r="A18" s="12"/>
      <c r="B18" s="30" t="s">
        <v>66</v>
      </c>
      <c r="C18" s="32" t="e">
        <f>SUMIFS(#REF!,#REF!,B18,#REF!,$B$5)</f>
        <v>#REF!</v>
      </c>
      <c r="D18" s="32" t="e">
        <f>SUMIFS(#REF!,#REF!,B18,#REF!,$B$5)</f>
        <v>#REF!</v>
      </c>
      <c r="E18" s="32" t="e">
        <f t="shared" si="1"/>
        <v>#REF!</v>
      </c>
      <c r="F18" s="32" t="e">
        <f t="shared" si="2"/>
        <v>#REF!</v>
      </c>
      <c r="G18" s="41" t="e">
        <f t="shared" si="0"/>
        <v>#REF!</v>
      </c>
      <c r="H18" s="41" t="e">
        <f t="shared" si="0"/>
        <v>#REF!</v>
      </c>
      <c r="I18" s="44"/>
    </row>
    <row r="19" spans="1:9" s="13" customFormat="1" ht="22.5" customHeight="1">
      <c r="A19" s="177">
        <v>102</v>
      </c>
      <c r="B19" s="178" t="s">
        <v>52</v>
      </c>
      <c r="C19" s="179" t="e">
        <f>C20+C21+C25+C28+C36+C40+C39+C53+C62+C66+C76+C79+C83+C90+C121+C154</f>
        <v>#REF!</v>
      </c>
      <c r="D19" s="179" t="e">
        <f>D20+D21+D25+D28+D36+D53+D62+D66+D76+D79+D83+D90+D121+D40+D154</f>
        <v>#REF!</v>
      </c>
      <c r="E19" s="179" t="e">
        <f>IF(C19&gt;D19,C19-D19,0)</f>
        <v>#REF!</v>
      </c>
      <c r="F19" s="179" t="e">
        <f>IF(D19&gt;C19,D19-C19,0)</f>
        <v>#REF!</v>
      </c>
      <c r="G19" s="41" t="e">
        <f t="shared" si="0"/>
        <v>#REF!</v>
      </c>
      <c r="H19" s="41" t="e">
        <f t="shared" si="0"/>
        <v>#REF!</v>
      </c>
      <c r="I19" s="44"/>
    </row>
    <row r="20" spans="1:9" s="13" customFormat="1" ht="22.5" customHeight="1">
      <c r="A20" s="175">
        <v>10201</v>
      </c>
      <c r="B20" s="176" t="s">
        <v>145</v>
      </c>
      <c r="C20" s="38" t="e">
        <f>SUMIFS(#REF!,#REF!,B20,#REF!,$B$20)</f>
        <v>#REF!</v>
      </c>
      <c r="D20" s="38" t="e">
        <f>SUMIFS(#REF!,#REF!,B20,#REF!,$B$20)</f>
        <v>#REF!</v>
      </c>
      <c r="E20" s="38" t="e">
        <f t="shared" ref="E20" si="7">IF(C20&gt;D20,C20-D20,0)</f>
        <v>#REF!</v>
      </c>
      <c r="F20" s="38" t="e">
        <f t="shared" ref="F20" si="8">IF(D20&gt;C20,D20-C20,0)</f>
        <v>#REF!</v>
      </c>
      <c r="G20" s="41" t="e">
        <f t="shared" si="0"/>
        <v>#REF!</v>
      </c>
      <c r="H20" s="41" t="e">
        <f t="shared" si="0"/>
        <v>#REF!</v>
      </c>
      <c r="I20" s="44"/>
    </row>
    <row r="21" spans="1:9" s="181" customFormat="1" ht="22.5" customHeight="1">
      <c r="A21" s="175">
        <v>10202</v>
      </c>
      <c r="B21" s="176" t="s">
        <v>0</v>
      </c>
      <c r="C21" s="38" t="e">
        <f>SUM(C22:C24)</f>
        <v>#REF!</v>
      </c>
      <c r="D21" s="38" t="e">
        <f>SUM(D22:D24)</f>
        <v>#REF!</v>
      </c>
      <c r="E21" s="180" t="e">
        <f>IF(C21&gt;D21,C21-D21,0)</f>
        <v>#REF!</v>
      </c>
      <c r="F21" s="180" t="e">
        <f>IF(D21&gt;C21,D21-C21,0)</f>
        <v>#REF!</v>
      </c>
      <c r="G21" s="41" t="e">
        <f t="shared" si="0"/>
        <v>#REF!</v>
      </c>
      <c r="H21" s="41" t="e">
        <f t="shared" si="0"/>
        <v>#REF!</v>
      </c>
      <c r="I21" s="182"/>
    </row>
    <row r="22" spans="1:9" s="13" customFormat="1" ht="22.5" customHeight="1">
      <c r="A22" s="12"/>
      <c r="B22" s="30" t="s">
        <v>146</v>
      </c>
      <c r="C22" s="32" t="e">
        <f>SUMIFS(#REF!,#REF!,B22,#REF!,$B$21)</f>
        <v>#REF!</v>
      </c>
      <c r="D22" s="32" t="e">
        <f>SUMIFS(#REF!,#REF!,B22,#REF!,$B$21)</f>
        <v>#REF!</v>
      </c>
      <c r="E22" s="32" t="e">
        <f t="shared" ref="E22" si="9">IF(C22&gt;D22,C22-D22,0)</f>
        <v>#REF!</v>
      </c>
      <c r="F22" s="32" t="e">
        <f t="shared" ref="F22" si="10">IF(D22&gt;C22,D22-C22,0)</f>
        <v>#REF!</v>
      </c>
      <c r="G22" s="41" t="e">
        <f t="shared" si="0"/>
        <v>#REF!</v>
      </c>
      <c r="H22" s="41" t="e">
        <f t="shared" si="0"/>
        <v>#REF!</v>
      </c>
      <c r="I22" s="44"/>
    </row>
    <row r="23" spans="1:9" s="13" customFormat="1" ht="22.5" customHeight="1">
      <c r="A23" s="12"/>
      <c r="B23" s="30" t="s">
        <v>193</v>
      </c>
      <c r="C23" s="32" t="e">
        <f>SUMIFS(#REF!,#REF!,B23,#REF!,$B$21)</f>
        <v>#REF!</v>
      </c>
      <c r="D23" s="32" t="e">
        <f>SUMIFS(#REF!,#REF!,B23,#REF!,$B$21)</f>
        <v>#REF!</v>
      </c>
      <c r="E23" s="32" t="e">
        <f t="shared" ref="E23:E24" si="11">IF(C23&gt;D23,C23-D23,0)</f>
        <v>#REF!</v>
      </c>
      <c r="F23" s="32" t="e">
        <f t="shared" ref="F23:F24" si="12">IF(D23&gt;C23,D23-C23,0)</f>
        <v>#REF!</v>
      </c>
      <c r="G23" s="41" t="e">
        <f t="shared" si="0"/>
        <v>#REF!</v>
      </c>
      <c r="H23" s="41" t="e">
        <f t="shared" si="0"/>
        <v>#REF!</v>
      </c>
      <c r="I23" s="44"/>
    </row>
    <row r="24" spans="1:9" s="13" customFormat="1" ht="22.5" customHeight="1">
      <c r="A24" s="12"/>
      <c r="B24" s="30" t="s">
        <v>165</v>
      </c>
      <c r="C24" s="32" t="e">
        <f>SUMIFS(#REF!,#REF!,B24,#REF!,$B$21)</f>
        <v>#REF!</v>
      </c>
      <c r="D24" s="32" t="e">
        <f>SUMIFS(#REF!,#REF!,B24,#REF!,$B$21)</f>
        <v>#REF!</v>
      </c>
      <c r="E24" s="32" t="e">
        <f t="shared" si="11"/>
        <v>#REF!</v>
      </c>
      <c r="F24" s="32" t="e">
        <f t="shared" si="12"/>
        <v>#REF!</v>
      </c>
      <c r="G24" s="41" t="e">
        <f t="shared" si="0"/>
        <v>#REF!</v>
      </c>
      <c r="H24" s="41" t="e">
        <f t="shared" si="0"/>
        <v>#REF!</v>
      </c>
      <c r="I24" s="44"/>
    </row>
    <row r="25" spans="1:9" s="13" customFormat="1" ht="22.5" customHeight="1">
      <c r="A25" s="175">
        <v>10203</v>
      </c>
      <c r="B25" s="176" t="s">
        <v>187</v>
      </c>
      <c r="C25" s="38" t="e">
        <f>SUM(C26:C27)</f>
        <v>#REF!</v>
      </c>
      <c r="D25" s="38" t="e">
        <f>SUM(D26:D27)</f>
        <v>#REF!</v>
      </c>
      <c r="E25" s="180" t="e">
        <f>IF(C25&gt;D25,C25-D25,0)</f>
        <v>#REF!</v>
      </c>
      <c r="F25" s="180" t="e">
        <f>IF(D25&gt;C25,D25-C25,0)</f>
        <v>#REF!</v>
      </c>
      <c r="G25" s="41" t="e">
        <f t="shared" si="0"/>
        <v>#REF!</v>
      </c>
      <c r="H25" s="41" t="e">
        <f t="shared" si="0"/>
        <v>#REF!</v>
      </c>
      <c r="I25" s="44"/>
    </row>
    <row r="26" spans="1:9" s="13" customFormat="1" ht="22.5" customHeight="1">
      <c r="A26" s="12"/>
      <c r="B26" s="159" t="s">
        <v>194</v>
      </c>
      <c r="C26" s="32" t="e">
        <f>SUMIFS(#REF!,#REF!,B26,#REF!,$B$25)</f>
        <v>#REF!</v>
      </c>
      <c r="D26" s="32" t="e">
        <f>SUMIFS(#REF!,#REF!,B26,#REF!,$B$25)</f>
        <v>#REF!</v>
      </c>
      <c r="E26" s="32" t="e">
        <f t="shared" ref="E26:E27" si="13">IF(C26&gt;D26,C26-D26,0)</f>
        <v>#REF!</v>
      </c>
      <c r="F26" s="32" t="e">
        <f t="shared" ref="F26:F27" si="14">IF(D26&gt;C26,D26-C26,0)</f>
        <v>#REF!</v>
      </c>
      <c r="G26" s="41" t="e">
        <f t="shared" si="0"/>
        <v>#REF!</v>
      </c>
      <c r="H26" s="41" t="e">
        <f t="shared" si="0"/>
        <v>#REF!</v>
      </c>
      <c r="I26" s="44"/>
    </row>
    <row r="27" spans="1:9" s="13" customFormat="1" ht="22.5" customHeight="1">
      <c r="A27" s="12"/>
      <c r="B27" s="30"/>
      <c r="C27" s="32" t="e">
        <f>SUMIFS(#REF!,#REF!,B27,#REF!,$B$25)</f>
        <v>#REF!</v>
      </c>
      <c r="D27" s="32" t="e">
        <f>SUMIFS(#REF!,#REF!,B27,#REF!,$B$25)</f>
        <v>#REF!</v>
      </c>
      <c r="E27" s="32" t="e">
        <f t="shared" si="13"/>
        <v>#REF!</v>
      </c>
      <c r="F27" s="32" t="e">
        <f t="shared" si="14"/>
        <v>#REF!</v>
      </c>
      <c r="G27" s="41" t="e">
        <f t="shared" si="0"/>
        <v>#REF!</v>
      </c>
      <c r="H27" s="41" t="e">
        <f t="shared" si="0"/>
        <v>#REF!</v>
      </c>
      <c r="I27" s="44"/>
    </row>
    <row r="28" spans="1:9" s="13" customFormat="1" ht="22.5" customHeight="1">
      <c r="A28" s="175">
        <v>10204</v>
      </c>
      <c r="B28" s="176" t="s">
        <v>188</v>
      </c>
      <c r="C28" s="38" t="e">
        <f>SUM(C29:C30)</f>
        <v>#REF!</v>
      </c>
      <c r="D28" s="38" t="e">
        <f>SUM(D29:D30)</f>
        <v>#REF!</v>
      </c>
      <c r="E28" s="180" t="e">
        <f>IF(C28&gt;D28,C28-D28,0)</f>
        <v>#REF!</v>
      </c>
      <c r="F28" s="180" t="e">
        <f>IF(D28&gt;C28,D28-C28,0)</f>
        <v>#REF!</v>
      </c>
      <c r="G28" s="41" t="e">
        <f t="shared" ref="G28:H67" si="15">F28+E28+D28+C28</f>
        <v>#REF!</v>
      </c>
      <c r="H28" s="41" t="e">
        <f t="shared" si="15"/>
        <v>#REF!</v>
      </c>
      <c r="I28" s="44"/>
    </row>
    <row r="29" spans="1:9" s="13" customFormat="1" ht="22.5" customHeight="1">
      <c r="A29" s="12"/>
      <c r="B29" s="159" t="s">
        <v>189</v>
      </c>
      <c r="C29" s="32" t="e">
        <f>SUMIFS(#REF!,#REF!,B29,#REF!,$B$28)</f>
        <v>#REF!</v>
      </c>
      <c r="D29" s="32" t="e">
        <f>SUMIFS(#REF!,#REF!,B29,#REF!,$B$28)</f>
        <v>#REF!</v>
      </c>
      <c r="E29" s="32" t="e">
        <f t="shared" ref="E29:E35" si="16">IF(C29&gt;D29,C29-D29,0)</f>
        <v>#REF!</v>
      </c>
      <c r="F29" s="32" t="e">
        <f t="shared" ref="F29:F35" si="17">IF(D29&gt;C29,D29-C29,0)</f>
        <v>#REF!</v>
      </c>
      <c r="G29" s="41" t="e">
        <f t="shared" si="15"/>
        <v>#REF!</v>
      </c>
      <c r="H29" s="41" t="e">
        <f t="shared" si="15"/>
        <v>#REF!</v>
      </c>
      <c r="I29" s="44"/>
    </row>
    <row r="30" spans="1:9" s="13" customFormat="1" ht="22.5" customHeight="1">
      <c r="A30" s="12"/>
      <c r="B30" s="30"/>
      <c r="C30" s="32" t="e">
        <f>SUMIFS(#REF!,#REF!,B30,#REF!,$B$28)</f>
        <v>#REF!</v>
      </c>
      <c r="D30" s="32" t="e">
        <f>SUMIFS(#REF!,#REF!,B30,#REF!,$B$28)</f>
        <v>#REF!</v>
      </c>
      <c r="E30" s="32" t="e">
        <f t="shared" si="16"/>
        <v>#REF!</v>
      </c>
      <c r="F30" s="32" t="e">
        <f t="shared" si="17"/>
        <v>#REF!</v>
      </c>
      <c r="G30" s="41" t="e">
        <f t="shared" si="15"/>
        <v>#REF!</v>
      </c>
      <c r="H30" s="41" t="e">
        <f t="shared" si="15"/>
        <v>#REF!</v>
      </c>
      <c r="I30" s="44"/>
    </row>
    <row r="31" spans="1:9" s="13" customFormat="1" ht="22.5" customHeight="1">
      <c r="A31" s="175">
        <v>10205</v>
      </c>
      <c r="B31" s="176"/>
      <c r="C31" s="38" t="e">
        <f>SUM(C32:C35)</f>
        <v>#REF!</v>
      </c>
      <c r="D31" s="38" t="e">
        <f>SUM(D32:D35)</f>
        <v>#REF!</v>
      </c>
      <c r="E31" s="180" t="e">
        <f>IF(C31&gt;D31,C31-D31,0)</f>
        <v>#REF!</v>
      </c>
      <c r="F31" s="180" t="e">
        <f>IF(D31&gt;C31,D31-C31,0)</f>
        <v>#REF!</v>
      </c>
      <c r="G31" s="41" t="e">
        <f t="shared" si="15"/>
        <v>#REF!</v>
      </c>
      <c r="H31" s="41" t="e">
        <f t="shared" si="15"/>
        <v>#REF!</v>
      </c>
      <c r="I31" s="44"/>
    </row>
    <row r="32" spans="1:9" s="13" customFormat="1" ht="22.5" customHeight="1">
      <c r="A32" s="12"/>
      <c r="B32" s="159"/>
      <c r="C32" s="32" t="e">
        <f>SUMIFS(#REF!,#REF!,B32,#REF!,$B$28)</f>
        <v>#REF!</v>
      </c>
      <c r="D32" s="32" t="e">
        <f>SUMIFS(#REF!,#REF!,B32,#REF!,$B$28)</f>
        <v>#REF!</v>
      </c>
      <c r="E32" s="32" t="e">
        <f t="shared" si="16"/>
        <v>#REF!</v>
      </c>
      <c r="F32" s="32" t="e">
        <f t="shared" si="17"/>
        <v>#REF!</v>
      </c>
      <c r="G32" s="41" t="e">
        <f t="shared" si="15"/>
        <v>#REF!</v>
      </c>
      <c r="H32" s="41" t="e">
        <f t="shared" si="15"/>
        <v>#REF!</v>
      </c>
      <c r="I32" s="44"/>
    </row>
    <row r="33" spans="1:9" s="13" customFormat="1" ht="22.5" customHeight="1">
      <c r="A33" s="12"/>
      <c r="B33" s="30"/>
      <c r="C33" s="32" t="e">
        <f>SUMIFS(#REF!,#REF!,B33,#REF!,$B$28)</f>
        <v>#REF!</v>
      </c>
      <c r="D33" s="32" t="e">
        <f>SUMIFS(#REF!,#REF!,B33,#REF!,$B$28)</f>
        <v>#REF!</v>
      </c>
      <c r="E33" s="32" t="e">
        <f t="shared" si="16"/>
        <v>#REF!</v>
      </c>
      <c r="F33" s="32" t="e">
        <f t="shared" si="17"/>
        <v>#REF!</v>
      </c>
      <c r="G33" s="41" t="e">
        <f t="shared" si="15"/>
        <v>#REF!</v>
      </c>
      <c r="H33" s="41" t="e">
        <f t="shared" si="15"/>
        <v>#REF!</v>
      </c>
      <c r="I33" s="44"/>
    </row>
    <row r="34" spans="1:9" s="13" customFormat="1" ht="22.5" customHeight="1">
      <c r="A34" s="12"/>
      <c r="B34" s="30"/>
      <c r="C34" s="32" t="e">
        <f>SUMIFS(#REF!,#REF!,B34,#REF!,$B$28)</f>
        <v>#REF!</v>
      </c>
      <c r="D34" s="32" t="e">
        <f>SUMIFS(#REF!,#REF!,B34,#REF!,$B$28)</f>
        <v>#REF!</v>
      </c>
      <c r="E34" s="32" t="e">
        <f t="shared" si="16"/>
        <v>#REF!</v>
      </c>
      <c r="F34" s="32" t="e">
        <f t="shared" si="17"/>
        <v>#REF!</v>
      </c>
      <c r="G34" s="41" t="e">
        <f t="shared" si="15"/>
        <v>#REF!</v>
      </c>
      <c r="H34" s="41" t="e">
        <f t="shared" si="15"/>
        <v>#REF!</v>
      </c>
      <c r="I34" s="44"/>
    </row>
    <row r="35" spans="1:9" s="13" customFormat="1" ht="22.5" customHeight="1">
      <c r="A35" s="12"/>
      <c r="B35" s="30"/>
      <c r="C35" s="32" t="e">
        <f>SUMIFS(#REF!,#REF!,B35,#REF!,$B$28)</f>
        <v>#REF!</v>
      </c>
      <c r="D35" s="32" t="e">
        <f>SUMIFS(#REF!,#REF!,B35,#REF!,$B$28)</f>
        <v>#REF!</v>
      </c>
      <c r="E35" s="32" t="e">
        <f t="shared" si="16"/>
        <v>#REF!</v>
      </c>
      <c r="F35" s="32" t="e">
        <f t="shared" si="17"/>
        <v>#REF!</v>
      </c>
      <c r="G35" s="41" t="e">
        <f t="shared" si="15"/>
        <v>#REF!</v>
      </c>
      <c r="H35" s="41" t="e">
        <f t="shared" si="15"/>
        <v>#REF!</v>
      </c>
      <c r="I35" s="44"/>
    </row>
    <row r="36" spans="1:9" s="13" customFormat="1" ht="22.5" customHeight="1">
      <c r="A36" s="175">
        <v>10206</v>
      </c>
      <c r="B36" s="176" t="s">
        <v>206</v>
      </c>
      <c r="C36" s="38" t="e">
        <f>SUM(C37:C39)</f>
        <v>#REF!</v>
      </c>
      <c r="D36" s="38" t="e">
        <f>SUM(D37:D39)</f>
        <v>#REF!</v>
      </c>
      <c r="E36" s="180" t="e">
        <f>IF(C36&gt;D36,C36-D36,0)</f>
        <v>#REF!</v>
      </c>
      <c r="F36" s="180" t="e">
        <f>IF(D36&gt;C36,D36-C36,0)</f>
        <v>#REF!</v>
      </c>
      <c r="G36" s="41" t="e">
        <f t="shared" si="15"/>
        <v>#REF!</v>
      </c>
      <c r="H36" s="41" t="e">
        <f t="shared" si="15"/>
        <v>#REF!</v>
      </c>
      <c r="I36" s="44"/>
    </row>
    <row r="37" spans="1:9" s="13" customFormat="1" ht="22.5" customHeight="1">
      <c r="A37" s="12"/>
      <c r="B37" s="30" t="s">
        <v>190</v>
      </c>
      <c r="C37" s="32" t="e">
        <f>SUMIFS(#REF!,#REF!,B37,#REF!,$B$36)</f>
        <v>#REF!</v>
      </c>
      <c r="D37" s="32" t="e">
        <f>SUMIFS(#REF!,#REF!,B37,#REF!,$B$36)</f>
        <v>#REF!</v>
      </c>
      <c r="E37" s="32" t="e">
        <f t="shared" ref="E37:E38" si="18">IF(C37&gt;D37,C37-D37,0)</f>
        <v>#REF!</v>
      </c>
      <c r="F37" s="32" t="e">
        <f t="shared" ref="F37:F38" si="19">IF(D37&gt;C37,D37-C37,0)</f>
        <v>#REF!</v>
      </c>
      <c r="G37" s="41" t="e">
        <f t="shared" si="15"/>
        <v>#REF!</v>
      </c>
      <c r="H37" s="41" t="e">
        <f t="shared" si="15"/>
        <v>#REF!</v>
      </c>
      <c r="I37" s="44"/>
    </row>
    <row r="38" spans="1:9" s="13" customFormat="1" ht="22.5" customHeight="1">
      <c r="A38" s="12"/>
      <c r="B38" s="30"/>
      <c r="C38" s="32" t="e">
        <f>SUMIFS(#REF!,#REF!,B38,#REF!,$B$36)</f>
        <v>#REF!</v>
      </c>
      <c r="D38" s="32" t="e">
        <f>SUMIFS(#REF!,#REF!,B38,#REF!,$B$36)</f>
        <v>#REF!</v>
      </c>
      <c r="E38" s="32" t="e">
        <f t="shared" si="18"/>
        <v>#REF!</v>
      </c>
      <c r="F38" s="32" t="e">
        <f t="shared" si="19"/>
        <v>#REF!</v>
      </c>
      <c r="G38" s="41" t="e">
        <f t="shared" si="15"/>
        <v>#REF!</v>
      </c>
      <c r="H38" s="41" t="e">
        <f t="shared" si="15"/>
        <v>#REF!</v>
      </c>
      <c r="I38" s="44"/>
    </row>
    <row r="39" spans="1:9" s="13" customFormat="1" ht="22.5" customHeight="1">
      <c r="A39" s="12"/>
      <c r="B39" s="30"/>
      <c r="C39" s="32" t="e">
        <f>SUMIFS(#REF!,#REF!,B39,#REF!,$B$36)</f>
        <v>#REF!</v>
      </c>
      <c r="D39" s="32" t="e">
        <f>SUMIFS(#REF!,#REF!,B39,#REF!,$B$36)</f>
        <v>#REF!</v>
      </c>
      <c r="E39" s="32" t="e">
        <f t="shared" ref="E39" si="20">IF(C39&gt;D39,C39-D39,0)</f>
        <v>#REF!</v>
      </c>
      <c r="F39" s="32" t="e">
        <f t="shared" ref="F39" si="21">IF(D39&gt;C39,D39-C39,0)</f>
        <v>#REF!</v>
      </c>
      <c r="G39" s="41" t="e">
        <f t="shared" ref="G39:G41" si="22">F39+E39+D39+C39</f>
        <v>#REF!</v>
      </c>
      <c r="H39" s="41" t="e">
        <f t="shared" si="15"/>
        <v>#REF!</v>
      </c>
      <c r="I39" s="44"/>
    </row>
    <row r="40" spans="1:9" s="13" customFormat="1" ht="22.5" customHeight="1">
      <c r="A40" s="175">
        <v>10205</v>
      </c>
      <c r="B40" s="176" t="s">
        <v>1</v>
      </c>
      <c r="C40" s="38" t="e">
        <f>SUM(C41:C52)</f>
        <v>#REF!</v>
      </c>
      <c r="D40" s="38" t="e">
        <f>SUM(D41:D52)</f>
        <v>#REF!</v>
      </c>
      <c r="E40" s="180" t="e">
        <f>IF(C40&gt;D40,C40-D40,0)</f>
        <v>#REF!</v>
      </c>
      <c r="F40" s="180" t="e">
        <f>IF(D40&gt;C40,D40-C40,0)</f>
        <v>#REF!</v>
      </c>
      <c r="G40" s="41" t="e">
        <f t="shared" si="22"/>
        <v>#REF!</v>
      </c>
      <c r="H40" s="41" t="e">
        <f t="shared" si="15"/>
        <v>#REF!</v>
      </c>
      <c r="I40" s="44"/>
    </row>
    <row r="41" spans="1:9" s="13" customFormat="1" ht="22.5" customHeight="1">
      <c r="A41" s="12"/>
      <c r="B41" s="30" t="s">
        <v>149</v>
      </c>
      <c r="C41" s="32" t="e">
        <f>SUMIFS(#REF!,#REF!,B41,#REF!,$B$40)</f>
        <v>#REF!</v>
      </c>
      <c r="D41" s="32" t="e">
        <f>SUMIFS(#REF!,#REF!,B41,#REF!,$B$40)</f>
        <v>#REF!</v>
      </c>
      <c r="E41" s="32" t="e">
        <f t="shared" ref="E41" si="23">IF(C41&gt;D41,C41-D41,0)</f>
        <v>#REF!</v>
      </c>
      <c r="F41" s="32" t="e">
        <f t="shared" ref="F41" si="24">IF(D41&gt;C41,D41-C41,0)</f>
        <v>#REF!</v>
      </c>
      <c r="G41" s="41" t="e">
        <f t="shared" si="22"/>
        <v>#REF!</v>
      </c>
      <c r="H41" s="41" t="e">
        <f t="shared" si="15"/>
        <v>#REF!</v>
      </c>
      <c r="I41" s="44"/>
    </row>
    <row r="42" spans="1:9" s="13" customFormat="1" ht="22.5" customHeight="1">
      <c r="A42" s="12"/>
      <c r="B42" s="30" t="s">
        <v>150</v>
      </c>
      <c r="C42" s="32" t="e">
        <f>SUMIFS(#REF!,#REF!,B42,#REF!,$B$40)</f>
        <v>#REF!</v>
      </c>
      <c r="D42" s="32" t="e">
        <f>SUMIFS(#REF!,#REF!,B42,#REF!,$B$40)</f>
        <v>#REF!</v>
      </c>
      <c r="E42" s="32" t="e">
        <f t="shared" ref="E42:E48" si="25">IF(C42&gt;D42,C42-D42,0)</f>
        <v>#REF!</v>
      </c>
      <c r="F42" s="32" t="e">
        <f t="shared" ref="F42:F48" si="26">IF(D42&gt;C42,D42-C42,0)</f>
        <v>#REF!</v>
      </c>
      <c r="G42" s="41" t="e">
        <f t="shared" si="15"/>
        <v>#REF!</v>
      </c>
      <c r="H42" s="41" t="e">
        <f t="shared" si="15"/>
        <v>#REF!</v>
      </c>
      <c r="I42" s="44"/>
    </row>
    <row r="43" spans="1:9" s="13" customFormat="1" ht="22.5" customHeight="1">
      <c r="A43" s="12"/>
      <c r="B43" s="30" t="s">
        <v>196</v>
      </c>
      <c r="C43" s="32" t="e">
        <f>SUMIFS(#REF!,#REF!,B43,#REF!,$B$40)</f>
        <v>#REF!</v>
      </c>
      <c r="D43" s="32" t="e">
        <f>SUMIFS(#REF!,#REF!,B43,#REF!,$B$40)</f>
        <v>#REF!</v>
      </c>
      <c r="E43" s="32" t="e">
        <f t="shared" si="25"/>
        <v>#REF!</v>
      </c>
      <c r="F43" s="32" t="e">
        <f t="shared" si="26"/>
        <v>#REF!</v>
      </c>
      <c r="G43" s="41" t="e">
        <f t="shared" si="15"/>
        <v>#REF!</v>
      </c>
      <c r="H43" s="41" t="e">
        <f t="shared" si="15"/>
        <v>#REF!</v>
      </c>
      <c r="I43" s="44"/>
    </row>
    <row r="44" spans="1:9" s="13" customFormat="1" ht="22.5" customHeight="1">
      <c r="A44" s="12"/>
      <c r="B44" s="30" t="s">
        <v>148</v>
      </c>
      <c r="C44" s="32" t="e">
        <f>SUMIFS(#REF!,#REF!,B44,#REF!,$B$40)</f>
        <v>#REF!</v>
      </c>
      <c r="D44" s="32" t="e">
        <f>SUMIFS(#REF!,#REF!,B44,#REF!,$B$40)</f>
        <v>#REF!</v>
      </c>
      <c r="E44" s="32" t="e">
        <f t="shared" si="25"/>
        <v>#REF!</v>
      </c>
      <c r="F44" s="32" t="e">
        <f t="shared" si="26"/>
        <v>#REF!</v>
      </c>
      <c r="G44" s="41" t="e">
        <f t="shared" si="15"/>
        <v>#REF!</v>
      </c>
      <c r="H44" s="41" t="e">
        <f t="shared" si="15"/>
        <v>#REF!</v>
      </c>
      <c r="I44" s="44"/>
    </row>
    <row r="45" spans="1:9" s="13" customFormat="1" ht="22.5" customHeight="1">
      <c r="A45" s="12"/>
      <c r="B45" s="30" t="s">
        <v>195</v>
      </c>
      <c r="C45" s="32" t="e">
        <f>SUMIFS(#REF!,#REF!,B45,#REF!,$B$40)</f>
        <v>#REF!</v>
      </c>
      <c r="D45" s="32" t="e">
        <f>SUMIFS(#REF!,#REF!,B45,#REF!,$B$40)</f>
        <v>#REF!</v>
      </c>
      <c r="E45" s="32" t="e">
        <f t="shared" si="25"/>
        <v>#REF!</v>
      </c>
      <c r="F45" s="32" t="e">
        <f t="shared" si="26"/>
        <v>#REF!</v>
      </c>
      <c r="G45" s="41" t="e">
        <f t="shared" si="15"/>
        <v>#REF!</v>
      </c>
      <c r="H45" s="41" t="e">
        <f t="shared" si="15"/>
        <v>#REF!</v>
      </c>
      <c r="I45" s="44"/>
    </row>
    <row r="46" spans="1:9" s="13" customFormat="1" ht="22.5" customHeight="1">
      <c r="A46" s="12"/>
      <c r="B46" s="30" t="s">
        <v>198</v>
      </c>
      <c r="C46" s="32" t="e">
        <f>SUMIFS(#REF!,#REF!,B46,#REF!,$B$40)</f>
        <v>#REF!</v>
      </c>
      <c r="D46" s="32" t="e">
        <f>SUMIFS(#REF!,#REF!,B46,#REF!,$B$40)</f>
        <v>#REF!</v>
      </c>
      <c r="E46" s="32" t="e">
        <f t="shared" si="25"/>
        <v>#REF!</v>
      </c>
      <c r="F46" s="32" t="e">
        <f t="shared" si="26"/>
        <v>#REF!</v>
      </c>
      <c r="G46" s="41" t="e">
        <f t="shared" si="15"/>
        <v>#REF!</v>
      </c>
      <c r="H46" s="41" t="e">
        <f t="shared" si="15"/>
        <v>#REF!</v>
      </c>
      <c r="I46" s="44"/>
    </row>
    <row r="47" spans="1:9" s="13" customFormat="1" ht="22.5" customHeight="1">
      <c r="A47" s="12"/>
      <c r="B47" s="30" t="s">
        <v>197</v>
      </c>
      <c r="C47" s="32" t="e">
        <f>SUMIFS(#REF!,#REF!,B47,#REF!,$B$40)</f>
        <v>#REF!</v>
      </c>
      <c r="D47" s="32" t="e">
        <f>SUMIFS(#REF!,#REF!,B47,#REF!,$B$40)</f>
        <v>#REF!</v>
      </c>
      <c r="E47" s="32" t="e">
        <f t="shared" si="25"/>
        <v>#REF!</v>
      </c>
      <c r="F47" s="32" t="e">
        <f t="shared" si="26"/>
        <v>#REF!</v>
      </c>
      <c r="G47" s="41" t="e">
        <f t="shared" si="15"/>
        <v>#REF!</v>
      </c>
      <c r="H47" s="41" t="e">
        <f t="shared" si="15"/>
        <v>#REF!</v>
      </c>
      <c r="I47" s="44"/>
    </row>
    <row r="48" spans="1:9" s="13" customFormat="1" ht="22.5" customHeight="1">
      <c r="A48" s="12"/>
      <c r="B48" s="30" t="s">
        <v>223</v>
      </c>
      <c r="C48" s="32" t="e">
        <f>SUMIFS(#REF!,#REF!,B48,#REF!,$B$40)</f>
        <v>#REF!</v>
      </c>
      <c r="D48" s="32" t="e">
        <f>SUMIFS(#REF!,#REF!,B48,#REF!,$B$40)</f>
        <v>#REF!</v>
      </c>
      <c r="E48" s="32" t="e">
        <f t="shared" si="25"/>
        <v>#REF!</v>
      </c>
      <c r="F48" s="32" t="e">
        <f t="shared" si="26"/>
        <v>#REF!</v>
      </c>
      <c r="G48" s="41" t="e">
        <f t="shared" si="15"/>
        <v>#REF!</v>
      </c>
      <c r="H48" s="41" t="e">
        <f t="shared" si="15"/>
        <v>#REF!</v>
      </c>
      <c r="I48" s="44"/>
    </row>
    <row r="49" spans="1:9" s="13" customFormat="1" ht="22.5" customHeight="1">
      <c r="A49" s="12"/>
      <c r="B49" s="30" t="s">
        <v>225</v>
      </c>
      <c r="C49" s="32" t="e">
        <f>SUMIFS(#REF!,#REF!,B49,#REF!,$B$40)</f>
        <v>#REF!</v>
      </c>
      <c r="D49" s="32" t="e">
        <f>SUMIFS(#REF!,#REF!,B49,#REF!,$B$40)</f>
        <v>#REF!</v>
      </c>
      <c r="E49" s="32" t="e">
        <f t="shared" ref="E49" si="27">IF(C49&gt;D49,C49-D49,0)</f>
        <v>#REF!</v>
      </c>
      <c r="F49" s="32" t="e">
        <f t="shared" ref="F49" si="28">IF(D49&gt;C49,D49-C49,0)</f>
        <v>#REF!</v>
      </c>
      <c r="G49" s="41" t="e">
        <f t="shared" si="15"/>
        <v>#REF!</v>
      </c>
      <c r="H49" s="41" t="e">
        <f t="shared" si="15"/>
        <v>#REF!</v>
      </c>
      <c r="I49" s="44"/>
    </row>
    <row r="50" spans="1:9" s="13" customFormat="1" ht="22.5" customHeight="1">
      <c r="A50" s="12"/>
      <c r="B50" s="30" t="s">
        <v>36</v>
      </c>
      <c r="C50" s="32" t="e">
        <f>SUMIFS(#REF!,#REF!,B50,#REF!,$B$40)</f>
        <v>#REF!</v>
      </c>
      <c r="D50" s="32" t="e">
        <f>SUMIFS(#REF!,#REF!,B50,#REF!,$B$40)</f>
        <v>#REF!</v>
      </c>
      <c r="E50" s="32" t="e">
        <f t="shared" ref="E50" si="29">IF(C50&gt;D50,C50-D50,0)</f>
        <v>#REF!</v>
      </c>
      <c r="F50" s="32" t="e">
        <f t="shared" ref="F50" si="30">IF(D50&gt;C50,D50-C50,0)</f>
        <v>#REF!</v>
      </c>
      <c r="G50" s="41" t="e">
        <f t="shared" si="15"/>
        <v>#REF!</v>
      </c>
      <c r="H50" s="41" t="e">
        <f t="shared" si="15"/>
        <v>#REF!</v>
      </c>
      <c r="I50" s="44"/>
    </row>
    <row r="51" spans="1:9" s="13" customFormat="1" ht="22.5" customHeight="1">
      <c r="A51" s="12"/>
      <c r="B51" s="30" t="s">
        <v>252</v>
      </c>
      <c r="C51" s="32" t="e">
        <f>SUMIFS(#REF!,#REF!,B51,#REF!,$B$40)</f>
        <v>#REF!</v>
      </c>
      <c r="D51" s="32" t="e">
        <f>SUMIFS(#REF!,#REF!,B51,#REF!,$B$40)</f>
        <v>#REF!</v>
      </c>
      <c r="E51" s="32" t="e">
        <f t="shared" ref="E51:E52" si="31">IF(C51&gt;D51,C51-D51,0)</f>
        <v>#REF!</v>
      </c>
      <c r="F51" s="32" t="e">
        <f t="shared" ref="F51:F52" si="32">IF(D51&gt;C51,D51-C51,0)</f>
        <v>#REF!</v>
      </c>
      <c r="G51" s="41" t="e">
        <f t="shared" si="15"/>
        <v>#REF!</v>
      </c>
      <c r="H51" s="41" t="e">
        <f t="shared" si="15"/>
        <v>#REF!</v>
      </c>
      <c r="I51" s="44"/>
    </row>
    <row r="52" spans="1:9" s="13" customFormat="1" ht="22.5" customHeight="1">
      <c r="A52" s="12"/>
      <c r="B52" s="30"/>
      <c r="C52" s="32" t="e">
        <f>SUMIFS(#REF!,#REF!,B52,#REF!,$B$40)</f>
        <v>#REF!</v>
      </c>
      <c r="D52" s="32" t="e">
        <f>SUMIFS(#REF!,#REF!,B52,#REF!,$B$40)</f>
        <v>#REF!</v>
      </c>
      <c r="E52" s="32" t="e">
        <f t="shared" si="31"/>
        <v>#REF!</v>
      </c>
      <c r="F52" s="32" t="e">
        <f t="shared" si="32"/>
        <v>#REF!</v>
      </c>
      <c r="G52" s="41" t="e">
        <f t="shared" si="15"/>
        <v>#REF!</v>
      </c>
      <c r="H52" s="41" t="e">
        <f t="shared" si="15"/>
        <v>#REF!</v>
      </c>
      <c r="I52" s="44"/>
    </row>
    <row r="53" spans="1:9" s="13" customFormat="1" ht="22.5" customHeight="1">
      <c r="A53" s="175">
        <v>10206</v>
      </c>
      <c r="B53" s="176" t="s">
        <v>201</v>
      </c>
      <c r="C53" s="38" t="e">
        <f>SUM(C54:C61)</f>
        <v>#REF!</v>
      </c>
      <c r="D53" s="38" t="e">
        <f>SUM(D54:D61)</f>
        <v>#REF!</v>
      </c>
      <c r="E53" s="180" t="e">
        <f>IF(C53&gt;D53,C53-D53,0)</f>
        <v>#REF!</v>
      </c>
      <c r="F53" s="180" t="e">
        <f>IF(D53&gt;C53,D53-C53,0)</f>
        <v>#REF!</v>
      </c>
      <c r="G53" s="41" t="e">
        <f t="shared" si="15"/>
        <v>#REF!</v>
      </c>
      <c r="H53" s="41" t="e">
        <f t="shared" si="15"/>
        <v>#REF!</v>
      </c>
      <c r="I53" s="44"/>
    </row>
    <row r="54" spans="1:9" s="13" customFormat="1" ht="22.5" customHeight="1">
      <c r="A54" s="12"/>
      <c r="B54" s="30" t="s">
        <v>148</v>
      </c>
      <c r="C54" s="32" t="e">
        <f>SUMIFS(#REF!,#REF!,B54,#REF!,$B$53)</f>
        <v>#REF!</v>
      </c>
      <c r="D54" s="32" t="e">
        <f>SUMIFS(#REF!,#REF!,B54,#REF!,$B$53)</f>
        <v>#REF!</v>
      </c>
      <c r="E54" s="32" t="e">
        <f t="shared" ref="E54:E61" si="33">IF(C54&gt;D54,C54-D54,0)</f>
        <v>#REF!</v>
      </c>
      <c r="F54" s="32" t="e">
        <f t="shared" ref="F54:F61" si="34">IF(D54&gt;C54,D54-C54,0)</f>
        <v>#REF!</v>
      </c>
      <c r="G54" s="41" t="e">
        <f t="shared" si="15"/>
        <v>#REF!</v>
      </c>
      <c r="H54" s="41" t="e">
        <f t="shared" si="15"/>
        <v>#REF!</v>
      </c>
      <c r="I54" s="44"/>
    </row>
    <row r="55" spans="1:9" s="13" customFormat="1" ht="22.5" customHeight="1">
      <c r="A55" s="12"/>
      <c r="B55" s="30" t="s">
        <v>300</v>
      </c>
      <c r="C55" s="32" t="e">
        <f>SUMIFS(#REF!,#REF!,B55,#REF!,$B$53)</f>
        <v>#REF!</v>
      </c>
      <c r="D55" s="32" t="e">
        <f>SUMIFS(#REF!,#REF!,B55,#REF!,$B$53)</f>
        <v>#REF!</v>
      </c>
      <c r="E55" s="32" t="e">
        <f t="shared" ref="E55:E56" si="35">IF(C55&gt;D55,C55-D55,0)</f>
        <v>#REF!</v>
      </c>
      <c r="F55" s="32" t="e">
        <f t="shared" ref="F55:F56" si="36">IF(D55&gt;C55,D55-C55,0)</f>
        <v>#REF!</v>
      </c>
      <c r="G55" s="41" t="e">
        <f t="shared" si="15"/>
        <v>#REF!</v>
      </c>
      <c r="H55" s="41" t="e">
        <f t="shared" si="15"/>
        <v>#REF!</v>
      </c>
      <c r="I55" s="44"/>
    </row>
    <row r="56" spans="1:9" s="13" customFormat="1" ht="22.5" customHeight="1">
      <c r="A56" s="12"/>
      <c r="B56" s="30" t="s">
        <v>147</v>
      </c>
      <c r="C56" s="32" t="e">
        <f>SUMIFS(#REF!,#REF!,B56,#REF!,$B$53)</f>
        <v>#REF!</v>
      </c>
      <c r="D56" s="32" t="e">
        <f>SUMIFS(#REF!,#REF!,B56,#REF!,$B$53)</f>
        <v>#REF!</v>
      </c>
      <c r="E56" s="32" t="e">
        <f t="shared" si="35"/>
        <v>#REF!</v>
      </c>
      <c r="F56" s="32" t="e">
        <f t="shared" si="36"/>
        <v>#REF!</v>
      </c>
      <c r="G56" s="41" t="e">
        <f t="shared" si="15"/>
        <v>#REF!</v>
      </c>
      <c r="H56" s="41" t="e">
        <f t="shared" si="15"/>
        <v>#REF!</v>
      </c>
      <c r="I56" s="44"/>
    </row>
    <row r="57" spans="1:9" s="13" customFormat="1" ht="22.5" customHeight="1">
      <c r="A57" s="12"/>
      <c r="B57" s="30" t="s">
        <v>173</v>
      </c>
      <c r="C57" s="32" t="e">
        <f>SUMIFS(#REF!,#REF!,B57,#REF!,$B$53)</f>
        <v>#REF!</v>
      </c>
      <c r="D57" s="32" t="e">
        <f>SUMIFS(#REF!,#REF!,B57,#REF!,$B$53)</f>
        <v>#REF!</v>
      </c>
      <c r="E57" s="32" t="e">
        <f t="shared" ref="E57" si="37">IF(C57&gt;D57,C57-D57,0)</f>
        <v>#REF!</v>
      </c>
      <c r="F57" s="32" t="e">
        <f t="shared" ref="F57" si="38">IF(D57&gt;C57,D57-C57,0)</f>
        <v>#REF!</v>
      </c>
      <c r="G57" s="41" t="e">
        <f t="shared" ref="G57:G61" si="39">F57+E57+D57+C57</f>
        <v>#REF!</v>
      </c>
      <c r="H57" s="41" t="e">
        <f t="shared" si="15"/>
        <v>#REF!</v>
      </c>
      <c r="I57" s="44"/>
    </row>
    <row r="58" spans="1:9" s="13" customFormat="1" ht="22.5" customHeight="1">
      <c r="A58" s="12"/>
      <c r="B58" s="30" t="s">
        <v>247</v>
      </c>
      <c r="C58" s="32" t="e">
        <f>SUMIFS(#REF!,#REF!,B58,#REF!,$B$53)</f>
        <v>#REF!</v>
      </c>
      <c r="D58" s="32" t="e">
        <f>SUMIFS(#REF!,#REF!,B58,#REF!,$B$53)</f>
        <v>#REF!</v>
      </c>
      <c r="E58" s="32" t="e">
        <f t="shared" ref="E58:E60" si="40">IF(C58&gt;D58,C58-D58,0)</f>
        <v>#REF!</v>
      </c>
      <c r="F58" s="32" t="e">
        <f t="shared" ref="F58:F60" si="41">IF(D58&gt;C58,D58-C58,0)</f>
        <v>#REF!</v>
      </c>
      <c r="G58" s="41" t="e">
        <f t="shared" si="39"/>
        <v>#REF!</v>
      </c>
      <c r="H58" s="41" t="e">
        <f t="shared" si="15"/>
        <v>#REF!</v>
      </c>
      <c r="I58" s="44"/>
    </row>
    <row r="59" spans="1:9" s="13" customFormat="1" ht="22.5" customHeight="1">
      <c r="A59" s="12"/>
      <c r="B59" s="30" t="s">
        <v>284</v>
      </c>
      <c r="C59" s="32" t="e">
        <f>SUMIFS(#REF!,#REF!,B59,#REF!,$B$53)</f>
        <v>#REF!</v>
      </c>
      <c r="D59" s="32" t="e">
        <f>SUMIFS(#REF!,#REF!,B59,#REF!,$B$53)</f>
        <v>#REF!</v>
      </c>
      <c r="E59" s="32" t="e">
        <f t="shared" si="40"/>
        <v>#REF!</v>
      </c>
      <c r="F59" s="32" t="e">
        <f t="shared" si="41"/>
        <v>#REF!</v>
      </c>
      <c r="G59" s="41" t="e">
        <f t="shared" si="39"/>
        <v>#REF!</v>
      </c>
      <c r="H59" s="41" t="e">
        <f t="shared" si="15"/>
        <v>#REF!</v>
      </c>
      <c r="I59" s="44"/>
    </row>
    <row r="60" spans="1:9" s="13" customFormat="1" ht="22.5" customHeight="1">
      <c r="A60" s="12"/>
      <c r="B60" s="30" t="s">
        <v>283</v>
      </c>
      <c r="C60" s="32" t="e">
        <f>SUMIFS(#REF!,#REF!,B60,#REF!,$B$53)</f>
        <v>#REF!</v>
      </c>
      <c r="D60" s="32" t="e">
        <f>SUMIFS(#REF!,#REF!,B60,#REF!,$B$53)</f>
        <v>#REF!</v>
      </c>
      <c r="E60" s="32" t="e">
        <f t="shared" si="40"/>
        <v>#REF!</v>
      </c>
      <c r="F60" s="32" t="e">
        <f t="shared" si="41"/>
        <v>#REF!</v>
      </c>
      <c r="G60" s="41" t="e">
        <f t="shared" si="39"/>
        <v>#REF!</v>
      </c>
      <c r="H60" s="41" t="e">
        <f t="shared" si="15"/>
        <v>#REF!</v>
      </c>
      <c r="I60" s="44"/>
    </row>
    <row r="61" spans="1:9" s="13" customFormat="1" ht="22.5" customHeight="1">
      <c r="A61" s="12"/>
      <c r="B61" s="30" t="s">
        <v>33</v>
      </c>
      <c r="C61" s="32" t="e">
        <f>SUMIFS(#REF!,#REF!,B61,#REF!,$B$53)</f>
        <v>#REF!</v>
      </c>
      <c r="D61" s="32" t="e">
        <f>SUMIFS(#REF!,#REF!,B61,#REF!,$B$53)</f>
        <v>#REF!</v>
      </c>
      <c r="E61" s="32" t="e">
        <f t="shared" si="33"/>
        <v>#REF!</v>
      </c>
      <c r="F61" s="32" t="e">
        <f t="shared" si="34"/>
        <v>#REF!</v>
      </c>
      <c r="G61" s="41" t="e">
        <f t="shared" si="39"/>
        <v>#REF!</v>
      </c>
      <c r="H61" s="41" t="e">
        <f t="shared" si="15"/>
        <v>#REF!</v>
      </c>
      <c r="I61" s="44"/>
    </row>
    <row r="62" spans="1:9" s="13" customFormat="1" ht="22.5" customHeight="1">
      <c r="A62" s="175">
        <v>10208</v>
      </c>
      <c r="B62" s="176" t="s">
        <v>19</v>
      </c>
      <c r="C62" s="38" t="e">
        <f>SUM(C63:C65)</f>
        <v>#REF!</v>
      </c>
      <c r="D62" s="38" t="e">
        <f>SUM(D63:D65)</f>
        <v>#REF!</v>
      </c>
      <c r="E62" s="180" t="e">
        <f>IF(C62&gt;D62,C62-D62,0)</f>
        <v>#REF!</v>
      </c>
      <c r="F62" s="180" t="e">
        <f>IF(D62&gt;C62,D62-C62,0)</f>
        <v>#REF!</v>
      </c>
      <c r="G62" s="41" t="e">
        <f t="shared" si="15"/>
        <v>#REF!</v>
      </c>
      <c r="H62" s="41" t="e">
        <f t="shared" si="15"/>
        <v>#REF!</v>
      </c>
      <c r="I62" s="44"/>
    </row>
    <row r="63" spans="1:9" s="13" customFormat="1" ht="22.5" customHeight="1">
      <c r="A63" s="12"/>
      <c r="B63" s="30" t="s">
        <v>247</v>
      </c>
      <c r="C63" s="32" t="e">
        <f>SUMIFS(#REF!,#REF!,B63,#REF!,$B$62)</f>
        <v>#REF!</v>
      </c>
      <c r="D63" s="32" t="e">
        <f>SUMIFS(#REF!,#REF!,B63,#REF!,$B$62)</f>
        <v>#REF!</v>
      </c>
      <c r="E63" s="32" t="e">
        <f t="shared" ref="E63:E65" si="42">IF(C63&gt;D63,C63-D63,0)</f>
        <v>#REF!</v>
      </c>
      <c r="F63" s="32" t="e">
        <f t="shared" ref="F63:F65" si="43">IF(D63&gt;C63,D63-C63,0)</f>
        <v>#REF!</v>
      </c>
      <c r="G63" s="41" t="e">
        <f t="shared" si="15"/>
        <v>#REF!</v>
      </c>
      <c r="H63" s="41" t="e">
        <f t="shared" si="15"/>
        <v>#REF!</v>
      </c>
      <c r="I63" s="44"/>
    </row>
    <row r="64" spans="1:9" s="13" customFormat="1" ht="22.5" customHeight="1">
      <c r="A64" s="12"/>
      <c r="B64" s="30"/>
      <c r="C64" s="32" t="e">
        <f>SUMIFS(#REF!,#REF!,B64,#REF!,$B$62)</f>
        <v>#REF!</v>
      </c>
      <c r="D64" s="32" t="e">
        <f>SUMIFS(#REF!,#REF!,B64,#REF!,$B$62)</f>
        <v>#REF!</v>
      </c>
      <c r="E64" s="32" t="e">
        <f t="shared" si="42"/>
        <v>#REF!</v>
      </c>
      <c r="F64" s="32" t="e">
        <f t="shared" si="43"/>
        <v>#REF!</v>
      </c>
      <c r="G64" s="41" t="e">
        <f t="shared" si="15"/>
        <v>#REF!</v>
      </c>
      <c r="H64" s="41" t="e">
        <f t="shared" si="15"/>
        <v>#REF!</v>
      </c>
      <c r="I64" s="44"/>
    </row>
    <row r="65" spans="1:9" s="13" customFormat="1" ht="22.5" customHeight="1">
      <c r="A65" s="12"/>
      <c r="B65" s="30"/>
      <c r="C65" s="32" t="e">
        <f>SUMIFS(#REF!,#REF!,B65,#REF!,$B$62)</f>
        <v>#REF!</v>
      </c>
      <c r="D65" s="32" t="e">
        <f>SUMIFS(#REF!,#REF!,B65,#REF!,$B$62)</f>
        <v>#REF!</v>
      </c>
      <c r="E65" s="32" t="e">
        <f t="shared" si="42"/>
        <v>#REF!</v>
      </c>
      <c r="F65" s="32" t="e">
        <f t="shared" si="43"/>
        <v>#REF!</v>
      </c>
      <c r="G65" s="41" t="e">
        <f t="shared" si="15"/>
        <v>#REF!</v>
      </c>
      <c r="H65" s="41" t="e">
        <f t="shared" si="15"/>
        <v>#REF!</v>
      </c>
      <c r="I65" s="44"/>
    </row>
    <row r="66" spans="1:9" s="13" customFormat="1" ht="22.5" customHeight="1">
      <c r="A66" s="175">
        <v>10207</v>
      </c>
      <c r="B66" s="176" t="s">
        <v>20</v>
      </c>
      <c r="C66" s="38" t="e">
        <f>SUM(C67:C75)</f>
        <v>#REF!</v>
      </c>
      <c r="D66" s="38" t="e">
        <f>SUM(D67:D75)</f>
        <v>#REF!</v>
      </c>
      <c r="E66" s="180" t="e">
        <f>IF(C66&gt;D66,C66-D66,0)</f>
        <v>#REF!</v>
      </c>
      <c r="F66" s="180" t="e">
        <f>IF(D66&gt;C66,D66-C66,0)</f>
        <v>#REF!</v>
      </c>
      <c r="G66" s="41" t="e">
        <f t="shared" si="15"/>
        <v>#REF!</v>
      </c>
      <c r="H66" s="41" t="e">
        <f t="shared" si="15"/>
        <v>#REF!</v>
      </c>
      <c r="I66" s="44"/>
    </row>
    <row r="67" spans="1:9" s="13" customFormat="1" ht="22.5" customHeight="1">
      <c r="A67" s="12"/>
      <c r="B67" s="30" t="s">
        <v>199</v>
      </c>
      <c r="C67" s="170" t="e">
        <f>SUMIFS(#REF!,#REF!,B67,#REF!,$B$66)</f>
        <v>#REF!</v>
      </c>
      <c r="D67" s="32" t="e">
        <f>SUMIFS(#REF!,#REF!,B67,#REF!,$B$66)</f>
        <v>#REF!</v>
      </c>
      <c r="E67" s="32" t="e">
        <f t="shared" ref="E67:E75" si="44">IF(C67&gt;D67,C67-D67,0)</f>
        <v>#REF!</v>
      </c>
      <c r="F67" s="32" t="e">
        <f t="shared" ref="F67:F75" si="45">IF(D67&gt;C67,D67-C67,0)</f>
        <v>#REF!</v>
      </c>
      <c r="G67" s="41" t="e">
        <f t="shared" si="15"/>
        <v>#REF!</v>
      </c>
      <c r="H67" s="41" t="e">
        <f t="shared" si="15"/>
        <v>#REF!</v>
      </c>
      <c r="I67" s="44"/>
    </row>
    <row r="68" spans="1:9" s="13" customFormat="1" ht="22.5" customHeight="1">
      <c r="A68" s="12"/>
      <c r="B68" s="30" t="s">
        <v>200</v>
      </c>
      <c r="C68" s="170" t="e">
        <f>SUMIFS(#REF!,#REF!,B68,#REF!,$B$66)</f>
        <v>#REF!</v>
      </c>
      <c r="D68" s="32" t="e">
        <f>SUMIFS(#REF!,#REF!,B68,#REF!,$B$66)</f>
        <v>#REF!</v>
      </c>
      <c r="E68" s="32" t="e">
        <f t="shared" si="44"/>
        <v>#REF!</v>
      </c>
      <c r="F68" s="32" t="e">
        <f t="shared" si="45"/>
        <v>#REF!</v>
      </c>
      <c r="G68" s="41" t="e">
        <f t="shared" ref="G68:H170" si="46">F68+E68+D68+C68</f>
        <v>#REF!</v>
      </c>
      <c r="H68" s="41" t="e">
        <f t="shared" si="46"/>
        <v>#REF!</v>
      </c>
      <c r="I68" s="44"/>
    </row>
    <row r="69" spans="1:9" s="13" customFormat="1" ht="22.5" customHeight="1">
      <c r="A69" s="12"/>
      <c r="B69" s="30" t="s">
        <v>39</v>
      </c>
      <c r="C69" s="32" t="e">
        <f>SUMIFS(#REF!,#REF!,B69,#REF!,$B$66)</f>
        <v>#REF!</v>
      </c>
      <c r="D69" s="32" t="e">
        <f>SUMIFS(#REF!,#REF!,B69,#REF!,$B$66)</f>
        <v>#REF!</v>
      </c>
      <c r="E69" s="32" t="e">
        <f t="shared" si="44"/>
        <v>#REF!</v>
      </c>
      <c r="F69" s="32" t="e">
        <f t="shared" si="45"/>
        <v>#REF!</v>
      </c>
      <c r="G69" s="41" t="e">
        <f t="shared" si="46"/>
        <v>#REF!</v>
      </c>
      <c r="H69" s="41" t="e">
        <f t="shared" si="46"/>
        <v>#REF!</v>
      </c>
      <c r="I69" s="44"/>
    </row>
    <row r="70" spans="1:9" s="13" customFormat="1" ht="22.5" customHeight="1">
      <c r="A70" s="12"/>
      <c r="B70" s="30" t="s">
        <v>305</v>
      </c>
      <c r="C70" s="32" t="e">
        <f>SUMIFS(#REF!,#REF!,B70,#REF!,$B$66)</f>
        <v>#REF!</v>
      </c>
      <c r="D70" s="32" t="e">
        <f>SUMIFS(#REF!,#REF!,B70,#REF!,$B$66)</f>
        <v>#REF!</v>
      </c>
      <c r="E70" s="32" t="e">
        <f t="shared" si="44"/>
        <v>#REF!</v>
      </c>
      <c r="F70" s="32" t="e">
        <f t="shared" si="45"/>
        <v>#REF!</v>
      </c>
      <c r="G70" s="41" t="e">
        <f t="shared" si="46"/>
        <v>#REF!</v>
      </c>
      <c r="H70" s="41" t="e">
        <f t="shared" si="46"/>
        <v>#REF!</v>
      </c>
      <c r="I70" s="44"/>
    </row>
    <row r="71" spans="1:9" s="13" customFormat="1" ht="22.5" customHeight="1">
      <c r="A71" s="12"/>
      <c r="B71" s="30" t="s">
        <v>41</v>
      </c>
      <c r="C71" s="32" t="e">
        <f>SUMIFS(#REF!,#REF!,B71,#REF!,$B$66)</f>
        <v>#REF!</v>
      </c>
      <c r="D71" s="32" t="e">
        <f>SUMIFS(#REF!,#REF!,B71,#REF!,$B$66)</f>
        <v>#REF!</v>
      </c>
      <c r="E71" s="32" t="e">
        <f t="shared" si="44"/>
        <v>#REF!</v>
      </c>
      <c r="F71" s="32" t="e">
        <f t="shared" si="45"/>
        <v>#REF!</v>
      </c>
      <c r="G71" s="41" t="e">
        <f t="shared" si="46"/>
        <v>#REF!</v>
      </c>
      <c r="H71" s="41" t="e">
        <f t="shared" si="46"/>
        <v>#REF!</v>
      </c>
      <c r="I71" s="44"/>
    </row>
    <row r="72" spans="1:9" s="13" customFormat="1" ht="22.5" customHeight="1">
      <c r="A72" s="12"/>
      <c r="B72" s="30" t="s">
        <v>103</v>
      </c>
      <c r="C72" s="32" t="e">
        <f>SUMIFS(#REF!,#REF!,B72,#REF!,$B$66)</f>
        <v>#REF!</v>
      </c>
      <c r="D72" s="32" t="e">
        <f>SUMIFS(#REF!,#REF!,B72,#REF!,$B$66)</f>
        <v>#REF!</v>
      </c>
      <c r="E72" s="32" t="e">
        <f t="shared" si="44"/>
        <v>#REF!</v>
      </c>
      <c r="F72" s="32" t="e">
        <f t="shared" si="45"/>
        <v>#REF!</v>
      </c>
      <c r="G72" s="41" t="e">
        <f t="shared" si="46"/>
        <v>#REF!</v>
      </c>
      <c r="H72" s="41" t="e">
        <f t="shared" si="46"/>
        <v>#REF!</v>
      </c>
      <c r="I72" s="44"/>
    </row>
    <row r="73" spans="1:9" s="13" customFormat="1" ht="22.5" customHeight="1">
      <c r="A73" s="12"/>
      <c r="B73" s="30" t="s">
        <v>42</v>
      </c>
      <c r="C73" s="32" t="e">
        <f>SUMIFS(#REF!,#REF!,B73,#REF!,$B$66)</f>
        <v>#REF!</v>
      </c>
      <c r="D73" s="32" t="e">
        <f>SUMIFS(#REF!,#REF!,B73,#REF!,$B$66)</f>
        <v>#REF!</v>
      </c>
      <c r="E73" s="32" t="e">
        <f t="shared" si="44"/>
        <v>#REF!</v>
      </c>
      <c r="F73" s="32" t="e">
        <f t="shared" si="45"/>
        <v>#REF!</v>
      </c>
      <c r="G73" s="41" t="e">
        <f t="shared" si="46"/>
        <v>#REF!</v>
      </c>
      <c r="H73" s="41" t="e">
        <f t="shared" si="46"/>
        <v>#REF!</v>
      </c>
      <c r="I73" s="44"/>
    </row>
    <row r="74" spans="1:9" s="13" customFormat="1" ht="22.5" customHeight="1">
      <c r="A74" s="12"/>
      <c r="B74" s="30" t="s">
        <v>252</v>
      </c>
      <c r="C74" s="32" t="e">
        <f>SUMIFS(#REF!,#REF!,B74,#REF!,$B$66)</f>
        <v>#REF!</v>
      </c>
      <c r="D74" s="32" t="e">
        <f>SUMIFS(#REF!,#REF!,B74,#REF!,$B$66)</f>
        <v>#REF!</v>
      </c>
      <c r="E74" s="32" t="e">
        <f t="shared" ref="E74" si="47">IF(C74&gt;D74,C74-D74,0)</f>
        <v>#REF!</v>
      </c>
      <c r="F74" s="32" t="e">
        <f t="shared" ref="F74" si="48">IF(D74&gt;C74,D74-C74,0)</f>
        <v>#REF!</v>
      </c>
      <c r="G74" s="41" t="e">
        <f t="shared" ref="G74:G75" si="49">F74+E74+D74+C74</f>
        <v>#REF!</v>
      </c>
      <c r="H74" s="41" t="e">
        <f t="shared" ref="H74:H75" si="50">G74+F74+E74+D74</f>
        <v>#REF!</v>
      </c>
      <c r="I74" s="44"/>
    </row>
    <row r="75" spans="1:9" s="13" customFormat="1" ht="22.5" customHeight="1">
      <c r="A75" s="12"/>
      <c r="B75" s="30"/>
      <c r="C75" s="32" t="e">
        <f>SUMIFS(#REF!,#REF!,B75,#REF!,$B$66)</f>
        <v>#REF!</v>
      </c>
      <c r="D75" s="32" t="e">
        <f>SUMIFS(#REF!,#REF!,B75,#REF!,$B$66)</f>
        <v>#REF!</v>
      </c>
      <c r="E75" s="32" t="e">
        <f t="shared" si="44"/>
        <v>#REF!</v>
      </c>
      <c r="F75" s="32" t="e">
        <f t="shared" si="45"/>
        <v>#REF!</v>
      </c>
      <c r="G75" s="41" t="e">
        <f t="shared" si="49"/>
        <v>#REF!</v>
      </c>
      <c r="H75" s="41" t="e">
        <f t="shared" si="50"/>
        <v>#REF!</v>
      </c>
      <c r="I75" s="44"/>
    </row>
    <row r="76" spans="1:9" s="13" customFormat="1" ht="22.5" customHeight="1">
      <c r="A76" s="175">
        <v>10208</v>
      </c>
      <c r="B76" s="176" t="s">
        <v>18</v>
      </c>
      <c r="C76" s="38" t="e">
        <f>SUM(C77:C78)</f>
        <v>#REF!</v>
      </c>
      <c r="D76" s="38" t="e">
        <f>SUM(D77:D78)</f>
        <v>#REF!</v>
      </c>
      <c r="E76" s="180" t="e">
        <f>IF(C76&gt;D76,C76-D76,0)</f>
        <v>#REF!</v>
      </c>
      <c r="F76" s="180" t="e">
        <f>IF(D76&gt;C76,D76-C76,0)</f>
        <v>#REF!</v>
      </c>
      <c r="G76" s="41" t="e">
        <f t="shared" si="46"/>
        <v>#REF!</v>
      </c>
      <c r="H76" s="41" t="e">
        <f t="shared" si="46"/>
        <v>#REF!</v>
      </c>
      <c r="I76" s="44"/>
    </row>
    <row r="77" spans="1:9" s="13" customFormat="1" ht="22.5" customHeight="1">
      <c r="A77" s="12"/>
      <c r="B77" s="30" t="s">
        <v>171</v>
      </c>
      <c r="C77" s="32" t="e">
        <f>SUMIFS(#REF!,#REF!,B77,#REF!,$B$76)</f>
        <v>#REF!</v>
      </c>
      <c r="D77" s="32" t="e">
        <f>SUMIFS(#REF!,#REF!,B77,#REF!,$B$76)</f>
        <v>#REF!</v>
      </c>
      <c r="E77" s="32" t="e">
        <f t="shared" ref="E77:E78" si="51">IF(C77&gt;D77,C77-D77,0)</f>
        <v>#REF!</v>
      </c>
      <c r="F77" s="32" t="e">
        <f t="shared" ref="F77:F78" si="52">IF(D77&gt;C77,D77-C77,0)</f>
        <v>#REF!</v>
      </c>
      <c r="G77" s="41" t="e">
        <f t="shared" si="46"/>
        <v>#REF!</v>
      </c>
      <c r="H77" s="41" t="e">
        <f t="shared" si="46"/>
        <v>#REF!</v>
      </c>
      <c r="I77" s="44"/>
    </row>
    <row r="78" spans="1:9" s="13" customFormat="1" ht="22.5" customHeight="1">
      <c r="A78" s="12"/>
      <c r="B78" s="30"/>
      <c r="C78" s="32" t="e">
        <f>SUMIFS(#REF!,#REF!,B78,#REF!,$B$76)</f>
        <v>#REF!</v>
      </c>
      <c r="D78" s="32" t="e">
        <f>SUMIFS(#REF!,#REF!,B78,#REF!,$B$76)</f>
        <v>#REF!</v>
      </c>
      <c r="E78" s="32" t="e">
        <f t="shared" si="51"/>
        <v>#REF!</v>
      </c>
      <c r="F78" s="32" t="e">
        <f t="shared" si="52"/>
        <v>#REF!</v>
      </c>
      <c r="G78" s="41" t="e">
        <f t="shared" si="46"/>
        <v>#REF!</v>
      </c>
      <c r="H78" s="41" t="e">
        <f t="shared" si="46"/>
        <v>#REF!</v>
      </c>
      <c r="I78" s="44"/>
    </row>
    <row r="79" spans="1:9" s="13" customFormat="1" ht="22.5" customHeight="1">
      <c r="A79" s="175">
        <v>10209</v>
      </c>
      <c r="B79" s="176" t="s">
        <v>21</v>
      </c>
      <c r="C79" s="38" t="e">
        <f>SUM(C80:C82)</f>
        <v>#REF!</v>
      </c>
      <c r="D79" s="38" t="e">
        <f>SUM(D80:D82)</f>
        <v>#REF!</v>
      </c>
      <c r="E79" s="180" t="e">
        <f>IF(C79&gt;D79,C79-D79,0)</f>
        <v>#REF!</v>
      </c>
      <c r="F79" s="180" t="e">
        <f>IF(D79&gt;C79,D79-C79,0)</f>
        <v>#REF!</v>
      </c>
      <c r="G79" s="41" t="e">
        <f t="shared" si="46"/>
        <v>#REF!</v>
      </c>
      <c r="H79" s="41" t="e">
        <f t="shared" si="46"/>
        <v>#REF!</v>
      </c>
      <c r="I79" s="44"/>
    </row>
    <row r="80" spans="1:9" s="13" customFormat="1" ht="22.5" customHeight="1">
      <c r="A80" s="12"/>
      <c r="B80" s="30" t="s">
        <v>191</v>
      </c>
      <c r="C80" s="32" t="e">
        <f>SUMIFS(#REF!,#REF!,B80,#REF!,$B$79)</f>
        <v>#REF!</v>
      </c>
      <c r="D80" s="32" t="e">
        <f>SUMIFS(#REF!,#REF!,B80,#REF!,$B$79)</f>
        <v>#REF!</v>
      </c>
      <c r="E80" s="32" t="e">
        <f t="shared" ref="E80:E82" si="53">IF(C80&gt;D80,C80-D80,0)</f>
        <v>#REF!</v>
      </c>
      <c r="F80" s="32" t="e">
        <f t="shared" ref="F80:F82" si="54">IF(D80&gt;C80,D80-C80,0)</f>
        <v>#REF!</v>
      </c>
      <c r="G80" s="41" t="e">
        <f t="shared" si="46"/>
        <v>#REF!</v>
      </c>
      <c r="H80" s="41" t="e">
        <f t="shared" si="46"/>
        <v>#REF!</v>
      </c>
      <c r="I80" s="44"/>
    </row>
    <row r="81" spans="1:9" s="13" customFormat="1" ht="22.5" customHeight="1">
      <c r="A81" s="12"/>
      <c r="B81" s="30"/>
      <c r="C81" s="32" t="e">
        <f>SUMIFS(#REF!,#REF!,B81,#REF!,$B$79)</f>
        <v>#REF!</v>
      </c>
      <c r="D81" s="32" t="e">
        <f>SUMIFS(#REF!,#REF!,B81,#REF!,$B$79)</f>
        <v>#REF!</v>
      </c>
      <c r="E81" s="32" t="e">
        <f t="shared" si="53"/>
        <v>#REF!</v>
      </c>
      <c r="F81" s="32" t="e">
        <f t="shared" si="54"/>
        <v>#REF!</v>
      </c>
      <c r="G81" s="41" t="e">
        <f t="shared" si="46"/>
        <v>#REF!</v>
      </c>
      <c r="H81" s="41" t="e">
        <f t="shared" si="46"/>
        <v>#REF!</v>
      </c>
      <c r="I81" s="44"/>
    </row>
    <row r="82" spans="1:9" s="13" customFormat="1" ht="22.5" customHeight="1">
      <c r="A82" s="12"/>
      <c r="B82" s="30"/>
      <c r="C82" s="32" t="e">
        <f>SUMIFS(#REF!,#REF!,B82,#REF!,$B$79)</f>
        <v>#REF!</v>
      </c>
      <c r="D82" s="32" t="e">
        <f>SUMIFS(#REF!,#REF!,B82,#REF!,$B$79)</f>
        <v>#REF!</v>
      </c>
      <c r="E82" s="32" t="e">
        <f t="shared" si="53"/>
        <v>#REF!</v>
      </c>
      <c r="F82" s="32" t="e">
        <f t="shared" si="54"/>
        <v>#REF!</v>
      </c>
      <c r="G82" s="41" t="e">
        <f t="shared" si="46"/>
        <v>#REF!</v>
      </c>
      <c r="H82" s="41" t="e">
        <f t="shared" si="46"/>
        <v>#REF!</v>
      </c>
      <c r="I82" s="44"/>
    </row>
    <row r="83" spans="1:9" s="13" customFormat="1" ht="22.5" customHeight="1">
      <c r="A83" s="175">
        <v>10212</v>
      </c>
      <c r="B83" s="176" t="s">
        <v>183</v>
      </c>
      <c r="C83" s="38" t="e">
        <f>SUM(C84:C89)</f>
        <v>#REF!</v>
      </c>
      <c r="D83" s="38" t="e">
        <f>SUM(D84:D89)</f>
        <v>#REF!</v>
      </c>
      <c r="E83" s="180" t="e">
        <f>IF(C83&gt;D83,C83-D83,0)</f>
        <v>#REF!</v>
      </c>
      <c r="F83" s="180" t="e">
        <f>IF(D83&gt;C83,D83-C83,0)</f>
        <v>#REF!</v>
      </c>
      <c r="G83" s="41" t="e">
        <f t="shared" si="46"/>
        <v>#REF!</v>
      </c>
      <c r="H83" s="41" t="e">
        <f t="shared" si="46"/>
        <v>#REF!</v>
      </c>
      <c r="I83" s="44"/>
    </row>
    <row r="84" spans="1:9" s="13" customFormat="1" ht="22.5" customHeight="1">
      <c r="A84" s="12"/>
      <c r="B84" s="159" t="s">
        <v>161</v>
      </c>
      <c r="C84" s="170" t="e">
        <f>SUMIFS(#REF!,#REF!,B84,#REF!,$B$83)</f>
        <v>#REF!</v>
      </c>
      <c r="D84" s="32" t="e">
        <f>SUMIFS(#REF!,#REF!,B84,#REF!,$B$83)</f>
        <v>#REF!</v>
      </c>
      <c r="E84" s="32" t="e">
        <f>IF(C84&gt;D84,C84-D84,0)</f>
        <v>#REF!</v>
      </c>
      <c r="F84" s="32" t="e">
        <f>IF(D84&gt;C84,D84-C84,0)</f>
        <v>#REF!</v>
      </c>
      <c r="G84" s="41" t="e">
        <f t="shared" si="46"/>
        <v>#REF!</v>
      </c>
      <c r="H84" s="41" t="e">
        <f t="shared" si="46"/>
        <v>#REF!</v>
      </c>
      <c r="I84" s="44"/>
    </row>
    <row r="85" spans="1:9" s="13" customFormat="1" ht="22.5" customHeight="1">
      <c r="A85" s="12"/>
      <c r="B85" s="159" t="s">
        <v>162</v>
      </c>
      <c r="C85" s="170" t="e">
        <f>SUMIFS(#REF!,#REF!,B85,#REF!,$B$83)</f>
        <v>#REF!</v>
      </c>
      <c r="D85" s="32" t="e">
        <f>SUMIFS(#REF!,#REF!,B85,#REF!,$B$83)</f>
        <v>#REF!</v>
      </c>
      <c r="E85" s="32" t="e">
        <f t="shared" ref="E85:E89" si="55">IF(C85&gt;D85,C85-D85,0)</f>
        <v>#REF!</v>
      </c>
      <c r="F85" s="32" t="e">
        <f t="shared" ref="F85:F89" si="56">IF(D85&gt;C85,D85-C85,0)</f>
        <v>#REF!</v>
      </c>
      <c r="G85" s="41" t="e">
        <f t="shared" si="46"/>
        <v>#REF!</v>
      </c>
      <c r="H85" s="41" t="e">
        <f t="shared" si="46"/>
        <v>#REF!</v>
      </c>
      <c r="I85" s="44"/>
    </row>
    <row r="86" spans="1:9" s="13" customFormat="1" ht="22.5" customHeight="1">
      <c r="A86" s="12"/>
      <c r="B86" s="159" t="s">
        <v>181</v>
      </c>
      <c r="C86" s="170" t="e">
        <f>SUMIFS(#REF!,#REF!,B86,#REF!,$B$83)</f>
        <v>#REF!</v>
      </c>
      <c r="D86" s="32" t="e">
        <f>SUMIFS(#REF!,#REF!,B86,#REF!,$B$83)</f>
        <v>#REF!</v>
      </c>
      <c r="E86" s="32" t="e">
        <f t="shared" si="55"/>
        <v>#REF!</v>
      </c>
      <c r="F86" s="32" t="e">
        <f t="shared" si="56"/>
        <v>#REF!</v>
      </c>
      <c r="G86" s="41" t="e">
        <f t="shared" ref="G86:G87" si="57">F86+E86+D86+C86</f>
        <v>#REF!</v>
      </c>
      <c r="H86" s="41" t="e">
        <f t="shared" si="46"/>
        <v>#REF!</v>
      </c>
      <c r="I86" s="44"/>
    </row>
    <row r="87" spans="1:9" s="13" customFormat="1" ht="22.5" customHeight="1">
      <c r="A87" s="12"/>
      <c r="B87" s="159" t="s">
        <v>182</v>
      </c>
      <c r="C87" s="170" t="e">
        <f>SUMIFS(#REF!,#REF!,B87,#REF!,$B$83)</f>
        <v>#REF!</v>
      </c>
      <c r="D87" s="32" t="e">
        <f>SUMIFS(#REF!,#REF!,B87,#REF!,$B$83)</f>
        <v>#REF!</v>
      </c>
      <c r="E87" s="32" t="e">
        <f t="shared" si="55"/>
        <v>#REF!</v>
      </c>
      <c r="F87" s="32" t="e">
        <f t="shared" si="56"/>
        <v>#REF!</v>
      </c>
      <c r="G87" s="41" t="e">
        <f t="shared" si="57"/>
        <v>#REF!</v>
      </c>
      <c r="H87" s="41" t="e">
        <f t="shared" si="46"/>
        <v>#REF!</v>
      </c>
      <c r="I87" s="44"/>
    </row>
    <row r="88" spans="1:9" s="13" customFormat="1" ht="22.5" customHeight="1">
      <c r="A88" s="12"/>
      <c r="B88" s="159"/>
      <c r="C88" s="170" t="e">
        <f>SUMIFS(#REF!,#REF!,B88,#REF!,$B$83)</f>
        <v>#REF!</v>
      </c>
      <c r="D88" s="32" t="e">
        <f>SUMIFS(#REF!,#REF!,B88,#REF!,$B$83)</f>
        <v>#REF!</v>
      </c>
      <c r="E88" s="32" t="e">
        <f t="shared" si="55"/>
        <v>#REF!</v>
      </c>
      <c r="F88" s="32" t="e">
        <f t="shared" si="56"/>
        <v>#REF!</v>
      </c>
      <c r="G88" s="41" t="e">
        <f t="shared" ref="G88" si="58">F88+E88+D88+C88</f>
        <v>#REF!</v>
      </c>
      <c r="H88" s="41" t="e">
        <f t="shared" si="46"/>
        <v>#REF!</v>
      </c>
      <c r="I88" s="44"/>
    </row>
    <row r="89" spans="1:9" s="13" customFormat="1" ht="22.5" customHeight="1">
      <c r="A89" s="12"/>
      <c r="B89" s="159"/>
      <c r="C89" s="170" t="e">
        <f>SUMIFS(#REF!,#REF!,B89,#REF!,$B$83)</f>
        <v>#REF!</v>
      </c>
      <c r="D89" s="32" t="e">
        <f>SUMIFS(#REF!,#REF!,B89,#REF!,$B$83)</f>
        <v>#REF!</v>
      </c>
      <c r="E89" s="32" t="e">
        <f t="shared" si="55"/>
        <v>#REF!</v>
      </c>
      <c r="F89" s="32" t="e">
        <f t="shared" si="56"/>
        <v>#REF!</v>
      </c>
      <c r="G89" s="41" t="e">
        <f t="shared" si="46"/>
        <v>#REF!</v>
      </c>
      <c r="H89" s="41" t="e">
        <f t="shared" si="46"/>
        <v>#REF!</v>
      </c>
      <c r="I89" s="44"/>
    </row>
    <row r="90" spans="1:9" s="13" customFormat="1" ht="22.5" customHeight="1">
      <c r="A90" s="175">
        <v>10210</v>
      </c>
      <c r="B90" s="176" t="s">
        <v>2</v>
      </c>
      <c r="C90" s="38" t="e">
        <f>SUM(C91:C120)</f>
        <v>#REF!</v>
      </c>
      <c r="D90" s="38" t="e">
        <f>SUM(D91:D120)</f>
        <v>#REF!</v>
      </c>
      <c r="E90" s="180" t="e">
        <f>IF(C90&gt;D90,C90-D90,0)</f>
        <v>#REF!</v>
      </c>
      <c r="F90" s="180" t="e">
        <f>IF(D90&gt;C90,D90-C90,0)</f>
        <v>#REF!</v>
      </c>
      <c r="G90" s="41" t="e">
        <f t="shared" si="46"/>
        <v>#REF!</v>
      </c>
      <c r="H90" s="41" t="e">
        <f t="shared" si="46"/>
        <v>#REF!</v>
      </c>
      <c r="I90" s="44"/>
    </row>
    <row r="91" spans="1:9" s="13" customFormat="1" ht="22.5" customHeight="1">
      <c r="A91" s="12"/>
      <c r="B91" s="15" t="s">
        <v>151</v>
      </c>
      <c r="C91" s="32" t="e">
        <f>SUMIFS(#REF!,#REF!,B91,#REF!,$B$90)</f>
        <v>#REF!</v>
      </c>
      <c r="D91" s="32" t="e">
        <f>SUMIFS(#REF!,#REF!,B91,#REF!,$B$90)</f>
        <v>#REF!</v>
      </c>
      <c r="E91" s="32" t="e">
        <f t="shared" ref="E91:E196" si="59">IF(C91&gt;D91,C91-D91,0)</f>
        <v>#REF!</v>
      </c>
      <c r="F91" s="32" t="e">
        <f t="shared" ref="F91:F196" si="60">IF(D91&gt;C91,D91-C91,0)</f>
        <v>#REF!</v>
      </c>
      <c r="G91" s="41" t="e">
        <f t="shared" si="46"/>
        <v>#REF!</v>
      </c>
      <c r="H91" s="41" t="e">
        <f t="shared" si="46"/>
        <v>#REF!</v>
      </c>
      <c r="I91" s="44"/>
    </row>
    <row r="92" spans="1:9" s="13" customFormat="1" ht="22.5" customHeight="1">
      <c r="A92" s="12"/>
      <c r="B92" s="15" t="s">
        <v>152</v>
      </c>
      <c r="C92" s="32" t="e">
        <f>SUMIFS(#REF!,#REF!,B92,#REF!,$B$90)</f>
        <v>#REF!</v>
      </c>
      <c r="D92" s="32" t="e">
        <f>SUMIFS(#REF!,#REF!,B92,#REF!,$B$90)</f>
        <v>#REF!</v>
      </c>
      <c r="E92" s="32" t="e">
        <f t="shared" si="59"/>
        <v>#REF!</v>
      </c>
      <c r="F92" s="32" t="e">
        <f t="shared" si="60"/>
        <v>#REF!</v>
      </c>
      <c r="G92" s="41" t="e">
        <f t="shared" si="46"/>
        <v>#REF!</v>
      </c>
      <c r="H92" s="41" t="e">
        <f t="shared" si="46"/>
        <v>#REF!</v>
      </c>
      <c r="I92" s="44"/>
    </row>
    <row r="93" spans="1:9" s="13" customFormat="1" ht="22.5" customHeight="1">
      <c r="A93" s="12"/>
      <c r="B93" s="15" t="s">
        <v>153</v>
      </c>
      <c r="C93" s="32" t="e">
        <f>SUMIFS(#REF!,#REF!,B93,#REF!,$B$90)</f>
        <v>#REF!</v>
      </c>
      <c r="D93" s="32" t="e">
        <f>SUMIFS(#REF!,#REF!,B93,#REF!,$B$90)</f>
        <v>#REF!</v>
      </c>
      <c r="E93" s="32" t="e">
        <f t="shared" si="59"/>
        <v>#REF!</v>
      </c>
      <c r="F93" s="32" t="e">
        <f t="shared" si="60"/>
        <v>#REF!</v>
      </c>
      <c r="G93" s="41" t="e">
        <f t="shared" si="46"/>
        <v>#REF!</v>
      </c>
      <c r="H93" s="41" t="e">
        <f t="shared" si="46"/>
        <v>#REF!</v>
      </c>
      <c r="I93" s="44"/>
    </row>
    <row r="94" spans="1:9" s="13" customFormat="1" ht="22.5" customHeight="1">
      <c r="A94" s="12"/>
      <c r="B94" s="15" t="s">
        <v>154</v>
      </c>
      <c r="C94" s="32" t="e">
        <f>SUMIFS(#REF!,#REF!,B94,#REF!,$B$90)</f>
        <v>#REF!</v>
      </c>
      <c r="D94" s="32" t="e">
        <f>SUMIFS(#REF!,#REF!,B94,#REF!,$B$90)</f>
        <v>#REF!</v>
      </c>
      <c r="E94" s="32" t="e">
        <f t="shared" si="59"/>
        <v>#REF!</v>
      </c>
      <c r="F94" s="32" t="e">
        <f t="shared" si="60"/>
        <v>#REF!</v>
      </c>
      <c r="G94" s="41" t="e">
        <f t="shared" si="46"/>
        <v>#REF!</v>
      </c>
      <c r="H94" s="41" t="e">
        <f t="shared" si="46"/>
        <v>#REF!</v>
      </c>
      <c r="I94" s="44"/>
    </row>
    <row r="95" spans="1:9" s="13" customFormat="1" ht="22.5" customHeight="1">
      <c r="A95" s="12"/>
      <c r="B95" s="15" t="s">
        <v>155</v>
      </c>
      <c r="C95" s="32" t="e">
        <f>SUMIFS(#REF!,#REF!,B95,#REF!,$B$90)</f>
        <v>#REF!</v>
      </c>
      <c r="D95" s="32" t="e">
        <f>SUMIFS(#REF!,#REF!,B95,#REF!,$B$90)</f>
        <v>#REF!</v>
      </c>
      <c r="E95" s="32" t="e">
        <f t="shared" si="59"/>
        <v>#REF!</v>
      </c>
      <c r="F95" s="32" t="e">
        <f t="shared" si="60"/>
        <v>#REF!</v>
      </c>
      <c r="G95" s="41" t="e">
        <f t="shared" si="46"/>
        <v>#REF!</v>
      </c>
      <c r="H95" s="41" t="e">
        <f t="shared" si="46"/>
        <v>#REF!</v>
      </c>
      <c r="I95" s="44"/>
    </row>
    <row r="96" spans="1:9" s="13" customFormat="1" ht="22.5" customHeight="1">
      <c r="A96" s="12"/>
      <c r="B96" s="15" t="s">
        <v>157</v>
      </c>
      <c r="C96" s="32" t="e">
        <f>SUMIFS(#REF!,#REF!,B96,#REF!,$B$90)</f>
        <v>#REF!</v>
      </c>
      <c r="D96" s="32" t="e">
        <f>SUMIFS(#REF!,#REF!,B96,#REF!,$B$90)</f>
        <v>#REF!</v>
      </c>
      <c r="E96" s="32" t="e">
        <f t="shared" si="59"/>
        <v>#REF!</v>
      </c>
      <c r="F96" s="32" t="e">
        <f t="shared" si="60"/>
        <v>#REF!</v>
      </c>
      <c r="G96" s="41" t="e">
        <f t="shared" si="46"/>
        <v>#REF!</v>
      </c>
      <c r="H96" s="41" t="e">
        <f t="shared" si="46"/>
        <v>#REF!</v>
      </c>
      <c r="I96" s="44"/>
    </row>
    <row r="97" spans="1:9" s="13" customFormat="1" ht="22.5" customHeight="1">
      <c r="A97" s="12"/>
      <c r="B97" s="15" t="s">
        <v>156</v>
      </c>
      <c r="C97" s="32" t="e">
        <f>SUMIFS(#REF!,#REF!,B97,#REF!,$B$90)</f>
        <v>#REF!</v>
      </c>
      <c r="D97" s="32" t="e">
        <f>SUMIFS(#REF!,#REF!,B97,#REF!,$B$90)</f>
        <v>#REF!</v>
      </c>
      <c r="E97" s="32" t="e">
        <f t="shared" si="59"/>
        <v>#REF!</v>
      </c>
      <c r="F97" s="32" t="e">
        <f t="shared" si="60"/>
        <v>#REF!</v>
      </c>
      <c r="G97" s="41" t="e">
        <f t="shared" si="46"/>
        <v>#REF!</v>
      </c>
      <c r="H97" s="41" t="e">
        <f t="shared" si="46"/>
        <v>#REF!</v>
      </c>
      <c r="I97" s="44"/>
    </row>
    <row r="98" spans="1:9" s="13" customFormat="1" ht="22.5" customHeight="1">
      <c r="A98" s="12"/>
      <c r="B98" s="15" t="s">
        <v>158</v>
      </c>
      <c r="C98" s="32" t="e">
        <f>SUMIFS(#REF!,#REF!,B98,#REF!,$B$90)</f>
        <v>#REF!</v>
      </c>
      <c r="D98" s="32" t="e">
        <f>SUMIFS(#REF!,#REF!,B98,#REF!,$B$90)</f>
        <v>#REF!</v>
      </c>
      <c r="E98" s="32" t="e">
        <f t="shared" si="59"/>
        <v>#REF!</v>
      </c>
      <c r="F98" s="32" t="e">
        <f t="shared" si="60"/>
        <v>#REF!</v>
      </c>
      <c r="G98" s="41" t="e">
        <f t="shared" si="46"/>
        <v>#REF!</v>
      </c>
      <c r="H98" s="41" t="e">
        <f t="shared" si="46"/>
        <v>#REF!</v>
      </c>
      <c r="I98" s="44"/>
    </row>
    <row r="99" spans="1:9" s="13" customFormat="1" ht="22.5" customHeight="1">
      <c r="A99" s="12"/>
      <c r="B99" s="15" t="s">
        <v>159</v>
      </c>
      <c r="C99" s="32" t="e">
        <f>SUMIFS(#REF!,#REF!,B99,#REF!,$B$90)</f>
        <v>#REF!</v>
      </c>
      <c r="D99" s="32" t="e">
        <f>SUMIFS(#REF!,#REF!,B99,#REF!,$B$90)</f>
        <v>#REF!</v>
      </c>
      <c r="E99" s="32" t="e">
        <f t="shared" si="59"/>
        <v>#REF!</v>
      </c>
      <c r="F99" s="32" t="e">
        <f t="shared" si="60"/>
        <v>#REF!</v>
      </c>
      <c r="G99" s="41" t="e">
        <f t="shared" si="46"/>
        <v>#REF!</v>
      </c>
      <c r="H99" s="41" t="e">
        <f t="shared" si="46"/>
        <v>#REF!</v>
      </c>
      <c r="I99" s="44"/>
    </row>
    <row r="100" spans="1:9" s="13" customFormat="1" ht="22.5" customHeight="1">
      <c r="A100" s="12"/>
      <c r="B100" s="15" t="s">
        <v>160</v>
      </c>
      <c r="C100" s="32" t="e">
        <f>SUMIFS(#REF!,#REF!,B100,#REF!,$B$90)</f>
        <v>#REF!</v>
      </c>
      <c r="D100" s="32" t="e">
        <f>SUMIFS(#REF!,#REF!,B100,#REF!,$B$90)</f>
        <v>#REF!</v>
      </c>
      <c r="E100" s="32" t="e">
        <f t="shared" si="59"/>
        <v>#REF!</v>
      </c>
      <c r="F100" s="32" t="e">
        <f t="shared" si="60"/>
        <v>#REF!</v>
      </c>
      <c r="G100" s="41" t="e">
        <f t="shared" si="46"/>
        <v>#REF!</v>
      </c>
      <c r="H100" s="41" t="e">
        <f t="shared" si="46"/>
        <v>#REF!</v>
      </c>
      <c r="I100" s="44"/>
    </row>
    <row r="101" spans="1:9" s="13" customFormat="1" ht="22.5" customHeight="1">
      <c r="A101" s="12"/>
      <c r="B101" s="15" t="s">
        <v>227</v>
      </c>
      <c r="C101" s="32" t="e">
        <f>SUMIFS(#REF!,#REF!,B101,#REF!,$B$90)</f>
        <v>#REF!</v>
      </c>
      <c r="D101" s="32" t="e">
        <f>SUMIFS(#REF!,#REF!,B101,#REF!,$B$90)</f>
        <v>#REF!</v>
      </c>
      <c r="E101" s="32" t="e">
        <f t="shared" ref="E101:E108" si="61">IF(C101&gt;D101,C101-D101,0)</f>
        <v>#REF!</v>
      </c>
      <c r="F101" s="32" t="e">
        <f t="shared" ref="F101:F108" si="62">IF(D101&gt;C101,D101-C101,0)</f>
        <v>#REF!</v>
      </c>
      <c r="G101" s="41" t="e">
        <f t="shared" si="46"/>
        <v>#REF!</v>
      </c>
      <c r="H101" s="41" t="e">
        <f t="shared" si="46"/>
        <v>#REF!</v>
      </c>
      <c r="I101" s="44"/>
    </row>
    <row r="102" spans="1:9" s="13" customFormat="1" ht="22.5" customHeight="1">
      <c r="A102" s="12"/>
      <c r="B102" s="15" t="s">
        <v>228</v>
      </c>
      <c r="C102" s="32" t="e">
        <f>SUMIFS(#REF!,#REF!,B102,#REF!,$B$90)</f>
        <v>#REF!</v>
      </c>
      <c r="D102" s="32" t="e">
        <f>SUMIFS(#REF!,#REF!,B102,#REF!,$B$90)</f>
        <v>#REF!</v>
      </c>
      <c r="E102" s="32" t="e">
        <f t="shared" si="61"/>
        <v>#REF!</v>
      </c>
      <c r="F102" s="32" t="e">
        <f t="shared" si="62"/>
        <v>#REF!</v>
      </c>
      <c r="G102" s="41" t="e">
        <f t="shared" si="46"/>
        <v>#REF!</v>
      </c>
      <c r="H102" s="41" t="e">
        <f t="shared" si="46"/>
        <v>#REF!</v>
      </c>
      <c r="I102" s="44"/>
    </row>
    <row r="103" spans="1:9" s="13" customFormat="1" ht="22.5" customHeight="1">
      <c r="A103" s="12"/>
      <c r="B103" s="15" t="s">
        <v>229</v>
      </c>
      <c r="C103" s="32" t="e">
        <f>SUMIFS(#REF!,#REF!,B103,#REF!,$B$90)</f>
        <v>#REF!</v>
      </c>
      <c r="D103" s="32" t="e">
        <f>SUMIFS(#REF!,#REF!,B103,#REF!,$B$90)</f>
        <v>#REF!</v>
      </c>
      <c r="E103" s="32" t="e">
        <f t="shared" si="61"/>
        <v>#REF!</v>
      </c>
      <c r="F103" s="32" t="e">
        <f t="shared" si="62"/>
        <v>#REF!</v>
      </c>
      <c r="G103" s="41" t="e">
        <f t="shared" si="46"/>
        <v>#REF!</v>
      </c>
      <c r="H103" s="41" t="e">
        <f t="shared" si="46"/>
        <v>#REF!</v>
      </c>
      <c r="I103" s="44"/>
    </row>
    <row r="104" spans="1:9" s="13" customFormat="1" ht="22.5" customHeight="1">
      <c r="A104" s="12"/>
      <c r="B104" s="15" t="s">
        <v>230</v>
      </c>
      <c r="C104" s="32" t="e">
        <f>SUMIFS(#REF!,#REF!,B104,#REF!,$B$90)</f>
        <v>#REF!</v>
      </c>
      <c r="D104" s="32" t="e">
        <f>SUMIFS(#REF!,#REF!,B104,#REF!,$B$90)</f>
        <v>#REF!</v>
      </c>
      <c r="E104" s="32" t="e">
        <f t="shared" si="61"/>
        <v>#REF!</v>
      </c>
      <c r="F104" s="32" t="e">
        <f t="shared" si="62"/>
        <v>#REF!</v>
      </c>
      <c r="G104" s="41" t="e">
        <f t="shared" si="46"/>
        <v>#REF!</v>
      </c>
      <c r="H104" s="41" t="e">
        <f t="shared" si="46"/>
        <v>#REF!</v>
      </c>
      <c r="I104" s="44"/>
    </row>
    <row r="105" spans="1:9" s="13" customFormat="1" ht="22.5" customHeight="1">
      <c r="A105" s="12"/>
      <c r="B105" s="15" t="s">
        <v>241</v>
      </c>
      <c r="C105" s="32" t="e">
        <f>SUMIFS(#REF!,#REF!,B105,#REF!,$B$90)</f>
        <v>#REF!</v>
      </c>
      <c r="D105" s="32" t="e">
        <f>SUMIFS(#REF!,#REF!,B105,#REF!,$B$90)</f>
        <v>#REF!</v>
      </c>
      <c r="E105" s="32" t="e">
        <f t="shared" si="61"/>
        <v>#REF!</v>
      </c>
      <c r="F105" s="32" t="e">
        <f t="shared" si="62"/>
        <v>#REF!</v>
      </c>
      <c r="G105" s="41" t="e">
        <f t="shared" si="46"/>
        <v>#REF!</v>
      </c>
      <c r="H105" s="41" t="e">
        <f t="shared" si="46"/>
        <v>#REF!</v>
      </c>
      <c r="I105" s="44"/>
    </row>
    <row r="106" spans="1:9" s="13" customFormat="1" ht="22.5" customHeight="1">
      <c r="A106" s="12"/>
      <c r="B106" s="15" t="s">
        <v>242</v>
      </c>
      <c r="C106" s="32" t="e">
        <f>SUMIFS(#REF!,#REF!,B106,#REF!,$B$90)</f>
        <v>#REF!</v>
      </c>
      <c r="D106" s="32" t="e">
        <f>SUMIFS(#REF!,#REF!,B106,#REF!,$B$90)</f>
        <v>#REF!</v>
      </c>
      <c r="E106" s="32" t="e">
        <f t="shared" si="61"/>
        <v>#REF!</v>
      </c>
      <c r="F106" s="32" t="e">
        <f t="shared" si="62"/>
        <v>#REF!</v>
      </c>
      <c r="G106" s="41" t="e">
        <f t="shared" si="46"/>
        <v>#REF!</v>
      </c>
      <c r="H106" s="41" t="e">
        <f t="shared" si="46"/>
        <v>#REF!</v>
      </c>
      <c r="I106" s="44"/>
    </row>
    <row r="107" spans="1:9" s="13" customFormat="1" ht="22.5" customHeight="1">
      <c r="A107" s="12"/>
      <c r="B107" s="15" t="s">
        <v>246</v>
      </c>
      <c r="C107" s="32" t="e">
        <f>SUMIFS(#REF!,#REF!,B107,#REF!,$B$90)</f>
        <v>#REF!</v>
      </c>
      <c r="D107" s="32" t="e">
        <f>SUMIFS(#REF!,#REF!,B107,#REF!,$B$90)</f>
        <v>#REF!</v>
      </c>
      <c r="E107" s="32" t="e">
        <f t="shared" si="61"/>
        <v>#REF!</v>
      </c>
      <c r="F107" s="32" t="e">
        <f t="shared" si="62"/>
        <v>#REF!</v>
      </c>
      <c r="G107" s="41" t="e">
        <f t="shared" si="46"/>
        <v>#REF!</v>
      </c>
      <c r="H107" s="41" t="e">
        <f t="shared" si="46"/>
        <v>#REF!</v>
      </c>
      <c r="I107" s="44"/>
    </row>
    <row r="108" spans="1:9" s="13" customFormat="1" ht="22.5" customHeight="1">
      <c r="A108" s="12"/>
      <c r="B108" s="15" t="s">
        <v>245</v>
      </c>
      <c r="C108" s="32" t="e">
        <f>SUMIFS(#REF!,#REF!,B108,#REF!,$B$90)</f>
        <v>#REF!</v>
      </c>
      <c r="D108" s="32" t="e">
        <f>SUMIFS(#REF!,#REF!,B108,#REF!,$B$90)</f>
        <v>#REF!</v>
      </c>
      <c r="E108" s="32" t="e">
        <f t="shared" si="61"/>
        <v>#REF!</v>
      </c>
      <c r="F108" s="32" t="e">
        <f t="shared" si="62"/>
        <v>#REF!</v>
      </c>
      <c r="G108" s="41" t="e">
        <f t="shared" si="46"/>
        <v>#REF!</v>
      </c>
      <c r="H108" s="41" t="e">
        <f t="shared" si="46"/>
        <v>#REF!</v>
      </c>
      <c r="I108" s="44"/>
    </row>
    <row r="109" spans="1:9" s="13" customFormat="1" ht="22.5" customHeight="1">
      <c r="A109" s="12"/>
      <c r="B109" s="15" t="s">
        <v>161</v>
      </c>
      <c r="C109" s="32" t="e">
        <f>SUMIFS(#REF!,#REF!,B109,#REF!,$B$90)</f>
        <v>#REF!</v>
      </c>
      <c r="D109" s="32" t="e">
        <f>SUMIFS(#REF!,#REF!,B109,#REF!,$B$90)</f>
        <v>#REF!</v>
      </c>
      <c r="E109" s="32" t="e">
        <f t="shared" si="59"/>
        <v>#REF!</v>
      </c>
      <c r="F109" s="32" t="e">
        <f t="shared" si="60"/>
        <v>#REF!</v>
      </c>
      <c r="G109" s="41" t="e">
        <f t="shared" si="46"/>
        <v>#REF!</v>
      </c>
      <c r="H109" s="41" t="e">
        <f t="shared" si="46"/>
        <v>#REF!</v>
      </c>
      <c r="I109" s="44"/>
    </row>
    <row r="110" spans="1:9" s="13" customFormat="1" ht="22.5" customHeight="1">
      <c r="A110" s="12"/>
      <c r="B110" s="15" t="s">
        <v>162</v>
      </c>
      <c r="C110" s="32" t="e">
        <f>SUMIFS(#REF!,#REF!,B110,#REF!,$B$90)</f>
        <v>#REF!</v>
      </c>
      <c r="D110" s="32" t="e">
        <f>SUMIFS(#REF!,#REF!,B110,#REF!,$B$90)</f>
        <v>#REF!</v>
      </c>
      <c r="E110" s="32" t="e">
        <f t="shared" si="59"/>
        <v>#REF!</v>
      </c>
      <c r="F110" s="32" t="e">
        <f t="shared" si="60"/>
        <v>#REF!</v>
      </c>
      <c r="G110" s="41" t="e">
        <f t="shared" si="46"/>
        <v>#REF!</v>
      </c>
      <c r="H110" s="41" t="e">
        <f t="shared" si="46"/>
        <v>#REF!</v>
      </c>
      <c r="I110" s="44"/>
    </row>
    <row r="111" spans="1:9" s="13" customFormat="1" ht="22.5" customHeight="1">
      <c r="A111" s="12"/>
      <c r="B111" s="15" t="s">
        <v>178</v>
      </c>
      <c r="C111" s="32" t="e">
        <f>SUMIFS(#REF!,#REF!,B111,#REF!,$B$90)</f>
        <v>#REF!</v>
      </c>
      <c r="D111" s="32" t="e">
        <f>SUMIFS(#REF!,#REF!,B111,#REF!,$B$90)</f>
        <v>#REF!</v>
      </c>
      <c r="E111" s="32" t="e">
        <f t="shared" si="59"/>
        <v>#REF!</v>
      </c>
      <c r="F111" s="32" t="e">
        <f t="shared" si="60"/>
        <v>#REF!</v>
      </c>
      <c r="G111" s="41" t="e">
        <f t="shared" si="46"/>
        <v>#REF!</v>
      </c>
      <c r="H111" s="41" t="e">
        <f t="shared" si="46"/>
        <v>#REF!</v>
      </c>
      <c r="I111" s="44"/>
    </row>
    <row r="112" spans="1:9" s="13" customFormat="1" ht="22.5" customHeight="1">
      <c r="A112" s="12"/>
      <c r="B112" s="15" t="s">
        <v>179</v>
      </c>
      <c r="C112" s="32" t="e">
        <f>SUMIFS(#REF!,#REF!,B112,#REF!,$B$90)</f>
        <v>#REF!</v>
      </c>
      <c r="D112" s="32" t="e">
        <f>SUMIFS(#REF!,#REF!,B112,#REF!,$B$90)</f>
        <v>#REF!</v>
      </c>
      <c r="E112" s="32" t="e">
        <f t="shared" ref="E112" si="63">IF(C112&gt;D112,C112-D112,0)</f>
        <v>#REF!</v>
      </c>
      <c r="F112" s="32" t="e">
        <f t="shared" ref="F112" si="64">IF(D112&gt;C112,D112-C112,0)</f>
        <v>#REF!</v>
      </c>
      <c r="G112" s="41" t="e">
        <f t="shared" ref="G112" si="65">F112+E112+D112+C112</f>
        <v>#REF!</v>
      </c>
      <c r="H112" s="41" t="e">
        <f t="shared" si="46"/>
        <v>#REF!</v>
      </c>
      <c r="I112" s="44"/>
    </row>
    <row r="113" spans="1:9" s="13" customFormat="1" ht="22.5" customHeight="1">
      <c r="A113" s="12"/>
      <c r="B113" s="15" t="s">
        <v>180</v>
      </c>
      <c r="C113" s="32" t="e">
        <f>SUMIFS(#REF!,#REF!,B113,#REF!,$B$90)</f>
        <v>#REF!</v>
      </c>
      <c r="D113" s="32" t="e">
        <f>SUMIFS(#REF!,#REF!,B113,#REF!,$B$90)</f>
        <v>#REF!</v>
      </c>
      <c r="E113" s="32" t="e">
        <f t="shared" si="59"/>
        <v>#REF!</v>
      </c>
      <c r="F113" s="32" t="e">
        <f t="shared" si="60"/>
        <v>#REF!</v>
      </c>
      <c r="G113" s="41" t="e">
        <f t="shared" si="46"/>
        <v>#REF!</v>
      </c>
      <c r="H113" s="41" t="e">
        <f t="shared" si="46"/>
        <v>#REF!</v>
      </c>
      <c r="I113" s="44"/>
    </row>
    <row r="114" spans="1:9" s="13" customFormat="1" ht="22.5" customHeight="1">
      <c r="A114" s="12"/>
      <c r="B114" s="15" t="s">
        <v>181</v>
      </c>
      <c r="C114" s="32" t="e">
        <f>SUMIFS(#REF!,#REF!,B114,#REF!,$B$90)</f>
        <v>#REF!</v>
      </c>
      <c r="D114" s="32" t="e">
        <f>SUMIFS(#REF!,#REF!,B114,#REF!,$B$90)</f>
        <v>#REF!</v>
      </c>
      <c r="E114" s="32" t="e">
        <f t="shared" si="59"/>
        <v>#REF!</v>
      </c>
      <c r="F114" s="32" t="e">
        <f t="shared" si="60"/>
        <v>#REF!</v>
      </c>
      <c r="G114" s="41" t="e">
        <f t="shared" si="46"/>
        <v>#REF!</v>
      </c>
      <c r="H114" s="41" t="e">
        <f t="shared" si="46"/>
        <v>#REF!</v>
      </c>
      <c r="I114" s="44"/>
    </row>
    <row r="115" spans="1:9" s="13" customFormat="1" ht="22.5" customHeight="1">
      <c r="A115" s="12"/>
      <c r="B115" s="15" t="s">
        <v>285</v>
      </c>
      <c r="C115" s="32" t="e">
        <f>SUMIFS(#REF!,#REF!,B115,#REF!,$B$90)</f>
        <v>#REF!</v>
      </c>
      <c r="D115" s="32" t="e">
        <f>SUMIFS(#REF!,#REF!,B115,#REF!,$B$90)</f>
        <v>#REF!</v>
      </c>
      <c r="E115" s="32" t="e">
        <f t="shared" ref="E115:E120" si="66">IF(C115&gt;D115,C115-D115,0)</f>
        <v>#REF!</v>
      </c>
      <c r="F115" s="32" t="e">
        <f t="shared" ref="F115:F120" si="67">IF(D115&gt;C115,D115-C115,0)</f>
        <v>#REF!</v>
      </c>
      <c r="G115" s="41" t="e">
        <f t="shared" si="46"/>
        <v>#REF!</v>
      </c>
      <c r="H115" s="41" t="e">
        <f t="shared" si="46"/>
        <v>#REF!</v>
      </c>
      <c r="I115" s="44"/>
    </row>
    <row r="116" spans="1:9" s="13" customFormat="1" ht="22.5" customHeight="1">
      <c r="A116" s="12"/>
      <c r="B116" s="15" t="s">
        <v>286</v>
      </c>
      <c r="C116" s="32" t="e">
        <f>SUMIFS(#REF!,#REF!,B116,#REF!,$B$90)</f>
        <v>#REF!</v>
      </c>
      <c r="D116" s="32" t="e">
        <f>SUMIFS(#REF!,#REF!,B116,#REF!,$B$90)</f>
        <v>#REF!</v>
      </c>
      <c r="E116" s="32" t="e">
        <f t="shared" si="66"/>
        <v>#REF!</v>
      </c>
      <c r="F116" s="32" t="e">
        <f t="shared" si="67"/>
        <v>#REF!</v>
      </c>
      <c r="G116" s="41" t="e">
        <f t="shared" si="46"/>
        <v>#REF!</v>
      </c>
      <c r="H116" s="41" t="e">
        <f t="shared" si="46"/>
        <v>#REF!</v>
      </c>
      <c r="I116" s="44"/>
    </row>
    <row r="117" spans="1:9" s="13" customFormat="1" ht="22.5" customHeight="1">
      <c r="A117" s="12"/>
      <c r="B117" s="15" t="s">
        <v>287</v>
      </c>
      <c r="C117" s="32" t="e">
        <f>SUMIFS(#REF!,#REF!,B117,#REF!,$B$90)</f>
        <v>#REF!</v>
      </c>
      <c r="D117" s="32" t="e">
        <f>SUMIFS(#REF!,#REF!,B117,#REF!,$B$90)</f>
        <v>#REF!</v>
      </c>
      <c r="E117" s="32" t="e">
        <f t="shared" si="66"/>
        <v>#REF!</v>
      </c>
      <c r="F117" s="32" t="e">
        <f t="shared" si="67"/>
        <v>#REF!</v>
      </c>
      <c r="G117" s="41" t="e">
        <f t="shared" si="46"/>
        <v>#REF!</v>
      </c>
      <c r="H117" s="41" t="e">
        <f t="shared" si="46"/>
        <v>#REF!</v>
      </c>
      <c r="I117" s="44"/>
    </row>
    <row r="118" spans="1:9" s="13" customFormat="1" ht="22.5" customHeight="1">
      <c r="A118" s="12"/>
      <c r="B118" s="15" t="s">
        <v>288</v>
      </c>
      <c r="C118" s="32" t="e">
        <f>SUMIFS(#REF!,#REF!,B118,#REF!,$B$90)</f>
        <v>#REF!</v>
      </c>
      <c r="D118" s="32" t="e">
        <f>SUMIFS(#REF!,#REF!,B118,#REF!,$B$90)</f>
        <v>#REF!</v>
      </c>
      <c r="E118" s="32" t="e">
        <f t="shared" si="66"/>
        <v>#REF!</v>
      </c>
      <c r="F118" s="32" t="e">
        <f t="shared" si="67"/>
        <v>#REF!</v>
      </c>
      <c r="G118" s="41" t="e">
        <f t="shared" si="46"/>
        <v>#REF!</v>
      </c>
      <c r="H118" s="41" t="e">
        <f t="shared" si="46"/>
        <v>#REF!</v>
      </c>
      <c r="I118" s="44"/>
    </row>
    <row r="119" spans="1:9" s="13" customFormat="1" ht="22.5" customHeight="1">
      <c r="A119" s="12"/>
      <c r="B119" s="15" t="s">
        <v>289</v>
      </c>
      <c r="C119" s="32" t="e">
        <f>SUMIFS(#REF!,#REF!,B119,#REF!,$B$90)</f>
        <v>#REF!</v>
      </c>
      <c r="D119" s="32" t="e">
        <f>SUMIFS(#REF!,#REF!,B119,#REF!,$B$90)</f>
        <v>#REF!</v>
      </c>
      <c r="E119" s="32" t="e">
        <f t="shared" si="66"/>
        <v>#REF!</v>
      </c>
      <c r="F119" s="32" t="e">
        <f t="shared" si="67"/>
        <v>#REF!</v>
      </c>
      <c r="G119" s="41" t="e">
        <f t="shared" si="46"/>
        <v>#REF!</v>
      </c>
      <c r="H119" s="41" t="e">
        <f t="shared" si="46"/>
        <v>#REF!</v>
      </c>
      <c r="I119" s="44"/>
    </row>
    <row r="120" spans="1:9" s="13" customFormat="1" ht="22.5" customHeight="1">
      <c r="A120" s="12"/>
      <c r="B120" s="15"/>
      <c r="C120" s="32" t="e">
        <f>SUMIFS(#REF!,#REF!,B120,#REF!,$B$90)</f>
        <v>#REF!</v>
      </c>
      <c r="D120" s="32" t="e">
        <f>SUMIFS(#REF!,#REF!,B120,#REF!,$B$90)</f>
        <v>#REF!</v>
      </c>
      <c r="E120" s="32" t="e">
        <f t="shared" si="66"/>
        <v>#REF!</v>
      </c>
      <c r="F120" s="32" t="e">
        <f t="shared" si="67"/>
        <v>#REF!</v>
      </c>
      <c r="G120" s="41" t="e">
        <f t="shared" si="46"/>
        <v>#REF!</v>
      </c>
      <c r="H120" s="41" t="e">
        <f t="shared" si="46"/>
        <v>#REF!</v>
      </c>
      <c r="I120" s="44"/>
    </row>
    <row r="121" spans="1:9" s="13" customFormat="1" ht="22.5" customHeight="1">
      <c r="A121" s="183">
        <v>10214</v>
      </c>
      <c r="B121" s="184" t="s">
        <v>185</v>
      </c>
      <c r="C121" s="38" t="e">
        <f>SUM(C122:C153)</f>
        <v>#REF!</v>
      </c>
      <c r="D121" s="38" t="e">
        <f>SUM(D122:D153)</f>
        <v>#REF!</v>
      </c>
      <c r="E121" s="38" t="e">
        <f>IF(C121&gt;D121,C121-D121,0)</f>
        <v>#REF!</v>
      </c>
      <c r="F121" s="38" t="e">
        <f>IF(D121&gt;C121,D121-C121,0)</f>
        <v>#REF!</v>
      </c>
      <c r="G121" s="41" t="e">
        <f t="shared" ref="G121:G122" si="68">F121+E121+D121+C121</f>
        <v>#REF!</v>
      </c>
      <c r="H121" s="41" t="e">
        <f t="shared" si="46"/>
        <v>#REF!</v>
      </c>
      <c r="I121" s="44"/>
    </row>
    <row r="122" spans="1:9" s="13" customFormat="1" ht="22.5" customHeight="1">
      <c r="A122" s="50"/>
      <c r="B122" s="158" t="s">
        <v>151</v>
      </c>
      <c r="C122" s="32" t="e">
        <f>SUMIFS(#REF!,#REF!,B122,#REF!,$B$121)</f>
        <v>#REF!</v>
      </c>
      <c r="D122" s="32" t="e">
        <f>SUMIFS(#REF!,#REF!,B122,#REF!,$B$121)</f>
        <v>#REF!</v>
      </c>
      <c r="E122" s="32" t="e">
        <f t="shared" ref="E122" si="69">IF(C122&gt;D122,C122-D122,0)</f>
        <v>#REF!</v>
      </c>
      <c r="F122" s="32" t="e">
        <f t="shared" ref="F122" si="70">IF(D122&gt;C122,D122-C122,0)</f>
        <v>#REF!</v>
      </c>
      <c r="G122" s="41" t="e">
        <f t="shared" si="68"/>
        <v>#REF!</v>
      </c>
      <c r="H122" s="41" t="e">
        <f t="shared" si="46"/>
        <v>#REF!</v>
      </c>
      <c r="I122" s="44"/>
    </row>
    <row r="123" spans="1:9" s="13" customFormat="1" ht="22.5" customHeight="1">
      <c r="A123" s="50"/>
      <c r="B123" s="158" t="s">
        <v>152</v>
      </c>
      <c r="C123" s="32" t="e">
        <f>SUMIFS(#REF!,#REF!,B123,#REF!,$B$121)</f>
        <v>#REF!</v>
      </c>
      <c r="D123" s="32" t="e">
        <f>SUMIFS(#REF!,#REF!,B123,#REF!,$B$121)</f>
        <v>#REF!</v>
      </c>
      <c r="E123" s="32" t="e">
        <f t="shared" ref="E123:E156" si="71">IF(C123&gt;D123,C123-D123,0)</f>
        <v>#REF!</v>
      </c>
      <c r="F123" s="32" t="e">
        <f t="shared" ref="F123:F156" si="72">IF(D123&gt;C123,D123-C123,0)</f>
        <v>#REF!</v>
      </c>
      <c r="G123" s="41" t="e">
        <f t="shared" ref="G123:G157" si="73">F123+E123+D123+C123</f>
        <v>#REF!</v>
      </c>
      <c r="H123" s="41" t="e">
        <f t="shared" si="46"/>
        <v>#REF!</v>
      </c>
      <c r="I123" s="44"/>
    </row>
    <row r="124" spans="1:9" s="13" customFormat="1" ht="22.5" customHeight="1">
      <c r="A124" s="50"/>
      <c r="B124" s="15" t="s">
        <v>153</v>
      </c>
      <c r="C124" s="32" t="e">
        <f>SUMIFS(#REF!,#REF!,B124,#REF!,$B$121)</f>
        <v>#REF!</v>
      </c>
      <c r="D124" s="32" t="e">
        <f>SUMIFS(#REF!,#REF!,B124,#REF!,$B$121)</f>
        <v>#REF!</v>
      </c>
      <c r="E124" s="32" t="e">
        <f t="shared" si="71"/>
        <v>#REF!</v>
      </c>
      <c r="F124" s="32" t="e">
        <f t="shared" si="72"/>
        <v>#REF!</v>
      </c>
      <c r="G124" s="41" t="e">
        <f t="shared" si="73"/>
        <v>#REF!</v>
      </c>
      <c r="H124" s="41" t="e">
        <f t="shared" si="46"/>
        <v>#REF!</v>
      </c>
      <c r="I124" s="44"/>
    </row>
    <row r="125" spans="1:9" s="13" customFormat="1" ht="22.5" customHeight="1">
      <c r="A125" s="50"/>
      <c r="B125" s="15" t="s">
        <v>154</v>
      </c>
      <c r="C125" s="32" t="e">
        <f>SUMIFS(#REF!,#REF!,B125,#REF!,$B$121)</f>
        <v>#REF!</v>
      </c>
      <c r="D125" s="32" t="e">
        <f>SUMIFS(#REF!,#REF!,B125,#REF!,$B$121)</f>
        <v>#REF!</v>
      </c>
      <c r="E125" s="32" t="e">
        <f t="shared" ref="E125:E136" si="74">IF(C125&gt;D125,C125-D125,0)</f>
        <v>#REF!</v>
      </c>
      <c r="F125" s="32" t="e">
        <f t="shared" ref="F125:F136" si="75">IF(D125&gt;C125,D125-C125,0)</f>
        <v>#REF!</v>
      </c>
      <c r="G125" s="41" t="e">
        <f t="shared" si="73"/>
        <v>#REF!</v>
      </c>
      <c r="H125" s="41" t="e">
        <f t="shared" si="46"/>
        <v>#REF!</v>
      </c>
      <c r="I125" s="44"/>
    </row>
    <row r="126" spans="1:9" s="13" customFormat="1" ht="22.5" customHeight="1">
      <c r="A126" s="50"/>
      <c r="B126" s="15" t="s">
        <v>155</v>
      </c>
      <c r="C126" s="32" t="e">
        <f>SUMIFS(#REF!,#REF!,B126,#REF!,$B$121)</f>
        <v>#REF!</v>
      </c>
      <c r="D126" s="32" t="e">
        <f>SUMIFS(#REF!,#REF!,B126,#REF!,$B$121)</f>
        <v>#REF!</v>
      </c>
      <c r="E126" s="32" t="e">
        <f t="shared" si="74"/>
        <v>#REF!</v>
      </c>
      <c r="F126" s="32" t="e">
        <f t="shared" si="75"/>
        <v>#REF!</v>
      </c>
      <c r="G126" s="41" t="e">
        <f t="shared" si="73"/>
        <v>#REF!</v>
      </c>
      <c r="H126" s="41" t="e">
        <f t="shared" si="46"/>
        <v>#REF!</v>
      </c>
      <c r="I126" s="44"/>
    </row>
    <row r="127" spans="1:9" s="13" customFormat="1" ht="22.5" customHeight="1">
      <c r="A127" s="50"/>
      <c r="B127" s="15" t="s">
        <v>157</v>
      </c>
      <c r="C127" s="32" t="e">
        <f>SUMIFS(#REF!,#REF!,B127,#REF!,$B$121)</f>
        <v>#REF!</v>
      </c>
      <c r="D127" s="32" t="e">
        <f>SUMIFS(#REF!,#REF!,B127,#REF!,$B$121)</f>
        <v>#REF!</v>
      </c>
      <c r="E127" s="32" t="e">
        <f t="shared" si="74"/>
        <v>#REF!</v>
      </c>
      <c r="F127" s="32" t="e">
        <f t="shared" si="75"/>
        <v>#REF!</v>
      </c>
      <c r="G127" s="41" t="e">
        <f t="shared" si="73"/>
        <v>#REF!</v>
      </c>
      <c r="H127" s="41" t="e">
        <f t="shared" si="46"/>
        <v>#REF!</v>
      </c>
      <c r="I127" s="44"/>
    </row>
    <row r="128" spans="1:9" s="13" customFormat="1" ht="22.5" customHeight="1">
      <c r="A128" s="50"/>
      <c r="B128" s="15" t="s">
        <v>156</v>
      </c>
      <c r="C128" s="32" t="e">
        <f>SUMIFS(#REF!,#REF!,B128,#REF!,$B$121)</f>
        <v>#REF!</v>
      </c>
      <c r="D128" s="32" t="e">
        <f>SUMIFS(#REF!,#REF!,B128,#REF!,$B$121)</f>
        <v>#REF!</v>
      </c>
      <c r="E128" s="32" t="e">
        <f t="shared" si="74"/>
        <v>#REF!</v>
      </c>
      <c r="F128" s="32" t="e">
        <f t="shared" si="75"/>
        <v>#REF!</v>
      </c>
      <c r="G128" s="41" t="e">
        <f t="shared" si="73"/>
        <v>#REF!</v>
      </c>
      <c r="H128" s="41" t="e">
        <f t="shared" si="46"/>
        <v>#REF!</v>
      </c>
      <c r="I128" s="44"/>
    </row>
    <row r="129" spans="1:9" s="13" customFormat="1" ht="22.5" customHeight="1">
      <c r="A129" s="50"/>
      <c r="B129" s="15" t="s">
        <v>158</v>
      </c>
      <c r="C129" s="32" t="e">
        <f>SUMIFS(#REF!,#REF!,B129,#REF!,$B$121)</f>
        <v>#REF!</v>
      </c>
      <c r="D129" s="32" t="e">
        <f>SUMIFS(#REF!,#REF!,B129,#REF!,$B$121)</f>
        <v>#REF!</v>
      </c>
      <c r="E129" s="32" t="e">
        <f t="shared" si="74"/>
        <v>#REF!</v>
      </c>
      <c r="F129" s="32" t="e">
        <f t="shared" si="75"/>
        <v>#REF!</v>
      </c>
      <c r="G129" s="41" t="e">
        <f t="shared" si="73"/>
        <v>#REF!</v>
      </c>
      <c r="H129" s="41" t="e">
        <f t="shared" si="46"/>
        <v>#REF!</v>
      </c>
      <c r="I129" s="44"/>
    </row>
    <row r="130" spans="1:9" s="13" customFormat="1" ht="22.5" customHeight="1">
      <c r="A130" s="50"/>
      <c r="B130" s="15" t="s">
        <v>159</v>
      </c>
      <c r="C130" s="32" t="e">
        <f>SUMIFS(#REF!,#REF!,B130,#REF!,$B$121)</f>
        <v>#REF!</v>
      </c>
      <c r="D130" s="32" t="e">
        <f>SUMIFS(#REF!,#REF!,B130,#REF!,$B$121)</f>
        <v>#REF!</v>
      </c>
      <c r="E130" s="32" t="e">
        <f t="shared" si="74"/>
        <v>#REF!</v>
      </c>
      <c r="F130" s="32" t="e">
        <f t="shared" si="75"/>
        <v>#REF!</v>
      </c>
      <c r="G130" s="41" t="e">
        <f t="shared" si="73"/>
        <v>#REF!</v>
      </c>
      <c r="H130" s="41" t="e">
        <f t="shared" si="46"/>
        <v>#REF!</v>
      </c>
      <c r="I130" s="44"/>
    </row>
    <row r="131" spans="1:9" s="13" customFormat="1" ht="22.5" customHeight="1">
      <c r="A131" s="50"/>
      <c r="B131" s="15" t="s">
        <v>160</v>
      </c>
      <c r="C131" s="32" t="e">
        <f>SUMIFS(#REF!,#REF!,B131,#REF!,$B$121)</f>
        <v>#REF!</v>
      </c>
      <c r="D131" s="32" t="e">
        <f>SUMIFS(#REF!,#REF!,B131,#REF!,$B$121)</f>
        <v>#REF!</v>
      </c>
      <c r="E131" s="32" t="e">
        <f t="shared" si="74"/>
        <v>#REF!</v>
      </c>
      <c r="F131" s="32" t="e">
        <f t="shared" si="75"/>
        <v>#REF!</v>
      </c>
      <c r="G131" s="41" t="e">
        <f t="shared" si="73"/>
        <v>#REF!</v>
      </c>
      <c r="H131" s="41" t="e">
        <f t="shared" si="46"/>
        <v>#REF!</v>
      </c>
      <c r="I131" s="44"/>
    </row>
    <row r="132" spans="1:9" s="13" customFormat="1" ht="22.5" customHeight="1">
      <c r="A132" s="50"/>
      <c r="B132" s="158" t="s">
        <v>227</v>
      </c>
      <c r="C132" s="32" t="e">
        <f>SUMIFS(#REF!,#REF!,B132,#REF!,$B$121)</f>
        <v>#REF!</v>
      </c>
      <c r="D132" s="32" t="e">
        <f>SUMIFS(#REF!,#REF!,B132,#REF!,$B$121)</f>
        <v>#REF!</v>
      </c>
      <c r="E132" s="32" t="e">
        <f t="shared" si="74"/>
        <v>#REF!</v>
      </c>
      <c r="F132" s="32" t="e">
        <f t="shared" si="75"/>
        <v>#REF!</v>
      </c>
      <c r="G132" s="41" t="e">
        <f t="shared" si="73"/>
        <v>#REF!</v>
      </c>
      <c r="H132" s="41" t="e">
        <f t="shared" si="46"/>
        <v>#REF!</v>
      </c>
      <c r="I132" s="44"/>
    </row>
    <row r="133" spans="1:9" s="13" customFormat="1" ht="22.5" customHeight="1">
      <c r="A133" s="50"/>
      <c r="B133" s="158" t="s">
        <v>228</v>
      </c>
      <c r="C133" s="32" t="e">
        <f>SUMIFS(#REF!,#REF!,B133,#REF!,$B$121)</f>
        <v>#REF!</v>
      </c>
      <c r="D133" s="32" t="e">
        <f>SUMIFS(#REF!,#REF!,B133,#REF!,$B$121)</f>
        <v>#REF!</v>
      </c>
      <c r="E133" s="32" t="e">
        <f t="shared" si="74"/>
        <v>#REF!</v>
      </c>
      <c r="F133" s="32" t="e">
        <f t="shared" si="75"/>
        <v>#REF!</v>
      </c>
      <c r="G133" s="41" t="e">
        <f t="shared" si="73"/>
        <v>#REF!</v>
      </c>
      <c r="H133" s="41" t="e">
        <f t="shared" si="46"/>
        <v>#REF!</v>
      </c>
      <c r="I133" s="44"/>
    </row>
    <row r="134" spans="1:9" s="13" customFormat="1" ht="22.5" customHeight="1">
      <c r="A134" s="50"/>
      <c r="B134" s="158" t="s">
        <v>269</v>
      </c>
      <c r="C134" s="32" t="e">
        <f>SUMIFS(#REF!,#REF!,B134,#REF!,$B$121)</f>
        <v>#REF!</v>
      </c>
      <c r="D134" s="32" t="e">
        <f>SUMIFS(#REF!,#REF!,B134,#REF!,$B$121)</f>
        <v>#REF!</v>
      </c>
      <c r="E134" s="32" t="e">
        <f t="shared" ref="E134" si="76">IF(C134&gt;D134,C134-D134,0)</f>
        <v>#REF!</v>
      </c>
      <c r="F134" s="32" t="e">
        <f t="shared" ref="F134" si="77">IF(D134&gt;C134,D134-C134,0)</f>
        <v>#REF!</v>
      </c>
      <c r="G134" s="41" t="e">
        <f t="shared" si="73"/>
        <v>#REF!</v>
      </c>
      <c r="H134" s="41" t="e">
        <f t="shared" si="46"/>
        <v>#REF!</v>
      </c>
      <c r="I134" s="44"/>
    </row>
    <row r="135" spans="1:9" s="13" customFormat="1" ht="22.5" customHeight="1">
      <c r="A135" s="50"/>
      <c r="B135" s="158" t="s">
        <v>229</v>
      </c>
      <c r="C135" s="32" t="e">
        <f>SUMIFS(#REF!,#REF!,B135,#REF!,$B$121)</f>
        <v>#REF!</v>
      </c>
      <c r="D135" s="32" t="e">
        <f>SUMIFS(#REF!,#REF!,B135,#REF!,$B$121)</f>
        <v>#REF!</v>
      </c>
      <c r="E135" s="32" t="e">
        <f t="shared" si="74"/>
        <v>#REF!</v>
      </c>
      <c r="F135" s="32" t="e">
        <f t="shared" si="75"/>
        <v>#REF!</v>
      </c>
      <c r="G135" s="41" t="e">
        <f t="shared" si="73"/>
        <v>#REF!</v>
      </c>
      <c r="H135" s="41" t="e">
        <f t="shared" si="46"/>
        <v>#REF!</v>
      </c>
      <c r="I135" s="44"/>
    </row>
    <row r="136" spans="1:9" s="13" customFormat="1" ht="22.5" customHeight="1">
      <c r="A136" s="50"/>
      <c r="B136" s="158" t="s">
        <v>230</v>
      </c>
      <c r="C136" s="32" t="e">
        <f>SUMIFS(#REF!,#REF!,B136,#REF!,$B$121)</f>
        <v>#REF!</v>
      </c>
      <c r="D136" s="32" t="e">
        <f>SUMIFS(#REF!,#REF!,B136,#REF!,$B$121)</f>
        <v>#REF!</v>
      </c>
      <c r="E136" s="32" t="e">
        <f t="shared" si="74"/>
        <v>#REF!</v>
      </c>
      <c r="F136" s="32" t="e">
        <f t="shared" si="75"/>
        <v>#REF!</v>
      </c>
      <c r="G136" s="41" t="e">
        <f t="shared" si="73"/>
        <v>#REF!</v>
      </c>
      <c r="H136" s="41" t="e">
        <f t="shared" si="46"/>
        <v>#REF!</v>
      </c>
      <c r="I136" s="44"/>
    </row>
    <row r="137" spans="1:9" s="13" customFormat="1" ht="22.5" customHeight="1">
      <c r="A137" s="50"/>
      <c r="B137" s="158" t="s">
        <v>241</v>
      </c>
      <c r="C137" s="32" t="e">
        <f>SUMIFS(#REF!,#REF!,B137,#REF!,$B$121)</f>
        <v>#REF!</v>
      </c>
      <c r="D137" s="32" t="e">
        <f>SUMIFS(#REF!,#REF!,B137,#REF!,$B$121)</f>
        <v>#REF!</v>
      </c>
      <c r="E137" s="32" t="e">
        <f t="shared" ref="E137:E138" si="78">IF(C137&gt;D137,C137-D137,0)</f>
        <v>#REF!</v>
      </c>
      <c r="F137" s="32" t="e">
        <f t="shared" ref="F137:F138" si="79">IF(D137&gt;C137,D137-C137,0)</f>
        <v>#REF!</v>
      </c>
      <c r="G137" s="41" t="e">
        <f t="shared" si="73"/>
        <v>#REF!</v>
      </c>
      <c r="H137" s="41" t="e">
        <f t="shared" si="46"/>
        <v>#REF!</v>
      </c>
      <c r="I137" s="44"/>
    </row>
    <row r="138" spans="1:9" s="13" customFormat="1" ht="22.5" customHeight="1">
      <c r="A138" s="50"/>
      <c r="B138" s="158" t="s">
        <v>242</v>
      </c>
      <c r="C138" s="32" t="e">
        <f>SUMIFS(#REF!,#REF!,B138,#REF!,$B$121)</f>
        <v>#REF!</v>
      </c>
      <c r="D138" s="32" t="e">
        <f>SUMIFS(#REF!,#REF!,B138,#REF!,$B$121)</f>
        <v>#REF!</v>
      </c>
      <c r="E138" s="32" t="e">
        <f t="shared" si="78"/>
        <v>#REF!</v>
      </c>
      <c r="F138" s="32" t="e">
        <f t="shared" si="79"/>
        <v>#REF!</v>
      </c>
      <c r="G138" s="41" t="e">
        <f t="shared" si="73"/>
        <v>#REF!</v>
      </c>
      <c r="H138" s="41" t="e">
        <f t="shared" si="46"/>
        <v>#REF!</v>
      </c>
      <c r="I138" s="44"/>
    </row>
    <row r="139" spans="1:9" s="13" customFormat="1" ht="22.5" customHeight="1">
      <c r="A139" s="50"/>
      <c r="B139" s="158" t="s">
        <v>246</v>
      </c>
      <c r="C139" s="32" t="e">
        <f>SUMIFS(#REF!,#REF!,B139,#REF!,$B$121)</f>
        <v>#REF!</v>
      </c>
      <c r="D139" s="32" t="e">
        <f>SUMIFS(#REF!,#REF!,B139,#REF!,$B$121)</f>
        <v>#REF!</v>
      </c>
      <c r="E139" s="32" t="e">
        <f t="shared" ref="E139:E140" si="80">IF(C139&gt;D139,C139-D139,0)</f>
        <v>#REF!</v>
      </c>
      <c r="F139" s="32" t="e">
        <f t="shared" ref="F139:F140" si="81">IF(D139&gt;C139,D139-C139,0)</f>
        <v>#REF!</v>
      </c>
      <c r="G139" s="41" t="e">
        <f t="shared" si="73"/>
        <v>#REF!</v>
      </c>
      <c r="H139" s="41" t="e">
        <f t="shared" si="46"/>
        <v>#REF!</v>
      </c>
      <c r="I139" s="44"/>
    </row>
    <row r="140" spans="1:9" s="13" customFormat="1" ht="22.5" customHeight="1">
      <c r="A140" s="50"/>
      <c r="B140" s="158" t="s">
        <v>245</v>
      </c>
      <c r="C140" s="32" t="e">
        <f>SUMIFS(#REF!,#REF!,B140,#REF!,$B$121)</f>
        <v>#REF!</v>
      </c>
      <c r="D140" s="32" t="e">
        <f>SUMIFS(#REF!,#REF!,B140,#REF!,$B$121)</f>
        <v>#REF!</v>
      </c>
      <c r="E140" s="32" t="e">
        <f t="shared" si="80"/>
        <v>#REF!</v>
      </c>
      <c r="F140" s="32" t="e">
        <f t="shared" si="81"/>
        <v>#REF!</v>
      </c>
      <c r="G140" s="41" t="e">
        <f t="shared" si="73"/>
        <v>#REF!</v>
      </c>
      <c r="H140" s="41" t="e">
        <f t="shared" si="46"/>
        <v>#REF!</v>
      </c>
      <c r="I140" s="44"/>
    </row>
    <row r="141" spans="1:9" s="13" customFormat="1" ht="22.5" customHeight="1">
      <c r="A141" s="50"/>
      <c r="B141" s="158" t="s">
        <v>254</v>
      </c>
      <c r="C141" s="32" t="e">
        <f>SUMIFS(#REF!,#REF!,B141,#REF!,$B$121)</f>
        <v>#REF!</v>
      </c>
      <c r="D141" s="32" t="e">
        <f>SUMIFS(#REF!,#REF!,B141,#REF!,$B$121)</f>
        <v>#REF!</v>
      </c>
      <c r="E141" s="32" t="e">
        <f t="shared" ref="E141:E144" si="82">IF(C141&gt;D141,C141-D141,0)</f>
        <v>#REF!</v>
      </c>
      <c r="F141" s="32" t="e">
        <f t="shared" ref="F141:F144" si="83">IF(D141&gt;C141,D141-C141,0)</f>
        <v>#REF!</v>
      </c>
      <c r="G141" s="41" t="e">
        <f t="shared" si="73"/>
        <v>#REF!</v>
      </c>
      <c r="H141" s="41" t="e">
        <f t="shared" si="46"/>
        <v>#REF!</v>
      </c>
      <c r="I141" s="44"/>
    </row>
    <row r="142" spans="1:9" s="13" customFormat="1" ht="22.5" customHeight="1">
      <c r="A142" s="50"/>
      <c r="B142" s="158" t="s">
        <v>255</v>
      </c>
      <c r="C142" s="32" t="e">
        <f>SUMIFS(#REF!,#REF!,B142,#REF!,$B$121)</f>
        <v>#REF!</v>
      </c>
      <c r="D142" s="32" t="e">
        <f>SUMIFS(#REF!,#REF!,B142,#REF!,$B$121)</f>
        <v>#REF!</v>
      </c>
      <c r="E142" s="32" t="e">
        <f t="shared" si="82"/>
        <v>#REF!</v>
      </c>
      <c r="F142" s="32" t="e">
        <f t="shared" si="83"/>
        <v>#REF!</v>
      </c>
      <c r="G142" s="41" t="e">
        <f t="shared" si="73"/>
        <v>#REF!</v>
      </c>
      <c r="H142" s="41" t="e">
        <f t="shared" si="46"/>
        <v>#REF!</v>
      </c>
      <c r="I142" s="44"/>
    </row>
    <row r="143" spans="1:9" s="13" customFormat="1" ht="22.5" customHeight="1">
      <c r="A143" s="50"/>
      <c r="B143" s="158" t="s">
        <v>256</v>
      </c>
      <c r="C143" s="32" t="e">
        <f>SUMIFS(#REF!,#REF!,B143,#REF!,$B$121)</f>
        <v>#REF!</v>
      </c>
      <c r="D143" s="32" t="e">
        <f>SUMIFS(#REF!,#REF!,B143,#REF!,$B$121)</f>
        <v>#REF!</v>
      </c>
      <c r="E143" s="32" t="e">
        <f t="shared" si="82"/>
        <v>#REF!</v>
      </c>
      <c r="F143" s="32" t="e">
        <f t="shared" si="83"/>
        <v>#REF!</v>
      </c>
      <c r="G143" s="41" t="e">
        <f t="shared" si="73"/>
        <v>#REF!</v>
      </c>
      <c r="H143" s="41" t="e">
        <f t="shared" si="46"/>
        <v>#REF!</v>
      </c>
      <c r="I143" s="44"/>
    </row>
    <row r="144" spans="1:9" s="13" customFormat="1" ht="22.5" customHeight="1">
      <c r="A144" s="50"/>
      <c r="B144" s="158" t="s">
        <v>264</v>
      </c>
      <c r="C144" s="32" t="e">
        <f>SUMIFS(#REF!,#REF!,B144,#REF!,$B$121)</f>
        <v>#REF!</v>
      </c>
      <c r="D144" s="32" t="e">
        <f>SUMIFS(#REF!,#REF!,B144,#REF!,$B$121)</f>
        <v>#REF!</v>
      </c>
      <c r="E144" s="32" t="e">
        <f t="shared" si="82"/>
        <v>#REF!</v>
      </c>
      <c r="F144" s="32" t="e">
        <f t="shared" si="83"/>
        <v>#REF!</v>
      </c>
      <c r="G144" s="41" t="e">
        <f t="shared" si="73"/>
        <v>#REF!</v>
      </c>
      <c r="H144" s="41" t="e">
        <f t="shared" si="46"/>
        <v>#REF!</v>
      </c>
      <c r="I144" s="44"/>
    </row>
    <row r="145" spans="1:9" s="13" customFormat="1" ht="22.5" customHeight="1">
      <c r="A145" s="50"/>
      <c r="B145" s="15" t="s">
        <v>279</v>
      </c>
      <c r="C145" s="32" t="e">
        <f>SUMIFS(#REF!,#REF!,B145,#REF!,$B$121)</f>
        <v>#REF!</v>
      </c>
      <c r="D145" s="32" t="e">
        <f>SUMIFS(#REF!,#REF!,B145,#REF!,$B$121)</f>
        <v>#REF!</v>
      </c>
      <c r="E145" s="32" t="e">
        <f t="shared" ref="E145" si="84">IF(C145&gt;D145,C145-D145,0)</f>
        <v>#REF!</v>
      </c>
      <c r="F145" s="32" t="e">
        <f t="shared" ref="F145" si="85">IF(D145&gt;C145,D145-C145,0)</f>
        <v>#REF!</v>
      </c>
      <c r="G145" s="41" t="e">
        <f t="shared" ref="G145" si="86">F145+E145+D145+C145</f>
        <v>#REF!</v>
      </c>
      <c r="H145" s="41" t="e">
        <f t="shared" ref="H145" si="87">G145+F145+E145+D145</f>
        <v>#REF!</v>
      </c>
      <c r="I145" s="44"/>
    </row>
    <row r="146" spans="1:9" s="13" customFormat="1" ht="22.5" customHeight="1">
      <c r="A146" s="50"/>
      <c r="B146" s="158" t="s">
        <v>285</v>
      </c>
      <c r="C146" s="32" t="e">
        <f>SUMIFS(#REF!,#REF!,B146,#REF!,$B$121)</f>
        <v>#REF!</v>
      </c>
      <c r="D146" s="32" t="e">
        <f>SUMIFS(#REF!,#REF!,B146,#REF!,$B$121)</f>
        <v>#REF!</v>
      </c>
      <c r="E146" s="32" t="e">
        <f t="shared" ref="E146:E153" si="88">IF(C146&gt;D146,C146-D146,0)</f>
        <v>#REF!</v>
      </c>
      <c r="F146" s="32" t="e">
        <f t="shared" ref="F146:F153" si="89">IF(D146&gt;C146,D146-C146,0)</f>
        <v>#REF!</v>
      </c>
      <c r="G146" s="41" t="e">
        <f t="shared" ref="G146:G153" si="90">F146+E146+D146+C146</f>
        <v>#REF!</v>
      </c>
      <c r="H146" s="41" t="e">
        <f t="shared" ref="H146:H153" si="91">G146+F146+E146+D146</f>
        <v>#REF!</v>
      </c>
      <c r="I146" s="44"/>
    </row>
    <row r="147" spans="1:9" s="13" customFormat="1" ht="22.5" customHeight="1">
      <c r="A147" s="50"/>
      <c r="B147" s="158" t="s">
        <v>286</v>
      </c>
      <c r="C147" s="32" t="e">
        <f>SUMIFS(#REF!,#REF!,B147,#REF!,$B$121)</f>
        <v>#REF!</v>
      </c>
      <c r="D147" s="32" t="e">
        <f>SUMIFS(#REF!,#REF!,B147,#REF!,$B$121)</f>
        <v>#REF!</v>
      </c>
      <c r="E147" s="32" t="e">
        <f t="shared" si="88"/>
        <v>#REF!</v>
      </c>
      <c r="F147" s="32" t="e">
        <f t="shared" si="89"/>
        <v>#REF!</v>
      </c>
      <c r="G147" s="41" t="e">
        <f t="shared" si="90"/>
        <v>#REF!</v>
      </c>
      <c r="H147" s="41" t="e">
        <f t="shared" si="91"/>
        <v>#REF!</v>
      </c>
      <c r="I147" s="44"/>
    </row>
    <row r="148" spans="1:9" s="13" customFormat="1" ht="22.5" customHeight="1">
      <c r="A148" s="50"/>
      <c r="B148" s="158" t="s">
        <v>287</v>
      </c>
      <c r="C148" s="32" t="e">
        <f>SUMIFS(#REF!,#REF!,B148,#REF!,$B$121)</f>
        <v>#REF!</v>
      </c>
      <c r="D148" s="32" t="e">
        <f>SUMIFS(#REF!,#REF!,B148,#REF!,$B$121)</f>
        <v>#REF!</v>
      </c>
      <c r="E148" s="32" t="e">
        <f t="shared" si="88"/>
        <v>#REF!</v>
      </c>
      <c r="F148" s="32" t="e">
        <f t="shared" si="89"/>
        <v>#REF!</v>
      </c>
      <c r="G148" s="41" t="e">
        <f t="shared" si="90"/>
        <v>#REF!</v>
      </c>
      <c r="H148" s="41" t="e">
        <f t="shared" si="91"/>
        <v>#REF!</v>
      </c>
      <c r="I148" s="44"/>
    </row>
    <row r="149" spans="1:9" s="13" customFormat="1" ht="22.5" customHeight="1">
      <c r="A149" s="50"/>
      <c r="B149" s="158" t="s">
        <v>288</v>
      </c>
      <c r="C149" s="32" t="e">
        <f>SUMIFS(#REF!,#REF!,B149,#REF!,$B$121)</f>
        <v>#REF!</v>
      </c>
      <c r="D149" s="32" t="e">
        <f>SUMIFS(#REF!,#REF!,B149,#REF!,$B$121)</f>
        <v>#REF!</v>
      </c>
      <c r="E149" s="32" t="e">
        <f t="shared" si="88"/>
        <v>#REF!</v>
      </c>
      <c r="F149" s="32" t="e">
        <f t="shared" si="89"/>
        <v>#REF!</v>
      </c>
      <c r="G149" s="41" t="e">
        <f t="shared" si="90"/>
        <v>#REF!</v>
      </c>
      <c r="H149" s="41" t="e">
        <f t="shared" si="91"/>
        <v>#REF!</v>
      </c>
      <c r="I149" s="44"/>
    </row>
    <row r="150" spans="1:9" s="13" customFormat="1" ht="22.5" customHeight="1">
      <c r="A150" s="50"/>
      <c r="B150" s="158" t="s">
        <v>289</v>
      </c>
      <c r="C150" s="32" t="e">
        <f>SUMIFS(#REF!,#REF!,B150,#REF!,$B$121)</f>
        <v>#REF!</v>
      </c>
      <c r="D150" s="32" t="e">
        <f>SUMIFS(#REF!,#REF!,B150,#REF!,$B$121)</f>
        <v>#REF!</v>
      </c>
      <c r="E150" s="32" t="e">
        <f t="shared" si="88"/>
        <v>#REF!</v>
      </c>
      <c r="F150" s="32" t="e">
        <f t="shared" si="89"/>
        <v>#REF!</v>
      </c>
      <c r="G150" s="41" t="e">
        <f t="shared" si="90"/>
        <v>#REF!</v>
      </c>
      <c r="H150" s="41" t="e">
        <f t="shared" si="91"/>
        <v>#REF!</v>
      </c>
      <c r="I150" s="44"/>
    </row>
    <row r="151" spans="1:9" s="13" customFormat="1" ht="22.5" customHeight="1">
      <c r="A151" s="50"/>
      <c r="B151" s="158"/>
      <c r="C151" s="32" t="e">
        <f>SUMIFS(#REF!,#REF!,B151,#REF!,$B$121)</f>
        <v>#REF!</v>
      </c>
      <c r="D151" s="32" t="e">
        <f>SUMIFS(#REF!,#REF!,B151,#REF!,$B$121)</f>
        <v>#REF!</v>
      </c>
      <c r="E151" s="32" t="e">
        <f t="shared" si="88"/>
        <v>#REF!</v>
      </c>
      <c r="F151" s="32" t="e">
        <f t="shared" si="89"/>
        <v>#REF!</v>
      </c>
      <c r="G151" s="41" t="e">
        <f t="shared" si="90"/>
        <v>#REF!</v>
      </c>
      <c r="H151" s="41" t="e">
        <f t="shared" si="91"/>
        <v>#REF!</v>
      </c>
      <c r="I151" s="44"/>
    </row>
    <row r="152" spans="1:9" s="13" customFormat="1" ht="22.5" customHeight="1">
      <c r="A152" s="50"/>
      <c r="B152" s="158"/>
      <c r="C152" s="32" t="e">
        <f>SUMIFS(#REF!,#REF!,B152,#REF!,$B$121)</f>
        <v>#REF!</v>
      </c>
      <c r="D152" s="32" t="e">
        <f>SUMIFS(#REF!,#REF!,B152,#REF!,$B$121)</f>
        <v>#REF!</v>
      </c>
      <c r="E152" s="32" t="e">
        <f t="shared" si="88"/>
        <v>#REF!</v>
      </c>
      <c r="F152" s="32" t="e">
        <f t="shared" si="89"/>
        <v>#REF!</v>
      </c>
      <c r="G152" s="41" t="e">
        <f t="shared" si="90"/>
        <v>#REF!</v>
      </c>
      <c r="H152" s="41" t="e">
        <f t="shared" si="91"/>
        <v>#REF!</v>
      </c>
      <c r="I152" s="44"/>
    </row>
    <row r="153" spans="1:9" s="13" customFormat="1" ht="22.5" customHeight="1">
      <c r="A153" s="50"/>
      <c r="B153" s="158"/>
      <c r="C153" s="32" t="e">
        <f>SUMIFS(#REF!,#REF!,B153,#REF!,$B$121)</f>
        <v>#REF!</v>
      </c>
      <c r="D153" s="32" t="e">
        <f>SUMIFS(#REF!,#REF!,B153,#REF!,$B$121)</f>
        <v>#REF!</v>
      </c>
      <c r="E153" s="32" t="e">
        <f t="shared" si="88"/>
        <v>#REF!</v>
      </c>
      <c r="F153" s="32" t="e">
        <f t="shared" si="89"/>
        <v>#REF!</v>
      </c>
      <c r="G153" s="41" t="e">
        <f t="shared" si="90"/>
        <v>#REF!</v>
      </c>
      <c r="H153" s="41" t="e">
        <f t="shared" si="91"/>
        <v>#REF!</v>
      </c>
      <c r="I153" s="44"/>
    </row>
    <row r="154" spans="1:9" s="13" customFormat="1" ht="22.5" customHeight="1">
      <c r="A154" s="183">
        <v>10215</v>
      </c>
      <c r="B154" s="176" t="s">
        <v>219</v>
      </c>
      <c r="C154" s="38" t="e">
        <f>SUM(C155:C156)</f>
        <v>#REF!</v>
      </c>
      <c r="D154" s="38" t="e">
        <f>SUM(D155:D156)</f>
        <v>#REF!</v>
      </c>
      <c r="E154" s="38" t="e">
        <f>IF(C154&gt;D154,C154-D154,0)</f>
        <v>#REF!</v>
      </c>
      <c r="F154" s="38" t="e">
        <f>IF(D154&gt;C154,D154-C154,0)</f>
        <v>#REF!</v>
      </c>
      <c r="G154" s="41" t="e">
        <f t="shared" si="73"/>
        <v>#REF!</v>
      </c>
      <c r="H154" s="41" t="e">
        <f t="shared" si="46"/>
        <v>#REF!</v>
      </c>
      <c r="I154" s="44"/>
    </row>
    <row r="155" spans="1:9" s="13" customFormat="1" ht="22.5" customHeight="1">
      <c r="A155" s="50"/>
      <c r="B155" s="30" t="s">
        <v>220</v>
      </c>
      <c r="C155" s="32" t="e">
        <f>SUMIFS(#REF!,#REF!,B155,#REF!,$B$154)</f>
        <v>#REF!</v>
      </c>
      <c r="D155" s="32" t="e">
        <f>SUMIFS(#REF!,#REF!,B155,#REF!,$B$154)</f>
        <v>#REF!</v>
      </c>
      <c r="E155" s="32" t="e">
        <f t="shared" si="71"/>
        <v>#REF!</v>
      </c>
      <c r="F155" s="32" t="e">
        <f t="shared" si="72"/>
        <v>#REF!</v>
      </c>
      <c r="G155" s="41" t="e">
        <f t="shared" si="73"/>
        <v>#REF!</v>
      </c>
      <c r="H155" s="41" t="e">
        <f t="shared" si="46"/>
        <v>#REF!</v>
      </c>
      <c r="I155" s="44"/>
    </row>
    <row r="156" spans="1:9" s="13" customFormat="1" ht="22.5" customHeight="1">
      <c r="A156" s="50"/>
      <c r="B156" s="158"/>
      <c r="C156" s="32" t="e">
        <f>SUMIFS(#REF!,#REF!,B156,#REF!,$B$121)</f>
        <v>#REF!</v>
      </c>
      <c r="D156" s="32" t="e">
        <f>SUMIFS(#REF!,#REF!,B156,#REF!,$B$121)</f>
        <v>#REF!</v>
      </c>
      <c r="E156" s="32" t="e">
        <f t="shared" si="71"/>
        <v>#REF!</v>
      </c>
      <c r="F156" s="32" t="e">
        <f t="shared" si="72"/>
        <v>#REF!</v>
      </c>
      <c r="G156" s="41" t="e">
        <f t="shared" si="73"/>
        <v>#REF!</v>
      </c>
      <c r="H156" s="41" t="e">
        <f t="shared" si="46"/>
        <v>#REF!</v>
      </c>
      <c r="I156" s="44"/>
    </row>
    <row r="157" spans="1:9" s="13" customFormat="1" ht="22.5" customHeight="1">
      <c r="A157" s="8">
        <v>2</v>
      </c>
      <c r="B157" s="26" t="s">
        <v>53</v>
      </c>
      <c r="C157" s="46" t="e">
        <f>C158+C163</f>
        <v>#REF!</v>
      </c>
      <c r="D157" s="46" t="e">
        <f>D158+D163</f>
        <v>#REF!</v>
      </c>
      <c r="E157" s="46" t="e">
        <f t="shared" si="59"/>
        <v>#REF!</v>
      </c>
      <c r="F157" s="46" t="e">
        <f t="shared" si="60"/>
        <v>#REF!</v>
      </c>
      <c r="G157" s="41" t="e">
        <f t="shared" si="73"/>
        <v>#REF!</v>
      </c>
      <c r="H157" s="41" t="e">
        <f t="shared" si="46"/>
        <v>#REF!</v>
      </c>
      <c r="I157" s="44"/>
    </row>
    <row r="158" spans="1:9" s="13" customFormat="1" ht="22.5" customHeight="1">
      <c r="A158" s="36">
        <v>201</v>
      </c>
      <c r="B158" s="37" t="s">
        <v>54</v>
      </c>
      <c r="C158" s="38" t="e">
        <f>C159+C160</f>
        <v>#REF!</v>
      </c>
      <c r="D158" s="38" t="e">
        <f>D159+D160</f>
        <v>#REF!</v>
      </c>
      <c r="E158" s="38" t="e">
        <f t="shared" si="59"/>
        <v>#REF!</v>
      </c>
      <c r="F158" s="38" t="e">
        <f t="shared" si="60"/>
        <v>#REF!</v>
      </c>
      <c r="G158" s="41" t="e">
        <f t="shared" si="46"/>
        <v>#REF!</v>
      </c>
      <c r="H158" s="41" t="e">
        <f t="shared" si="46"/>
        <v>#REF!</v>
      </c>
      <c r="I158" s="44"/>
    </row>
    <row r="159" spans="1:9" s="13" customFormat="1" ht="22.5" customHeight="1">
      <c r="A159" s="12">
        <v>20101</v>
      </c>
      <c r="B159" s="15" t="s">
        <v>3</v>
      </c>
      <c r="C159" s="32" t="e">
        <f>SUMIFS(#REF!,#REF!,B159)</f>
        <v>#REF!</v>
      </c>
      <c r="D159" s="32" t="e">
        <f>SUMIFS(#REF!,#REF!,B159)</f>
        <v>#REF!</v>
      </c>
      <c r="E159" s="32" t="e">
        <f t="shared" si="59"/>
        <v>#REF!</v>
      </c>
      <c r="F159" s="32" t="e">
        <f t="shared" si="60"/>
        <v>#REF!</v>
      </c>
      <c r="G159" s="41" t="e">
        <f t="shared" si="46"/>
        <v>#REF!</v>
      </c>
      <c r="H159" s="41" t="e">
        <f t="shared" si="46"/>
        <v>#REF!</v>
      </c>
      <c r="I159" s="44"/>
    </row>
    <row r="160" spans="1:9" s="13" customFormat="1" ht="22.5" customHeight="1">
      <c r="A160" s="175">
        <v>20102</v>
      </c>
      <c r="B160" s="176" t="s">
        <v>97</v>
      </c>
      <c r="C160" s="38" t="e">
        <f>C161</f>
        <v>#REF!</v>
      </c>
      <c r="D160" s="38" t="e">
        <f>D161</f>
        <v>#REF!</v>
      </c>
      <c r="E160" s="38" t="e">
        <f t="shared" ref="E160:E161" si="92">IF(C160&gt;D160,C160-D160,0)</f>
        <v>#REF!</v>
      </c>
      <c r="F160" s="38" t="e">
        <f t="shared" ref="F160:F161" si="93">IF(D160&gt;C160,D160-C160,0)</f>
        <v>#REF!</v>
      </c>
      <c r="G160" s="41" t="e">
        <f t="shared" ref="G160:G162" si="94">F160+E160+D160+C160</f>
        <v>#REF!</v>
      </c>
      <c r="H160" s="41" t="e">
        <f t="shared" si="46"/>
        <v>#REF!</v>
      </c>
      <c r="I160" s="44"/>
    </row>
    <row r="161" spans="1:9" s="13" customFormat="1" ht="22.5" customHeight="1">
      <c r="A161" s="12"/>
      <c r="B161" s="15" t="s">
        <v>123</v>
      </c>
      <c r="C161" s="32" t="e">
        <f>SUMIFS(#REF!,#REF!,B161,#REF!,$B$160)</f>
        <v>#REF!</v>
      </c>
      <c r="D161" s="32" t="e">
        <f>SUMIFS(#REF!,#REF!,B161,#REF!,$B$160)</f>
        <v>#REF!</v>
      </c>
      <c r="E161" s="32" t="e">
        <f t="shared" si="92"/>
        <v>#REF!</v>
      </c>
      <c r="F161" s="32" t="e">
        <f t="shared" si="93"/>
        <v>#REF!</v>
      </c>
      <c r="G161" s="41" t="e">
        <f t="shared" si="94"/>
        <v>#REF!</v>
      </c>
      <c r="H161" s="41" t="e">
        <f t="shared" si="46"/>
        <v>#REF!</v>
      </c>
      <c r="I161" s="44"/>
    </row>
    <row r="162" spans="1:9" s="13" customFormat="1" ht="22.5" customHeight="1">
      <c r="A162" s="12"/>
      <c r="B162" s="15"/>
      <c r="C162" s="32"/>
      <c r="D162" s="32"/>
      <c r="E162" s="32"/>
      <c r="F162" s="32"/>
      <c r="G162" s="41">
        <f t="shared" si="94"/>
        <v>0</v>
      </c>
      <c r="H162" s="41">
        <f t="shared" si="46"/>
        <v>0</v>
      </c>
      <c r="I162" s="44"/>
    </row>
    <row r="163" spans="1:9" s="13" customFormat="1" ht="22.5" customHeight="1">
      <c r="A163" s="36">
        <v>202</v>
      </c>
      <c r="B163" s="37" t="s">
        <v>55</v>
      </c>
      <c r="C163" s="47" t="e">
        <f>C164+C167+C172+C182+C186+C187+C191</f>
        <v>#REF!</v>
      </c>
      <c r="D163" s="47" t="e">
        <f>D164+D167+D172+D182+D186+D187+D191</f>
        <v>#REF!</v>
      </c>
      <c r="E163" s="47" t="e">
        <f t="shared" si="59"/>
        <v>#REF!</v>
      </c>
      <c r="F163" s="47" t="e">
        <f t="shared" si="60"/>
        <v>#REF!</v>
      </c>
      <c r="G163" s="41" t="e">
        <f t="shared" si="46"/>
        <v>#REF!</v>
      </c>
      <c r="H163" s="41" t="e">
        <f t="shared" si="46"/>
        <v>#REF!</v>
      </c>
      <c r="I163" s="44"/>
    </row>
    <row r="164" spans="1:9" s="13" customFormat="1" ht="22.5" customHeight="1">
      <c r="A164" s="175">
        <v>20201</v>
      </c>
      <c r="B164" s="176" t="s">
        <v>99</v>
      </c>
      <c r="C164" s="38" t="e">
        <f>C165+C166</f>
        <v>#REF!</v>
      </c>
      <c r="D164" s="38" t="e">
        <f>D165+D166</f>
        <v>#REF!</v>
      </c>
      <c r="E164" s="38" t="e">
        <f t="shared" si="59"/>
        <v>#REF!</v>
      </c>
      <c r="F164" s="38" t="e">
        <f t="shared" si="60"/>
        <v>#REF!</v>
      </c>
      <c r="G164" s="41" t="e">
        <f t="shared" si="46"/>
        <v>#REF!</v>
      </c>
      <c r="H164" s="41" t="e">
        <f t="shared" si="46"/>
        <v>#REF!</v>
      </c>
      <c r="I164" s="44"/>
    </row>
    <row r="165" spans="1:9" s="13" customFormat="1" ht="22.5" customHeight="1">
      <c r="A165" s="12"/>
      <c r="B165" s="30" t="s">
        <v>36</v>
      </c>
      <c r="C165" s="32" t="e">
        <f>SUMIFS(#REF!,#REF!,B165,#REF!,$B$164)</f>
        <v>#REF!</v>
      </c>
      <c r="D165" s="32" t="e">
        <f>SUMIFS(#REF!,#REF!,B165,#REF!,$B$164)</f>
        <v>#REF!</v>
      </c>
      <c r="E165" s="32" t="e">
        <f t="shared" si="59"/>
        <v>#REF!</v>
      </c>
      <c r="F165" s="32" t="e">
        <f t="shared" si="60"/>
        <v>#REF!</v>
      </c>
      <c r="G165" s="41" t="e">
        <f t="shared" si="46"/>
        <v>#REF!</v>
      </c>
      <c r="H165" s="41" t="e">
        <f t="shared" si="46"/>
        <v>#REF!</v>
      </c>
      <c r="I165" s="44"/>
    </row>
    <row r="166" spans="1:9" s="13" customFormat="1" ht="22.5" customHeight="1">
      <c r="A166" s="12"/>
      <c r="B166" s="30" t="s">
        <v>221</v>
      </c>
      <c r="C166" s="32" t="e">
        <f>SUMIFS(#REF!,#REF!,B166,#REF!,$B$164)</f>
        <v>#REF!</v>
      </c>
      <c r="D166" s="32" t="e">
        <f>SUMIFS(#REF!,#REF!,B166,#REF!,$B$164)</f>
        <v>#REF!</v>
      </c>
      <c r="E166" s="32" t="e">
        <f t="shared" ref="E166" si="95">IF(C166&gt;D166,C166-D166,0)</f>
        <v>#REF!</v>
      </c>
      <c r="F166" s="32" t="e">
        <f t="shared" ref="F166" si="96">IF(D166&gt;C166,D166-C166,0)</f>
        <v>#REF!</v>
      </c>
      <c r="G166" s="41" t="e">
        <f t="shared" si="46"/>
        <v>#REF!</v>
      </c>
      <c r="H166" s="41" t="e">
        <f t="shared" si="46"/>
        <v>#REF!</v>
      </c>
      <c r="I166" s="44"/>
    </row>
    <row r="167" spans="1:9" s="13" customFormat="1" ht="22.5" customHeight="1">
      <c r="A167" s="175">
        <v>20202</v>
      </c>
      <c r="B167" s="176" t="s">
        <v>4</v>
      </c>
      <c r="C167" s="38" t="e">
        <f>SUM(C168:C171)</f>
        <v>#REF!</v>
      </c>
      <c r="D167" s="38" t="e">
        <f>SUM(D168:D171)</f>
        <v>#REF!</v>
      </c>
      <c r="E167" s="38" t="e">
        <f t="shared" si="59"/>
        <v>#REF!</v>
      </c>
      <c r="F167" s="38" t="e">
        <f t="shared" si="60"/>
        <v>#REF!</v>
      </c>
      <c r="G167" s="41" t="e">
        <f t="shared" si="46"/>
        <v>#REF!</v>
      </c>
      <c r="H167" s="41" t="e">
        <f t="shared" si="46"/>
        <v>#REF!</v>
      </c>
      <c r="I167" s="44"/>
    </row>
    <row r="168" spans="1:9" s="13" customFormat="1" ht="22.5" customHeight="1">
      <c r="A168" s="12"/>
      <c r="B168" s="30" t="s">
        <v>202</v>
      </c>
      <c r="C168" s="32" t="e">
        <f>SUMIFS(#REF!,#REF!,B168,#REF!,$B$167)</f>
        <v>#REF!</v>
      </c>
      <c r="D168" s="32" t="e">
        <f>SUMIFS(#REF!,#REF!,B168,#REF!,$B$167)</f>
        <v>#REF!</v>
      </c>
      <c r="E168" s="32" t="e">
        <f>IF(C168&gt;D168,C168-D168,0)</f>
        <v>#REF!</v>
      </c>
      <c r="F168" s="32" t="e">
        <f t="shared" si="60"/>
        <v>#REF!</v>
      </c>
      <c r="G168" s="41" t="e">
        <f>F168+E168+D168+C168</f>
        <v>#REF!</v>
      </c>
      <c r="H168" s="41" t="e">
        <f t="shared" si="46"/>
        <v>#REF!</v>
      </c>
      <c r="I168" s="44"/>
    </row>
    <row r="169" spans="1:9" s="13" customFormat="1" ht="22.5" customHeight="1">
      <c r="A169" s="12"/>
      <c r="B169" s="30" t="s">
        <v>280</v>
      </c>
      <c r="C169" s="32" t="e">
        <f>SUMIFS(#REF!,#REF!,B169,#REF!,$B$167)</f>
        <v>#REF!</v>
      </c>
      <c r="D169" s="32" t="e">
        <f>SUMIFS(#REF!,#REF!,B169,#REF!,$B$167)</f>
        <v>#REF!</v>
      </c>
      <c r="E169" s="32" t="e">
        <f t="shared" ref="E169" si="97">IF(C169&gt;D169,C169-D169,0)</f>
        <v>#REF!</v>
      </c>
      <c r="F169" s="32" t="e">
        <f t="shared" ref="F169" si="98">IF(D169&gt;C169,D169-C169,0)</f>
        <v>#REF!</v>
      </c>
      <c r="G169" s="41" t="e">
        <f t="shared" ref="G169" si="99">F169+E169+D169+C169</f>
        <v>#REF!</v>
      </c>
      <c r="H169" s="41" t="e">
        <f t="shared" si="46"/>
        <v>#REF!</v>
      </c>
      <c r="I169" s="44"/>
    </row>
    <row r="170" spans="1:9" s="13" customFormat="1" ht="22.5" customHeight="1">
      <c r="A170" s="12"/>
      <c r="B170" s="30" t="s">
        <v>281</v>
      </c>
      <c r="C170" s="32" t="e">
        <f>SUMIFS(#REF!,#REF!,B170,#REF!,$B$167)</f>
        <v>#REF!</v>
      </c>
      <c r="D170" s="32" t="e">
        <f>SUMIFS(#REF!,#REF!,B170,#REF!,$B$167)</f>
        <v>#REF!</v>
      </c>
      <c r="E170" s="32" t="e">
        <f t="shared" si="59"/>
        <v>#REF!</v>
      </c>
      <c r="F170" s="32" t="e">
        <f t="shared" si="60"/>
        <v>#REF!</v>
      </c>
      <c r="G170" s="41" t="e">
        <f t="shared" si="46"/>
        <v>#REF!</v>
      </c>
      <c r="H170" s="41" t="e">
        <f t="shared" si="46"/>
        <v>#REF!</v>
      </c>
      <c r="I170" s="44"/>
    </row>
    <row r="171" spans="1:9" s="13" customFormat="1" ht="22.5" customHeight="1">
      <c r="A171" s="12"/>
      <c r="B171" s="30" t="s">
        <v>43</v>
      </c>
      <c r="C171" s="32" t="e">
        <f>SUMIFS(#REF!,#REF!,B171,#REF!,$B$167)</f>
        <v>#REF!</v>
      </c>
      <c r="D171" s="32" t="e">
        <f>SUMIFS(#REF!,#REF!,B171,#REF!,$B$167)</f>
        <v>#REF!</v>
      </c>
      <c r="E171" s="32" t="e">
        <f t="shared" ref="E171" si="100">IF(C171&gt;D171,C171-D171,0)</f>
        <v>#REF!</v>
      </c>
      <c r="F171" s="32" t="e">
        <f t="shared" ref="F171" si="101">IF(D171&gt;C171,D171-C171,0)</f>
        <v>#REF!</v>
      </c>
      <c r="G171" s="41" t="e">
        <f t="shared" ref="G171:H192" si="102">F171+E171+D171+C171</f>
        <v>#REF!</v>
      </c>
      <c r="H171" s="41" t="e">
        <f t="shared" si="102"/>
        <v>#REF!</v>
      </c>
      <c r="I171" s="44"/>
    </row>
    <row r="172" spans="1:9" s="13" customFormat="1" ht="22.5" customHeight="1">
      <c r="A172" s="175">
        <v>20203</v>
      </c>
      <c r="B172" s="176" t="s">
        <v>203</v>
      </c>
      <c r="C172" s="38" t="e">
        <f>SUM(C173:C181)</f>
        <v>#REF!</v>
      </c>
      <c r="D172" s="38" t="e">
        <f>SUM(D173:D181)</f>
        <v>#REF!</v>
      </c>
      <c r="E172" s="38" t="e">
        <f t="shared" ref="E172:E173" si="103">IF(C172&gt;D172,C172-D172,0)</f>
        <v>#REF!</v>
      </c>
      <c r="F172" s="38" t="e">
        <f t="shared" ref="F172:F173" si="104">IF(D172&gt;C172,D172-C172,0)</f>
        <v>#REF!</v>
      </c>
      <c r="G172" s="41" t="e">
        <f t="shared" ref="G172:G190" si="105">F172+E172+D172+C172</f>
        <v>#REF!</v>
      </c>
      <c r="H172" s="41" t="e">
        <f t="shared" si="102"/>
        <v>#REF!</v>
      </c>
      <c r="I172" s="44"/>
    </row>
    <row r="173" spans="1:9" s="13" customFormat="1" ht="22.5" customHeight="1">
      <c r="A173" s="12"/>
      <c r="B173" s="30" t="s">
        <v>163</v>
      </c>
      <c r="C173" s="32" t="e">
        <f>SUMIFS(#REF!,#REF!,B173,#REF!,$B$172)</f>
        <v>#REF!</v>
      </c>
      <c r="D173" s="32" t="e">
        <f>SUMIFS(#REF!,#REF!,B173,#REF!,$B$172)</f>
        <v>#REF!</v>
      </c>
      <c r="E173" s="32" t="e">
        <f t="shared" si="103"/>
        <v>#REF!</v>
      </c>
      <c r="F173" s="32" t="e">
        <f t="shared" si="104"/>
        <v>#REF!</v>
      </c>
      <c r="G173" s="41" t="e">
        <f t="shared" si="105"/>
        <v>#REF!</v>
      </c>
      <c r="H173" s="41" t="e">
        <f t="shared" si="102"/>
        <v>#REF!</v>
      </c>
      <c r="I173" s="44"/>
    </row>
    <row r="174" spans="1:9" s="13" customFormat="1" ht="22.5" customHeight="1">
      <c r="A174" s="12"/>
      <c r="B174" s="30" t="s">
        <v>127</v>
      </c>
      <c r="C174" s="32" t="e">
        <f>SUMIFS(#REF!,#REF!,B174,#REF!,$B$172)</f>
        <v>#REF!</v>
      </c>
      <c r="D174" s="32" t="e">
        <f>SUMIFS(#REF!,#REF!,B174,#REF!,$B$172)</f>
        <v>#REF!</v>
      </c>
      <c r="E174" s="32" t="e">
        <f t="shared" ref="E174:E178" si="106">IF(C174&gt;D174,C174-D174,0)</f>
        <v>#REF!</v>
      </c>
      <c r="F174" s="32" t="e">
        <f t="shared" ref="F174:F178" si="107">IF(D174&gt;C174,D174-C174,0)</f>
        <v>#REF!</v>
      </c>
      <c r="G174" s="41" t="e">
        <f t="shared" ref="G174:G182" si="108">F174+E174+D174+C174</f>
        <v>#REF!</v>
      </c>
      <c r="H174" s="41" t="e">
        <f t="shared" si="102"/>
        <v>#REF!</v>
      </c>
      <c r="I174" s="44"/>
    </row>
    <row r="175" spans="1:9" s="13" customFormat="1" ht="22.5" customHeight="1">
      <c r="A175" s="12"/>
      <c r="B175" s="30" t="s">
        <v>216</v>
      </c>
      <c r="C175" s="32" t="e">
        <f>SUMIFS(#REF!,#REF!,B175,#REF!,$B$172)</f>
        <v>#REF!</v>
      </c>
      <c r="D175" s="32" t="e">
        <f>SUMIFS(#REF!,#REF!,B175,#REF!,$B$172)</f>
        <v>#REF!</v>
      </c>
      <c r="E175" s="32" t="e">
        <f t="shared" si="106"/>
        <v>#REF!</v>
      </c>
      <c r="F175" s="32" t="e">
        <f t="shared" si="107"/>
        <v>#REF!</v>
      </c>
      <c r="G175" s="41" t="e">
        <f t="shared" si="108"/>
        <v>#REF!</v>
      </c>
      <c r="H175" s="41" t="e">
        <f t="shared" si="102"/>
        <v>#REF!</v>
      </c>
      <c r="I175" s="44"/>
    </row>
    <row r="176" spans="1:9" s="13" customFormat="1" ht="22.5" customHeight="1">
      <c r="A176" s="12"/>
      <c r="B176" s="30" t="s">
        <v>217</v>
      </c>
      <c r="C176" s="32" t="e">
        <f>SUMIFS(#REF!,#REF!,B176,#REF!,$B$172)</f>
        <v>#REF!</v>
      </c>
      <c r="D176" s="32" t="e">
        <f>SUMIFS(#REF!,#REF!,B176,#REF!,$B$172)</f>
        <v>#REF!</v>
      </c>
      <c r="E176" s="32" t="e">
        <f t="shared" si="106"/>
        <v>#REF!</v>
      </c>
      <c r="F176" s="32" t="e">
        <f t="shared" si="107"/>
        <v>#REF!</v>
      </c>
      <c r="G176" s="41" t="e">
        <f t="shared" si="108"/>
        <v>#REF!</v>
      </c>
      <c r="H176" s="41" t="e">
        <f t="shared" si="102"/>
        <v>#REF!</v>
      </c>
      <c r="I176" s="44"/>
    </row>
    <row r="177" spans="1:9" s="13" customFormat="1" ht="22.5" customHeight="1">
      <c r="A177" s="12"/>
      <c r="B177" s="30" t="s">
        <v>218</v>
      </c>
      <c r="C177" s="32" t="e">
        <f>SUMIFS(#REF!,#REF!,B177,#REF!,$B$172)</f>
        <v>#REF!</v>
      </c>
      <c r="D177" s="32" t="e">
        <f>SUMIFS(#REF!,#REF!,B177,#REF!,$B$172)</f>
        <v>#REF!</v>
      </c>
      <c r="E177" s="32" t="e">
        <f t="shared" ref="E177" si="109">IF(C177&gt;D177,C177-D177,0)</f>
        <v>#REF!</v>
      </c>
      <c r="F177" s="32" t="e">
        <f t="shared" ref="F177" si="110">IF(D177&gt;C177,D177-C177,0)</f>
        <v>#REF!</v>
      </c>
      <c r="G177" s="41" t="e">
        <f t="shared" si="108"/>
        <v>#REF!</v>
      </c>
      <c r="H177" s="41" t="e">
        <f t="shared" si="102"/>
        <v>#REF!</v>
      </c>
      <c r="I177" s="44"/>
    </row>
    <row r="178" spans="1:9" s="13" customFormat="1" ht="22.5" customHeight="1">
      <c r="A178" s="12"/>
      <c r="B178" s="30" t="s">
        <v>37</v>
      </c>
      <c r="C178" s="32" t="e">
        <f>SUMIFS(#REF!,#REF!,B178,#REF!,$B$172)</f>
        <v>#REF!</v>
      </c>
      <c r="D178" s="32" t="e">
        <f>SUMIFS(#REF!,#REF!,B178,#REF!,$B$172)</f>
        <v>#REF!</v>
      </c>
      <c r="E178" s="32" t="e">
        <f t="shared" si="106"/>
        <v>#REF!</v>
      </c>
      <c r="F178" s="32" t="e">
        <f t="shared" si="107"/>
        <v>#REF!</v>
      </c>
      <c r="G178" s="41" t="e">
        <f t="shared" si="108"/>
        <v>#REF!</v>
      </c>
      <c r="H178" s="41" t="e">
        <f t="shared" si="102"/>
        <v>#REF!</v>
      </c>
      <c r="I178" s="44"/>
    </row>
    <row r="179" spans="1:9" s="13" customFormat="1" ht="22.5" customHeight="1">
      <c r="A179" s="12"/>
      <c r="B179" s="30" t="s">
        <v>292</v>
      </c>
      <c r="C179" s="32" t="e">
        <f>SUMIFS(#REF!,#REF!,B179,#REF!,$B$172)</f>
        <v>#REF!</v>
      </c>
      <c r="D179" s="32" t="e">
        <f>SUMIFS(#REF!,#REF!,B179,#REF!,$B$172)</f>
        <v>#REF!</v>
      </c>
      <c r="E179" s="32" t="e">
        <f t="shared" ref="E179" si="111">IF(C179&gt;D179,C179-D179,0)</f>
        <v>#REF!</v>
      </c>
      <c r="F179" s="32" t="e">
        <f t="shared" ref="F179" si="112">IF(D179&gt;C179,D179-C179,0)</f>
        <v>#REF!</v>
      </c>
      <c r="G179" s="41" t="e">
        <f t="shared" si="108"/>
        <v>#REF!</v>
      </c>
      <c r="H179" s="41" t="e">
        <f t="shared" si="102"/>
        <v>#REF!</v>
      </c>
      <c r="I179" s="44"/>
    </row>
    <row r="180" spans="1:9" s="13" customFormat="1" ht="22.5" customHeight="1">
      <c r="A180" s="12"/>
      <c r="B180" s="30" t="s">
        <v>321</v>
      </c>
      <c r="C180" s="32" t="e">
        <f>SUMIFS(#REF!,#REF!,B180,#REF!,$B$172)</f>
        <v>#REF!</v>
      </c>
      <c r="D180" s="32" t="e">
        <f>SUMIFS(#REF!,#REF!,B180,#REF!,$B$172)</f>
        <v>#REF!</v>
      </c>
      <c r="E180" s="32" t="e">
        <f t="shared" ref="E180:E181" si="113">IF(C180&gt;D180,C180-D180,0)</f>
        <v>#REF!</v>
      </c>
      <c r="F180" s="32" t="e">
        <f t="shared" ref="F180:F181" si="114">IF(D180&gt;C180,D180-C180,0)</f>
        <v>#REF!</v>
      </c>
      <c r="G180" s="41" t="e">
        <f t="shared" ref="G180:G181" si="115">F180+E180+D180+C180</f>
        <v>#REF!</v>
      </c>
      <c r="H180" s="41" t="e">
        <f t="shared" ref="H180:H181" si="116">G180+F180+E180+D180</f>
        <v>#REF!</v>
      </c>
      <c r="I180" s="44"/>
    </row>
    <row r="181" spans="1:9" s="13" customFormat="1" ht="22.5" customHeight="1">
      <c r="A181" s="12"/>
      <c r="B181" s="30"/>
      <c r="C181" s="32" t="e">
        <f>SUMIFS(#REF!,#REF!,B181,#REF!,$B$172)</f>
        <v>#REF!</v>
      </c>
      <c r="D181" s="32" t="e">
        <f>SUMIFS(#REF!,#REF!,B181,#REF!,$B$172)</f>
        <v>#REF!</v>
      </c>
      <c r="E181" s="32" t="e">
        <f t="shared" si="113"/>
        <v>#REF!</v>
      </c>
      <c r="F181" s="32" t="e">
        <f t="shared" si="114"/>
        <v>#REF!</v>
      </c>
      <c r="G181" s="41" t="e">
        <f t="shared" si="115"/>
        <v>#REF!</v>
      </c>
      <c r="H181" s="41" t="e">
        <f t="shared" si="116"/>
        <v>#REF!</v>
      </c>
      <c r="I181" s="44"/>
    </row>
    <row r="182" spans="1:9" s="13" customFormat="1" ht="22.5" customHeight="1">
      <c r="A182" s="175">
        <v>20204</v>
      </c>
      <c r="B182" s="176" t="s">
        <v>24</v>
      </c>
      <c r="C182" s="38" t="e">
        <f>SUM(C183:C185)</f>
        <v>#REF!</v>
      </c>
      <c r="D182" s="38" t="e">
        <f>SUM(D183:D185)</f>
        <v>#REF!</v>
      </c>
      <c r="E182" s="38" t="e">
        <f t="shared" si="59"/>
        <v>#REF!</v>
      </c>
      <c r="F182" s="38" t="e">
        <f t="shared" si="60"/>
        <v>#REF!</v>
      </c>
      <c r="G182" s="41" t="e">
        <f t="shared" si="108"/>
        <v>#REF!</v>
      </c>
      <c r="H182" s="41" t="e">
        <f t="shared" si="102"/>
        <v>#REF!</v>
      </c>
      <c r="I182" s="44"/>
    </row>
    <row r="183" spans="1:9" s="13" customFormat="1" ht="22.5" customHeight="1">
      <c r="A183" s="12"/>
      <c r="B183" s="30" t="s">
        <v>36</v>
      </c>
      <c r="C183" s="32" t="e">
        <f>SUMIFS(#REF!,#REF!,B183,#REF!,$B$182)</f>
        <v>#REF!</v>
      </c>
      <c r="D183" s="32" t="e">
        <f>SUMIFS(#REF!,#REF!,B183,#REF!,$B$182)</f>
        <v>#REF!</v>
      </c>
      <c r="E183" s="32" t="e">
        <f t="shared" si="59"/>
        <v>#REF!</v>
      </c>
      <c r="F183" s="32" t="e">
        <f t="shared" si="60"/>
        <v>#REF!</v>
      </c>
      <c r="G183" s="41" t="e">
        <f t="shared" si="105"/>
        <v>#REF!</v>
      </c>
      <c r="H183" s="41" t="e">
        <f t="shared" si="102"/>
        <v>#REF!</v>
      </c>
      <c r="I183" s="44"/>
    </row>
    <row r="184" spans="1:9" s="13" customFormat="1" ht="22.5" customHeight="1">
      <c r="A184" s="12"/>
      <c r="B184" s="30" t="s">
        <v>324</v>
      </c>
      <c r="C184" s="32" t="e">
        <f>SUMIFS(#REF!,#REF!,B184,#REF!,$B$182)</f>
        <v>#REF!</v>
      </c>
      <c r="D184" s="32" t="e">
        <f>SUMIFS(#REF!,#REF!,B184,#REF!,$B$182)</f>
        <v>#REF!</v>
      </c>
      <c r="E184" s="32" t="e">
        <f t="shared" ref="E184" si="117">IF(C184&gt;D184,C184-D184,0)</f>
        <v>#REF!</v>
      </c>
      <c r="F184" s="32" t="e">
        <f t="shared" ref="F184" si="118">IF(D184&gt;C184,D184-C184,0)</f>
        <v>#REF!</v>
      </c>
      <c r="G184" s="41" t="e">
        <f t="shared" ref="G184:G186" si="119">F184+E184+D184+C184</f>
        <v>#REF!</v>
      </c>
      <c r="H184" s="41" t="e">
        <f t="shared" ref="H184:H186" si="120">G184+F184+E184+D184</f>
        <v>#REF!</v>
      </c>
      <c r="I184" s="44"/>
    </row>
    <row r="185" spans="1:9" s="13" customFormat="1" ht="22.5" customHeight="1">
      <c r="A185" s="12"/>
      <c r="B185" s="30"/>
      <c r="C185" s="32"/>
      <c r="D185" s="32"/>
      <c r="E185" s="32"/>
      <c r="F185" s="32"/>
      <c r="G185" s="41">
        <f t="shared" si="119"/>
        <v>0</v>
      </c>
      <c r="H185" s="41">
        <f t="shared" si="120"/>
        <v>0</v>
      </c>
      <c r="I185" s="44"/>
    </row>
    <row r="186" spans="1:9" s="13" customFormat="1" ht="22.5" customHeight="1">
      <c r="A186" s="175">
        <v>20205</v>
      </c>
      <c r="B186" s="176" t="s">
        <v>25</v>
      </c>
      <c r="C186" s="38" t="e">
        <f>SUMIFS(#REF!,#REF!,B186)</f>
        <v>#REF!</v>
      </c>
      <c r="D186" s="38" t="e">
        <f>SUMIFS(#REF!,#REF!,B186)</f>
        <v>#REF!</v>
      </c>
      <c r="E186" s="38" t="e">
        <f t="shared" si="59"/>
        <v>#REF!</v>
      </c>
      <c r="F186" s="38" t="e">
        <f t="shared" si="60"/>
        <v>#REF!</v>
      </c>
      <c r="G186" s="41" t="e">
        <f t="shared" si="119"/>
        <v>#REF!</v>
      </c>
      <c r="H186" s="41" t="e">
        <f t="shared" si="120"/>
        <v>#REF!</v>
      </c>
      <c r="I186" s="44"/>
    </row>
    <row r="187" spans="1:9" s="13" customFormat="1" ht="22.5" customHeight="1">
      <c r="A187" s="175">
        <v>20206</v>
      </c>
      <c r="B187" s="176" t="s">
        <v>23</v>
      </c>
      <c r="C187" s="38" t="e">
        <f>SUM(C188:C190)</f>
        <v>#REF!</v>
      </c>
      <c r="D187" s="38" t="e">
        <f>SUM(D188:D190)</f>
        <v>#REF!</v>
      </c>
      <c r="E187" s="38" t="e">
        <f t="shared" si="59"/>
        <v>#REF!</v>
      </c>
      <c r="F187" s="38" t="e">
        <f t="shared" si="60"/>
        <v>#REF!</v>
      </c>
      <c r="G187" s="41" t="e">
        <f t="shared" si="105"/>
        <v>#REF!</v>
      </c>
      <c r="H187" s="41" t="e">
        <f t="shared" si="102"/>
        <v>#REF!</v>
      </c>
      <c r="I187" s="44"/>
    </row>
    <row r="188" spans="1:9" s="13" customFormat="1" ht="22.5" customHeight="1">
      <c r="A188" s="12"/>
      <c r="B188" s="30" t="s">
        <v>38</v>
      </c>
      <c r="C188" s="32" t="e">
        <f>SUMIFS(#REF!,#REF!,B188,#REF!,$B$187)</f>
        <v>#REF!</v>
      </c>
      <c r="D188" s="32" t="e">
        <f>SUMIFS(#REF!,#REF!,B188,#REF!,$B$187)</f>
        <v>#REF!</v>
      </c>
      <c r="E188" s="32" t="e">
        <f t="shared" si="59"/>
        <v>#REF!</v>
      </c>
      <c r="F188" s="32" t="e">
        <f t="shared" si="60"/>
        <v>#REF!</v>
      </c>
      <c r="G188" s="41" t="e">
        <f t="shared" si="105"/>
        <v>#REF!</v>
      </c>
      <c r="H188" s="41" t="e">
        <f t="shared" si="102"/>
        <v>#REF!</v>
      </c>
      <c r="I188" s="44"/>
    </row>
    <row r="189" spans="1:9" s="13" customFormat="1" ht="22.5" customHeight="1">
      <c r="A189" s="12"/>
      <c r="B189" s="30" t="s">
        <v>34</v>
      </c>
      <c r="C189" s="32" t="e">
        <f>SUMIFS(#REF!,#REF!,B189,#REF!,$B$187)</f>
        <v>#REF!</v>
      </c>
      <c r="D189" s="32" t="e">
        <f>SUMIFS(#REF!,#REF!,B189,#REF!,$B$187)</f>
        <v>#REF!</v>
      </c>
      <c r="E189" s="32" t="e">
        <f t="shared" si="59"/>
        <v>#REF!</v>
      </c>
      <c r="F189" s="32" t="e">
        <f t="shared" si="60"/>
        <v>#REF!</v>
      </c>
      <c r="G189" s="41" t="e">
        <f t="shared" si="105"/>
        <v>#REF!</v>
      </c>
      <c r="H189" s="41" t="e">
        <f t="shared" si="102"/>
        <v>#REF!</v>
      </c>
      <c r="I189" s="44"/>
    </row>
    <row r="190" spans="1:9" s="13" customFormat="1" ht="22.5" customHeight="1">
      <c r="A190" s="12"/>
      <c r="B190" s="30" t="s">
        <v>35</v>
      </c>
      <c r="C190" s="32" t="e">
        <f>SUMIFS(#REF!,#REF!,B190,#REF!,$B$187)</f>
        <v>#REF!</v>
      </c>
      <c r="D190" s="32" t="e">
        <f>SUMIFS(#REF!,#REF!,B190,#REF!,$B$187)</f>
        <v>#REF!</v>
      </c>
      <c r="E190" s="32" t="e">
        <f t="shared" si="59"/>
        <v>#REF!</v>
      </c>
      <c r="F190" s="32" t="e">
        <f t="shared" si="60"/>
        <v>#REF!</v>
      </c>
      <c r="G190" s="41" t="e">
        <f t="shared" si="105"/>
        <v>#REF!</v>
      </c>
      <c r="H190" s="41" t="e">
        <f t="shared" si="102"/>
        <v>#REF!</v>
      </c>
      <c r="I190" s="44"/>
    </row>
    <row r="191" spans="1:9" s="13" customFormat="1" ht="22.5" customHeight="1">
      <c r="A191" s="175">
        <v>20207</v>
      </c>
      <c r="B191" s="176" t="s">
        <v>26</v>
      </c>
      <c r="C191" s="38" t="e">
        <f>C192+C193</f>
        <v>#REF!</v>
      </c>
      <c r="D191" s="38" t="e">
        <f>D192+D193</f>
        <v>#REF!</v>
      </c>
      <c r="E191" s="38" t="e">
        <f t="shared" si="59"/>
        <v>#REF!</v>
      </c>
      <c r="F191" s="38" t="e">
        <f t="shared" si="60"/>
        <v>#REF!</v>
      </c>
      <c r="G191" s="41" t="e">
        <f t="shared" ref="G191:H242" si="121">F191+E191+D191+C191</f>
        <v>#REF!</v>
      </c>
      <c r="H191" s="41" t="e">
        <f t="shared" si="102"/>
        <v>#REF!</v>
      </c>
      <c r="I191" s="44"/>
    </row>
    <row r="192" spans="1:9" s="13" customFormat="1" ht="22.5" customHeight="1">
      <c r="A192" s="12"/>
      <c r="B192" s="30" t="s">
        <v>205</v>
      </c>
      <c r="C192" s="32" t="e">
        <f>SUMIFS(#REF!,#REF!,B192,#REF!,$B$191)</f>
        <v>#REF!</v>
      </c>
      <c r="D192" s="32" t="e">
        <f>SUMIFS(#REF!,#REF!,B192,#REF!,$B$191)</f>
        <v>#REF!</v>
      </c>
      <c r="E192" s="32" t="e">
        <f t="shared" si="59"/>
        <v>#REF!</v>
      </c>
      <c r="F192" s="32" t="e">
        <f t="shared" si="60"/>
        <v>#REF!</v>
      </c>
      <c r="G192" s="41" t="e">
        <f t="shared" si="121"/>
        <v>#REF!</v>
      </c>
      <c r="H192" s="41" t="e">
        <f t="shared" si="102"/>
        <v>#REF!</v>
      </c>
      <c r="I192" s="44"/>
    </row>
    <row r="193" spans="1:9" s="13" customFormat="1" ht="22.5" customHeight="1">
      <c r="A193" s="50"/>
      <c r="B193" s="51" t="s">
        <v>204</v>
      </c>
      <c r="C193" s="32" t="e">
        <f>SUMIFS(#REF!,#REF!,B193,#REF!,$B$191)</f>
        <v>#REF!</v>
      </c>
      <c r="D193" s="32" t="e">
        <f>SUMIFS(#REF!,#REF!,B193,#REF!,$B$191)</f>
        <v>#REF!</v>
      </c>
      <c r="E193" s="32" t="e">
        <f t="shared" si="59"/>
        <v>#REF!</v>
      </c>
      <c r="F193" s="32" t="e">
        <f t="shared" si="60"/>
        <v>#REF!</v>
      </c>
      <c r="G193" s="41" t="e">
        <f t="shared" si="121"/>
        <v>#REF!</v>
      </c>
      <c r="H193" s="41" t="e">
        <f t="shared" si="121"/>
        <v>#REF!</v>
      </c>
      <c r="I193" s="44"/>
    </row>
    <row r="194" spans="1:9" s="13" customFormat="1" ht="22.5" customHeight="1">
      <c r="A194" s="8">
        <v>3</v>
      </c>
      <c r="B194" s="26" t="s">
        <v>56</v>
      </c>
      <c r="C194" s="32" t="e">
        <f>C195+C202+C203+C204+C205+C206</f>
        <v>#REF!</v>
      </c>
      <c r="D194" s="32" t="e">
        <f>D195+D202+D203+D204+D205+C206</f>
        <v>#REF!</v>
      </c>
      <c r="E194" s="32" t="e">
        <f t="shared" si="59"/>
        <v>#REF!</v>
      </c>
      <c r="F194" s="32" t="e">
        <f t="shared" si="60"/>
        <v>#REF!</v>
      </c>
      <c r="G194" s="41" t="e">
        <f t="shared" si="121"/>
        <v>#REF!</v>
      </c>
      <c r="H194" s="41" t="e">
        <f t="shared" si="121"/>
        <v>#REF!</v>
      </c>
      <c r="I194" s="44"/>
    </row>
    <row r="195" spans="1:9" s="13" customFormat="1" ht="22.5" customHeight="1">
      <c r="A195" s="34">
        <v>301</v>
      </c>
      <c r="B195" s="35" t="s">
        <v>5</v>
      </c>
      <c r="C195" s="33" t="e">
        <f>SUM(C196:C201)</f>
        <v>#REF!</v>
      </c>
      <c r="D195" s="33" t="e">
        <f>SUM(D196:D201)</f>
        <v>#REF!</v>
      </c>
      <c r="E195" s="33" t="e">
        <f t="shared" si="59"/>
        <v>#REF!</v>
      </c>
      <c r="F195" s="33" t="e">
        <f t="shared" si="60"/>
        <v>#REF!</v>
      </c>
      <c r="G195" s="41" t="e">
        <f t="shared" si="121"/>
        <v>#REF!</v>
      </c>
      <c r="H195" s="41" t="e">
        <f t="shared" si="121"/>
        <v>#REF!</v>
      </c>
      <c r="I195" s="44"/>
    </row>
    <row r="196" spans="1:9" s="13" customFormat="1" ht="22.5" customHeight="1">
      <c r="A196" s="12"/>
      <c r="B196" s="30" t="s">
        <v>161</v>
      </c>
      <c r="C196" s="32" t="e">
        <f>SUMIFS(#REF!,#REF!,B196,#REF!,$B$195)</f>
        <v>#REF!</v>
      </c>
      <c r="D196" s="32" t="e">
        <f>SUMIFS(#REF!,#REF!,B196,#REF!,$B$195)</f>
        <v>#REF!</v>
      </c>
      <c r="E196" s="32" t="e">
        <f t="shared" si="59"/>
        <v>#REF!</v>
      </c>
      <c r="F196" s="32" t="e">
        <f t="shared" si="60"/>
        <v>#REF!</v>
      </c>
      <c r="G196" s="41" t="e">
        <f t="shared" si="121"/>
        <v>#REF!</v>
      </c>
      <c r="H196" s="41" t="e">
        <f t="shared" si="121"/>
        <v>#REF!</v>
      </c>
      <c r="I196" s="44"/>
    </row>
    <row r="197" spans="1:9" s="13" customFormat="1" ht="22.5" customHeight="1">
      <c r="A197" s="12"/>
      <c r="B197" s="30" t="s">
        <v>162</v>
      </c>
      <c r="C197" s="32" t="e">
        <f>SUMIFS(#REF!,#REF!,B197,#REF!,$B$195)</f>
        <v>#REF!</v>
      </c>
      <c r="D197" s="32" t="e">
        <f>SUMIFS(#REF!,#REF!,B197,#REF!,$B$195)</f>
        <v>#REF!</v>
      </c>
      <c r="E197" s="32" t="e">
        <f t="shared" ref="E197:E201" si="122">IF(C197&gt;D197,C197-D197,0)</f>
        <v>#REF!</v>
      </c>
      <c r="F197" s="32" t="e">
        <f t="shared" ref="F197:F201" si="123">IF(D197&gt;C197,D197-C197,0)</f>
        <v>#REF!</v>
      </c>
      <c r="G197" s="41" t="e">
        <f t="shared" ref="G197:G201" si="124">F197+E197+D197+C197</f>
        <v>#REF!</v>
      </c>
      <c r="H197" s="41" t="e">
        <f t="shared" si="121"/>
        <v>#REF!</v>
      </c>
      <c r="I197" s="44"/>
    </row>
    <row r="198" spans="1:9" s="13" customFormat="1" ht="22.5" customHeight="1">
      <c r="A198" s="12"/>
      <c r="B198" s="30" t="s">
        <v>178</v>
      </c>
      <c r="C198" s="32" t="e">
        <f>SUMIFS(#REF!,#REF!,B198,#REF!,$B$195)</f>
        <v>#REF!</v>
      </c>
      <c r="D198" s="32" t="e">
        <f>SUMIFS(#REF!,#REF!,B198,#REF!,$B$195)</f>
        <v>#REF!</v>
      </c>
      <c r="E198" s="32" t="e">
        <f t="shared" si="122"/>
        <v>#REF!</v>
      </c>
      <c r="F198" s="32" t="e">
        <f t="shared" si="123"/>
        <v>#REF!</v>
      </c>
      <c r="G198" s="41" t="e">
        <f t="shared" si="124"/>
        <v>#REF!</v>
      </c>
      <c r="H198" s="41" t="e">
        <f t="shared" si="121"/>
        <v>#REF!</v>
      </c>
      <c r="I198" s="44"/>
    </row>
    <row r="199" spans="1:9" s="13" customFormat="1" ht="22.5" customHeight="1">
      <c r="A199" s="12"/>
      <c r="B199" s="30" t="s">
        <v>179</v>
      </c>
      <c r="C199" s="32" t="e">
        <f>SUMIFS(#REF!,#REF!,B199,#REF!,$B$195)</f>
        <v>#REF!</v>
      </c>
      <c r="D199" s="32" t="e">
        <f>SUMIFS(#REF!,#REF!,B199,#REF!,$B$195)</f>
        <v>#REF!</v>
      </c>
      <c r="E199" s="32" t="e">
        <f t="shared" si="122"/>
        <v>#REF!</v>
      </c>
      <c r="F199" s="32" t="e">
        <f t="shared" si="123"/>
        <v>#REF!</v>
      </c>
      <c r="G199" s="41" t="e">
        <f t="shared" si="124"/>
        <v>#REF!</v>
      </c>
      <c r="H199" s="41" t="e">
        <f t="shared" si="121"/>
        <v>#REF!</v>
      </c>
      <c r="I199" s="44"/>
    </row>
    <row r="200" spans="1:9" s="13" customFormat="1" ht="22.5" customHeight="1">
      <c r="A200" s="12"/>
      <c r="B200" s="30" t="s">
        <v>180</v>
      </c>
      <c r="C200" s="32" t="e">
        <f>SUMIFS(#REF!,#REF!,B200,#REF!,$B$195)</f>
        <v>#REF!</v>
      </c>
      <c r="D200" s="32" t="e">
        <f>SUMIFS(#REF!,#REF!,B200,#REF!,$B$195)</f>
        <v>#REF!</v>
      </c>
      <c r="E200" s="32" t="e">
        <f t="shared" si="122"/>
        <v>#REF!</v>
      </c>
      <c r="F200" s="32" t="e">
        <f t="shared" si="123"/>
        <v>#REF!</v>
      </c>
      <c r="G200" s="41" t="e">
        <f t="shared" si="124"/>
        <v>#REF!</v>
      </c>
      <c r="H200" s="41" t="e">
        <f t="shared" si="121"/>
        <v>#REF!</v>
      </c>
      <c r="I200" s="44"/>
    </row>
    <row r="201" spans="1:9" s="13" customFormat="1" ht="22.5" customHeight="1">
      <c r="A201" s="12"/>
      <c r="B201" s="30" t="s">
        <v>181</v>
      </c>
      <c r="C201" s="32" t="e">
        <f>SUMIFS(#REF!,#REF!,B201,#REF!,$B$195)</f>
        <v>#REF!</v>
      </c>
      <c r="D201" s="32" t="e">
        <f>SUMIFS(#REF!,#REF!,B201,#REF!,$B$195)</f>
        <v>#REF!</v>
      </c>
      <c r="E201" s="32" t="e">
        <f t="shared" si="122"/>
        <v>#REF!</v>
      </c>
      <c r="F201" s="32" t="e">
        <f t="shared" si="123"/>
        <v>#REF!</v>
      </c>
      <c r="G201" s="41" t="e">
        <f t="shared" si="124"/>
        <v>#REF!</v>
      </c>
      <c r="H201" s="41" t="e">
        <f t="shared" si="121"/>
        <v>#REF!</v>
      </c>
      <c r="I201" s="44"/>
    </row>
    <row r="202" spans="1:9" s="13" customFormat="1" ht="22.5" customHeight="1">
      <c r="A202" s="175">
        <v>302</v>
      </c>
      <c r="B202" s="176" t="s">
        <v>77</v>
      </c>
      <c r="C202" s="38" t="e">
        <f>SUMIFS(#REF!,#REF!,B202)</f>
        <v>#REF!</v>
      </c>
      <c r="D202" s="38" t="e">
        <f>SUMIFS(#REF!,#REF!,B202)</f>
        <v>#REF!</v>
      </c>
      <c r="E202" s="38" t="e">
        <f t="shared" ref="E202" si="125">IF(C202&gt;D202,C202-D202,0)</f>
        <v>#REF!</v>
      </c>
      <c r="F202" s="38" t="e">
        <f t="shared" ref="F202" si="126">IF(D202&gt;C202,D202-C202,0)</f>
        <v>#REF!</v>
      </c>
      <c r="G202" s="41" t="e">
        <f t="shared" si="121"/>
        <v>#REF!</v>
      </c>
      <c r="H202" s="41" t="e">
        <f t="shared" si="121"/>
        <v>#REF!</v>
      </c>
      <c r="I202" s="44"/>
    </row>
    <row r="203" spans="1:9" s="13" customFormat="1" ht="22.5" customHeight="1">
      <c r="A203" s="34">
        <v>303</v>
      </c>
      <c r="B203" s="35" t="s">
        <v>16</v>
      </c>
      <c r="C203" s="33" t="e">
        <f>SUMIFS(#REF!,#REF!,B203)</f>
        <v>#REF!</v>
      </c>
      <c r="D203" s="33" t="e">
        <f>SUMIFS(#REF!,#REF!,B203)</f>
        <v>#REF!</v>
      </c>
      <c r="E203" s="33" t="e">
        <f t="shared" ref="E203:E269" si="127">IF(C203&gt;D203,C203-D203,0)</f>
        <v>#REF!</v>
      </c>
      <c r="F203" s="33" t="e">
        <f t="shared" ref="F203:F269" si="128">IF(D203&gt;C203,D203-C203,0)</f>
        <v>#REF!</v>
      </c>
      <c r="G203" s="41" t="e">
        <f t="shared" si="121"/>
        <v>#REF!</v>
      </c>
      <c r="H203" s="41" t="e">
        <f t="shared" si="121"/>
        <v>#REF!</v>
      </c>
      <c r="I203" s="44"/>
    </row>
    <row r="204" spans="1:9" s="13" customFormat="1" ht="22.5" customHeight="1">
      <c r="A204" s="34">
        <v>304</v>
      </c>
      <c r="B204" s="35" t="s">
        <v>28</v>
      </c>
      <c r="C204" s="33" t="e">
        <f>SUMIFS(#REF!,#REF!,B204)</f>
        <v>#REF!</v>
      </c>
      <c r="D204" s="33" t="e">
        <f>SUMIFS(#REF!,#REF!,B204)</f>
        <v>#REF!</v>
      </c>
      <c r="E204" s="33" t="e">
        <f t="shared" si="127"/>
        <v>#REF!</v>
      </c>
      <c r="F204" s="33" t="e">
        <f t="shared" si="128"/>
        <v>#REF!</v>
      </c>
      <c r="G204" s="41" t="e">
        <f t="shared" si="121"/>
        <v>#REF!</v>
      </c>
      <c r="H204" s="41" t="e">
        <f t="shared" si="121"/>
        <v>#REF!</v>
      </c>
      <c r="I204" s="44"/>
    </row>
    <row r="205" spans="1:9" s="13" customFormat="1" ht="22.5" customHeight="1">
      <c r="A205" s="73">
        <v>305</v>
      </c>
      <c r="B205" s="74" t="s">
        <v>63</v>
      </c>
      <c r="C205" s="33" t="e">
        <f>SUMIFS(#REF!,#REF!,B205)</f>
        <v>#REF!</v>
      </c>
      <c r="D205" s="33" t="e">
        <f>SUMIFS(#REF!,#REF!,B205)</f>
        <v>#REF!</v>
      </c>
      <c r="E205" s="33" t="e">
        <f t="shared" si="127"/>
        <v>#REF!</v>
      </c>
      <c r="F205" s="33" t="e">
        <f t="shared" si="128"/>
        <v>#REF!</v>
      </c>
      <c r="G205" s="41" t="e">
        <f t="shared" si="121"/>
        <v>#REF!</v>
      </c>
      <c r="H205" s="41" t="e">
        <f t="shared" si="121"/>
        <v>#REF!</v>
      </c>
      <c r="I205" s="44"/>
    </row>
    <row r="206" spans="1:9" s="13" customFormat="1" ht="22.5" customHeight="1">
      <c r="A206" s="73"/>
      <c r="B206" s="74"/>
      <c r="C206" s="33"/>
      <c r="D206" s="33"/>
      <c r="E206" s="33"/>
      <c r="F206" s="33"/>
      <c r="G206" s="41">
        <f t="shared" si="121"/>
        <v>0</v>
      </c>
      <c r="H206" s="41">
        <f t="shared" si="121"/>
        <v>0</v>
      </c>
      <c r="I206" s="44"/>
    </row>
    <row r="207" spans="1:9" s="13" customFormat="1" ht="22.5" customHeight="1">
      <c r="A207" s="199"/>
      <c r="B207" s="198"/>
      <c r="C207" s="32" t="e">
        <f>SUMIFS(#REF!,#REF!,B207,#REF!,$B$206)</f>
        <v>#REF!</v>
      </c>
      <c r="D207" s="32" t="e">
        <f>SUMIFS(#REF!,#REF!,B207,#REF!,$B$206)</f>
        <v>#REF!</v>
      </c>
      <c r="E207" s="32" t="e">
        <f t="shared" ref="E207" si="129">IF(C207&gt;D207,C207-D207,0)</f>
        <v>#REF!</v>
      </c>
      <c r="F207" s="32" t="e">
        <f t="shared" ref="F207" si="130">IF(D207&gt;C207,D207-C207,0)</f>
        <v>#REF!</v>
      </c>
      <c r="G207" s="41" t="e">
        <f t="shared" si="121"/>
        <v>#REF!</v>
      </c>
      <c r="H207" s="41" t="e">
        <f t="shared" si="121"/>
        <v>#REF!</v>
      </c>
      <c r="I207" s="44"/>
    </row>
    <row r="208" spans="1:9" s="13" customFormat="1" ht="22.5" customHeight="1">
      <c r="A208" s="199"/>
      <c r="B208" s="198"/>
      <c r="C208" s="32" t="e">
        <f>SUMIFS(#REF!,#REF!,B208,#REF!,$B$206)</f>
        <v>#REF!</v>
      </c>
      <c r="D208" s="32" t="e">
        <f>SUMIFS(#REF!,#REF!,B208,#REF!,$B$206)</f>
        <v>#REF!</v>
      </c>
      <c r="E208" s="32" t="e">
        <f t="shared" ref="E208" si="131">IF(C208&gt;D208,C208-D208,0)</f>
        <v>#REF!</v>
      </c>
      <c r="F208" s="32" t="e">
        <f t="shared" ref="F208" si="132">IF(D208&gt;C208,D208-C208,0)</f>
        <v>#REF!</v>
      </c>
      <c r="G208" s="41" t="e">
        <f t="shared" si="121"/>
        <v>#REF!</v>
      </c>
      <c r="H208" s="41" t="e">
        <f t="shared" si="121"/>
        <v>#REF!</v>
      </c>
      <c r="I208" s="44"/>
    </row>
    <row r="209" spans="1:9" s="13" customFormat="1" ht="22.5" customHeight="1">
      <c r="A209" s="199"/>
      <c r="B209" s="198"/>
      <c r="C209" s="32" t="e">
        <f>SUMIFS(#REF!,#REF!,B209,#REF!,$B$206)</f>
        <v>#REF!</v>
      </c>
      <c r="D209" s="32" t="e">
        <f>SUMIFS(#REF!,#REF!,B209,#REF!,$B$206)</f>
        <v>#REF!</v>
      </c>
      <c r="E209" s="32" t="e">
        <f t="shared" ref="E209" si="133">IF(C209&gt;D209,C209-D209,0)</f>
        <v>#REF!</v>
      </c>
      <c r="F209" s="32" t="e">
        <f t="shared" ref="F209" si="134">IF(D209&gt;C209,D209-C209,0)</f>
        <v>#REF!</v>
      </c>
      <c r="G209" s="41" t="e">
        <f t="shared" si="121"/>
        <v>#REF!</v>
      </c>
      <c r="H209" s="41" t="e">
        <f t="shared" si="121"/>
        <v>#REF!</v>
      </c>
      <c r="I209" s="44"/>
    </row>
    <row r="210" spans="1:9" s="13" customFormat="1" ht="22.5" customHeight="1">
      <c r="A210" s="8">
        <v>4</v>
      </c>
      <c r="B210" s="26" t="s">
        <v>57</v>
      </c>
      <c r="C210" s="32" t="e">
        <f>C211+C243+C266</f>
        <v>#REF!</v>
      </c>
      <c r="D210" s="32" t="e">
        <f>D211+D243+D266</f>
        <v>#REF!</v>
      </c>
      <c r="E210" s="32" t="e">
        <f t="shared" si="127"/>
        <v>#REF!</v>
      </c>
      <c r="F210" s="32" t="e">
        <f t="shared" si="128"/>
        <v>#REF!</v>
      </c>
      <c r="G210" s="41" t="e">
        <f t="shared" si="121"/>
        <v>#REF!</v>
      </c>
      <c r="H210" s="41" t="e">
        <f t="shared" si="121"/>
        <v>#REF!</v>
      </c>
      <c r="I210" s="44"/>
    </row>
    <row r="211" spans="1:9" s="13" customFormat="1" ht="22.5" customHeight="1">
      <c r="A211" s="34">
        <v>401</v>
      </c>
      <c r="B211" s="35" t="s">
        <v>22</v>
      </c>
      <c r="C211" s="33" t="e">
        <f>SUM(C212:C242)</f>
        <v>#REF!</v>
      </c>
      <c r="D211" s="33" t="e">
        <f>SUM(D212:D242)</f>
        <v>#REF!</v>
      </c>
      <c r="E211" s="33" t="e">
        <f t="shared" ref="E211" si="135">IF(C211&gt;D211,C211-D211,0)</f>
        <v>#REF!</v>
      </c>
      <c r="F211" s="33" t="e">
        <f t="shared" ref="F211" si="136">IF(D211&gt;C211,D211-C211,0)</f>
        <v>#REF!</v>
      </c>
      <c r="G211" s="41" t="e">
        <f t="shared" si="121"/>
        <v>#REF!</v>
      </c>
      <c r="H211" s="41" t="e">
        <f t="shared" si="121"/>
        <v>#REF!</v>
      </c>
      <c r="I211" s="44"/>
    </row>
    <row r="212" spans="1:9" s="13" customFormat="1" ht="22.5" customHeight="1">
      <c r="A212" s="12"/>
      <c r="B212" s="30" t="s">
        <v>151</v>
      </c>
      <c r="C212" s="32" t="e">
        <f>SUMIFS(#REF!,#REF!,B212,#REF!,$B$211)</f>
        <v>#REF!</v>
      </c>
      <c r="D212" s="32" t="e">
        <f>SUMIFS(#REF!,#REF!,B212,#REF!,$B$211)</f>
        <v>#REF!</v>
      </c>
      <c r="E212" s="32" t="e">
        <f t="shared" si="127"/>
        <v>#REF!</v>
      </c>
      <c r="F212" s="32" t="e">
        <f t="shared" si="128"/>
        <v>#REF!</v>
      </c>
      <c r="G212" s="41" t="e">
        <f t="shared" si="121"/>
        <v>#REF!</v>
      </c>
      <c r="H212" s="41" t="e">
        <f t="shared" si="121"/>
        <v>#REF!</v>
      </c>
      <c r="I212" s="44"/>
    </row>
    <row r="213" spans="1:9" s="13" customFormat="1" ht="22.5" customHeight="1">
      <c r="A213" s="12"/>
      <c r="B213" s="30" t="s">
        <v>152</v>
      </c>
      <c r="C213" s="32" t="e">
        <f>SUMIFS(#REF!,#REF!,B213,#REF!,$B$211)</f>
        <v>#REF!</v>
      </c>
      <c r="D213" s="32" t="e">
        <f>SUMIFS(#REF!,#REF!,B213,#REF!,$B$211)</f>
        <v>#REF!</v>
      </c>
      <c r="E213" s="32" t="e">
        <f t="shared" ref="E213" si="137">IF(C213&gt;D213,C213-D213,0)</f>
        <v>#REF!</v>
      </c>
      <c r="F213" s="32" t="e">
        <f t="shared" ref="F213" si="138">IF(D213&gt;C213,D213-C213,0)</f>
        <v>#REF!</v>
      </c>
      <c r="G213" s="41" t="e">
        <f t="shared" si="121"/>
        <v>#REF!</v>
      </c>
      <c r="H213" s="41" t="e">
        <f t="shared" si="121"/>
        <v>#REF!</v>
      </c>
      <c r="I213" s="44"/>
    </row>
    <row r="214" spans="1:9" s="13" customFormat="1" ht="22.5" customHeight="1">
      <c r="A214" s="12"/>
      <c r="B214" s="30" t="s">
        <v>153</v>
      </c>
      <c r="C214" s="32" t="e">
        <f>SUMIFS(#REF!,#REF!,B214,#REF!,$B$211)</f>
        <v>#REF!</v>
      </c>
      <c r="D214" s="32" t="e">
        <f>SUMIFS(#REF!,#REF!,B214,#REF!,$B$211)</f>
        <v>#REF!</v>
      </c>
      <c r="E214" s="32" t="e">
        <f t="shared" ref="E214:E221" si="139">IF(C214&gt;D214,C214-D214,0)</f>
        <v>#REF!</v>
      </c>
      <c r="F214" s="32" t="e">
        <f t="shared" ref="F214:F221" si="140">IF(D214&gt;C214,D214-C214,0)</f>
        <v>#REF!</v>
      </c>
      <c r="G214" s="41" t="e">
        <f t="shared" si="121"/>
        <v>#REF!</v>
      </c>
      <c r="H214" s="41" t="e">
        <f t="shared" si="121"/>
        <v>#REF!</v>
      </c>
      <c r="I214" s="44"/>
    </row>
    <row r="215" spans="1:9" s="13" customFormat="1" ht="22.5" customHeight="1">
      <c r="A215" s="12"/>
      <c r="B215" s="30" t="s">
        <v>154</v>
      </c>
      <c r="C215" s="32" t="e">
        <f>SUMIFS(#REF!,#REF!,B215,#REF!,$B$211)</f>
        <v>#REF!</v>
      </c>
      <c r="D215" s="32" t="e">
        <f>SUMIFS(#REF!,#REF!,B215,#REF!,$B$211)</f>
        <v>#REF!</v>
      </c>
      <c r="E215" s="32" t="e">
        <f t="shared" si="139"/>
        <v>#REF!</v>
      </c>
      <c r="F215" s="32" t="e">
        <f t="shared" si="140"/>
        <v>#REF!</v>
      </c>
      <c r="G215" s="41" t="e">
        <f t="shared" si="121"/>
        <v>#REF!</v>
      </c>
      <c r="H215" s="41" t="e">
        <f t="shared" si="121"/>
        <v>#REF!</v>
      </c>
      <c r="I215" s="44"/>
    </row>
    <row r="216" spans="1:9" s="13" customFormat="1" ht="22.5" customHeight="1">
      <c r="A216" s="12"/>
      <c r="B216" s="30" t="s">
        <v>155</v>
      </c>
      <c r="C216" s="32" t="e">
        <f>SUMIFS(#REF!,#REF!,B216,#REF!,$B$211)</f>
        <v>#REF!</v>
      </c>
      <c r="D216" s="32" t="e">
        <f>SUMIFS(#REF!,#REF!,B216,#REF!,$B$211)</f>
        <v>#REF!</v>
      </c>
      <c r="E216" s="32" t="e">
        <f t="shared" si="139"/>
        <v>#REF!</v>
      </c>
      <c r="F216" s="32" t="e">
        <f t="shared" si="140"/>
        <v>#REF!</v>
      </c>
      <c r="G216" s="41" t="e">
        <f t="shared" si="121"/>
        <v>#REF!</v>
      </c>
      <c r="H216" s="41" t="e">
        <f t="shared" si="121"/>
        <v>#REF!</v>
      </c>
      <c r="I216" s="44"/>
    </row>
    <row r="217" spans="1:9" s="13" customFormat="1" ht="22.5" customHeight="1">
      <c r="A217" s="12"/>
      <c r="B217" s="30" t="s">
        <v>157</v>
      </c>
      <c r="C217" s="32" t="e">
        <f>SUMIFS(#REF!,#REF!,B217,#REF!,$B$211)</f>
        <v>#REF!</v>
      </c>
      <c r="D217" s="32" t="e">
        <f>SUMIFS(#REF!,#REF!,B217,#REF!,$B$211)</f>
        <v>#REF!</v>
      </c>
      <c r="E217" s="32" t="e">
        <f t="shared" si="139"/>
        <v>#REF!</v>
      </c>
      <c r="F217" s="32" t="e">
        <f t="shared" si="140"/>
        <v>#REF!</v>
      </c>
      <c r="G217" s="41" t="e">
        <f t="shared" si="121"/>
        <v>#REF!</v>
      </c>
      <c r="H217" s="41" t="e">
        <f t="shared" si="121"/>
        <v>#REF!</v>
      </c>
      <c r="I217" s="44"/>
    </row>
    <row r="218" spans="1:9" s="13" customFormat="1" ht="22.5" customHeight="1">
      <c r="A218" s="12"/>
      <c r="B218" s="30" t="s">
        <v>156</v>
      </c>
      <c r="C218" s="32" t="e">
        <f>SUMIFS(#REF!,#REF!,B218,#REF!,$B$211)</f>
        <v>#REF!</v>
      </c>
      <c r="D218" s="32" t="e">
        <f>SUMIFS(#REF!,#REF!,B218,#REF!,$B$211)</f>
        <v>#REF!</v>
      </c>
      <c r="E218" s="32" t="e">
        <f t="shared" si="139"/>
        <v>#REF!</v>
      </c>
      <c r="F218" s="32" t="e">
        <f t="shared" si="140"/>
        <v>#REF!</v>
      </c>
      <c r="G218" s="41" t="e">
        <f t="shared" si="121"/>
        <v>#REF!</v>
      </c>
      <c r="H218" s="41" t="e">
        <f t="shared" si="121"/>
        <v>#REF!</v>
      </c>
      <c r="I218" s="44"/>
    </row>
    <row r="219" spans="1:9" s="13" customFormat="1" ht="22.5" customHeight="1">
      <c r="A219" s="12"/>
      <c r="B219" s="30" t="s">
        <v>158</v>
      </c>
      <c r="C219" s="32" t="e">
        <f>SUMIFS(#REF!,#REF!,B219,#REF!,$B$211)</f>
        <v>#REF!</v>
      </c>
      <c r="D219" s="32" t="e">
        <f>SUMIFS(#REF!,#REF!,B219,#REF!,$B$211)</f>
        <v>#REF!</v>
      </c>
      <c r="E219" s="32" t="e">
        <f t="shared" si="139"/>
        <v>#REF!</v>
      </c>
      <c r="F219" s="32" t="e">
        <f t="shared" si="140"/>
        <v>#REF!</v>
      </c>
      <c r="G219" s="41" t="e">
        <f t="shared" si="121"/>
        <v>#REF!</v>
      </c>
      <c r="H219" s="41" t="e">
        <f t="shared" si="121"/>
        <v>#REF!</v>
      </c>
      <c r="I219" s="44"/>
    </row>
    <row r="220" spans="1:9" s="13" customFormat="1" ht="22.5" customHeight="1">
      <c r="A220" s="12"/>
      <c r="B220" s="30" t="s">
        <v>159</v>
      </c>
      <c r="C220" s="32" t="e">
        <f>SUMIFS(#REF!,#REF!,B220,#REF!,$B$211)</f>
        <v>#REF!</v>
      </c>
      <c r="D220" s="32" t="e">
        <f>SUMIFS(#REF!,#REF!,B220,#REF!,$B$211)</f>
        <v>#REF!</v>
      </c>
      <c r="E220" s="32" t="e">
        <f t="shared" si="139"/>
        <v>#REF!</v>
      </c>
      <c r="F220" s="32" t="e">
        <f t="shared" si="140"/>
        <v>#REF!</v>
      </c>
      <c r="G220" s="41" t="e">
        <f t="shared" si="121"/>
        <v>#REF!</v>
      </c>
      <c r="H220" s="41" t="e">
        <f t="shared" si="121"/>
        <v>#REF!</v>
      </c>
      <c r="I220" s="44"/>
    </row>
    <row r="221" spans="1:9" s="13" customFormat="1" ht="22.5" customHeight="1">
      <c r="A221" s="12"/>
      <c r="B221" s="30" t="s">
        <v>160</v>
      </c>
      <c r="C221" s="32" t="e">
        <f>SUMIFS(#REF!,#REF!,B221,#REF!,$B$211)</f>
        <v>#REF!</v>
      </c>
      <c r="D221" s="32" t="e">
        <f>SUMIFS(#REF!,#REF!,B221,#REF!,$B$211)</f>
        <v>#REF!</v>
      </c>
      <c r="E221" s="32" t="e">
        <f t="shared" si="139"/>
        <v>#REF!</v>
      </c>
      <c r="F221" s="32" t="e">
        <f t="shared" si="140"/>
        <v>#REF!</v>
      </c>
      <c r="G221" s="41" t="e">
        <f t="shared" si="121"/>
        <v>#REF!</v>
      </c>
      <c r="H221" s="41" t="e">
        <f t="shared" si="121"/>
        <v>#REF!</v>
      </c>
      <c r="I221" s="44"/>
    </row>
    <row r="222" spans="1:9" s="13" customFormat="1" ht="22.5" customHeight="1">
      <c r="A222" s="12"/>
      <c r="B222" s="30" t="s">
        <v>161</v>
      </c>
      <c r="C222" s="32" t="e">
        <f>SUMIFS(#REF!,#REF!,B222,#REF!,$B$211)</f>
        <v>#REF!</v>
      </c>
      <c r="D222" s="32" t="e">
        <f>SUMIFS(#REF!,#REF!,B222,#REF!,$B$211)</f>
        <v>#REF!</v>
      </c>
      <c r="E222" s="32" t="e">
        <f t="shared" ref="E222" si="141">IF(C222&gt;D222,C222-D222,0)</f>
        <v>#REF!</v>
      </c>
      <c r="F222" s="32" t="e">
        <f t="shared" ref="F222" si="142">IF(D222&gt;C222,D222-C222,0)</f>
        <v>#REF!</v>
      </c>
      <c r="G222" s="41" t="e">
        <f t="shared" si="121"/>
        <v>#REF!</v>
      </c>
      <c r="H222" s="41" t="e">
        <f t="shared" si="121"/>
        <v>#REF!</v>
      </c>
      <c r="I222" s="44"/>
    </row>
    <row r="223" spans="1:9" s="13" customFormat="1" ht="22.5" customHeight="1">
      <c r="A223" s="12"/>
      <c r="B223" s="30" t="s">
        <v>162</v>
      </c>
      <c r="C223" s="32" t="e">
        <f>SUMIFS(#REF!,#REF!,B223,#REF!,$B$211)</f>
        <v>#REF!</v>
      </c>
      <c r="D223" s="32" t="e">
        <f>SUMIFS(#REF!,#REF!,B223,#REF!,$B$211)</f>
        <v>#REF!</v>
      </c>
      <c r="E223" s="32" t="e">
        <f t="shared" ref="E223" si="143">IF(C223&gt;D223,C223-D223,0)</f>
        <v>#REF!</v>
      </c>
      <c r="F223" s="32" t="e">
        <f t="shared" ref="F223" si="144">IF(D223&gt;C223,D223-C223,0)</f>
        <v>#REF!</v>
      </c>
      <c r="G223" s="41" t="e">
        <f t="shared" si="121"/>
        <v>#REF!</v>
      </c>
      <c r="H223" s="41" t="e">
        <f t="shared" si="121"/>
        <v>#REF!</v>
      </c>
      <c r="I223" s="44"/>
    </row>
    <row r="224" spans="1:9" s="13" customFormat="1" ht="22.5" customHeight="1">
      <c r="A224" s="12"/>
      <c r="B224" s="198" t="s">
        <v>227</v>
      </c>
      <c r="C224" s="32" t="e">
        <f>SUMIFS(#REF!,#REF!,B224,#REF!,$B$211)</f>
        <v>#REF!</v>
      </c>
      <c r="D224" s="32" t="e">
        <f>SUMIFS(#REF!,#REF!,B224,#REF!,$B$211)</f>
        <v>#REF!</v>
      </c>
      <c r="E224" s="32" t="e">
        <f t="shared" ref="E224:E229" si="145">IF(C224&gt;D224,C224-D224,0)</f>
        <v>#REF!</v>
      </c>
      <c r="F224" s="32" t="e">
        <f t="shared" ref="F224:F229" si="146">IF(D224&gt;C224,D224-C224,0)</f>
        <v>#REF!</v>
      </c>
      <c r="G224" s="41" t="e">
        <f t="shared" si="121"/>
        <v>#REF!</v>
      </c>
      <c r="H224" s="41" t="e">
        <f t="shared" si="121"/>
        <v>#REF!</v>
      </c>
      <c r="I224" s="44"/>
    </row>
    <row r="225" spans="1:9" s="13" customFormat="1" ht="22.5" customHeight="1">
      <c r="A225" s="12"/>
      <c r="B225" s="198" t="s">
        <v>228</v>
      </c>
      <c r="C225" s="32" t="e">
        <f>SUMIFS(#REF!,#REF!,B225,#REF!,$B$211)</f>
        <v>#REF!</v>
      </c>
      <c r="D225" s="32" t="e">
        <f>SUMIFS(#REF!,#REF!,B225,#REF!,$B$211)</f>
        <v>#REF!</v>
      </c>
      <c r="E225" s="32" t="e">
        <f t="shared" si="145"/>
        <v>#REF!</v>
      </c>
      <c r="F225" s="32" t="e">
        <f t="shared" si="146"/>
        <v>#REF!</v>
      </c>
      <c r="G225" s="41" t="e">
        <f t="shared" si="121"/>
        <v>#REF!</v>
      </c>
      <c r="H225" s="41" t="e">
        <f t="shared" si="121"/>
        <v>#REF!</v>
      </c>
      <c r="I225" s="44"/>
    </row>
    <row r="226" spans="1:9" s="13" customFormat="1" ht="22.5" customHeight="1">
      <c r="A226" s="12"/>
      <c r="B226" s="198" t="s">
        <v>229</v>
      </c>
      <c r="C226" s="32" t="e">
        <f>SUMIFS(#REF!,#REF!,B226,#REF!,$B$211)</f>
        <v>#REF!</v>
      </c>
      <c r="D226" s="32" t="e">
        <f>SUMIFS(#REF!,#REF!,B226,#REF!,$B$211)</f>
        <v>#REF!</v>
      </c>
      <c r="E226" s="32" t="e">
        <f t="shared" si="145"/>
        <v>#REF!</v>
      </c>
      <c r="F226" s="32" t="e">
        <f t="shared" si="146"/>
        <v>#REF!</v>
      </c>
      <c r="G226" s="41" t="e">
        <f t="shared" si="121"/>
        <v>#REF!</v>
      </c>
      <c r="H226" s="41" t="e">
        <f t="shared" si="121"/>
        <v>#REF!</v>
      </c>
      <c r="I226" s="44"/>
    </row>
    <row r="227" spans="1:9" s="13" customFormat="1" ht="22.5" customHeight="1">
      <c r="A227" s="12"/>
      <c r="B227" s="198" t="s">
        <v>230</v>
      </c>
      <c r="C227" s="32" t="e">
        <f>SUMIFS(#REF!,#REF!,B227,#REF!,$B$211)</f>
        <v>#REF!</v>
      </c>
      <c r="D227" s="32" t="e">
        <f>SUMIFS(#REF!,#REF!,B227,#REF!,$B$211)</f>
        <v>#REF!</v>
      </c>
      <c r="E227" s="32" t="e">
        <f t="shared" si="145"/>
        <v>#REF!</v>
      </c>
      <c r="F227" s="32" t="e">
        <f t="shared" si="146"/>
        <v>#REF!</v>
      </c>
      <c r="G227" s="41" t="e">
        <f t="shared" si="121"/>
        <v>#REF!</v>
      </c>
      <c r="H227" s="41" t="e">
        <f t="shared" si="121"/>
        <v>#REF!</v>
      </c>
      <c r="I227" s="44"/>
    </row>
    <row r="228" spans="1:9" s="13" customFormat="1" ht="22.5" customHeight="1">
      <c r="A228" s="12"/>
      <c r="B228" s="198" t="s">
        <v>241</v>
      </c>
      <c r="C228" s="32" t="e">
        <f>SUMIFS(#REF!,#REF!,B228,#REF!,$B$211)</f>
        <v>#REF!</v>
      </c>
      <c r="D228" s="32" t="e">
        <f>SUMIFS(#REF!,#REF!,B228,#REF!,$B$211)</f>
        <v>#REF!</v>
      </c>
      <c r="E228" s="32" t="e">
        <f t="shared" si="145"/>
        <v>#REF!</v>
      </c>
      <c r="F228" s="32" t="e">
        <f t="shared" si="146"/>
        <v>#REF!</v>
      </c>
      <c r="G228" s="41" t="e">
        <f t="shared" si="121"/>
        <v>#REF!</v>
      </c>
      <c r="H228" s="41" t="e">
        <f t="shared" si="121"/>
        <v>#REF!</v>
      </c>
      <c r="I228" s="44"/>
    </row>
    <row r="229" spans="1:9" s="13" customFormat="1" ht="22.5" customHeight="1">
      <c r="A229" s="12"/>
      <c r="B229" s="198" t="s">
        <v>242</v>
      </c>
      <c r="C229" s="32" t="e">
        <f>SUMIFS(#REF!,#REF!,B229,#REF!,$B$211)</f>
        <v>#REF!</v>
      </c>
      <c r="D229" s="32" t="e">
        <f>SUMIFS(#REF!,#REF!,B229,#REF!,$B$211)</f>
        <v>#REF!</v>
      </c>
      <c r="E229" s="32" t="e">
        <f t="shared" si="145"/>
        <v>#REF!</v>
      </c>
      <c r="F229" s="32" t="e">
        <f t="shared" si="146"/>
        <v>#REF!</v>
      </c>
      <c r="G229" s="41" t="e">
        <f t="shared" si="121"/>
        <v>#REF!</v>
      </c>
      <c r="H229" s="41" t="e">
        <f t="shared" si="121"/>
        <v>#REF!</v>
      </c>
      <c r="I229" s="44"/>
    </row>
    <row r="230" spans="1:9" s="13" customFormat="1" ht="22.5" customHeight="1">
      <c r="A230" s="12"/>
      <c r="B230" s="198" t="s">
        <v>246</v>
      </c>
      <c r="C230" s="32" t="e">
        <f>SUMIFS(#REF!,#REF!,B230,#REF!,$B$211)</f>
        <v>#REF!</v>
      </c>
      <c r="D230" s="32" t="e">
        <f>SUMIFS(#REF!,#REF!,B230,#REF!,$B$211)</f>
        <v>#REF!</v>
      </c>
      <c r="E230" s="32" t="e">
        <f t="shared" ref="E230:E242" si="147">IF(C230&gt;D230,C230-D230,0)</f>
        <v>#REF!</v>
      </c>
      <c r="F230" s="32" t="e">
        <f t="shared" ref="F230:F242" si="148">IF(D230&gt;C230,D230-C230,0)</f>
        <v>#REF!</v>
      </c>
      <c r="G230" s="41" t="e">
        <f t="shared" si="121"/>
        <v>#REF!</v>
      </c>
      <c r="H230" s="41" t="e">
        <f t="shared" si="121"/>
        <v>#REF!</v>
      </c>
      <c r="I230" s="44"/>
    </row>
    <row r="231" spans="1:9" s="13" customFormat="1" ht="22.5" customHeight="1">
      <c r="A231" s="12"/>
      <c r="B231" s="198" t="s">
        <v>245</v>
      </c>
      <c r="C231" s="32" t="e">
        <f>SUMIFS(#REF!,#REF!,B231,#REF!,$B$211)</f>
        <v>#REF!</v>
      </c>
      <c r="D231" s="32" t="e">
        <f>SUMIFS(#REF!,#REF!,B231,#REF!,$B$211)</f>
        <v>#REF!</v>
      </c>
      <c r="E231" s="32" t="e">
        <f t="shared" si="147"/>
        <v>#REF!</v>
      </c>
      <c r="F231" s="32" t="e">
        <f t="shared" si="148"/>
        <v>#REF!</v>
      </c>
      <c r="G231" s="41" t="e">
        <f t="shared" si="121"/>
        <v>#REF!</v>
      </c>
      <c r="H231" s="41" t="e">
        <f t="shared" si="121"/>
        <v>#REF!</v>
      </c>
      <c r="I231" s="44"/>
    </row>
    <row r="232" spans="1:9" s="13" customFormat="1" ht="22.5" customHeight="1">
      <c r="A232" s="12"/>
      <c r="B232" s="198" t="s">
        <v>254</v>
      </c>
      <c r="C232" s="32" t="e">
        <f>SUMIFS(#REF!,#REF!,B232,#REF!,$B$211)</f>
        <v>#REF!</v>
      </c>
      <c r="D232" s="32" t="e">
        <f>SUMIFS(#REF!,#REF!,B232,#REF!,$B$211)</f>
        <v>#REF!</v>
      </c>
      <c r="E232" s="32" t="e">
        <f t="shared" ref="E232:E241" si="149">IF(C232&gt;D232,C232-D232,0)</f>
        <v>#REF!</v>
      </c>
      <c r="F232" s="32" t="e">
        <f t="shared" ref="F232:F241" si="150">IF(D232&gt;C232,D232-C232,0)</f>
        <v>#REF!</v>
      </c>
      <c r="G232" s="41" t="e">
        <f t="shared" si="121"/>
        <v>#REF!</v>
      </c>
      <c r="H232" s="41" t="e">
        <f t="shared" si="121"/>
        <v>#REF!</v>
      </c>
      <c r="I232" s="44"/>
    </row>
    <row r="233" spans="1:9" s="13" customFormat="1" ht="22.5" customHeight="1">
      <c r="A233" s="12"/>
      <c r="B233" s="198" t="s">
        <v>255</v>
      </c>
      <c r="C233" s="32" t="e">
        <f>SUMIFS(#REF!,#REF!,B233,#REF!,$B$211)</f>
        <v>#REF!</v>
      </c>
      <c r="D233" s="32" t="e">
        <f>SUMIFS(#REF!,#REF!,B233,#REF!,$B$211)</f>
        <v>#REF!</v>
      </c>
      <c r="E233" s="32" t="e">
        <f t="shared" si="149"/>
        <v>#REF!</v>
      </c>
      <c r="F233" s="32" t="e">
        <f t="shared" si="150"/>
        <v>#REF!</v>
      </c>
      <c r="G233" s="41" t="e">
        <f t="shared" si="121"/>
        <v>#REF!</v>
      </c>
      <c r="H233" s="41" t="e">
        <f t="shared" si="121"/>
        <v>#REF!</v>
      </c>
      <c r="I233" s="44"/>
    </row>
    <row r="234" spans="1:9" s="13" customFormat="1" ht="22.5" customHeight="1">
      <c r="A234" s="12"/>
      <c r="B234" s="198" t="s">
        <v>256</v>
      </c>
      <c r="C234" s="32" t="e">
        <f>SUMIFS(#REF!,#REF!,B234,#REF!,$B$211)</f>
        <v>#REF!</v>
      </c>
      <c r="D234" s="32" t="e">
        <f>SUMIFS(#REF!,#REF!,B234,#REF!,$B$211)</f>
        <v>#REF!</v>
      </c>
      <c r="E234" s="32" t="e">
        <f t="shared" si="149"/>
        <v>#REF!</v>
      </c>
      <c r="F234" s="32" t="e">
        <f t="shared" si="150"/>
        <v>#REF!</v>
      </c>
      <c r="G234" s="41" t="e">
        <f t="shared" si="121"/>
        <v>#REF!</v>
      </c>
      <c r="H234" s="41" t="e">
        <f t="shared" si="121"/>
        <v>#REF!</v>
      </c>
      <c r="I234" s="44"/>
    </row>
    <row r="235" spans="1:9" s="13" customFormat="1" ht="22.5" customHeight="1">
      <c r="A235" s="12"/>
      <c r="B235" s="198" t="s">
        <v>264</v>
      </c>
      <c r="C235" s="32" t="e">
        <f>SUMIFS(#REF!,#REF!,B235,#REF!,$B$211)</f>
        <v>#REF!</v>
      </c>
      <c r="D235" s="32" t="e">
        <f>SUMIFS(#REF!,#REF!,B235,#REF!,$B$211)</f>
        <v>#REF!</v>
      </c>
      <c r="E235" s="32" t="e">
        <f t="shared" si="149"/>
        <v>#REF!</v>
      </c>
      <c r="F235" s="32" t="e">
        <f t="shared" si="150"/>
        <v>#REF!</v>
      </c>
      <c r="G235" s="41" t="e">
        <f t="shared" si="121"/>
        <v>#REF!</v>
      </c>
      <c r="H235" s="41" t="e">
        <f t="shared" si="121"/>
        <v>#REF!</v>
      </c>
      <c r="I235" s="44"/>
    </row>
    <row r="236" spans="1:9" s="13" customFormat="1" ht="22.5" customHeight="1">
      <c r="A236" s="12"/>
      <c r="B236" s="198" t="s">
        <v>279</v>
      </c>
      <c r="C236" s="32" t="e">
        <f>SUMIFS(#REF!,#REF!,B236,#REF!,$B$211)</f>
        <v>#REF!</v>
      </c>
      <c r="D236" s="32" t="e">
        <f>SUMIFS(#REF!,#REF!,B236,#REF!,$B$211)</f>
        <v>#REF!</v>
      </c>
      <c r="E236" s="32" t="e">
        <f t="shared" si="149"/>
        <v>#REF!</v>
      </c>
      <c r="F236" s="32" t="e">
        <f t="shared" si="150"/>
        <v>#REF!</v>
      </c>
      <c r="G236" s="41" t="e">
        <f t="shared" si="121"/>
        <v>#REF!</v>
      </c>
      <c r="H236" s="41" t="e">
        <f t="shared" si="121"/>
        <v>#REF!</v>
      </c>
      <c r="I236" s="44"/>
    </row>
    <row r="237" spans="1:9" s="13" customFormat="1" ht="22.5" customHeight="1">
      <c r="A237" s="12"/>
      <c r="B237" s="198" t="s">
        <v>285</v>
      </c>
      <c r="C237" s="32" t="e">
        <f>SUMIFS(#REF!,#REF!,B237,#REF!,$B$211)</f>
        <v>#REF!</v>
      </c>
      <c r="D237" s="32" t="e">
        <f>SUMIFS(#REF!,#REF!,B237,#REF!,$B$211)</f>
        <v>#REF!</v>
      </c>
      <c r="E237" s="32" t="e">
        <f t="shared" ref="E237:E240" si="151">IF(C237&gt;D237,C237-D237,0)</f>
        <v>#REF!</v>
      </c>
      <c r="F237" s="32" t="e">
        <f t="shared" ref="F237:F240" si="152">IF(D237&gt;C237,D237-C237,0)</f>
        <v>#REF!</v>
      </c>
      <c r="G237" s="41" t="e">
        <f t="shared" si="121"/>
        <v>#REF!</v>
      </c>
      <c r="H237" s="41" t="e">
        <f t="shared" si="121"/>
        <v>#REF!</v>
      </c>
      <c r="I237" s="44"/>
    </row>
    <row r="238" spans="1:9" s="13" customFormat="1" ht="22.5" customHeight="1">
      <c r="A238" s="12"/>
      <c r="B238" s="198" t="s">
        <v>286</v>
      </c>
      <c r="C238" s="32" t="e">
        <f>SUMIFS(#REF!,#REF!,B238,#REF!,$B$211)</f>
        <v>#REF!</v>
      </c>
      <c r="D238" s="32" t="e">
        <f>SUMIFS(#REF!,#REF!,B238,#REF!,$B$211)</f>
        <v>#REF!</v>
      </c>
      <c r="E238" s="32" t="e">
        <f t="shared" si="151"/>
        <v>#REF!</v>
      </c>
      <c r="F238" s="32" t="e">
        <f t="shared" si="152"/>
        <v>#REF!</v>
      </c>
      <c r="G238" s="41" t="e">
        <f t="shared" si="121"/>
        <v>#REF!</v>
      </c>
      <c r="H238" s="41" t="e">
        <f t="shared" si="121"/>
        <v>#REF!</v>
      </c>
      <c r="I238" s="44"/>
    </row>
    <row r="239" spans="1:9" s="13" customFormat="1" ht="22.5" customHeight="1">
      <c r="A239" s="12"/>
      <c r="B239" s="198" t="s">
        <v>287</v>
      </c>
      <c r="C239" s="32" t="e">
        <f>SUMIFS(#REF!,#REF!,B239,#REF!,$B$211)</f>
        <v>#REF!</v>
      </c>
      <c r="D239" s="32" t="e">
        <f>SUMIFS(#REF!,#REF!,B239,#REF!,$B$211)</f>
        <v>#REF!</v>
      </c>
      <c r="E239" s="32" t="e">
        <f t="shared" si="151"/>
        <v>#REF!</v>
      </c>
      <c r="F239" s="32" t="e">
        <f t="shared" si="152"/>
        <v>#REF!</v>
      </c>
      <c r="G239" s="41" t="e">
        <f t="shared" si="121"/>
        <v>#REF!</v>
      </c>
      <c r="H239" s="41" t="e">
        <f t="shared" si="121"/>
        <v>#REF!</v>
      </c>
      <c r="I239" s="44"/>
    </row>
    <row r="240" spans="1:9" s="13" customFormat="1" ht="22.5" customHeight="1">
      <c r="A240" s="12"/>
      <c r="B240" s="198" t="s">
        <v>288</v>
      </c>
      <c r="C240" s="32" t="e">
        <f>SUMIFS(#REF!,#REF!,B240,#REF!,$B$211)</f>
        <v>#REF!</v>
      </c>
      <c r="D240" s="32" t="e">
        <f>SUMIFS(#REF!,#REF!,B240,#REF!,$B$211)</f>
        <v>#REF!</v>
      </c>
      <c r="E240" s="32" t="e">
        <f t="shared" si="151"/>
        <v>#REF!</v>
      </c>
      <c r="F240" s="32" t="e">
        <f t="shared" si="152"/>
        <v>#REF!</v>
      </c>
      <c r="G240" s="41" t="e">
        <f t="shared" si="121"/>
        <v>#REF!</v>
      </c>
      <c r="H240" s="41" t="e">
        <f t="shared" si="121"/>
        <v>#REF!</v>
      </c>
      <c r="I240" s="44"/>
    </row>
    <row r="241" spans="1:9" s="13" customFormat="1" ht="22.5" customHeight="1">
      <c r="A241" s="12"/>
      <c r="B241" s="198" t="s">
        <v>289</v>
      </c>
      <c r="C241" s="32" t="e">
        <f>SUMIFS(#REF!,#REF!,B241,#REF!,$B$211)</f>
        <v>#REF!</v>
      </c>
      <c r="D241" s="32" t="e">
        <f>SUMIFS(#REF!,#REF!,B241,#REF!,$B$211)</f>
        <v>#REF!</v>
      </c>
      <c r="E241" s="32" t="e">
        <f t="shared" si="149"/>
        <v>#REF!</v>
      </c>
      <c r="F241" s="32" t="e">
        <f t="shared" si="150"/>
        <v>#REF!</v>
      </c>
      <c r="G241" s="41" t="e">
        <f t="shared" si="121"/>
        <v>#REF!</v>
      </c>
      <c r="H241" s="41" t="e">
        <f t="shared" si="121"/>
        <v>#REF!</v>
      </c>
      <c r="I241" s="44"/>
    </row>
    <row r="242" spans="1:9" s="13" customFormat="1" ht="22.5" customHeight="1">
      <c r="A242" s="12"/>
      <c r="B242" s="30"/>
      <c r="C242" s="32" t="e">
        <f>SUMIFS(#REF!,#REF!,B242,#REF!,$B$211)</f>
        <v>#REF!</v>
      </c>
      <c r="D242" s="32" t="e">
        <f>SUMIFS(#REF!,#REF!,B242,#REF!,$B$211)</f>
        <v>#REF!</v>
      </c>
      <c r="E242" s="32" t="e">
        <f t="shared" si="147"/>
        <v>#REF!</v>
      </c>
      <c r="F242" s="32" t="e">
        <f t="shared" si="148"/>
        <v>#REF!</v>
      </c>
      <c r="G242" s="41" t="e">
        <f t="shared" si="121"/>
        <v>#REF!</v>
      </c>
      <c r="H242" s="41" t="e">
        <f t="shared" si="121"/>
        <v>#REF!</v>
      </c>
      <c r="I242" s="44"/>
    </row>
    <row r="243" spans="1:9" s="13" customFormat="1" ht="22.5" customHeight="1">
      <c r="A243" s="34">
        <v>402</v>
      </c>
      <c r="B243" s="74" t="s">
        <v>226</v>
      </c>
      <c r="C243" s="33" t="e">
        <f>SUM(C244:C265)</f>
        <v>#REF!</v>
      </c>
      <c r="D243" s="33" t="e">
        <f>SUM(D244:D265)</f>
        <v>#REF!</v>
      </c>
      <c r="E243" s="33" t="e">
        <f t="shared" si="127"/>
        <v>#REF!</v>
      </c>
      <c r="F243" s="33" t="e">
        <f t="shared" si="128"/>
        <v>#REF!</v>
      </c>
      <c r="G243" s="41" t="e">
        <f t="shared" ref="G243:H278" si="153">F243+E243+D243+C243</f>
        <v>#REF!</v>
      </c>
      <c r="H243" s="41" t="e">
        <f t="shared" si="153"/>
        <v>#REF!</v>
      </c>
      <c r="I243" s="44"/>
    </row>
    <row r="244" spans="1:9" s="13" customFormat="1" ht="22.5" customHeight="1">
      <c r="A244" s="12"/>
      <c r="B244" s="198" t="s">
        <v>151</v>
      </c>
      <c r="C244" s="32" t="e">
        <f>SUMIFS(#REF!,#REF!,B244,#REF!,$B$243)</f>
        <v>#REF!</v>
      </c>
      <c r="D244" s="32" t="e">
        <f>SUMIFS(#REF!,#REF!,B244,#REF!,$B$243)</f>
        <v>#REF!</v>
      </c>
      <c r="E244" s="32" t="e">
        <f t="shared" si="127"/>
        <v>#REF!</v>
      </c>
      <c r="F244" s="32" t="e">
        <f t="shared" si="128"/>
        <v>#REF!</v>
      </c>
      <c r="G244" s="41" t="e">
        <f t="shared" si="153"/>
        <v>#REF!</v>
      </c>
      <c r="H244" s="41" t="e">
        <f t="shared" si="153"/>
        <v>#REF!</v>
      </c>
      <c r="I244" s="44"/>
    </row>
    <row r="245" spans="1:9" s="13" customFormat="1" ht="22.5" customHeight="1">
      <c r="A245" s="12"/>
      <c r="B245" s="198" t="s">
        <v>152</v>
      </c>
      <c r="C245" s="32" t="e">
        <f>SUMIFS(#REF!,#REF!,B245,#REF!,$B$243)</f>
        <v>#REF!</v>
      </c>
      <c r="D245" s="32" t="e">
        <f>SUMIFS(#REF!,#REF!,B245,#REF!,$B$243)</f>
        <v>#REF!</v>
      </c>
      <c r="E245" s="32" t="e">
        <f t="shared" ref="E245:E261" si="154">IF(C245&gt;D245,C245-D245,0)</f>
        <v>#REF!</v>
      </c>
      <c r="F245" s="32" t="e">
        <f t="shared" ref="F245:F261" si="155">IF(D245&gt;C245,D245-C245,0)</f>
        <v>#REF!</v>
      </c>
      <c r="G245" s="41" t="e">
        <f t="shared" si="153"/>
        <v>#REF!</v>
      </c>
      <c r="H245" s="41" t="e">
        <f t="shared" si="153"/>
        <v>#REF!</v>
      </c>
      <c r="I245" s="44"/>
    </row>
    <row r="246" spans="1:9" s="13" customFormat="1" ht="22.5" customHeight="1">
      <c r="A246" s="12"/>
      <c r="B246" s="198" t="s">
        <v>153</v>
      </c>
      <c r="C246" s="32" t="e">
        <f>SUMIFS(#REF!,#REF!,B246,#REF!,$B$243)</f>
        <v>#REF!</v>
      </c>
      <c r="D246" s="32" t="e">
        <f>SUMIFS(#REF!,#REF!,B246,#REF!,$B$243)</f>
        <v>#REF!</v>
      </c>
      <c r="E246" s="32" t="e">
        <f t="shared" si="154"/>
        <v>#REF!</v>
      </c>
      <c r="F246" s="32" t="e">
        <f t="shared" si="155"/>
        <v>#REF!</v>
      </c>
      <c r="G246" s="41" t="e">
        <f t="shared" si="153"/>
        <v>#REF!</v>
      </c>
      <c r="H246" s="41" t="e">
        <f t="shared" si="153"/>
        <v>#REF!</v>
      </c>
      <c r="I246" s="44"/>
    </row>
    <row r="247" spans="1:9" s="13" customFormat="1" ht="22.5" customHeight="1">
      <c r="A247" s="12"/>
      <c r="B247" s="198" t="s">
        <v>154</v>
      </c>
      <c r="C247" s="32" t="e">
        <f>SUMIFS(#REF!,#REF!,B247,#REF!,$B$243)</f>
        <v>#REF!</v>
      </c>
      <c r="D247" s="32" t="e">
        <f>SUMIFS(#REF!,#REF!,B247,#REF!,$B$243)</f>
        <v>#REF!</v>
      </c>
      <c r="E247" s="32" t="e">
        <f t="shared" si="154"/>
        <v>#REF!</v>
      </c>
      <c r="F247" s="32" t="e">
        <f t="shared" si="155"/>
        <v>#REF!</v>
      </c>
      <c r="G247" s="41" t="e">
        <f t="shared" si="153"/>
        <v>#REF!</v>
      </c>
      <c r="H247" s="41" t="e">
        <f t="shared" si="153"/>
        <v>#REF!</v>
      </c>
      <c r="I247" s="44"/>
    </row>
    <row r="248" spans="1:9" s="13" customFormat="1" ht="22.5" customHeight="1">
      <c r="A248" s="12"/>
      <c r="B248" s="198" t="s">
        <v>155</v>
      </c>
      <c r="C248" s="32" t="e">
        <f>SUMIFS(#REF!,#REF!,B248,#REF!,$B$243)</f>
        <v>#REF!</v>
      </c>
      <c r="D248" s="32" t="e">
        <f>SUMIFS(#REF!,#REF!,B248,#REF!,$B$243)</f>
        <v>#REF!</v>
      </c>
      <c r="E248" s="32" t="e">
        <f t="shared" si="154"/>
        <v>#REF!</v>
      </c>
      <c r="F248" s="32" t="e">
        <f t="shared" si="155"/>
        <v>#REF!</v>
      </c>
      <c r="G248" s="41" t="e">
        <f t="shared" si="153"/>
        <v>#REF!</v>
      </c>
      <c r="H248" s="41" t="e">
        <f t="shared" si="153"/>
        <v>#REF!</v>
      </c>
      <c r="I248" s="44"/>
    </row>
    <row r="249" spans="1:9" s="13" customFormat="1" ht="22.5" customHeight="1">
      <c r="A249" s="12"/>
      <c r="B249" s="198" t="s">
        <v>157</v>
      </c>
      <c r="C249" s="32" t="e">
        <f>SUMIFS(#REF!,#REF!,B249,#REF!,$B$243)</f>
        <v>#REF!</v>
      </c>
      <c r="D249" s="32" t="e">
        <f>SUMIFS(#REF!,#REF!,B249,#REF!,$B$243)</f>
        <v>#REF!</v>
      </c>
      <c r="E249" s="32" t="e">
        <f t="shared" si="154"/>
        <v>#REF!</v>
      </c>
      <c r="F249" s="32" t="e">
        <f t="shared" si="155"/>
        <v>#REF!</v>
      </c>
      <c r="G249" s="41" t="e">
        <f t="shared" si="153"/>
        <v>#REF!</v>
      </c>
      <c r="H249" s="41" t="e">
        <f t="shared" si="153"/>
        <v>#REF!</v>
      </c>
      <c r="I249" s="44"/>
    </row>
    <row r="250" spans="1:9" s="13" customFormat="1" ht="22.5" customHeight="1">
      <c r="A250" s="12"/>
      <c r="B250" s="198" t="s">
        <v>156</v>
      </c>
      <c r="C250" s="32" t="e">
        <f>SUMIFS(#REF!,#REF!,B250,#REF!,$B$243)</f>
        <v>#REF!</v>
      </c>
      <c r="D250" s="32" t="e">
        <f>SUMIFS(#REF!,#REF!,B250,#REF!,$B$243)</f>
        <v>#REF!</v>
      </c>
      <c r="E250" s="32" t="e">
        <f t="shared" si="154"/>
        <v>#REF!</v>
      </c>
      <c r="F250" s="32" t="e">
        <f t="shared" si="155"/>
        <v>#REF!</v>
      </c>
      <c r="G250" s="41" t="e">
        <f t="shared" si="153"/>
        <v>#REF!</v>
      </c>
      <c r="H250" s="41" t="e">
        <f t="shared" si="153"/>
        <v>#REF!</v>
      </c>
      <c r="I250" s="44"/>
    </row>
    <row r="251" spans="1:9" s="13" customFormat="1" ht="22.5" customHeight="1">
      <c r="A251" s="12"/>
      <c r="B251" s="198" t="s">
        <v>158</v>
      </c>
      <c r="C251" s="32" t="e">
        <f>SUMIFS(#REF!,#REF!,B251,#REF!,$B$243)</f>
        <v>#REF!</v>
      </c>
      <c r="D251" s="32" t="e">
        <f>SUMIFS(#REF!,#REF!,B251,#REF!,$B$243)</f>
        <v>#REF!</v>
      </c>
      <c r="E251" s="32" t="e">
        <f t="shared" si="154"/>
        <v>#REF!</v>
      </c>
      <c r="F251" s="32" t="e">
        <f t="shared" si="155"/>
        <v>#REF!</v>
      </c>
      <c r="G251" s="41" t="e">
        <f t="shared" si="153"/>
        <v>#REF!</v>
      </c>
      <c r="H251" s="41" t="e">
        <f t="shared" si="153"/>
        <v>#REF!</v>
      </c>
      <c r="I251" s="44"/>
    </row>
    <row r="252" spans="1:9" s="13" customFormat="1" ht="22.5" customHeight="1">
      <c r="A252" s="12"/>
      <c r="B252" s="198" t="s">
        <v>159</v>
      </c>
      <c r="C252" s="32" t="e">
        <f>SUMIFS(#REF!,#REF!,B252,#REF!,$B$243)</f>
        <v>#REF!</v>
      </c>
      <c r="D252" s="32" t="e">
        <f>SUMIFS(#REF!,#REF!,B252,#REF!,$B$243)</f>
        <v>#REF!</v>
      </c>
      <c r="E252" s="32" t="e">
        <f t="shared" si="154"/>
        <v>#REF!</v>
      </c>
      <c r="F252" s="32" t="e">
        <f t="shared" si="155"/>
        <v>#REF!</v>
      </c>
      <c r="G252" s="41" t="e">
        <f t="shared" si="153"/>
        <v>#REF!</v>
      </c>
      <c r="H252" s="41" t="e">
        <f t="shared" si="153"/>
        <v>#REF!</v>
      </c>
      <c r="I252" s="44"/>
    </row>
    <row r="253" spans="1:9" s="13" customFormat="1" ht="22.5" customHeight="1">
      <c r="A253" s="12"/>
      <c r="B253" s="198" t="s">
        <v>160</v>
      </c>
      <c r="C253" s="32" t="e">
        <f>SUMIFS(#REF!,#REF!,B253,#REF!,$B$243)</f>
        <v>#REF!</v>
      </c>
      <c r="D253" s="32" t="e">
        <f>SUMIFS(#REF!,#REF!,B253,#REF!,$B$243)</f>
        <v>#REF!</v>
      </c>
      <c r="E253" s="32" t="e">
        <f t="shared" si="154"/>
        <v>#REF!</v>
      </c>
      <c r="F253" s="32" t="e">
        <f t="shared" si="155"/>
        <v>#REF!</v>
      </c>
      <c r="G253" s="41" t="e">
        <f t="shared" si="153"/>
        <v>#REF!</v>
      </c>
      <c r="H253" s="41" t="e">
        <f t="shared" si="153"/>
        <v>#REF!</v>
      </c>
      <c r="I253" s="44"/>
    </row>
    <row r="254" spans="1:9" s="13" customFormat="1" ht="22.5" customHeight="1">
      <c r="A254" s="12"/>
      <c r="B254" s="198" t="s">
        <v>246</v>
      </c>
      <c r="C254" s="32" t="e">
        <f>SUMIFS(#REF!,#REF!,B254,#REF!,$B$243)</f>
        <v>#REF!</v>
      </c>
      <c r="D254" s="32" t="e">
        <f>SUMIFS(#REF!,#REF!,B254,#REF!,$B$243)</f>
        <v>#REF!</v>
      </c>
      <c r="E254" s="32" t="e">
        <f t="shared" si="154"/>
        <v>#REF!</v>
      </c>
      <c r="F254" s="32" t="e">
        <f t="shared" si="155"/>
        <v>#REF!</v>
      </c>
      <c r="G254" s="41" t="e">
        <f t="shared" si="153"/>
        <v>#REF!</v>
      </c>
      <c r="H254" s="41" t="e">
        <f t="shared" si="153"/>
        <v>#REF!</v>
      </c>
      <c r="I254" s="44"/>
    </row>
    <row r="255" spans="1:9" s="13" customFormat="1" ht="22.5" customHeight="1">
      <c r="A255" s="12"/>
      <c r="B255" s="198" t="s">
        <v>245</v>
      </c>
      <c r="C255" s="32" t="e">
        <f>SUMIFS(#REF!,#REF!,B255,#REF!,$B$243)</f>
        <v>#REF!</v>
      </c>
      <c r="D255" s="32" t="e">
        <f>SUMIFS(#REF!,#REF!,B255,#REF!,$B$243)</f>
        <v>#REF!</v>
      </c>
      <c r="E255" s="32" t="e">
        <f t="shared" si="154"/>
        <v>#REF!</v>
      </c>
      <c r="F255" s="32" t="e">
        <f t="shared" si="155"/>
        <v>#REF!</v>
      </c>
      <c r="G255" s="41" t="e">
        <f t="shared" si="153"/>
        <v>#REF!</v>
      </c>
      <c r="H255" s="41" t="e">
        <f t="shared" si="153"/>
        <v>#REF!</v>
      </c>
      <c r="I255" s="44"/>
    </row>
    <row r="256" spans="1:9" s="13" customFormat="1" ht="22.5" customHeight="1">
      <c r="A256" s="12"/>
      <c r="B256" s="30"/>
      <c r="C256" s="32" t="e">
        <f>SUMIFS(#REF!,#REF!,B256,#REF!,$B$243)</f>
        <v>#REF!</v>
      </c>
      <c r="D256" s="32" t="e">
        <f>SUMIFS(#REF!,#REF!,B256,#REF!,$B$243)</f>
        <v>#REF!</v>
      </c>
      <c r="E256" s="32" t="e">
        <f t="shared" si="154"/>
        <v>#REF!</v>
      </c>
      <c r="F256" s="32" t="e">
        <f t="shared" si="155"/>
        <v>#REF!</v>
      </c>
      <c r="G256" s="41" t="e">
        <f t="shared" si="153"/>
        <v>#REF!</v>
      </c>
      <c r="H256" s="41" t="e">
        <f t="shared" si="153"/>
        <v>#REF!</v>
      </c>
      <c r="I256" s="44"/>
    </row>
    <row r="257" spans="1:9" s="13" customFormat="1" ht="22.5" customHeight="1">
      <c r="A257" s="12"/>
      <c r="B257" s="30"/>
      <c r="C257" s="32" t="e">
        <f>SUMIFS(#REF!,#REF!,B257,#REF!,$B$243)</f>
        <v>#REF!</v>
      </c>
      <c r="D257" s="32" t="e">
        <f>SUMIFS(#REF!,#REF!,B257,#REF!,$B$243)</f>
        <v>#REF!</v>
      </c>
      <c r="E257" s="32" t="e">
        <f t="shared" si="154"/>
        <v>#REF!</v>
      </c>
      <c r="F257" s="32" t="e">
        <f t="shared" si="155"/>
        <v>#REF!</v>
      </c>
      <c r="G257" s="41" t="e">
        <f t="shared" si="153"/>
        <v>#REF!</v>
      </c>
      <c r="H257" s="41" t="e">
        <f t="shared" si="153"/>
        <v>#REF!</v>
      </c>
      <c r="I257" s="44"/>
    </row>
    <row r="258" spans="1:9" s="13" customFormat="1" ht="22.5" customHeight="1">
      <c r="A258" s="12"/>
      <c r="B258" s="30"/>
      <c r="C258" s="32" t="e">
        <f>SUMIFS(#REF!,#REF!,B258,#REF!,$B$243)</f>
        <v>#REF!</v>
      </c>
      <c r="D258" s="32" t="e">
        <f>SUMIFS(#REF!,#REF!,B258,#REF!,$B$243)</f>
        <v>#REF!</v>
      </c>
      <c r="E258" s="32" t="e">
        <f t="shared" si="154"/>
        <v>#REF!</v>
      </c>
      <c r="F258" s="32" t="e">
        <f t="shared" si="155"/>
        <v>#REF!</v>
      </c>
      <c r="G258" s="41" t="e">
        <f t="shared" si="153"/>
        <v>#REF!</v>
      </c>
      <c r="H258" s="41" t="e">
        <f t="shared" si="153"/>
        <v>#REF!</v>
      </c>
      <c r="I258" s="44"/>
    </row>
    <row r="259" spans="1:9" s="13" customFormat="1" ht="22.5" customHeight="1">
      <c r="A259" s="12"/>
      <c r="B259" s="30"/>
      <c r="C259" s="32" t="e">
        <f>SUMIFS(#REF!,#REF!,B259,#REF!,$B$243)</f>
        <v>#REF!</v>
      </c>
      <c r="D259" s="32" t="e">
        <f>SUMIFS(#REF!,#REF!,B259,#REF!,$B$243)</f>
        <v>#REF!</v>
      </c>
      <c r="E259" s="32" t="e">
        <f t="shared" si="154"/>
        <v>#REF!</v>
      </c>
      <c r="F259" s="32" t="e">
        <f t="shared" si="155"/>
        <v>#REF!</v>
      </c>
      <c r="G259" s="41" t="e">
        <f t="shared" si="153"/>
        <v>#REF!</v>
      </c>
      <c r="H259" s="41" t="e">
        <f t="shared" si="153"/>
        <v>#REF!</v>
      </c>
      <c r="I259" s="44"/>
    </row>
    <row r="260" spans="1:9" s="13" customFormat="1" ht="22.5" customHeight="1">
      <c r="A260" s="12"/>
      <c r="B260" s="30"/>
      <c r="C260" s="32" t="e">
        <f>SUMIFS(#REF!,#REF!,B260,#REF!,$B$243)</f>
        <v>#REF!</v>
      </c>
      <c r="D260" s="32" t="e">
        <f>SUMIFS(#REF!,#REF!,B260,#REF!,$B$243)</f>
        <v>#REF!</v>
      </c>
      <c r="E260" s="32" t="e">
        <f t="shared" si="154"/>
        <v>#REF!</v>
      </c>
      <c r="F260" s="32" t="e">
        <f t="shared" si="155"/>
        <v>#REF!</v>
      </c>
      <c r="G260" s="41" t="e">
        <f t="shared" si="153"/>
        <v>#REF!</v>
      </c>
      <c r="H260" s="41" t="e">
        <f t="shared" si="153"/>
        <v>#REF!</v>
      </c>
      <c r="I260" s="44"/>
    </row>
    <row r="261" spans="1:9" s="13" customFormat="1" ht="22.5" customHeight="1">
      <c r="A261" s="12"/>
      <c r="B261" s="30"/>
      <c r="C261" s="32" t="e">
        <f>SUMIFS(#REF!,#REF!,B261,#REF!,$B$243)</f>
        <v>#REF!</v>
      </c>
      <c r="D261" s="32" t="e">
        <f>SUMIFS(#REF!,#REF!,B261,#REF!,$B$243)</f>
        <v>#REF!</v>
      </c>
      <c r="E261" s="32" t="e">
        <f t="shared" si="154"/>
        <v>#REF!</v>
      </c>
      <c r="F261" s="32" t="e">
        <f t="shared" si="155"/>
        <v>#REF!</v>
      </c>
      <c r="G261" s="41" t="e">
        <f t="shared" si="153"/>
        <v>#REF!</v>
      </c>
      <c r="H261" s="41" t="e">
        <f t="shared" si="153"/>
        <v>#REF!</v>
      </c>
      <c r="I261" s="44"/>
    </row>
    <row r="262" spans="1:9" s="13" customFormat="1" ht="22.5" customHeight="1">
      <c r="A262" s="12"/>
      <c r="B262" s="30"/>
      <c r="C262" s="32"/>
      <c r="D262" s="32"/>
      <c r="E262" s="32"/>
      <c r="F262" s="32"/>
      <c r="G262" s="41">
        <f t="shared" si="153"/>
        <v>0</v>
      </c>
      <c r="H262" s="41">
        <f t="shared" si="153"/>
        <v>0</v>
      </c>
      <c r="I262" s="44"/>
    </row>
    <row r="263" spans="1:9" s="13" customFormat="1" ht="22.5" customHeight="1">
      <c r="A263" s="12"/>
      <c r="B263" s="30"/>
      <c r="C263" s="32"/>
      <c r="D263" s="32"/>
      <c r="E263" s="32"/>
      <c r="F263" s="32"/>
      <c r="G263" s="41">
        <f t="shared" si="153"/>
        <v>0</v>
      </c>
      <c r="H263" s="41">
        <f t="shared" si="153"/>
        <v>0</v>
      </c>
      <c r="I263" s="44"/>
    </row>
    <row r="264" spans="1:9" s="13" customFormat="1" ht="22.5" customHeight="1">
      <c r="A264" s="12"/>
      <c r="B264" s="30"/>
      <c r="C264" s="32"/>
      <c r="D264" s="32"/>
      <c r="E264" s="32"/>
      <c r="F264" s="32"/>
      <c r="G264" s="41">
        <f t="shared" si="153"/>
        <v>0</v>
      </c>
      <c r="H264" s="41">
        <f t="shared" si="153"/>
        <v>0</v>
      </c>
      <c r="I264" s="44"/>
    </row>
    <row r="265" spans="1:9" s="13" customFormat="1" ht="22.5" customHeight="1">
      <c r="A265" s="12"/>
      <c r="B265" s="30"/>
      <c r="C265" s="32" t="e">
        <f>SUMIFS(#REF!,#REF!,B265,#REF!,$B$243)</f>
        <v>#REF!</v>
      </c>
      <c r="D265" s="32" t="e">
        <f>SUMIFS(#REF!,#REF!,B265,#REF!,$B$243)</f>
        <v>#REF!</v>
      </c>
      <c r="E265" s="32" t="e">
        <f t="shared" ref="E265" si="156">IF(C265&gt;D265,C265-D265,0)</f>
        <v>#REF!</v>
      </c>
      <c r="F265" s="32" t="e">
        <f t="shared" ref="F265" si="157">IF(D265&gt;C265,D265-C265,0)</f>
        <v>#REF!</v>
      </c>
      <c r="G265" s="41" t="e">
        <f t="shared" si="153"/>
        <v>#REF!</v>
      </c>
      <c r="H265" s="41" t="e">
        <f t="shared" si="153"/>
        <v>#REF!</v>
      </c>
      <c r="I265" s="44"/>
    </row>
    <row r="266" spans="1:9" s="13" customFormat="1" ht="22.5" customHeight="1">
      <c r="A266" s="175">
        <v>403</v>
      </c>
      <c r="B266" s="176" t="s">
        <v>29</v>
      </c>
      <c r="C266" s="38" t="e">
        <f>SUM(C267:C273)</f>
        <v>#REF!</v>
      </c>
      <c r="D266" s="38" t="e">
        <f>SUM(D267:D273)</f>
        <v>#REF!</v>
      </c>
      <c r="E266" s="38" t="e">
        <f t="shared" si="127"/>
        <v>#REF!</v>
      </c>
      <c r="F266" s="38" t="e">
        <f t="shared" si="128"/>
        <v>#REF!</v>
      </c>
      <c r="G266" s="41" t="e">
        <f t="shared" si="153"/>
        <v>#REF!</v>
      </c>
      <c r="H266" s="41" t="e">
        <f t="shared" si="153"/>
        <v>#REF!</v>
      </c>
      <c r="I266" s="44"/>
    </row>
    <row r="267" spans="1:9" s="13" customFormat="1" ht="22.5" customHeight="1">
      <c r="A267" s="12"/>
      <c r="B267" s="30" t="s">
        <v>130</v>
      </c>
      <c r="C267" s="32" t="e">
        <f>SUMIFS(#REF!,#REF!,B267,#REF!,$B$266)</f>
        <v>#REF!</v>
      </c>
      <c r="D267" s="32" t="e">
        <f>SUMIFS(#REF!,#REF!,B267,#REF!,$B$266)</f>
        <v>#REF!</v>
      </c>
      <c r="E267" s="32" t="e">
        <f t="shared" si="127"/>
        <v>#REF!</v>
      </c>
      <c r="F267" s="32" t="e">
        <f t="shared" si="128"/>
        <v>#REF!</v>
      </c>
      <c r="G267" s="41" t="e">
        <f t="shared" si="153"/>
        <v>#REF!</v>
      </c>
      <c r="H267" s="41" t="e">
        <f t="shared" si="153"/>
        <v>#REF!</v>
      </c>
      <c r="I267" s="44"/>
    </row>
    <row r="268" spans="1:9" s="13" customFormat="1" ht="22.5" customHeight="1">
      <c r="A268" s="12"/>
      <c r="B268" s="30" t="s">
        <v>131</v>
      </c>
      <c r="C268" s="32" t="e">
        <f>SUMIFS(#REF!,#REF!,B268,#REF!,$B$266)</f>
        <v>#REF!</v>
      </c>
      <c r="D268" s="32" t="e">
        <f>SUMIFS(#REF!,#REF!,B268,#REF!,$B$266)</f>
        <v>#REF!</v>
      </c>
      <c r="E268" s="32" t="e">
        <f t="shared" si="127"/>
        <v>#REF!</v>
      </c>
      <c r="F268" s="32" t="e">
        <f t="shared" si="128"/>
        <v>#REF!</v>
      </c>
      <c r="G268" s="41" t="e">
        <f t="shared" si="153"/>
        <v>#REF!</v>
      </c>
      <c r="H268" s="41" t="e">
        <f t="shared" si="153"/>
        <v>#REF!</v>
      </c>
      <c r="I268" s="44"/>
    </row>
    <row r="269" spans="1:9" s="13" customFormat="1" ht="22.5" customHeight="1">
      <c r="A269" s="12"/>
      <c r="B269" s="30" t="s">
        <v>69</v>
      </c>
      <c r="C269" s="32" t="e">
        <f>SUMIFS(#REF!,#REF!,B269,#REF!,$B$266)</f>
        <v>#REF!</v>
      </c>
      <c r="D269" s="32" t="e">
        <f>SUMIFS(#REF!,#REF!,B269,#REF!,$B$266)</f>
        <v>#REF!</v>
      </c>
      <c r="E269" s="32" t="e">
        <f t="shared" si="127"/>
        <v>#REF!</v>
      </c>
      <c r="F269" s="32" t="e">
        <f t="shared" si="128"/>
        <v>#REF!</v>
      </c>
      <c r="G269" s="41" t="e">
        <f t="shared" si="153"/>
        <v>#REF!</v>
      </c>
      <c r="H269" s="41" t="e">
        <f t="shared" si="153"/>
        <v>#REF!</v>
      </c>
      <c r="I269" s="44"/>
    </row>
    <row r="270" spans="1:9" s="13" customFormat="1" ht="22.5" customHeight="1">
      <c r="A270" s="12"/>
      <c r="B270" s="30" t="s">
        <v>139</v>
      </c>
      <c r="C270" s="32" t="e">
        <f>SUMIFS(#REF!,#REF!,B270,#REF!,$B$266)</f>
        <v>#REF!</v>
      </c>
      <c r="D270" s="32" t="e">
        <f>SUMIFS(#REF!,#REF!,B270,#REF!,$B$266)</f>
        <v>#REF!</v>
      </c>
      <c r="E270" s="32" t="e">
        <f t="shared" ref="E270:E272" si="158">IF(C270&gt;D270,C270-D270,0)</f>
        <v>#REF!</v>
      </c>
      <c r="F270" s="32" t="e">
        <f t="shared" ref="F270:F272" si="159">IF(D270&gt;C270,D270-C270,0)</f>
        <v>#REF!</v>
      </c>
      <c r="G270" s="41" t="e">
        <f t="shared" si="153"/>
        <v>#REF!</v>
      </c>
      <c r="H270" s="41" t="e">
        <f t="shared" si="153"/>
        <v>#REF!</v>
      </c>
      <c r="I270" s="44"/>
    </row>
    <row r="271" spans="1:9" s="13" customFormat="1" ht="22.5" customHeight="1">
      <c r="A271" s="12"/>
      <c r="B271" s="30" t="s">
        <v>46</v>
      </c>
      <c r="C271" s="32" t="e">
        <f>SUMIFS(#REF!,#REF!,B271,#REF!,$B$266)</f>
        <v>#REF!</v>
      </c>
      <c r="D271" s="32" t="e">
        <f>SUMIFS(#REF!,#REF!,B271,#REF!,$B$266)</f>
        <v>#REF!</v>
      </c>
      <c r="E271" s="32" t="e">
        <f t="shared" si="158"/>
        <v>#REF!</v>
      </c>
      <c r="F271" s="32" t="e">
        <f t="shared" si="159"/>
        <v>#REF!</v>
      </c>
      <c r="G271" s="41" t="e">
        <f t="shared" si="153"/>
        <v>#REF!</v>
      </c>
      <c r="H271" s="41" t="e">
        <f t="shared" si="153"/>
        <v>#REF!</v>
      </c>
      <c r="I271" s="44"/>
    </row>
    <row r="272" spans="1:9" s="13" customFormat="1" ht="22.5" customHeight="1">
      <c r="A272" s="12"/>
      <c r="B272" s="30"/>
      <c r="C272" s="32" t="e">
        <f>SUMIFS(#REF!,#REF!,B272,#REF!,$B$266)</f>
        <v>#REF!</v>
      </c>
      <c r="D272" s="32" t="e">
        <f>SUMIFS(#REF!,#REF!,B272,#REF!,$B$266)</f>
        <v>#REF!</v>
      </c>
      <c r="E272" s="32" t="e">
        <f t="shared" si="158"/>
        <v>#REF!</v>
      </c>
      <c r="F272" s="32" t="e">
        <f t="shared" si="159"/>
        <v>#REF!</v>
      </c>
      <c r="G272" s="41" t="e">
        <f t="shared" si="153"/>
        <v>#REF!</v>
      </c>
      <c r="H272" s="41" t="e">
        <f t="shared" si="153"/>
        <v>#REF!</v>
      </c>
      <c r="I272" s="44"/>
    </row>
    <row r="273" spans="1:9" s="13" customFormat="1" ht="22.5" customHeight="1" thickBot="1">
      <c r="A273" s="12"/>
      <c r="B273" s="30"/>
      <c r="C273" s="32" t="e">
        <f>SUMIFS(#REF!,#REF!,B273,#REF!,$B$266)</f>
        <v>#REF!</v>
      </c>
      <c r="D273" s="32" t="e">
        <f>SUMIFS(#REF!,#REF!,B273,#REF!,$B$266)</f>
        <v>#REF!</v>
      </c>
      <c r="E273" s="32" t="e">
        <f t="shared" ref="E273" si="160">IF(C273&gt;D273,C273-D273,0)</f>
        <v>#REF!</v>
      </c>
      <c r="F273" s="32" t="e">
        <f t="shared" ref="F273" si="161">IF(D273&gt;C273,D273-C273,0)</f>
        <v>#REF!</v>
      </c>
      <c r="G273" s="41" t="e">
        <f t="shared" si="153"/>
        <v>#REF!</v>
      </c>
      <c r="H273" s="41" t="e">
        <f t="shared" si="153"/>
        <v>#REF!</v>
      </c>
      <c r="I273" s="44"/>
    </row>
    <row r="274" spans="1:9" s="11" customFormat="1" ht="25.5" customHeight="1">
      <c r="A274" s="16" t="s">
        <v>13</v>
      </c>
      <c r="B274" s="17"/>
      <c r="C274" s="18" t="e">
        <f>C4+C157+C194+C210</f>
        <v>#REF!</v>
      </c>
      <c r="D274" s="18" t="e">
        <f>D4+D157+D194+D210</f>
        <v>#REF!</v>
      </c>
      <c r="E274" s="18" t="e">
        <f>E4+E157+E194+E210</f>
        <v>#REF!</v>
      </c>
      <c r="F274" s="18" t="e">
        <f>F4+F157+F194+F210</f>
        <v>#REF!</v>
      </c>
      <c r="G274" s="41" t="e">
        <f t="shared" si="153"/>
        <v>#REF!</v>
      </c>
      <c r="H274" s="41" t="e">
        <f t="shared" si="153"/>
        <v>#REF!</v>
      </c>
      <c r="I274" s="43"/>
    </row>
    <row r="275" spans="1:9" ht="23.25" customHeight="1">
      <c r="G275" s="41">
        <f t="shared" si="153"/>
        <v>0</v>
      </c>
      <c r="H275" s="41">
        <f t="shared" si="153"/>
        <v>0</v>
      </c>
    </row>
    <row r="276" spans="1:9" ht="17.25" customHeight="1" thickBot="1">
      <c r="D276" s="24" t="e">
        <f>C274-D274</f>
        <v>#REF!</v>
      </c>
      <c r="G276" s="41" t="e">
        <f t="shared" si="153"/>
        <v>#REF!</v>
      </c>
      <c r="H276" s="41" t="e">
        <f t="shared" si="153"/>
        <v>#REF!</v>
      </c>
    </row>
    <row r="277" spans="1:9" ht="25.5" customHeight="1">
      <c r="A277" s="16" t="s">
        <v>13</v>
      </c>
      <c r="B277" s="17"/>
      <c r="C277" s="18" t="e">
        <f>SUBTOTAL(9,C4:C273)</f>
        <v>#REF!</v>
      </c>
      <c r="D277" s="18" t="e">
        <f>SUBTOTAL(9,D4:D273)</f>
        <v>#REF!</v>
      </c>
      <c r="E277" s="18" t="e">
        <f>SUBTOTAL(9,E4:E273)</f>
        <v>#REF!</v>
      </c>
      <c r="F277" s="18" t="e">
        <f>SUBTOTAL(9,F4:F273)</f>
        <v>#REF!</v>
      </c>
      <c r="G277" s="41" t="e">
        <f t="shared" si="153"/>
        <v>#REF!</v>
      </c>
      <c r="H277" s="41" t="e">
        <f t="shared" si="153"/>
        <v>#REF!</v>
      </c>
    </row>
    <row r="278" spans="1:9" ht="17.25" customHeight="1">
      <c r="D278" s="186" t="e">
        <f>C277-D277</f>
        <v>#REF!</v>
      </c>
      <c r="F278" s="186" t="e">
        <f>E277-F277</f>
        <v>#REF!</v>
      </c>
      <c r="G278" s="41" t="e">
        <f t="shared" si="153"/>
        <v>#REF!</v>
      </c>
      <c r="H278" s="41" t="e">
        <f t="shared" si="153"/>
        <v>#REF!</v>
      </c>
    </row>
    <row r="279" spans="1:9" ht="17.25" customHeight="1">
      <c r="B279" s="21" t="s">
        <v>14</v>
      </c>
      <c r="C279" s="22"/>
      <c r="D279" s="22"/>
      <c r="E279" s="22" t="s">
        <v>15</v>
      </c>
      <c r="F279" s="23"/>
      <c r="G279" s="41"/>
    </row>
    <row r="280" spans="1:9" ht="17.25" customHeight="1"/>
    <row r="281" spans="1:9" ht="17.25" hidden="1" customHeight="1"/>
    <row r="282" spans="1:9" ht="17.25" hidden="1" customHeight="1">
      <c r="A282" s="20"/>
    </row>
    <row r="283" spans="1:9" ht="17.25" hidden="1" customHeight="1"/>
    <row r="284" spans="1:9" ht="17.25" hidden="1" customHeight="1"/>
    <row r="285" spans="1:9" ht="17.25" hidden="1" customHeight="1"/>
    <row r="286" spans="1:9" ht="17.25" hidden="1" customHeight="1"/>
    <row r="287" spans="1:9" ht="17.25" hidden="1" customHeight="1"/>
    <row r="288" spans="1:9" ht="17.25" hidden="1" customHeight="1"/>
    <row r="289" ht="17.25" hidden="1" customHeight="1"/>
    <row r="290" ht="17.25" hidden="1" customHeight="1"/>
    <row r="291" ht="17.25" hidden="1" customHeight="1"/>
    <row r="292" ht="17.25" hidden="1" customHeight="1"/>
    <row r="293" ht="17.25" hidden="1" customHeight="1"/>
    <row r="294" ht="17.25" hidden="1" customHeight="1"/>
    <row r="295" ht="17.25" hidden="1" customHeight="1"/>
    <row r="296" ht="17.25" hidden="1" customHeight="1"/>
    <row r="297" ht="17.25" hidden="1" customHeight="1"/>
    <row r="298" ht="17.25" hidden="1" customHeight="1"/>
    <row r="299" ht="17.25" hidden="1" customHeight="1"/>
    <row r="300" ht="17.25" hidden="1" customHeight="1"/>
    <row r="301" ht="17.25" hidden="1" customHeight="1"/>
    <row r="302" ht="17.25" hidden="1" customHeight="1"/>
    <row r="303" ht="17.25" hidden="1" customHeight="1"/>
    <row r="304" ht="17.25" hidden="1" customHeight="1"/>
    <row r="305" ht="17.25" hidden="1" customHeight="1"/>
    <row r="306" ht="17.25" hidden="1" customHeight="1"/>
    <row r="307" ht="17.25" hidden="1" customHeight="1"/>
    <row r="308" ht="17.25" hidden="1" customHeight="1"/>
    <row r="309" ht="17.25" hidden="1" customHeight="1"/>
    <row r="310" ht="17.25" hidden="1" customHeight="1"/>
    <row r="311" ht="17.25" hidden="1" customHeight="1"/>
    <row r="312" ht="17.25" hidden="1" customHeight="1"/>
    <row r="313" ht="17.25" hidden="1" customHeight="1"/>
    <row r="314" ht="17.25" hidden="1" customHeight="1"/>
    <row r="315" ht="17.25" hidden="1" customHeight="1"/>
    <row r="316" ht="17.25" hidden="1" customHeight="1"/>
    <row r="317" ht="17.25" hidden="1" customHeight="1"/>
    <row r="318" ht="17.25" hidden="1" customHeight="1"/>
    <row r="319" ht="17.25" hidden="1" customHeight="1"/>
    <row r="320" ht="17.25" hidden="1" customHeight="1"/>
    <row r="321" ht="17.25" hidden="1" customHeight="1"/>
    <row r="322" ht="17.25" hidden="1" customHeight="1"/>
    <row r="323" ht="17.25" hidden="1" customHeight="1"/>
    <row r="324" ht="17.25" hidden="1" customHeight="1"/>
    <row r="325" ht="17.25" hidden="1" customHeight="1"/>
    <row r="326" ht="17.25" hidden="1" customHeight="1"/>
    <row r="327" ht="17.25" hidden="1" customHeight="1"/>
    <row r="328" ht="17.25" hidden="1" customHeight="1"/>
    <row r="329" ht="17.25" hidden="1" customHeight="1"/>
  </sheetData>
  <autoFilter ref="A3:H276"/>
  <conditionalFormatting sqref="E1:F1">
    <cfRule type="cellIs" dxfId="0" priority="1" stopIfTrue="1" operator="equal">
      <formula>"خطأ في قيد"</formula>
    </cfRule>
  </conditionalFormatting>
  <pageMargins left="0.43307086614173229" right="0.43307086614173229" top="0.74" bottom="0.75" header="0.26" footer="0.16"/>
  <pageSetup paperSize="9" orientation="portrait" r:id="rId1"/>
  <headerFooter alignWithMargins="0">
    <oddHeader>&amp;Ladministration accounting&amp;C</oddHeader>
    <oddFooter>&amp;Lالصفحة :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O54"/>
  <sheetViews>
    <sheetView rightToLeft="1" workbookViewId="0">
      <pane xSplit="3" ySplit="9" topLeftCell="D10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2.75"/>
  <cols>
    <col min="1" max="1" width="9.140625" style="161"/>
    <col min="2" max="2" width="2.85546875" style="161" customWidth="1"/>
    <col min="3" max="3" width="5.5703125" style="161" customWidth="1"/>
    <col min="4" max="4" width="33.85546875" style="161" customWidth="1"/>
    <col min="5" max="5" width="13.140625" style="161" customWidth="1"/>
    <col min="6" max="6" width="11.5703125" style="161" customWidth="1"/>
    <col min="7" max="7" width="14" style="161" customWidth="1"/>
    <col min="8" max="13" width="9.140625" style="161"/>
    <col min="14" max="14" width="18.5703125" style="161" customWidth="1"/>
    <col min="15" max="15" width="16.42578125" style="161" customWidth="1"/>
    <col min="16" max="16384" width="9.140625" style="161"/>
  </cols>
  <sheetData>
    <row r="1" spans="1:11" ht="23.25">
      <c r="A1" s="27" t="e">
        <f>#REF!</f>
        <v>#REF!</v>
      </c>
    </row>
    <row r="3" spans="1:11" ht="12.75" customHeight="1">
      <c r="B3" s="353" t="s">
        <v>143</v>
      </c>
      <c r="C3" s="353"/>
      <c r="D3" s="353"/>
      <c r="E3" s="353"/>
      <c r="F3" s="353"/>
      <c r="G3" s="353"/>
      <c r="H3" s="353"/>
      <c r="I3" s="353"/>
      <c r="J3" s="168"/>
      <c r="K3" s="168"/>
    </row>
    <row r="4" spans="1:11" ht="12.75" customHeight="1">
      <c r="B4" s="353"/>
      <c r="C4" s="353"/>
      <c r="D4" s="353"/>
      <c r="E4" s="353"/>
      <c r="F4" s="353"/>
      <c r="G4" s="353"/>
      <c r="H4" s="353"/>
      <c r="I4" s="353"/>
      <c r="J4" s="168"/>
      <c r="K4" s="168"/>
    </row>
    <row r="5" spans="1:11" ht="15" customHeight="1"/>
    <row r="6" spans="1:11" ht="15" customHeight="1">
      <c r="C6" s="160"/>
      <c r="D6" s="160"/>
      <c r="E6" s="160"/>
      <c r="F6" s="160"/>
      <c r="G6" s="160"/>
    </row>
    <row r="7" spans="1:11" ht="15" customHeight="1">
      <c r="C7" s="160"/>
      <c r="D7" s="162" t="s">
        <v>77</v>
      </c>
      <c r="E7" s="160"/>
      <c r="F7" s="160"/>
      <c r="G7" s="160"/>
    </row>
    <row r="8" spans="1:11" ht="15" customHeight="1">
      <c r="C8" s="160"/>
      <c r="D8" s="160"/>
      <c r="E8" s="352" t="s">
        <v>77</v>
      </c>
      <c r="F8" s="352"/>
      <c r="G8" s="352"/>
    </row>
    <row r="9" spans="1:11" s="165" customFormat="1" ht="15" customHeight="1">
      <c r="C9" s="163" t="s">
        <v>58</v>
      </c>
      <c r="D9" s="163" t="s">
        <v>133</v>
      </c>
      <c r="E9" s="163" t="s">
        <v>49</v>
      </c>
      <c r="F9" s="163" t="s">
        <v>50</v>
      </c>
      <c r="G9" s="164" t="s">
        <v>61</v>
      </c>
    </row>
    <row r="10" spans="1:11" ht="15" customHeight="1">
      <c r="C10" s="166">
        <v>1</v>
      </c>
      <c r="D10" s="166" t="s">
        <v>59</v>
      </c>
      <c r="E10" s="167" t="e">
        <f>SUMIFS(#REF!,#REF!,D10,#REF!,$E$8,#REF!,$D$7)</f>
        <v>#REF!</v>
      </c>
      <c r="F10" s="167" t="e">
        <f>SUMIFS(#REF!,#REF!,D10,#REF!,$E$8,#REF!,$D$7)</f>
        <v>#REF!</v>
      </c>
      <c r="G10" s="167" t="e">
        <f t="shared" ref="G10:G49" si="0">IF(E10&gt;F10,E10-F10,0)</f>
        <v>#REF!</v>
      </c>
    </row>
    <row r="11" spans="1:11" ht="15">
      <c r="C11" s="166">
        <v>2</v>
      </c>
      <c r="D11" s="166" t="s">
        <v>325</v>
      </c>
      <c r="E11" s="167" t="e">
        <f>SUMIFS(#REF!,#REF!,D11,#REF!,$E$8,#REF!,$D$7)</f>
        <v>#REF!</v>
      </c>
      <c r="F11" s="167" t="e">
        <f>SUMIFS(#REF!,#REF!,D11,#REF!,$E$8,#REF!,$D$7)</f>
        <v>#REF!</v>
      </c>
      <c r="G11" s="167" t="e">
        <f t="shared" si="0"/>
        <v>#REF!</v>
      </c>
    </row>
    <row r="12" spans="1:11" ht="15">
      <c r="C12" s="166">
        <v>3</v>
      </c>
      <c r="D12" s="166" t="s">
        <v>102</v>
      </c>
      <c r="E12" s="167" t="e">
        <f>SUMIFS(#REF!,#REF!,D12,#REF!,$E$8,#REF!,$D$7)</f>
        <v>#REF!</v>
      </c>
      <c r="F12" s="167" t="e">
        <f>SUMIFS(#REF!,#REF!,D12,#REF!,$E$8,#REF!,$D$7)</f>
        <v>#REF!</v>
      </c>
      <c r="G12" s="167" t="e">
        <f t="shared" si="0"/>
        <v>#REF!</v>
      </c>
    </row>
    <row r="13" spans="1:11" ht="15">
      <c r="C13" s="166">
        <v>4</v>
      </c>
      <c r="D13" s="166" t="s">
        <v>164</v>
      </c>
      <c r="E13" s="167" t="e">
        <f>SUMIFS(#REF!,#REF!,D13,#REF!,$E$8,#REF!,$D$7)</f>
        <v>#REF!</v>
      </c>
      <c r="F13" s="167" t="e">
        <f>SUMIFS(#REF!,#REF!,D13,#REF!,$E$8,#REF!,$D$7)</f>
        <v>#REF!</v>
      </c>
      <c r="G13" s="167" t="e">
        <f t="shared" si="0"/>
        <v>#REF!</v>
      </c>
    </row>
    <row r="14" spans="1:11" ht="15">
      <c r="C14" s="166">
        <v>5</v>
      </c>
      <c r="D14" s="166" t="s">
        <v>109</v>
      </c>
      <c r="E14" s="167" t="e">
        <f>SUMIFS(#REF!,#REF!,D14,#REF!,$E$8,#REF!,$D$7)</f>
        <v>#REF!</v>
      </c>
      <c r="F14" s="167" t="e">
        <f>SUMIFS(#REF!,#REF!,D14,#REF!,$E$8,#REF!,$D$7)</f>
        <v>#REF!</v>
      </c>
      <c r="G14" s="167" t="e">
        <f t="shared" si="0"/>
        <v>#REF!</v>
      </c>
    </row>
    <row r="15" spans="1:11" ht="15">
      <c r="C15" s="166">
        <v>6</v>
      </c>
      <c r="D15" s="166" t="s">
        <v>134</v>
      </c>
      <c r="E15" s="167" t="e">
        <f>SUMIFS(#REF!,#REF!,D15,#REF!,$E$8,#REF!,$D$7)</f>
        <v>#REF!</v>
      </c>
      <c r="F15" s="167" t="e">
        <f>SUMIFS(#REF!,#REF!,D15,#REF!,$E$8,#REF!,$D$7)</f>
        <v>#REF!</v>
      </c>
      <c r="G15" s="167" t="e">
        <f t="shared" si="0"/>
        <v>#REF!</v>
      </c>
    </row>
    <row r="16" spans="1:11" ht="15">
      <c r="C16" s="166">
        <v>7</v>
      </c>
      <c r="D16" s="166" t="s">
        <v>126</v>
      </c>
      <c r="E16" s="167" t="e">
        <f>SUMIFS(#REF!,#REF!,D16,#REF!,$E$8,#REF!,$D$7)</f>
        <v>#REF!</v>
      </c>
      <c r="F16" s="167" t="e">
        <f>SUMIFS(#REF!,#REF!,D16,#REF!,$E$8,#REF!,$D$7)</f>
        <v>#REF!</v>
      </c>
      <c r="G16" s="167" t="e">
        <f t="shared" si="0"/>
        <v>#REF!</v>
      </c>
    </row>
    <row r="17" spans="3:15" ht="15">
      <c r="C17" s="166">
        <v>8</v>
      </c>
      <c r="D17" s="166" t="s">
        <v>135</v>
      </c>
      <c r="E17" s="167" t="e">
        <f>SUMIFS(#REF!,#REF!,D17,#REF!,$E$8,#REF!,$D$7)</f>
        <v>#REF!</v>
      </c>
      <c r="F17" s="167" t="e">
        <f>SUMIFS(#REF!,#REF!,D17,#REF!,$E$8,#REF!,$D$7)</f>
        <v>#REF!</v>
      </c>
      <c r="G17" s="167" t="e">
        <f t="shared" si="0"/>
        <v>#REF!</v>
      </c>
    </row>
    <row r="18" spans="3:15" ht="15">
      <c r="C18" s="166">
        <v>9</v>
      </c>
      <c r="D18" s="166" t="s">
        <v>114</v>
      </c>
      <c r="E18" s="167" t="e">
        <f>SUMIFS(#REF!,#REF!,D18,#REF!,$E$8,#REF!,$D$7)</f>
        <v>#REF!</v>
      </c>
      <c r="F18" s="167" t="e">
        <f>SUMIFS(#REF!,#REF!,D18,#REF!,$E$8,#REF!,$D$7)</f>
        <v>#REF!</v>
      </c>
      <c r="G18" s="167" t="e">
        <f t="shared" si="0"/>
        <v>#REF!</v>
      </c>
    </row>
    <row r="19" spans="3:15" ht="15">
      <c r="C19" s="166">
        <v>10</v>
      </c>
      <c r="D19" s="166" t="s">
        <v>144</v>
      </c>
      <c r="E19" s="167" t="e">
        <f>SUMIFS(#REF!,#REF!,D19,#REF!,$E$8,#REF!,$D$7)</f>
        <v>#REF!</v>
      </c>
      <c r="F19" s="167" t="e">
        <f>SUMIFS(#REF!,#REF!,D19,#REF!,$E$8,#REF!,$D$7)</f>
        <v>#REF!</v>
      </c>
      <c r="G19" s="167" t="e">
        <f t="shared" si="0"/>
        <v>#REF!</v>
      </c>
    </row>
    <row r="20" spans="3:15" ht="15">
      <c r="C20" s="166">
        <v>11</v>
      </c>
      <c r="D20" s="166" t="s">
        <v>104</v>
      </c>
      <c r="E20" s="167" t="e">
        <f>SUMIFS(#REF!,#REF!,D20,#REF!,$E$8,#REF!,$D$7)</f>
        <v>#REF!</v>
      </c>
      <c r="F20" s="167" t="e">
        <f>SUMIFS(#REF!,#REF!,D20,#REF!,$E$8,#REF!,$D$7)</f>
        <v>#REF!</v>
      </c>
      <c r="G20" s="167" t="e">
        <f t="shared" si="0"/>
        <v>#REF!</v>
      </c>
    </row>
    <row r="21" spans="3:15" ht="15">
      <c r="C21" s="166">
        <v>12</v>
      </c>
      <c r="D21" s="166" t="s">
        <v>132</v>
      </c>
      <c r="E21" s="167" t="e">
        <f>SUMIFS(#REF!,#REF!,D21,#REF!,$E$8,#REF!,$D$7)</f>
        <v>#REF!</v>
      </c>
      <c r="F21" s="167" t="e">
        <f>SUMIFS(#REF!,#REF!,D21,#REF!,$E$8,#REF!,$D$7)</f>
        <v>#REF!</v>
      </c>
      <c r="G21" s="167" t="e">
        <f t="shared" si="0"/>
        <v>#REF!</v>
      </c>
    </row>
    <row r="22" spans="3:15" ht="15">
      <c r="C22" s="166">
        <v>13</v>
      </c>
      <c r="D22" s="166" t="s">
        <v>125</v>
      </c>
      <c r="E22" s="167" t="e">
        <f>SUMIFS(#REF!,#REF!,D22,#REF!,$E$8,#REF!,$D$7)</f>
        <v>#REF!</v>
      </c>
      <c r="F22" s="167" t="e">
        <f>SUMIFS(#REF!,#REF!,D22,#REF!,$E$8,#REF!,$D$7)</f>
        <v>#REF!</v>
      </c>
      <c r="G22" s="167" t="e">
        <f t="shared" si="0"/>
        <v>#REF!</v>
      </c>
    </row>
    <row r="23" spans="3:15" ht="15">
      <c r="C23" s="166">
        <v>14</v>
      </c>
      <c r="D23" s="166" t="s">
        <v>107</v>
      </c>
      <c r="E23" s="167" t="e">
        <f>SUMIFS(#REF!,#REF!,D23,#REF!,$E$8,#REF!,$D$7)</f>
        <v>#REF!</v>
      </c>
      <c r="F23" s="167" t="e">
        <f>SUMIFS(#REF!,#REF!,D23,#REF!,$E$8,#REF!,$D$7)</f>
        <v>#REF!</v>
      </c>
      <c r="G23" s="167" t="e">
        <f t="shared" si="0"/>
        <v>#REF!</v>
      </c>
    </row>
    <row r="24" spans="3:15" ht="15">
      <c r="C24" s="166">
        <v>15</v>
      </c>
      <c r="D24" s="166" t="s">
        <v>122</v>
      </c>
      <c r="E24" s="167" t="e">
        <f>SUMIFS(#REF!,#REF!,D24,#REF!,$E$8,#REF!,$D$7)</f>
        <v>#REF!</v>
      </c>
      <c r="F24" s="167" t="e">
        <f>SUMIFS(#REF!,#REF!,D24,#REF!,$E$8,#REF!,$D$7)</f>
        <v>#REF!</v>
      </c>
      <c r="G24" s="167" t="e">
        <f t="shared" si="0"/>
        <v>#REF!</v>
      </c>
    </row>
    <row r="25" spans="3:15" ht="15">
      <c r="C25" s="166">
        <v>16</v>
      </c>
      <c r="D25" s="166" t="s">
        <v>68</v>
      </c>
      <c r="E25" s="167" t="e">
        <f>SUMIFS(#REF!,#REF!,D25,#REF!,$E$8,#REF!,$D$7)</f>
        <v>#REF!</v>
      </c>
      <c r="F25" s="167" t="e">
        <f>SUMIFS(#REF!,#REF!,D25,#REF!,$E$8,#REF!,$D$7)</f>
        <v>#REF!</v>
      </c>
      <c r="G25" s="167" t="e">
        <f>IF(E25&gt;F25,E25-F25,0)</f>
        <v>#REF!</v>
      </c>
      <c r="N25" s="169"/>
      <c r="O25" s="169"/>
    </row>
    <row r="26" spans="3:15" ht="15">
      <c r="C26" s="166">
        <v>17</v>
      </c>
      <c r="D26" s="166" t="s">
        <v>136</v>
      </c>
      <c r="E26" s="167" t="e">
        <f>SUMIFS(#REF!,#REF!,D26,#REF!,$E$8,#REF!,$D$7)</f>
        <v>#REF!</v>
      </c>
      <c r="F26" s="167" t="e">
        <f>SUMIFS(#REF!,#REF!,D26,#REF!,$E$8,#REF!,$D$7)</f>
        <v>#REF!</v>
      </c>
      <c r="G26" s="167" t="e">
        <f t="shared" si="0"/>
        <v>#REF!</v>
      </c>
      <c r="N26" s="169"/>
      <c r="O26" s="169"/>
    </row>
    <row r="27" spans="3:15" ht="15">
      <c r="C27" s="166">
        <v>18</v>
      </c>
      <c r="D27" s="166" t="s">
        <v>111</v>
      </c>
      <c r="E27" s="167" t="e">
        <f>SUMIFS(#REF!,#REF!,D27,#REF!,$E$8,#REF!,$D$7)</f>
        <v>#REF!</v>
      </c>
      <c r="F27" s="167" t="e">
        <f>SUMIFS(#REF!,#REF!,D27,#REF!,$E$8,#REF!,$D$7)</f>
        <v>#REF!</v>
      </c>
      <c r="G27" s="167" t="e">
        <f t="shared" si="0"/>
        <v>#REF!</v>
      </c>
      <c r="N27" s="169"/>
      <c r="O27" s="169"/>
    </row>
    <row r="28" spans="3:15" ht="15">
      <c r="C28" s="166">
        <v>19</v>
      </c>
      <c r="D28" s="166" t="s">
        <v>137</v>
      </c>
      <c r="E28" s="167" t="e">
        <f>SUMIFS(#REF!,#REF!,D28,#REF!,$E$8,#REF!,$D$7)</f>
        <v>#REF!</v>
      </c>
      <c r="F28" s="167" t="e">
        <f>SUMIFS(#REF!,#REF!,D28,#REF!,$E$8,#REF!,$D$7)</f>
        <v>#REF!</v>
      </c>
      <c r="G28" s="167" t="e">
        <f t="shared" si="0"/>
        <v>#REF!</v>
      </c>
      <c r="N28" s="169"/>
      <c r="O28" s="169"/>
    </row>
    <row r="29" spans="3:15" ht="15">
      <c r="C29" s="166">
        <v>20</v>
      </c>
      <c r="D29" s="166" t="s">
        <v>290</v>
      </c>
      <c r="E29" s="167" t="e">
        <f>SUMIFS(#REF!,#REF!,D29,#REF!,$E$8,#REF!,$D$7)</f>
        <v>#REF!</v>
      </c>
      <c r="F29" s="167" t="e">
        <f>SUMIFS(#REF!,#REF!,D29,#REF!,$E$8,#REF!,$D$7)</f>
        <v>#REF!</v>
      </c>
      <c r="G29" s="167" t="e">
        <f t="shared" si="0"/>
        <v>#REF!</v>
      </c>
      <c r="N29" s="169"/>
      <c r="O29" s="169"/>
    </row>
    <row r="30" spans="3:15" ht="15">
      <c r="C30" s="166">
        <v>21</v>
      </c>
      <c r="D30" s="166" t="s">
        <v>129</v>
      </c>
      <c r="E30" s="167" t="e">
        <f>SUMIFS(#REF!,#REF!,D30,#REF!,$E$8,#REF!,$D$7)</f>
        <v>#REF!</v>
      </c>
      <c r="F30" s="167" t="e">
        <f>SUMIFS(#REF!,#REF!,D30,#REF!,$E$8,#REF!,$D$7)</f>
        <v>#REF!</v>
      </c>
      <c r="G30" s="167" t="e">
        <f t="shared" si="0"/>
        <v>#REF!</v>
      </c>
      <c r="N30" s="169"/>
      <c r="O30" s="169"/>
    </row>
    <row r="31" spans="3:15" ht="15">
      <c r="C31" s="166">
        <v>22</v>
      </c>
      <c r="D31" s="166" t="s">
        <v>215</v>
      </c>
      <c r="E31" s="167" t="e">
        <f>SUMIFS(#REF!,#REF!,D31,#REF!,$E$8,#REF!,$D$7)</f>
        <v>#REF!</v>
      </c>
      <c r="F31" s="167" t="e">
        <f>SUMIFS(#REF!,#REF!,D31,#REF!,$E$8,#REF!,$D$7)</f>
        <v>#REF!</v>
      </c>
      <c r="G31" s="167" t="e">
        <f t="shared" si="0"/>
        <v>#REF!</v>
      </c>
      <c r="N31" s="169"/>
      <c r="O31" s="169"/>
    </row>
    <row r="32" spans="3:15" ht="15">
      <c r="C32" s="166">
        <v>23</v>
      </c>
      <c r="D32" s="166" t="s">
        <v>291</v>
      </c>
      <c r="E32" s="167" t="e">
        <f>SUMIFS(#REF!,#REF!,D32,#REF!,$E$8,#REF!,$D$7)</f>
        <v>#REF!</v>
      </c>
      <c r="F32" s="167" t="e">
        <f>SUMIFS(#REF!,#REF!,D32,#REF!,$E$8,#REF!,$D$7)</f>
        <v>#REF!</v>
      </c>
      <c r="G32" s="167" t="e">
        <f t="shared" si="0"/>
        <v>#REF!</v>
      </c>
      <c r="N32" s="169"/>
      <c r="O32" s="169"/>
    </row>
    <row r="33" spans="3:15" ht="15">
      <c r="C33" s="166">
        <v>24</v>
      </c>
      <c r="D33" s="166" t="s">
        <v>113</v>
      </c>
      <c r="E33" s="167" t="e">
        <f>SUMIFS(#REF!,#REF!,D33,#REF!,$E$8,#REF!,$D$7)</f>
        <v>#REF!</v>
      </c>
      <c r="F33" s="167" t="e">
        <f>SUMIFS(#REF!,#REF!,D33,#REF!,$E$8,#REF!,$D$7)</f>
        <v>#REF!</v>
      </c>
      <c r="G33" s="167" t="e">
        <f t="shared" si="0"/>
        <v>#REF!</v>
      </c>
    </row>
    <row r="34" spans="3:15" ht="15">
      <c r="C34" s="166">
        <v>25</v>
      </c>
      <c r="D34" s="166" t="s">
        <v>105</v>
      </c>
      <c r="E34" s="167" t="e">
        <f>SUMIFS(#REF!,#REF!,D34,#REF!,$E$8,#REF!,$D$7)</f>
        <v>#REF!</v>
      </c>
      <c r="F34" s="167" t="e">
        <f>SUMIFS(#REF!,#REF!,D34,#REF!,$E$8,#REF!,$D$7)</f>
        <v>#REF!</v>
      </c>
      <c r="G34" s="167" t="e">
        <f t="shared" si="0"/>
        <v>#REF!</v>
      </c>
      <c r="N34" s="169"/>
      <c r="O34" s="169"/>
    </row>
    <row r="35" spans="3:15" ht="15">
      <c r="C35" s="166">
        <v>26</v>
      </c>
      <c r="D35" s="166" t="s">
        <v>209</v>
      </c>
      <c r="E35" s="167" t="e">
        <f>SUMIFS(#REF!,#REF!,D35,#REF!,$E$8,#REF!,$D$7)</f>
        <v>#REF!</v>
      </c>
      <c r="F35" s="167" t="e">
        <f>SUMIFS(#REF!,#REF!,D35,#REF!,$E$8,#REF!,$D$7)</f>
        <v>#REF!</v>
      </c>
      <c r="G35" s="167" t="e">
        <f t="shared" si="0"/>
        <v>#REF!</v>
      </c>
    </row>
    <row r="36" spans="3:15" ht="15">
      <c r="C36" s="166">
        <v>27</v>
      </c>
      <c r="D36" s="166" t="s">
        <v>210</v>
      </c>
      <c r="E36" s="167" t="e">
        <f>SUMIFS(#REF!,#REF!,D36,#REF!,$E$8,#REF!,$D$7)</f>
        <v>#REF!</v>
      </c>
      <c r="F36" s="167" t="e">
        <f>SUMIFS(#REF!,#REF!,D36,#REF!,$E$8,#REF!,$D$7)</f>
        <v>#REF!</v>
      </c>
      <c r="G36" s="167" t="e">
        <f t="shared" si="0"/>
        <v>#REF!</v>
      </c>
    </row>
    <row r="37" spans="3:15" ht="15">
      <c r="C37" s="166">
        <v>28</v>
      </c>
      <c r="D37" s="166" t="s">
        <v>224</v>
      </c>
      <c r="E37" s="167" t="e">
        <f>SUMIFS(#REF!,#REF!,D37,#REF!,$E$8,#REF!,$D$7)</f>
        <v>#REF!</v>
      </c>
      <c r="F37" s="167" t="e">
        <f>SUMIFS(#REF!,#REF!,D37,#REF!,$E$8,#REF!,$D$7)</f>
        <v>#REF!</v>
      </c>
      <c r="G37" s="167" t="e">
        <f t="shared" si="0"/>
        <v>#REF!</v>
      </c>
    </row>
    <row r="38" spans="3:15" ht="15">
      <c r="C38" s="166">
        <v>29</v>
      </c>
      <c r="D38" s="166" t="s">
        <v>236</v>
      </c>
      <c r="E38" s="167" t="e">
        <f>SUMIFS(#REF!,#REF!,D38,#REF!,$E$8,#REF!,$D$7)</f>
        <v>#REF!</v>
      </c>
      <c r="F38" s="167" t="e">
        <f>SUMIFS(#REF!,#REF!,D38,#REF!,$E$8,#REF!,$D$7)</f>
        <v>#REF!</v>
      </c>
      <c r="G38" s="167" t="e">
        <f t="shared" si="0"/>
        <v>#REF!</v>
      </c>
    </row>
    <row r="39" spans="3:15" ht="15">
      <c r="C39" s="166">
        <v>30</v>
      </c>
      <c r="D39" s="166" t="s">
        <v>106</v>
      </c>
      <c r="E39" s="167" t="e">
        <f>SUMIFS(#REF!,#REF!,D39,#REF!,$E$8,#REF!,$D$7)</f>
        <v>#REF!</v>
      </c>
      <c r="F39" s="167" t="e">
        <f>SUMIFS(#REF!,#REF!,D39,#REF!,$E$8,#REF!,$D$7)</f>
        <v>#REF!</v>
      </c>
      <c r="G39" s="167" t="e">
        <f t="shared" si="0"/>
        <v>#REF!</v>
      </c>
    </row>
    <row r="40" spans="3:15" ht="15">
      <c r="C40" s="166">
        <v>31</v>
      </c>
      <c r="D40" s="166" t="s">
        <v>261</v>
      </c>
      <c r="E40" s="167" t="e">
        <f>SUMIFS(#REF!,#REF!,D40,#REF!,$E$8,#REF!,$D$7)</f>
        <v>#REF!</v>
      </c>
      <c r="F40" s="167" t="e">
        <f>SUMIFS(#REF!,#REF!,D40,#REF!,$E$8,#REF!,$D$7)</f>
        <v>#REF!</v>
      </c>
      <c r="G40" s="167" t="e">
        <f t="shared" si="0"/>
        <v>#REF!</v>
      </c>
    </row>
    <row r="41" spans="3:15" ht="15">
      <c r="C41" s="166">
        <v>32</v>
      </c>
      <c r="D41" s="166" t="s">
        <v>262</v>
      </c>
      <c r="E41" s="167" t="e">
        <f>SUMIFS(#REF!,#REF!,D41,#REF!,$E$8,#REF!,$D$7)</f>
        <v>#REF!</v>
      </c>
      <c r="F41" s="167" t="e">
        <f>SUMIFS(#REF!,#REF!,D41,#REF!,$E$8,#REF!,$D$7)</f>
        <v>#REF!</v>
      </c>
      <c r="G41" s="167" t="e">
        <f t="shared" si="0"/>
        <v>#REF!</v>
      </c>
    </row>
    <row r="42" spans="3:15" ht="15">
      <c r="C42" s="166">
        <v>33</v>
      </c>
      <c r="D42" s="166" t="s">
        <v>282</v>
      </c>
      <c r="E42" s="167" t="e">
        <f>SUMIFS(#REF!,#REF!,D42,#REF!,$E$8,#REF!,$D$7)</f>
        <v>#REF!</v>
      </c>
      <c r="F42" s="167" t="e">
        <f>SUMIFS(#REF!,#REF!,D42,#REF!,$E$8,#REF!,$D$7)</f>
        <v>#REF!</v>
      </c>
      <c r="G42" s="167" t="e">
        <f t="shared" si="0"/>
        <v>#REF!</v>
      </c>
    </row>
    <row r="43" spans="3:15" ht="15">
      <c r="C43" s="166">
        <v>34</v>
      </c>
      <c r="D43" s="166" t="s">
        <v>304</v>
      </c>
      <c r="E43" s="167" t="e">
        <f>SUMIFS(#REF!,#REF!,D43,#REF!,$E$8,#REF!,$D$7)</f>
        <v>#REF!</v>
      </c>
      <c r="F43" s="167" t="e">
        <f>SUMIFS(#REF!,#REF!,D43,#REF!,$E$8,#REF!,$D$7)</f>
        <v>#REF!</v>
      </c>
      <c r="G43" s="167" t="e">
        <f t="shared" si="0"/>
        <v>#REF!</v>
      </c>
    </row>
    <row r="44" spans="3:15" ht="15">
      <c r="C44" s="166">
        <v>35</v>
      </c>
      <c r="D44" s="166"/>
      <c r="E44" s="167" t="e">
        <f>SUMIFS(#REF!,#REF!,D44,#REF!,$E$8,#REF!,$D$7)</f>
        <v>#REF!</v>
      </c>
      <c r="F44" s="167" t="e">
        <f>SUMIFS(#REF!,#REF!,D44,#REF!,$E$8,#REF!,$D$7)</f>
        <v>#REF!</v>
      </c>
      <c r="G44" s="167" t="e">
        <f t="shared" si="0"/>
        <v>#REF!</v>
      </c>
    </row>
    <row r="45" spans="3:15" ht="15">
      <c r="C45" s="166">
        <v>36</v>
      </c>
      <c r="D45" s="166"/>
      <c r="E45" s="167" t="e">
        <f>SUMIFS(#REF!,#REF!,D45,#REF!,$E$8,#REF!,$D$7)</f>
        <v>#REF!</v>
      </c>
      <c r="F45" s="167" t="e">
        <f>SUMIFS(#REF!,#REF!,D45,#REF!,$E$8,#REF!,$D$7)</f>
        <v>#REF!</v>
      </c>
      <c r="G45" s="167" t="e">
        <f t="shared" si="0"/>
        <v>#REF!</v>
      </c>
    </row>
    <row r="46" spans="3:15" ht="15">
      <c r="C46" s="166">
        <v>37</v>
      </c>
      <c r="D46" s="166"/>
      <c r="E46" s="167" t="e">
        <f>SUMIFS(#REF!,#REF!,D46,#REF!,$E$8,#REF!,$D$7)</f>
        <v>#REF!</v>
      </c>
      <c r="F46" s="167" t="e">
        <f>SUMIFS(#REF!,#REF!,D46,#REF!,$E$8,#REF!,$D$7)</f>
        <v>#REF!</v>
      </c>
      <c r="G46" s="167" t="e">
        <f t="shared" si="0"/>
        <v>#REF!</v>
      </c>
    </row>
    <row r="47" spans="3:15" ht="15">
      <c r="C47" s="166">
        <v>38</v>
      </c>
      <c r="D47" s="166"/>
      <c r="E47" s="167" t="e">
        <f>SUMIFS(#REF!,#REF!,D47,#REF!,$E$8,#REF!,$D$7)</f>
        <v>#REF!</v>
      </c>
      <c r="F47" s="167" t="e">
        <f>SUMIFS(#REF!,#REF!,D47,#REF!,$E$8,#REF!,$D$7)</f>
        <v>#REF!</v>
      </c>
      <c r="G47" s="167" t="e">
        <f t="shared" si="0"/>
        <v>#REF!</v>
      </c>
    </row>
    <row r="48" spans="3:15" ht="15">
      <c r="C48" s="166">
        <v>39</v>
      </c>
      <c r="D48" s="166"/>
      <c r="E48" s="167" t="e">
        <f>SUMIFS(#REF!,#REF!,D48,#REF!,$E$8,#REF!,$D$7)</f>
        <v>#REF!</v>
      </c>
      <c r="F48" s="167" t="e">
        <f>SUMIFS(#REF!,#REF!,D48,#REF!,$E$8,#REF!,$D$7)</f>
        <v>#REF!</v>
      </c>
      <c r="G48" s="167" t="e">
        <f t="shared" si="0"/>
        <v>#REF!</v>
      </c>
    </row>
    <row r="49" spans="3:7" ht="15">
      <c r="C49" s="166">
        <v>40</v>
      </c>
      <c r="D49" s="166"/>
      <c r="E49" s="167" t="e">
        <f>SUMIFS(#REF!,#REF!,D49,#REF!,$E$8,#REF!,$D$7)</f>
        <v>#REF!</v>
      </c>
      <c r="F49" s="167" t="e">
        <f>SUMIFS(#REF!,#REF!,D49,#REF!,$E$8,#REF!,$D$7)</f>
        <v>#REF!</v>
      </c>
      <c r="G49" s="167" t="e">
        <f t="shared" si="0"/>
        <v>#REF!</v>
      </c>
    </row>
    <row r="50" spans="3:7" ht="15">
      <c r="C50" s="166"/>
      <c r="D50" s="166" t="s">
        <v>267</v>
      </c>
      <c r="E50" s="167" t="e">
        <f>SUM(E10:E49)</f>
        <v>#REF!</v>
      </c>
      <c r="F50" s="167" t="e">
        <f t="shared" ref="F50:G50" si="1">SUM(F10:F49)</f>
        <v>#REF!</v>
      </c>
      <c r="G50" s="167" t="e">
        <f t="shared" si="1"/>
        <v>#REF!</v>
      </c>
    </row>
    <row r="51" spans="3:7">
      <c r="C51" s="160"/>
      <c r="D51" s="160"/>
      <c r="E51" s="160"/>
      <c r="F51" s="160"/>
      <c r="G51" s="160"/>
    </row>
    <row r="52" spans="3:7">
      <c r="C52" s="160"/>
      <c r="D52" s="160"/>
      <c r="E52" s="160"/>
      <c r="F52" s="160"/>
      <c r="G52" s="160"/>
    </row>
    <row r="53" spans="3:7">
      <c r="C53" s="160"/>
      <c r="D53" s="160"/>
      <c r="E53" s="160"/>
      <c r="F53" s="160"/>
      <c r="G53" s="160"/>
    </row>
    <row r="54" spans="3:7">
      <c r="C54" s="160"/>
      <c r="D54" s="160"/>
      <c r="E54" s="160"/>
      <c r="F54" s="160"/>
      <c r="G54" s="160"/>
    </row>
  </sheetData>
  <autoFilter ref="C9:G50"/>
  <mergeCells count="2">
    <mergeCell ref="E8:G8"/>
    <mergeCell ref="B3:I4"/>
  </mergeCells>
  <pageMargins left="0.36" right="0.28000000000000003" top="0.75" bottom="0.75" header="0.3" footer="0.3"/>
  <pageSetup paperSize="9" scale="95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M60"/>
  <sheetViews>
    <sheetView rightToLeft="1" workbookViewId="0">
      <pane xSplit="1" ySplit="9" topLeftCell="B49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2.75"/>
  <cols>
    <col min="1" max="1" width="5.5703125" style="161" customWidth="1"/>
    <col min="2" max="2" width="20.7109375" style="161" customWidth="1"/>
    <col min="3" max="4" width="10.7109375" style="161" customWidth="1"/>
    <col min="5" max="6" width="10.85546875" style="161" customWidth="1"/>
    <col min="7" max="7" width="12.28515625" style="161" customWidth="1"/>
    <col min="8" max="8" width="10.7109375" style="161" customWidth="1"/>
    <col min="9" max="10" width="10.85546875" style="161" customWidth="1"/>
    <col min="11" max="11" width="15.7109375" style="161" customWidth="1"/>
    <col min="12" max="12" width="10" style="161" customWidth="1"/>
    <col min="13" max="13" width="9.7109375" style="161" customWidth="1"/>
    <col min="14" max="16384" width="9.140625" style="161"/>
  </cols>
  <sheetData>
    <row r="1" spans="1:13" ht="23.25">
      <c r="A1" s="27" t="s">
        <v>222</v>
      </c>
    </row>
    <row r="3" spans="1:13" ht="27.75">
      <c r="B3" s="353" t="s">
        <v>207</v>
      </c>
      <c r="C3" s="354"/>
      <c r="D3" s="354"/>
      <c r="E3" s="354"/>
      <c r="F3" s="354"/>
      <c r="G3" s="354"/>
      <c r="H3" s="354"/>
      <c r="I3" s="354"/>
      <c r="J3" s="354"/>
      <c r="K3" s="353"/>
      <c r="L3" s="187"/>
    </row>
    <row r="4" spans="1:13" ht="27.75">
      <c r="B4" s="353"/>
      <c r="C4" s="354"/>
      <c r="D4" s="354"/>
      <c r="E4" s="354"/>
      <c r="F4" s="354"/>
      <c r="G4" s="354"/>
      <c r="H4" s="354"/>
      <c r="I4" s="354"/>
      <c r="J4" s="354"/>
      <c r="K4" s="353"/>
      <c r="L4" s="187"/>
    </row>
    <row r="5" spans="1:13" ht="15" customHeight="1"/>
    <row r="6" spans="1:13" ht="15" customHeight="1">
      <c r="A6" s="160"/>
      <c r="B6" s="160"/>
      <c r="C6" s="160"/>
      <c r="D6" s="160"/>
      <c r="E6" s="194"/>
      <c r="F6" s="160"/>
      <c r="G6" s="188">
        <v>4.5833000000000004</v>
      </c>
      <c r="H6" s="188"/>
      <c r="I6" s="160"/>
      <c r="J6" s="160"/>
      <c r="K6" s="188"/>
      <c r="L6" s="188"/>
    </row>
    <row r="7" spans="1:13" ht="18">
      <c r="A7" s="160"/>
      <c r="B7" s="162" t="s">
        <v>183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13" ht="15" customHeight="1">
      <c r="A8" s="160"/>
      <c r="B8" s="160"/>
      <c r="C8" s="355" t="s">
        <v>161</v>
      </c>
      <c r="D8" s="355"/>
      <c r="E8" s="195"/>
      <c r="F8" s="355" t="s">
        <v>182</v>
      </c>
      <c r="G8" s="356"/>
      <c r="H8" s="196"/>
      <c r="I8" s="357" t="s">
        <v>181</v>
      </c>
      <c r="J8" s="357"/>
    </row>
    <row r="9" spans="1:13" s="165" customFormat="1" ht="15" customHeight="1">
      <c r="A9" s="163" t="s">
        <v>58</v>
      </c>
      <c r="B9" s="163" t="s">
        <v>133</v>
      </c>
      <c r="C9" s="163" t="s">
        <v>49</v>
      </c>
      <c r="D9" s="163" t="s">
        <v>50</v>
      </c>
      <c r="E9" s="163" t="s">
        <v>214</v>
      </c>
      <c r="F9" s="204" t="s">
        <v>49</v>
      </c>
      <c r="G9" s="163" t="s">
        <v>50</v>
      </c>
      <c r="H9" s="163" t="s">
        <v>214</v>
      </c>
      <c r="I9" s="163" t="s">
        <v>49</v>
      </c>
      <c r="J9" s="163" t="s">
        <v>50</v>
      </c>
      <c r="K9" s="164" t="s">
        <v>208</v>
      </c>
      <c r="L9" s="193" t="s">
        <v>211</v>
      </c>
      <c r="M9" s="193" t="s">
        <v>212</v>
      </c>
    </row>
    <row r="10" spans="1:13" ht="15" customHeight="1">
      <c r="A10" s="166">
        <v>1</v>
      </c>
      <c r="B10" s="192" t="s">
        <v>213</v>
      </c>
      <c r="C10" s="167" t="e">
        <f>SUMIFS(#REF!,#REF!,B10,#REF!,$C$8,#REF!,$B$7)</f>
        <v>#REF!</v>
      </c>
      <c r="D10" s="167" t="e">
        <f>SUMIFS(#REF!,#REF!,B10,#REF!,$C$8,#REF!,$B$7)</f>
        <v>#REF!</v>
      </c>
      <c r="E10" s="167" t="e">
        <f>C10-D10</f>
        <v>#REF!</v>
      </c>
      <c r="F10" s="167" t="e">
        <f>SUMIFS(#REF!,#REF!,B10,#REF!,$F$8,#REF!,$B$7)</f>
        <v>#REF!</v>
      </c>
      <c r="G10" s="167" t="e">
        <f>SUMIFS(#REF!,#REF!,B10,#REF!,$F$8,#REF!,$B$7)</f>
        <v>#REF!</v>
      </c>
      <c r="H10" s="167" t="e">
        <f>F10-G10</f>
        <v>#REF!</v>
      </c>
      <c r="I10" s="167" t="e">
        <f>SUMIFS(#REF!,#REF!,B10,#REF!,$I$8,#REF!,$B$7)</f>
        <v>#REF!</v>
      </c>
      <c r="J10" s="167" t="e">
        <f>SUMIFS(#REF!,#REF!,B10,#REF!,$I$8,#REF!,$B$7)</f>
        <v>#REF!</v>
      </c>
      <c r="K10" s="167" t="e">
        <f t="shared" ref="K10:K55" si="0">C10+E10+F10+I10</f>
        <v>#REF!</v>
      </c>
      <c r="L10" s="167">
        <v>62</v>
      </c>
      <c r="M10" s="191" t="e">
        <f t="shared" ref="M10:M23" si="1">K10/L10</f>
        <v>#REF!</v>
      </c>
    </row>
    <row r="11" spans="1:13" ht="15">
      <c r="A11" s="166">
        <v>2</v>
      </c>
      <c r="B11" s="192" t="s">
        <v>231</v>
      </c>
      <c r="C11" s="167" t="e">
        <f>SUMIFS(#REF!,#REF!,B11,#REF!,$C$8,#REF!,$B$7)</f>
        <v>#REF!</v>
      </c>
      <c r="D11" s="167" t="e">
        <f>SUMIFS(#REF!,#REF!,B11,#REF!,$C$8,#REF!,$B$7)</f>
        <v>#REF!</v>
      </c>
      <c r="E11" s="167" t="e">
        <f t="shared" ref="E11:E55" si="2">C11-D11</f>
        <v>#REF!</v>
      </c>
      <c r="F11" s="203" t="e">
        <f>SUMIFS(#REF!,#REF!,B11,#REF!,$F$8,#REF!,$B$7)</f>
        <v>#REF!</v>
      </c>
      <c r="G11" s="167" t="e">
        <f>SUMIFS(#REF!,#REF!,B11,#REF!,$F$8,#REF!,$B$7)</f>
        <v>#REF!</v>
      </c>
      <c r="H11" s="167" t="e">
        <f t="shared" ref="H11:H55" si="3">F11-G11</f>
        <v>#REF!</v>
      </c>
      <c r="I11" s="167" t="e">
        <f>SUMIFS(#REF!,#REF!,B11,#REF!,$I$8,#REF!,$B$7)</f>
        <v>#REF!</v>
      </c>
      <c r="J11" s="167" t="e">
        <f>SUMIFS(#REF!,#REF!,B11,#REF!,$I$8,#REF!,$B$7)</f>
        <v>#REF!</v>
      </c>
      <c r="K11" s="167" t="e">
        <f>C11+F11</f>
        <v>#REF!</v>
      </c>
      <c r="L11" s="167">
        <v>6</v>
      </c>
      <c r="M11" s="191" t="e">
        <f t="shared" si="1"/>
        <v>#REF!</v>
      </c>
    </row>
    <row r="12" spans="1:13" ht="15">
      <c r="A12" s="166">
        <v>3</v>
      </c>
      <c r="B12" s="192" t="s">
        <v>232</v>
      </c>
      <c r="C12" s="167" t="e">
        <f>SUMIFS(#REF!,#REF!,B12,#REF!,$C$8,#REF!,$B$7)</f>
        <v>#REF!</v>
      </c>
      <c r="D12" s="167" t="e">
        <f>SUMIFS(#REF!,#REF!,B12,#REF!,$C$8,#REF!,$B$7)</f>
        <v>#REF!</v>
      </c>
      <c r="E12" s="167" t="e">
        <f t="shared" si="2"/>
        <v>#REF!</v>
      </c>
      <c r="F12" s="203" t="e">
        <f>SUMIFS(#REF!,#REF!,B12,#REF!,$F$8,#REF!,$B$7)</f>
        <v>#REF!</v>
      </c>
      <c r="G12" s="167" t="e">
        <f>SUMIFS(#REF!,#REF!,B12,#REF!,$F$8,#REF!,$B$7)</f>
        <v>#REF!</v>
      </c>
      <c r="H12" s="167" t="e">
        <f t="shared" si="3"/>
        <v>#REF!</v>
      </c>
      <c r="I12" s="167" t="e">
        <f>SUMIFS(#REF!,#REF!,B12,#REF!,$I$8,#REF!,$B$7)</f>
        <v>#REF!</v>
      </c>
      <c r="J12" s="167" t="e">
        <f>SUMIFS(#REF!,#REF!,B12,#REF!,$I$8,#REF!,$B$7)</f>
        <v>#REF!</v>
      </c>
      <c r="K12" s="167" t="e">
        <f>C12+F12</f>
        <v>#REF!</v>
      </c>
      <c r="L12" s="167">
        <v>1</v>
      </c>
      <c r="M12" s="191" t="e">
        <f t="shared" si="1"/>
        <v>#REF!</v>
      </c>
    </row>
    <row r="13" spans="1:13" ht="15">
      <c r="A13" s="166">
        <v>4</v>
      </c>
      <c r="B13" s="192" t="s">
        <v>233</v>
      </c>
      <c r="C13" s="167" t="e">
        <f>SUMIFS(#REF!,#REF!,B13,#REF!,$C$8,#REF!,$B$7)</f>
        <v>#REF!</v>
      </c>
      <c r="D13" s="167" t="e">
        <f>SUMIFS(#REF!,#REF!,B13,#REF!,$C$8,#REF!,$B$7)</f>
        <v>#REF!</v>
      </c>
      <c r="E13" s="167" t="e">
        <f t="shared" si="2"/>
        <v>#REF!</v>
      </c>
      <c r="F13" s="203" t="e">
        <f>SUMIFS(#REF!,#REF!,B13,#REF!,$F$8,#REF!,$B$7)</f>
        <v>#REF!</v>
      </c>
      <c r="G13" s="167" t="e">
        <f>SUMIFS(#REF!,#REF!,B13,#REF!,$F$8,#REF!,$B$7)</f>
        <v>#REF!</v>
      </c>
      <c r="H13" s="167" t="e">
        <f t="shared" si="3"/>
        <v>#REF!</v>
      </c>
      <c r="I13" s="167" t="e">
        <f>SUMIFS(#REF!,#REF!,B13,#REF!,$I$8,#REF!,$B$7)</f>
        <v>#REF!</v>
      </c>
      <c r="J13" s="167" t="e">
        <f>SUMIFS(#REF!,#REF!,B13,#REF!,$I$8,#REF!,$B$7)</f>
        <v>#REF!</v>
      </c>
      <c r="K13" s="167" t="e">
        <f t="shared" si="0"/>
        <v>#REF!</v>
      </c>
      <c r="L13" s="167">
        <v>1</v>
      </c>
      <c r="M13" s="191" t="e">
        <f t="shared" si="1"/>
        <v>#REF!</v>
      </c>
    </row>
    <row r="14" spans="1:13" ht="15">
      <c r="A14" s="166">
        <v>5</v>
      </c>
      <c r="B14" s="192" t="s">
        <v>234</v>
      </c>
      <c r="C14" s="167" t="e">
        <f>SUMIFS(#REF!,#REF!,B14,#REF!,$C$8,#REF!,$B$7)</f>
        <v>#REF!</v>
      </c>
      <c r="D14" s="167" t="e">
        <f>SUMIFS(#REF!,#REF!,B14,#REF!,$C$8,#REF!,$B$7)</f>
        <v>#REF!</v>
      </c>
      <c r="E14" s="167" t="e">
        <f t="shared" si="2"/>
        <v>#REF!</v>
      </c>
      <c r="F14" s="203" t="e">
        <f>SUMIFS(#REF!,#REF!,B14,#REF!,$F$8,#REF!,$B$7)</f>
        <v>#REF!</v>
      </c>
      <c r="G14" s="167" t="e">
        <f>SUMIFS(#REF!,#REF!,B14,#REF!,$F$8,#REF!,$B$7)</f>
        <v>#REF!</v>
      </c>
      <c r="H14" s="167" t="e">
        <f t="shared" si="3"/>
        <v>#REF!</v>
      </c>
      <c r="I14" s="167" t="e">
        <f>SUMIFS(#REF!,#REF!,B14,#REF!,$I$8,#REF!,$B$7)</f>
        <v>#REF!</v>
      </c>
      <c r="J14" s="167" t="e">
        <f>SUMIFS(#REF!,#REF!,B14,#REF!,$I$8,#REF!,$B$7)</f>
        <v>#REF!</v>
      </c>
      <c r="K14" s="167" t="e">
        <f t="shared" si="0"/>
        <v>#REF!</v>
      </c>
      <c r="L14" s="167">
        <v>2</v>
      </c>
      <c r="M14" s="191" t="e">
        <f t="shared" si="1"/>
        <v>#REF!</v>
      </c>
    </row>
    <row r="15" spans="1:13" ht="15">
      <c r="A15" s="166">
        <v>6</v>
      </c>
      <c r="B15" s="192" t="s">
        <v>237</v>
      </c>
      <c r="C15" s="167" t="e">
        <f>SUMIFS(#REF!,#REF!,B15,#REF!,$C$8,#REF!,$B$7)</f>
        <v>#REF!</v>
      </c>
      <c r="D15" s="167" t="e">
        <f>SUMIFS(#REF!,#REF!,B15,#REF!,$C$8,#REF!,$B$7)</f>
        <v>#REF!</v>
      </c>
      <c r="E15" s="167" t="e">
        <f t="shared" si="2"/>
        <v>#REF!</v>
      </c>
      <c r="F15" s="203" t="e">
        <f>SUMIFS(#REF!,#REF!,B15,#REF!,$F$8,#REF!,$B$7)</f>
        <v>#REF!</v>
      </c>
      <c r="G15" s="167" t="e">
        <f>SUMIFS(#REF!,#REF!,B15,#REF!,$F$8,#REF!,$B$7)</f>
        <v>#REF!</v>
      </c>
      <c r="H15" s="167" t="e">
        <f t="shared" si="3"/>
        <v>#REF!</v>
      </c>
      <c r="I15" s="167" t="e">
        <f>SUMIFS(#REF!,#REF!,B15,#REF!,$I$8,#REF!,$B$7)</f>
        <v>#REF!</v>
      </c>
      <c r="J15" s="167" t="e">
        <f>SUMIFS(#REF!,#REF!,B15,#REF!,$I$8,#REF!,$B$7)</f>
        <v>#REF!</v>
      </c>
      <c r="K15" s="167" t="e">
        <f t="shared" si="0"/>
        <v>#REF!</v>
      </c>
      <c r="L15" s="167">
        <v>105</v>
      </c>
      <c r="M15" s="191" t="e">
        <f t="shared" si="1"/>
        <v>#REF!</v>
      </c>
    </row>
    <row r="16" spans="1:13" ht="15">
      <c r="A16" s="166">
        <v>7</v>
      </c>
      <c r="B16" s="192" t="s">
        <v>238</v>
      </c>
      <c r="C16" s="167" t="e">
        <f>SUMIFS(#REF!,#REF!,B16,#REF!,$C$8,#REF!,$B$7)</f>
        <v>#REF!</v>
      </c>
      <c r="D16" s="167" t="e">
        <f>SUMIFS(#REF!,#REF!,B16,#REF!,$C$8,#REF!,$B$7)</f>
        <v>#REF!</v>
      </c>
      <c r="E16" s="167" t="e">
        <f t="shared" si="2"/>
        <v>#REF!</v>
      </c>
      <c r="F16" s="203" t="e">
        <f>SUMIFS(#REF!,#REF!,B16,#REF!,$F$8,#REF!,$B$7)</f>
        <v>#REF!</v>
      </c>
      <c r="G16" s="167" t="e">
        <f>SUMIFS(#REF!,#REF!,B16,#REF!,$F$8,#REF!,$B$7)</f>
        <v>#REF!</v>
      </c>
      <c r="H16" s="167" t="e">
        <f t="shared" si="3"/>
        <v>#REF!</v>
      </c>
      <c r="I16" s="167" t="e">
        <f>SUMIFS(#REF!,#REF!,B16,#REF!,$I$8,#REF!,$B$7)</f>
        <v>#REF!</v>
      </c>
      <c r="J16" s="167" t="e">
        <f>SUMIFS(#REF!,#REF!,B16,#REF!,$I$8,#REF!,$B$7)</f>
        <v>#REF!</v>
      </c>
      <c r="K16" s="167" t="e">
        <f t="shared" si="0"/>
        <v>#REF!</v>
      </c>
      <c r="L16" s="167">
        <v>1</v>
      </c>
      <c r="M16" s="191" t="e">
        <f t="shared" si="1"/>
        <v>#REF!</v>
      </c>
    </row>
    <row r="17" spans="1:13" ht="15">
      <c r="A17" s="166">
        <v>8</v>
      </c>
      <c r="B17" s="192" t="s">
        <v>239</v>
      </c>
      <c r="C17" s="167" t="e">
        <f>SUMIFS(#REF!,#REF!,B17,#REF!,$C$8,#REF!,$B$7)</f>
        <v>#REF!</v>
      </c>
      <c r="D17" s="167" t="e">
        <f>SUMIFS(#REF!,#REF!,B17,#REF!,$C$8,#REF!,$B$7)</f>
        <v>#REF!</v>
      </c>
      <c r="E17" s="167" t="e">
        <f t="shared" si="2"/>
        <v>#REF!</v>
      </c>
      <c r="F17" s="203" t="e">
        <f>SUMIFS(#REF!,#REF!,B17,#REF!,$F$8,#REF!,$B$7)</f>
        <v>#REF!</v>
      </c>
      <c r="G17" s="167" t="e">
        <f>SUMIFS(#REF!,#REF!,B17,#REF!,$F$8,#REF!,$B$7)</f>
        <v>#REF!</v>
      </c>
      <c r="H17" s="167" t="e">
        <f t="shared" si="3"/>
        <v>#REF!</v>
      </c>
      <c r="I17" s="167" t="e">
        <f>SUMIFS(#REF!,#REF!,B17,#REF!,$I$8,#REF!,$B$7)</f>
        <v>#REF!</v>
      </c>
      <c r="J17" s="167" t="e">
        <f>SUMIFS(#REF!,#REF!,B17,#REF!,$I$8,#REF!,$B$7)</f>
        <v>#REF!</v>
      </c>
      <c r="K17" s="167" t="e">
        <f t="shared" si="0"/>
        <v>#REF!</v>
      </c>
      <c r="L17" s="167">
        <v>1</v>
      </c>
      <c r="M17" s="191" t="e">
        <f t="shared" si="1"/>
        <v>#REF!</v>
      </c>
    </row>
    <row r="18" spans="1:13" ht="15">
      <c r="A18" s="166">
        <v>9</v>
      </c>
      <c r="B18" s="192" t="s">
        <v>240</v>
      </c>
      <c r="C18" s="167" t="e">
        <f>SUMIFS(#REF!,#REF!,B18,#REF!,$C$8,#REF!,$B$7)</f>
        <v>#REF!</v>
      </c>
      <c r="D18" s="167" t="e">
        <f>SUMIFS(#REF!,#REF!,B18,#REF!,$C$8,#REF!,$B$7)</f>
        <v>#REF!</v>
      </c>
      <c r="E18" s="167" t="e">
        <f t="shared" si="2"/>
        <v>#REF!</v>
      </c>
      <c r="F18" s="203" t="e">
        <f>SUMIFS(#REF!,#REF!,B18,#REF!,$F$8,#REF!,$B$7)</f>
        <v>#REF!</v>
      </c>
      <c r="G18" s="167" t="e">
        <f>SUMIFS(#REF!,#REF!,B18,#REF!,$F$8,#REF!,$B$7)</f>
        <v>#REF!</v>
      </c>
      <c r="H18" s="167" t="e">
        <f t="shared" si="3"/>
        <v>#REF!</v>
      </c>
      <c r="I18" s="167" t="e">
        <f>SUMIFS(#REF!,#REF!,B18,#REF!,$I$8,#REF!,$B$7)</f>
        <v>#REF!</v>
      </c>
      <c r="J18" s="167" t="e">
        <f>SUMIFS(#REF!,#REF!,B18,#REF!,$I$8,#REF!,$B$7)</f>
        <v>#REF!</v>
      </c>
      <c r="K18" s="167" t="e">
        <f t="shared" si="0"/>
        <v>#REF!</v>
      </c>
      <c r="L18" s="167">
        <v>2</v>
      </c>
      <c r="M18" s="191" t="e">
        <f t="shared" si="1"/>
        <v>#REF!</v>
      </c>
    </row>
    <row r="19" spans="1:13" ht="15">
      <c r="A19" s="166">
        <v>10</v>
      </c>
      <c r="B19" s="192" t="s">
        <v>243</v>
      </c>
      <c r="C19" s="167" t="e">
        <f>SUMIFS(#REF!,#REF!,B19,#REF!,$C$8,#REF!,$B$7)</f>
        <v>#REF!</v>
      </c>
      <c r="D19" s="167" t="e">
        <f>SUMIFS(#REF!,#REF!,B19,#REF!,$C$8,#REF!,$B$7)</f>
        <v>#REF!</v>
      </c>
      <c r="E19" s="167" t="e">
        <f t="shared" si="2"/>
        <v>#REF!</v>
      </c>
      <c r="F19" s="203" t="e">
        <f>SUMIFS(#REF!,#REF!,B19,#REF!,$F$8,#REF!,$B$7)</f>
        <v>#REF!</v>
      </c>
      <c r="G19" s="167" t="e">
        <f>SUMIFS(#REF!,#REF!,B19,#REF!,$F$8,#REF!,$B$7)</f>
        <v>#REF!</v>
      </c>
      <c r="H19" s="167" t="e">
        <f t="shared" si="3"/>
        <v>#REF!</v>
      </c>
      <c r="I19" s="167" t="e">
        <f>SUMIFS(#REF!,#REF!,B19,#REF!,$I$8,#REF!,$B$7)</f>
        <v>#REF!</v>
      </c>
      <c r="J19" s="167" t="e">
        <f>SUMIFS(#REF!,#REF!,B19,#REF!,$I$8,#REF!,$B$7)</f>
        <v>#REF!</v>
      </c>
      <c r="K19" s="167" t="e">
        <f t="shared" si="0"/>
        <v>#REF!</v>
      </c>
      <c r="L19" s="167">
        <v>36</v>
      </c>
      <c r="M19" s="191" t="e">
        <f t="shared" si="1"/>
        <v>#REF!</v>
      </c>
    </row>
    <row r="20" spans="1:13" ht="15">
      <c r="A20" s="166">
        <v>11</v>
      </c>
      <c r="B20" s="192" t="s">
        <v>244</v>
      </c>
      <c r="C20" s="167" t="e">
        <f>SUMIFS(#REF!,#REF!,B20,#REF!,$C$8,#REF!,$B$7)</f>
        <v>#REF!</v>
      </c>
      <c r="D20" s="167" t="e">
        <f>SUMIFS(#REF!,#REF!,B20,#REF!,$C$8,#REF!,$B$7)</f>
        <v>#REF!</v>
      </c>
      <c r="E20" s="167" t="e">
        <f t="shared" si="2"/>
        <v>#REF!</v>
      </c>
      <c r="F20" s="203" t="e">
        <f>SUMIFS(#REF!,#REF!,B20,#REF!,$F$8,#REF!,$B$7)</f>
        <v>#REF!</v>
      </c>
      <c r="G20" s="167" t="e">
        <f>SUMIFS(#REF!,#REF!,B20,#REF!,$F$8,#REF!,$B$7)</f>
        <v>#REF!</v>
      </c>
      <c r="H20" s="167" t="e">
        <f t="shared" si="3"/>
        <v>#REF!</v>
      </c>
      <c r="I20" s="167" t="e">
        <f>SUMIFS(#REF!,#REF!,B20,#REF!,$I$8,#REF!,$B$7)</f>
        <v>#REF!</v>
      </c>
      <c r="J20" s="167" t="e">
        <f>SUMIFS(#REF!,#REF!,B20,#REF!,$I$8,#REF!,$B$7)</f>
        <v>#REF!</v>
      </c>
      <c r="K20" s="167" t="e">
        <f t="shared" si="0"/>
        <v>#REF!</v>
      </c>
      <c r="L20" s="167">
        <v>29</v>
      </c>
      <c r="M20" s="191" t="e">
        <f t="shared" si="1"/>
        <v>#REF!</v>
      </c>
    </row>
    <row r="21" spans="1:13" ht="15">
      <c r="A21" s="166">
        <v>12</v>
      </c>
      <c r="B21" s="192" t="s">
        <v>248</v>
      </c>
      <c r="C21" s="167" t="e">
        <f>SUMIFS(#REF!,#REF!,B21,#REF!,$C$8,#REF!,$B$7)</f>
        <v>#REF!</v>
      </c>
      <c r="D21" s="167" t="e">
        <f>SUMIFS(#REF!,#REF!,B21,#REF!,$C$8,#REF!,$B$7)</f>
        <v>#REF!</v>
      </c>
      <c r="E21" s="167" t="e">
        <f t="shared" si="2"/>
        <v>#REF!</v>
      </c>
      <c r="F21" s="167" t="e">
        <f>SUMIFS(#REF!,#REF!,B21,#REF!,$F$8,#REF!,$B$7)</f>
        <v>#REF!</v>
      </c>
      <c r="G21" s="167" t="e">
        <f>SUMIFS(#REF!,#REF!,B21,#REF!,$F$8,#REF!,$B$7)</f>
        <v>#REF!</v>
      </c>
      <c r="H21" s="167" t="e">
        <f t="shared" si="3"/>
        <v>#REF!</v>
      </c>
      <c r="I21" s="167" t="e">
        <f>SUMIFS(#REF!,#REF!,B21,#REF!,$I$8,#REF!,$B$7)</f>
        <v>#REF!</v>
      </c>
      <c r="J21" s="167" t="e">
        <f>SUMIFS(#REF!,#REF!,B21,#REF!,$I$8,#REF!,$B$7)</f>
        <v>#REF!</v>
      </c>
      <c r="K21" s="167" t="e">
        <f t="shared" si="0"/>
        <v>#REF!</v>
      </c>
      <c r="L21" s="167">
        <v>99</v>
      </c>
      <c r="M21" s="191" t="e">
        <f t="shared" si="1"/>
        <v>#REF!</v>
      </c>
    </row>
    <row r="22" spans="1:13" ht="15">
      <c r="A22" s="166">
        <v>13</v>
      </c>
      <c r="B22" s="192" t="s">
        <v>249</v>
      </c>
      <c r="C22" s="167" t="e">
        <f>SUMIFS(#REF!,#REF!,B22,#REF!,$C$8,#REF!,$B$7)</f>
        <v>#REF!</v>
      </c>
      <c r="D22" s="167" t="e">
        <f>SUMIFS(#REF!,#REF!,B22,#REF!,$C$8,#REF!,$B$7)</f>
        <v>#REF!</v>
      </c>
      <c r="E22" s="167" t="e">
        <f t="shared" si="2"/>
        <v>#REF!</v>
      </c>
      <c r="F22" s="167" t="e">
        <f>SUMIFS(#REF!,#REF!,B22,#REF!,$F$8,#REF!,$B$7)</f>
        <v>#REF!</v>
      </c>
      <c r="G22" s="167" t="e">
        <f>SUMIFS(#REF!,#REF!,B22,#REF!,$F$8,#REF!,$B$7)</f>
        <v>#REF!</v>
      </c>
      <c r="H22" s="167" t="e">
        <f t="shared" si="3"/>
        <v>#REF!</v>
      </c>
      <c r="I22" s="167" t="e">
        <f>SUMIFS(#REF!,#REF!,B22,#REF!,$I$8,#REF!,$B$7)</f>
        <v>#REF!</v>
      </c>
      <c r="J22" s="167" t="e">
        <f>SUMIFS(#REF!,#REF!,B22,#REF!,$I$8,#REF!,$B$7)</f>
        <v>#REF!</v>
      </c>
      <c r="K22" s="167" t="e">
        <f t="shared" si="0"/>
        <v>#REF!</v>
      </c>
      <c r="L22" s="167">
        <v>36</v>
      </c>
      <c r="M22" s="191" t="e">
        <f t="shared" si="1"/>
        <v>#REF!</v>
      </c>
    </row>
    <row r="23" spans="1:13" ht="15">
      <c r="A23" s="166">
        <v>14</v>
      </c>
      <c r="B23" s="192" t="s">
        <v>253</v>
      </c>
      <c r="C23" s="167" t="e">
        <f>SUMIFS(#REF!,#REF!,B23,#REF!,$C$8,#REF!,$B$7)</f>
        <v>#REF!</v>
      </c>
      <c r="D23" s="167" t="e">
        <f>SUMIFS(#REF!,#REF!,B23,#REF!,$C$8,#REF!,$B$7)</f>
        <v>#REF!</v>
      </c>
      <c r="E23" s="167" t="e">
        <f t="shared" si="2"/>
        <v>#REF!</v>
      </c>
      <c r="F23" s="167" t="e">
        <f>SUMIFS(#REF!,#REF!,B23,#REF!,$F$8,#REF!,$B$7)</f>
        <v>#REF!</v>
      </c>
      <c r="G23" s="167" t="e">
        <f>SUMIFS(#REF!,#REF!,B23,#REF!,$F$8,#REF!,$B$7)</f>
        <v>#REF!</v>
      </c>
      <c r="H23" s="167" t="e">
        <f t="shared" si="3"/>
        <v>#REF!</v>
      </c>
      <c r="I23" s="167" t="e">
        <f>SUMIFS(#REF!,#REF!,B23,#REF!,$I$8,#REF!,$B$7)</f>
        <v>#REF!</v>
      </c>
      <c r="J23" s="167" t="e">
        <f>SUMIFS(#REF!,#REF!,B23,#REF!,$I$8,#REF!,$B$7)</f>
        <v>#REF!</v>
      </c>
      <c r="K23" s="167" t="e">
        <f t="shared" si="0"/>
        <v>#REF!</v>
      </c>
      <c r="L23" s="167">
        <v>22</v>
      </c>
      <c r="M23" s="191" t="e">
        <f t="shared" si="1"/>
        <v>#REF!</v>
      </c>
    </row>
    <row r="24" spans="1:13" ht="15">
      <c r="A24" s="166">
        <v>15</v>
      </c>
      <c r="B24" s="192" t="s">
        <v>257</v>
      </c>
      <c r="C24" s="167" t="e">
        <f>SUMIFS(#REF!,#REF!,B24,#REF!,$C$8,#REF!,$B$7)</f>
        <v>#REF!</v>
      </c>
      <c r="D24" s="167" t="e">
        <f>SUMIFS(#REF!,#REF!,B24,#REF!,$C$8,#REF!,$B$7)</f>
        <v>#REF!</v>
      </c>
      <c r="E24" s="167" t="e">
        <f t="shared" si="2"/>
        <v>#REF!</v>
      </c>
      <c r="F24" s="167" t="e">
        <f>SUMIFS(#REF!,#REF!,B24,#REF!,$F$8,#REF!,$B$7)</f>
        <v>#REF!</v>
      </c>
      <c r="G24" s="167" t="e">
        <f>SUMIFS(#REF!,#REF!,B24,#REF!,$F$8,#REF!,$B$7)</f>
        <v>#REF!</v>
      </c>
      <c r="H24" s="167" t="e">
        <f t="shared" si="3"/>
        <v>#REF!</v>
      </c>
      <c r="I24" s="167" t="e">
        <f>SUMIFS(#REF!,#REF!,B24,#REF!,$I$8,#REF!,$B$7)</f>
        <v>#REF!</v>
      </c>
      <c r="J24" s="167" t="e">
        <f>SUMIFS(#REF!,#REF!,B24,#REF!,$I$8,#REF!,$B$7)</f>
        <v>#REF!</v>
      </c>
      <c r="K24" s="167" t="e">
        <f t="shared" si="0"/>
        <v>#REF!</v>
      </c>
      <c r="L24" s="167">
        <v>1</v>
      </c>
      <c r="M24" s="191" t="e">
        <f t="shared" ref="M24" si="4">K24/L24</f>
        <v>#REF!</v>
      </c>
    </row>
    <row r="25" spans="1:13" ht="15">
      <c r="A25" s="166">
        <v>16</v>
      </c>
      <c r="B25" s="192" t="s">
        <v>258</v>
      </c>
      <c r="C25" s="167" t="e">
        <f>SUMIFS(#REF!,#REF!,B25,#REF!,$C$8,#REF!,$B$7)</f>
        <v>#REF!</v>
      </c>
      <c r="D25" s="167" t="e">
        <f>SUMIFS(#REF!,#REF!,B25,#REF!,$C$8,#REF!,$B$7)</f>
        <v>#REF!</v>
      </c>
      <c r="E25" s="167" t="e">
        <f t="shared" si="2"/>
        <v>#REF!</v>
      </c>
      <c r="F25" s="167" t="e">
        <f>SUMIFS(#REF!,#REF!,B25,#REF!,$F$8,#REF!,$B$7)</f>
        <v>#REF!</v>
      </c>
      <c r="G25" s="167" t="e">
        <f>SUMIFS(#REF!,#REF!,B25,#REF!,$F$8,#REF!,$B$7)</f>
        <v>#REF!</v>
      </c>
      <c r="H25" s="167" t="e">
        <f t="shared" si="3"/>
        <v>#REF!</v>
      </c>
      <c r="I25" s="167" t="e">
        <f>SUMIFS(#REF!,#REF!,B25,#REF!,$I$8,#REF!,$B$7)</f>
        <v>#REF!</v>
      </c>
      <c r="J25" s="167" t="e">
        <f>SUMIFS(#REF!,#REF!,B25,#REF!,$I$8,#REF!,$B$7)</f>
        <v>#REF!</v>
      </c>
      <c r="K25" s="167" t="e">
        <f t="shared" si="0"/>
        <v>#REF!</v>
      </c>
      <c r="L25" s="167">
        <v>1</v>
      </c>
      <c r="M25" s="191" t="e">
        <f t="shared" ref="M25" si="5">K25/L25</f>
        <v>#REF!</v>
      </c>
    </row>
    <row r="26" spans="1:13" ht="15">
      <c r="A26" s="166">
        <v>17</v>
      </c>
      <c r="B26" s="192" t="s">
        <v>260</v>
      </c>
      <c r="C26" s="167" t="e">
        <f>SUMIFS(#REF!,#REF!,B26,#REF!,$C$8,#REF!,$B$7)</f>
        <v>#REF!</v>
      </c>
      <c r="D26" s="167" t="e">
        <f>SUMIFS(#REF!,#REF!,B26,#REF!,$C$8,#REF!,$B$7)</f>
        <v>#REF!</v>
      </c>
      <c r="E26" s="167" t="e">
        <f t="shared" si="2"/>
        <v>#REF!</v>
      </c>
      <c r="F26" s="167" t="e">
        <f>SUMIFS(#REF!,#REF!,B26,#REF!,$F$8,#REF!,$B$7)</f>
        <v>#REF!</v>
      </c>
      <c r="G26" s="167" t="e">
        <f>SUMIFS(#REF!,#REF!,B26,#REF!,$F$8,#REF!,$B$7)</f>
        <v>#REF!</v>
      </c>
      <c r="H26" s="167" t="e">
        <f t="shared" si="3"/>
        <v>#REF!</v>
      </c>
      <c r="I26" s="167" t="e">
        <f>SUMIFS(#REF!,#REF!,B26,#REF!,$I$8,#REF!,$B$7)</f>
        <v>#REF!</v>
      </c>
      <c r="J26" s="167" t="e">
        <f>SUMIFS(#REF!,#REF!,B26,#REF!,$I$8,#REF!,$B$7)</f>
        <v>#REF!</v>
      </c>
      <c r="K26" s="167" t="e">
        <f t="shared" si="0"/>
        <v>#REF!</v>
      </c>
      <c r="L26" s="167">
        <v>1</v>
      </c>
      <c r="M26" s="191" t="e">
        <f t="shared" ref="M26" si="6">K26/L26</f>
        <v>#REF!</v>
      </c>
    </row>
    <row r="27" spans="1:13" ht="15">
      <c r="A27" s="166">
        <v>18</v>
      </c>
      <c r="B27" s="192" t="s">
        <v>259</v>
      </c>
      <c r="C27" s="167" t="e">
        <f>SUMIFS(#REF!,#REF!,B27,#REF!,$C$8,#REF!,$B$7)</f>
        <v>#REF!</v>
      </c>
      <c r="D27" s="167" t="e">
        <f>SUMIFS(#REF!,#REF!,B27,#REF!,$C$8,#REF!,$B$7)</f>
        <v>#REF!</v>
      </c>
      <c r="E27" s="167" t="e">
        <f t="shared" si="2"/>
        <v>#REF!</v>
      </c>
      <c r="F27" s="167" t="e">
        <f>SUMIFS(#REF!,#REF!,B27,#REF!,$F$8,#REF!,$B$7)</f>
        <v>#REF!</v>
      </c>
      <c r="G27" s="167" t="e">
        <f>SUMIFS(#REF!,#REF!,B27,#REF!,$F$8,#REF!,$B$7)</f>
        <v>#REF!</v>
      </c>
      <c r="H27" s="167" t="e">
        <f t="shared" si="3"/>
        <v>#REF!</v>
      </c>
      <c r="I27" s="167" t="e">
        <f>SUMIFS(#REF!,#REF!,B27,#REF!,$I$8,#REF!,$B$7)</f>
        <v>#REF!</v>
      </c>
      <c r="J27" s="167" t="e">
        <f>SUMIFS(#REF!,#REF!,B27,#REF!,$I$8,#REF!,$B$7)</f>
        <v>#REF!</v>
      </c>
      <c r="K27" s="167" t="e">
        <f t="shared" si="0"/>
        <v>#REF!</v>
      </c>
      <c r="L27" s="167">
        <v>2</v>
      </c>
      <c r="M27" s="191" t="e">
        <f t="shared" ref="M27:M35" si="7">K27/L27</f>
        <v>#REF!</v>
      </c>
    </row>
    <row r="28" spans="1:13" ht="15">
      <c r="A28" s="166">
        <v>19</v>
      </c>
      <c r="B28" s="192" t="s">
        <v>263</v>
      </c>
      <c r="C28" s="167" t="e">
        <f>SUMIFS(#REF!,#REF!,B28,#REF!,$C$8,#REF!,$B$7)</f>
        <v>#REF!</v>
      </c>
      <c r="D28" s="167" t="e">
        <f>SUMIFS(#REF!,#REF!,B28,#REF!,$C$8,#REF!,$B$7)</f>
        <v>#REF!</v>
      </c>
      <c r="E28" s="167" t="e">
        <f t="shared" si="2"/>
        <v>#REF!</v>
      </c>
      <c r="F28" s="167" t="e">
        <f>SUMIFS(#REF!,#REF!,B28,#REF!,$F$8,#REF!,$B$7)</f>
        <v>#REF!</v>
      </c>
      <c r="G28" s="167" t="e">
        <f>SUMIFS(#REF!,#REF!,B28,#REF!,$F$8,#REF!,$B$7)</f>
        <v>#REF!</v>
      </c>
      <c r="H28" s="167" t="e">
        <f t="shared" si="3"/>
        <v>#REF!</v>
      </c>
      <c r="I28" s="167" t="e">
        <f>SUMIFS(#REF!,#REF!,B28,#REF!,$I$8,#REF!,$B$7)</f>
        <v>#REF!</v>
      </c>
      <c r="J28" s="167" t="e">
        <f>SUMIFS(#REF!,#REF!,B28,#REF!,$I$8,#REF!,$B$7)</f>
        <v>#REF!</v>
      </c>
      <c r="K28" s="167" t="e">
        <f t="shared" si="0"/>
        <v>#REF!</v>
      </c>
      <c r="L28" s="167">
        <v>180</v>
      </c>
      <c r="M28" s="191" t="e">
        <f t="shared" si="7"/>
        <v>#REF!</v>
      </c>
    </row>
    <row r="29" spans="1:13" ht="15">
      <c r="A29" s="166">
        <v>20</v>
      </c>
      <c r="B29" s="192" t="s">
        <v>265</v>
      </c>
      <c r="C29" s="167" t="e">
        <f>SUMIFS(#REF!,#REF!,B29,#REF!,$C$8,#REF!,$B$7)</f>
        <v>#REF!</v>
      </c>
      <c r="D29" s="167" t="e">
        <f>SUMIFS(#REF!,#REF!,B29,#REF!,$C$8,#REF!,$B$7)</f>
        <v>#REF!</v>
      </c>
      <c r="E29" s="167" t="e">
        <f t="shared" si="2"/>
        <v>#REF!</v>
      </c>
      <c r="F29" s="167" t="e">
        <f>SUMIFS(#REF!,#REF!,B29,#REF!,$F$8,#REF!,$B$7)</f>
        <v>#REF!</v>
      </c>
      <c r="G29" s="167" t="e">
        <f>SUMIFS(#REF!,#REF!,B29,#REF!,$F$8,#REF!,$B$7)</f>
        <v>#REF!</v>
      </c>
      <c r="H29" s="167" t="e">
        <f t="shared" si="3"/>
        <v>#REF!</v>
      </c>
      <c r="I29" s="167" t="e">
        <f>SUMIFS(#REF!,#REF!,B29,#REF!,$I$8,#REF!,$B$7)</f>
        <v>#REF!</v>
      </c>
      <c r="J29" s="167" t="e">
        <f>SUMIFS(#REF!,#REF!,B29,#REF!,$I$8,#REF!,$B$7)</f>
        <v>#REF!</v>
      </c>
      <c r="K29" s="167" t="e">
        <f t="shared" si="0"/>
        <v>#REF!</v>
      </c>
      <c r="L29" s="167">
        <v>1</v>
      </c>
      <c r="M29" s="206" t="e">
        <f t="shared" si="7"/>
        <v>#REF!</v>
      </c>
    </row>
    <row r="30" spans="1:13" ht="15">
      <c r="A30" s="166">
        <v>21</v>
      </c>
      <c r="B30" s="192" t="s">
        <v>266</v>
      </c>
      <c r="C30" s="167" t="e">
        <f>SUMIFS(#REF!,#REF!,B30,#REF!,$C$8,#REF!,$B$7)</f>
        <v>#REF!</v>
      </c>
      <c r="D30" s="167" t="e">
        <f>SUMIFS(#REF!,#REF!,B30,#REF!,$C$8,#REF!,$B$7)</f>
        <v>#REF!</v>
      </c>
      <c r="E30" s="167" t="e">
        <f t="shared" si="2"/>
        <v>#REF!</v>
      </c>
      <c r="F30" s="167" t="e">
        <f>SUMIFS(#REF!,#REF!,B30,#REF!,$F$8,#REF!,$B$7)</f>
        <v>#REF!</v>
      </c>
      <c r="G30" s="167" t="e">
        <f>SUMIFS(#REF!,#REF!,B30,#REF!,$F$8,#REF!,$B$7)</f>
        <v>#REF!</v>
      </c>
      <c r="H30" s="167" t="e">
        <f t="shared" si="3"/>
        <v>#REF!</v>
      </c>
      <c r="I30" s="167" t="e">
        <f>SUMIFS(#REF!,#REF!,B30,#REF!,$I$8,#REF!,$B$7)</f>
        <v>#REF!</v>
      </c>
      <c r="J30" s="167" t="e">
        <f>SUMIFS(#REF!,#REF!,B30,#REF!,$I$8,#REF!,$B$7)</f>
        <v>#REF!</v>
      </c>
      <c r="K30" s="167" t="e">
        <f t="shared" si="0"/>
        <v>#REF!</v>
      </c>
      <c r="L30" s="167">
        <v>1</v>
      </c>
      <c r="M30" s="191" t="e">
        <f t="shared" si="7"/>
        <v>#REF!</v>
      </c>
    </row>
    <row r="31" spans="1:13" ht="15">
      <c r="A31" s="166">
        <v>22</v>
      </c>
      <c r="B31" s="192" t="s">
        <v>268</v>
      </c>
      <c r="C31" s="167" t="e">
        <f>SUMIFS(#REF!,#REF!,B31,#REF!,$C$8,#REF!,$B$7)</f>
        <v>#REF!</v>
      </c>
      <c r="D31" s="167" t="e">
        <f>SUMIFS(#REF!,#REF!,B31,#REF!,$C$8,#REF!,$B$7)</f>
        <v>#REF!</v>
      </c>
      <c r="E31" s="167" t="e">
        <f t="shared" si="2"/>
        <v>#REF!</v>
      </c>
      <c r="F31" s="167" t="e">
        <f>SUMIFS(#REF!,#REF!,B31,#REF!,$F$8,#REF!,$B$7)</f>
        <v>#REF!</v>
      </c>
      <c r="G31" s="167" t="e">
        <f>SUMIFS(#REF!,#REF!,B31,#REF!,$F$8,#REF!,$B$7)</f>
        <v>#REF!</v>
      </c>
      <c r="H31" s="167" t="e">
        <f t="shared" si="3"/>
        <v>#REF!</v>
      </c>
      <c r="I31" s="167" t="e">
        <f>SUMIFS(#REF!,#REF!,B31,#REF!,$I$8,#REF!,$B$7)</f>
        <v>#REF!</v>
      </c>
      <c r="J31" s="167" t="e">
        <f>SUMIFS(#REF!,#REF!,B31,#REF!,$I$8,#REF!,$B$7)</f>
        <v>#REF!</v>
      </c>
      <c r="K31" s="167" t="e">
        <f t="shared" si="0"/>
        <v>#REF!</v>
      </c>
      <c r="L31" s="167">
        <v>22</v>
      </c>
      <c r="M31" s="191" t="e">
        <f t="shared" si="7"/>
        <v>#REF!</v>
      </c>
    </row>
    <row r="32" spans="1:13" ht="15">
      <c r="A32" s="166">
        <v>23</v>
      </c>
      <c r="B32" s="192" t="s">
        <v>270</v>
      </c>
      <c r="C32" s="167" t="e">
        <f>SUMIFS(#REF!,#REF!,B32,#REF!,$C$8,#REF!,$B$7)</f>
        <v>#REF!</v>
      </c>
      <c r="D32" s="167" t="e">
        <f>SUMIFS(#REF!,#REF!,B32,#REF!,$C$8,#REF!,$B$7)</f>
        <v>#REF!</v>
      </c>
      <c r="E32" s="167" t="e">
        <f t="shared" si="2"/>
        <v>#REF!</v>
      </c>
      <c r="F32" s="167" t="e">
        <f>SUMIFS(#REF!,#REF!,B32,#REF!,$F$8,#REF!,$B$7)</f>
        <v>#REF!</v>
      </c>
      <c r="G32" s="167" t="e">
        <f>SUMIFS(#REF!,#REF!,B32,#REF!,$F$8,#REF!,$B$7)</f>
        <v>#REF!</v>
      </c>
      <c r="H32" s="167" t="e">
        <f t="shared" si="3"/>
        <v>#REF!</v>
      </c>
      <c r="I32" s="167" t="e">
        <f>SUMIFS(#REF!,#REF!,B32,#REF!,$I$8,#REF!,$B$7)</f>
        <v>#REF!</v>
      </c>
      <c r="J32" s="167" t="e">
        <f>SUMIFS(#REF!,#REF!,B32,#REF!,$I$8,#REF!,$B$7)</f>
        <v>#REF!</v>
      </c>
      <c r="K32" s="167" t="e">
        <f t="shared" si="0"/>
        <v>#REF!</v>
      </c>
      <c r="L32" s="167">
        <v>1</v>
      </c>
      <c r="M32" s="191" t="e">
        <f t="shared" si="7"/>
        <v>#REF!</v>
      </c>
    </row>
    <row r="33" spans="1:13" ht="15">
      <c r="A33" s="166">
        <v>24</v>
      </c>
      <c r="B33" s="192" t="s">
        <v>271</v>
      </c>
      <c r="C33" s="167" t="e">
        <f>SUMIFS(#REF!,#REF!,B33,#REF!,$C$8,#REF!,$B$7)</f>
        <v>#REF!</v>
      </c>
      <c r="D33" s="167" t="e">
        <f>SUMIFS(#REF!,#REF!,B33,#REF!,$C$8,#REF!,$B$7)</f>
        <v>#REF!</v>
      </c>
      <c r="E33" s="167" t="e">
        <f t="shared" si="2"/>
        <v>#REF!</v>
      </c>
      <c r="F33" s="167" t="e">
        <f>SUMIFS(#REF!,#REF!,B33,#REF!,$F$8,#REF!,$B$7)</f>
        <v>#REF!</v>
      </c>
      <c r="G33" s="167" t="e">
        <f>SUMIFS(#REF!,#REF!,B33,#REF!,$F$8,#REF!,$B$7)</f>
        <v>#REF!</v>
      </c>
      <c r="H33" s="167" t="e">
        <f t="shared" si="3"/>
        <v>#REF!</v>
      </c>
      <c r="I33" s="167" t="e">
        <f>SUMIFS(#REF!,#REF!,B33,#REF!,$I$8,#REF!,$B$7)</f>
        <v>#REF!</v>
      </c>
      <c r="J33" s="167" t="e">
        <f>SUMIFS(#REF!,#REF!,B33,#REF!,$I$8,#REF!,$B$7)</f>
        <v>#REF!</v>
      </c>
      <c r="K33" s="167" t="e">
        <f t="shared" si="0"/>
        <v>#REF!</v>
      </c>
      <c r="L33" s="167">
        <v>100</v>
      </c>
      <c r="M33" s="191" t="e">
        <f t="shared" si="7"/>
        <v>#REF!</v>
      </c>
    </row>
    <row r="34" spans="1:13" ht="15">
      <c r="A34" s="166">
        <v>25</v>
      </c>
      <c r="B34" s="192" t="s">
        <v>277</v>
      </c>
      <c r="C34" s="167" t="e">
        <f>SUMIFS(#REF!,#REF!,B34,#REF!,$C$8,#REF!,$B$7)</f>
        <v>#REF!</v>
      </c>
      <c r="D34" s="167" t="e">
        <f>SUMIFS(#REF!,#REF!,B34,#REF!,$C$8,#REF!,$B$7)</f>
        <v>#REF!</v>
      </c>
      <c r="E34" s="167" t="e">
        <f t="shared" si="2"/>
        <v>#REF!</v>
      </c>
      <c r="F34" s="167" t="e">
        <f>SUMIFS(#REF!,#REF!,B34,#REF!,$F$8,#REF!,$B$7)</f>
        <v>#REF!</v>
      </c>
      <c r="G34" s="167" t="e">
        <f>SUMIFS(#REF!,#REF!,B34,#REF!,$F$8,#REF!,$B$7)</f>
        <v>#REF!</v>
      </c>
      <c r="H34" s="167" t="e">
        <f t="shared" si="3"/>
        <v>#REF!</v>
      </c>
      <c r="I34" s="167" t="e">
        <f>SUMIFS(#REF!,#REF!,B34,#REF!,$I$8,#REF!,$B$7)</f>
        <v>#REF!</v>
      </c>
      <c r="J34" s="167" t="e">
        <f>SUMIFS(#REF!,#REF!,B34,#REF!,$I$8,#REF!,$B$7)</f>
        <v>#REF!</v>
      </c>
      <c r="K34" s="167" t="e">
        <f t="shared" si="0"/>
        <v>#REF!</v>
      </c>
      <c r="L34" s="167">
        <v>116</v>
      </c>
      <c r="M34" s="191" t="e">
        <f t="shared" si="7"/>
        <v>#REF!</v>
      </c>
    </row>
    <row r="35" spans="1:13" ht="15">
      <c r="A35" s="166">
        <v>26</v>
      </c>
      <c r="B35" s="192" t="s">
        <v>278</v>
      </c>
      <c r="C35" s="167" t="e">
        <f>SUMIFS(#REF!,#REF!,B35,#REF!,$C$8,#REF!,$B$7)</f>
        <v>#REF!</v>
      </c>
      <c r="D35" s="167" t="e">
        <f>SUMIFS(#REF!,#REF!,B35,#REF!,$C$8,#REF!,$B$7)</f>
        <v>#REF!</v>
      </c>
      <c r="E35" s="167" t="e">
        <f t="shared" si="2"/>
        <v>#REF!</v>
      </c>
      <c r="F35" s="167" t="e">
        <f>SUMIFS(#REF!,#REF!,B35,#REF!,$F$8,#REF!,$B$7)</f>
        <v>#REF!</v>
      </c>
      <c r="G35" s="167" t="e">
        <f>SUMIFS(#REF!,#REF!,B35,#REF!,$F$8,#REF!,$B$7)</f>
        <v>#REF!</v>
      </c>
      <c r="H35" s="167" t="e">
        <f t="shared" si="3"/>
        <v>#REF!</v>
      </c>
      <c r="I35" s="167" t="e">
        <f>SUMIFS(#REF!,#REF!,B35,#REF!,$I$8,#REF!,$B$7)</f>
        <v>#REF!</v>
      </c>
      <c r="J35" s="167" t="e">
        <f>SUMIFS(#REF!,#REF!,B35,#REF!,$I$8,#REF!,$B$7)</f>
        <v>#REF!</v>
      </c>
      <c r="K35" s="167" t="e">
        <f t="shared" si="0"/>
        <v>#REF!</v>
      </c>
      <c r="L35" s="167">
        <v>1</v>
      </c>
      <c r="M35" s="191" t="e">
        <f t="shared" si="7"/>
        <v>#REF!</v>
      </c>
    </row>
    <row r="36" spans="1:13" ht="15">
      <c r="A36" s="166">
        <v>27</v>
      </c>
      <c r="B36" s="192" t="s">
        <v>293</v>
      </c>
      <c r="C36" s="167" t="e">
        <f>SUMIFS(#REF!,#REF!,B36,#REF!,$C$8,#REF!,$B$7)</f>
        <v>#REF!</v>
      </c>
      <c r="D36" s="167" t="e">
        <f>SUMIFS(#REF!,#REF!,B36,#REF!,$C$8,#REF!,$B$7)</f>
        <v>#REF!</v>
      </c>
      <c r="E36" s="167" t="e">
        <f t="shared" si="2"/>
        <v>#REF!</v>
      </c>
      <c r="F36" s="167" t="e">
        <f>SUMIFS(#REF!,#REF!,B36,#REF!,$F$8,#REF!,$B$7)</f>
        <v>#REF!</v>
      </c>
      <c r="G36" s="167" t="e">
        <f>SUMIFS(#REF!,#REF!,B36,#REF!,$F$8,#REF!,$B$7)</f>
        <v>#REF!</v>
      </c>
      <c r="H36" s="167" t="e">
        <f t="shared" si="3"/>
        <v>#REF!</v>
      </c>
      <c r="I36" s="167" t="e">
        <f>SUMIFS(#REF!,#REF!,B36,#REF!,$I$8,#REF!,$B$7)</f>
        <v>#REF!</v>
      </c>
      <c r="J36" s="167" t="e">
        <f>SUMIFS(#REF!,#REF!,B36,#REF!,$I$8,#REF!,$B$7)</f>
        <v>#REF!</v>
      </c>
      <c r="K36" s="167" t="e">
        <f t="shared" si="0"/>
        <v>#REF!</v>
      </c>
      <c r="L36" s="167">
        <v>120</v>
      </c>
      <c r="M36" s="191" t="e">
        <f t="shared" ref="M36" si="8">K36/L36</f>
        <v>#REF!</v>
      </c>
    </row>
    <row r="37" spans="1:13" ht="15">
      <c r="A37" s="166">
        <v>28</v>
      </c>
      <c r="B37" s="192" t="s">
        <v>294</v>
      </c>
      <c r="C37" s="167" t="e">
        <f>SUMIFS(#REF!,#REF!,B37,#REF!,$C$8,#REF!,$B$7)</f>
        <v>#REF!</v>
      </c>
      <c r="D37" s="167" t="e">
        <f>SUMIFS(#REF!,#REF!,B37,#REF!,$C$8,#REF!,$B$7)</f>
        <v>#REF!</v>
      </c>
      <c r="E37" s="167" t="e">
        <f t="shared" si="2"/>
        <v>#REF!</v>
      </c>
      <c r="F37" s="167" t="e">
        <f>SUMIFS(#REF!,#REF!,B37,#REF!,$F$8,#REF!,$B$7)</f>
        <v>#REF!</v>
      </c>
      <c r="G37" s="167" t="e">
        <f>SUMIFS(#REF!,#REF!,B37,#REF!,$F$8,#REF!,$B$7)</f>
        <v>#REF!</v>
      </c>
      <c r="H37" s="167" t="e">
        <f t="shared" si="3"/>
        <v>#REF!</v>
      </c>
      <c r="I37" s="167" t="e">
        <f>SUMIFS(#REF!,#REF!,B37,#REF!,$I$8,#REF!,$B$7)</f>
        <v>#REF!</v>
      </c>
      <c r="J37" s="167" t="e">
        <f>SUMIFS(#REF!,#REF!,B37,#REF!,$I$8,#REF!,$B$7)</f>
        <v>#REF!</v>
      </c>
      <c r="K37" s="167" t="e">
        <f t="shared" si="0"/>
        <v>#REF!</v>
      </c>
      <c r="L37" s="167">
        <v>108</v>
      </c>
      <c r="M37" s="191" t="e">
        <f t="shared" ref="M37" si="9">K37/L37</f>
        <v>#REF!</v>
      </c>
    </row>
    <row r="38" spans="1:13" ht="15">
      <c r="A38" s="166">
        <v>29</v>
      </c>
      <c r="B38" s="192" t="s">
        <v>295</v>
      </c>
      <c r="C38" s="167" t="e">
        <f>SUMIFS(#REF!,#REF!,B38,#REF!,$C$8,#REF!,$B$7)</f>
        <v>#REF!</v>
      </c>
      <c r="D38" s="167" t="e">
        <f>SUMIFS(#REF!,#REF!,B38,#REF!,$C$8,#REF!,$B$7)</f>
        <v>#REF!</v>
      </c>
      <c r="E38" s="167" t="e">
        <f t="shared" si="2"/>
        <v>#REF!</v>
      </c>
      <c r="F38" s="167" t="e">
        <f>SUMIFS(#REF!,#REF!,B38,#REF!,$F$8,#REF!,$B$7)</f>
        <v>#REF!</v>
      </c>
      <c r="G38" s="167" t="e">
        <f>SUMIFS(#REF!,#REF!,B38,#REF!,$F$8,#REF!,$B$7)</f>
        <v>#REF!</v>
      </c>
      <c r="H38" s="167" t="e">
        <f t="shared" si="3"/>
        <v>#REF!</v>
      </c>
      <c r="I38" s="167" t="e">
        <f>SUMIFS(#REF!,#REF!,B38,#REF!,$I$8,#REF!,$B$7)</f>
        <v>#REF!</v>
      </c>
      <c r="J38" s="167" t="e">
        <f>SUMIFS(#REF!,#REF!,B38,#REF!,$I$8,#REF!,$B$7)</f>
        <v>#REF!</v>
      </c>
      <c r="K38" s="167" t="e">
        <f t="shared" si="0"/>
        <v>#REF!</v>
      </c>
      <c r="L38" s="167">
        <v>1</v>
      </c>
      <c r="M38" s="191" t="e">
        <f t="shared" ref="M38" si="10">K38/L38</f>
        <v>#REF!</v>
      </c>
    </row>
    <row r="39" spans="1:13" ht="15">
      <c r="A39" s="166">
        <v>30</v>
      </c>
      <c r="B39" s="192" t="s">
        <v>296</v>
      </c>
      <c r="C39" s="167" t="e">
        <f>SUMIFS(#REF!,#REF!,B39,#REF!,$C$8,#REF!,$B$7)</f>
        <v>#REF!</v>
      </c>
      <c r="D39" s="167" t="e">
        <f>SUMIFS(#REF!,#REF!,B39,#REF!,$C$8,#REF!,$B$7)</f>
        <v>#REF!</v>
      </c>
      <c r="E39" s="167" t="e">
        <f t="shared" si="2"/>
        <v>#REF!</v>
      </c>
      <c r="F39" s="167" t="e">
        <f>SUMIFS(#REF!,#REF!,B39,#REF!,$F$8,#REF!,$B$7)</f>
        <v>#REF!</v>
      </c>
      <c r="G39" s="167" t="e">
        <f>SUMIFS(#REF!,#REF!,B39,#REF!,$F$8,#REF!,$B$7)</f>
        <v>#REF!</v>
      </c>
      <c r="H39" s="167" t="e">
        <f t="shared" si="3"/>
        <v>#REF!</v>
      </c>
      <c r="I39" s="167" t="e">
        <f>SUMIFS(#REF!,#REF!,B39,#REF!,$I$8,#REF!,$B$7)</f>
        <v>#REF!</v>
      </c>
      <c r="J39" s="167" t="e">
        <f>SUMIFS(#REF!,#REF!,B39,#REF!,$I$8,#REF!,$B$7)</f>
        <v>#REF!</v>
      </c>
      <c r="K39" s="167" t="e">
        <f t="shared" si="0"/>
        <v>#REF!</v>
      </c>
      <c r="L39" s="167">
        <v>2</v>
      </c>
      <c r="M39" s="191" t="e">
        <f t="shared" ref="M39:M42" si="11">K39/L39</f>
        <v>#REF!</v>
      </c>
    </row>
    <row r="40" spans="1:13" ht="15">
      <c r="A40" s="166">
        <v>31</v>
      </c>
      <c r="B40" s="192" t="s">
        <v>297</v>
      </c>
      <c r="C40" s="167" t="e">
        <f>SUMIFS(#REF!,#REF!,B40,#REF!,$C$8,#REF!,$B$7)</f>
        <v>#REF!</v>
      </c>
      <c r="D40" s="167" t="e">
        <f>SUMIFS(#REF!,#REF!,B40,#REF!,$C$8,#REF!,$B$7)</f>
        <v>#REF!</v>
      </c>
      <c r="E40" s="167" t="e">
        <f t="shared" si="2"/>
        <v>#REF!</v>
      </c>
      <c r="F40" s="167" t="e">
        <f>SUMIFS(#REF!,#REF!,B40,#REF!,$F$8,#REF!,$B$7)</f>
        <v>#REF!</v>
      </c>
      <c r="G40" s="167" t="e">
        <f>SUMIFS(#REF!,#REF!,B40,#REF!,$F$8,#REF!,$B$7)</f>
        <v>#REF!</v>
      </c>
      <c r="H40" s="167" t="e">
        <f t="shared" si="3"/>
        <v>#REF!</v>
      </c>
      <c r="I40" s="167" t="e">
        <f>SUMIFS(#REF!,#REF!,B40,#REF!,$I$8,#REF!,$B$7)</f>
        <v>#REF!</v>
      </c>
      <c r="J40" s="167" t="e">
        <f>SUMIFS(#REF!,#REF!,B40,#REF!,$I$8,#REF!,$B$7)</f>
        <v>#REF!</v>
      </c>
      <c r="K40" s="167" t="e">
        <f t="shared" si="0"/>
        <v>#REF!</v>
      </c>
      <c r="L40" s="167">
        <v>150</v>
      </c>
      <c r="M40" s="207" t="e">
        <f t="shared" si="11"/>
        <v>#REF!</v>
      </c>
    </row>
    <row r="41" spans="1:13" ht="15">
      <c r="A41" s="166">
        <v>32</v>
      </c>
      <c r="B41" s="192" t="s">
        <v>298</v>
      </c>
      <c r="C41" s="167" t="e">
        <f>SUMIFS(#REF!,#REF!,B41,#REF!,$C$8,#REF!,$B$7)</f>
        <v>#REF!</v>
      </c>
      <c r="D41" s="167" t="e">
        <f>SUMIFS(#REF!,#REF!,B41,#REF!,$C$8,#REF!,$B$7)</f>
        <v>#REF!</v>
      </c>
      <c r="E41" s="167" t="e">
        <f t="shared" si="2"/>
        <v>#REF!</v>
      </c>
      <c r="F41" s="167" t="e">
        <f>SUMIFS(#REF!,#REF!,B41,#REF!,$F$8,#REF!,$B$7)</f>
        <v>#REF!</v>
      </c>
      <c r="G41" s="167" t="e">
        <f>SUMIFS(#REF!,#REF!,B41,#REF!,$F$8,#REF!,$B$7)</f>
        <v>#REF!</v>
      </c>
      <c r="H41" s="167" t="e">
        <f t="shared" si="3"/>
        <v>#REF!</v>
      </c>
      <c r="I41" s="167" t="e">
        <f>SUMIFS(#REF!,#REF!,B41,#REF!,$I$8,#REF!,$B$7)</f>
        <v>#REF!</v>
      </c>
      <c r="J41" s="167" t="e">
        <f>SUMIFS(#REF!,#REF!,B41,#REF!,$I$8,#REF!,$B$7)</f>
        <v>#REF!</v>
      </c>
      <c r="K41" s="167" t="e">
        <f t="shared" si="0"/>
        <v>#REF!</v>
      </c>
      <c r="L41" s="167">
        <v>36</v>
      </c>
      <c r="M41" s="207" t="e">
        <f t="shared" si="11"/>
        <v>#REF!</v>
      </c>
    </row>
    <row r="42" spans="1:13" ht="15">
      <c r="A42" s="166">
        <v>33</v>
      </c>
      <c r="B42" s="192" t="s">
        <v>299</v>
      </c>
      <c r="C42" s="167" t="e">
        <f>SUMIFS(#REF!,#REF!,B42,#REF!,$C$8,#REF!,$B$7)</f>
        <v>#REF!</v>
      </c>
      <c r="D42" s="167" t="e">
        <f>SUMIFS(#REF!,#REF!,B42,#REF!,$C$8,#REF!,$B$7)</f>
        <v>#REF!</v>
      </c>
      <c r="E42" s="167" t="e">
        <f t="shared" si="2"/>
        <v>#REF!</v>
      </c>
      <c r="F42" s="167" t="e">
        <f>SUMIFS(#REF!,#REF!,B42,#REF!,$F$8,#REF!,$B$7)</f>
        <v>#REF!</v>
      </c>
      <c r="G42" s="167" t="e">
        <f>SUMIFS(#REF!,#REF!,B42,#REF!,$F$8,#REF!,$B$7)</f>
        <v>#REF!</v>
      </c>
      <c r="H42" s="167" t="e">
        <f t="shared" si="3"/>
        <v>#REF!</v>
      </c>
      <c r="I42" s="167" t="e">
        <f>SUMIFS(#REF!,#REF!,B42,#REF!,$I$8,#REF!,$B$7)</f>
        <v>#REF!</v>
      </c>
      <c r="J42" s="167" t="e">
        <f>SUMIFS(#REF!,#REF!,B42,#REF!,$I$8,#REF!,$B$7)</f>
        <v>#REF!</v>
      </c>
      <c r="K42" s="167" t="e">
        <f t="shared" si="0"/>
        <v>#REF!</v>
      </c>
      <c r="L42" s="167">
        <v>31</v>
      </c>
      <c r="M42" s="207" t="e">
        <f t="shared" si="11"/>
        <v>#REF!</v>
      </c>
    </row>
    <row r="43" spans="1:13" ht="15">
      <c r="A43" s="166">
        <v>34</v>
      </c>
      <c r="B43" s="192" t="s">
        <v>301</v>
      </c>
      <c r="C43" s="167" t="e">
        <f>SUMIFS(#REF!,#REF!,B43,#REF!,$C$8,#REF!,$B$7)</f>
        <v>#REF!</v>
      </c>
      <c r="D43" s="167" t="e">
        <f>SUMIFS(#REF!,#REF!,B43,#REF!,$C$8,#REF!,$B$7)</f>
        <v>#REF!</v>
      </c>
      <c r="E43" s="167" t="e">
        <f t="shared" si="2"/>
        <v>#REF!</v>
      </c>
      <c r="F43" s="167" t="e">
        <f>SUMIFS(#REF!,#REF!,B43,#REF!,$F$8,#REF!,$B$7)</f>
        <v>#REF!</v>
      </c>
      <c r="G43" s="167" t="e">
        <f>SUMIFS(#REF!,#REF!,B43,#REF!,$F$8,#REF!,$B$7)</f>
        <v>#REF!</v>
      </c>
      <c r="H43" s="167" t="e">
        <f t="shared" si="3"/>
        <v>#REF!</v>
      </c>
      <c r="I43" s="167" t="e">
        <f>SUMIFS(#REF!,#REF!,B43,#REF!,$I$8,#REF!,$B$7)</f>
        <v>#REF!</v>
      </c>
      <c r="J43" s="167" t="e">
        <f>SUMIFS(#REF!,#REF!,B43,#REF!,$I$8,#REF!,$B$7)</f>
        <v>#REF!</v>
      </c>
      <c r="K43" s="167" t="e">
        <f t="shared" si="0"/>
        <v>#REF!</v>
      </c>
      <c r="L43" s="167">
        <v>22</v>
      </c>
      <c r="M43" s="207" t="e">
        <f t="shared" ref="M43:M44" si="12">K43/L43</f>
        <v>#REF!</v>
      </c>
    </row>
    <row r="44" spans="1:13" ht="15">
      <c r="A44" s="166">
        <v>35</v>
      </c>
      <c r="B44" s="192" t="s">
        <v>302</v>
      </c>
      <c r="C44" s="167" t="e">
        <f>SUMIFS(#REF!,#REF!,B44,#REF!,$C$8,#REF!,$B$7)</f>
        <v>#REF!</v>
      </c>
      <c r="D44" s="167" t="e">
        <f>SUMIFS(#REF!,#REF!,B44,#REF!,$C$8,#REF!,$B$7)</f>
        <v>#REF!</v>
      </c>
      <c r="E44" s="167" t="e">
        <f t="shared" si="2"/>
        <v>#REF!</v>
      </c>
      <c r="F44" s="167" t="e">
        <f>SUMIFS(#REF!,#REF!,B44,#REF!,$F$8,#REF!,$B$7)</f>
        <v>#REF!</v>
      </c>
      <c r="G44" s="167" t="e">
        <f>SUMIFS(#REF!,#REF!,B44,#REF!,$F$8,#REF!,$B$7)</f>
        <v>#REF!</v>
      </c>
      <c r="H44" s="167" t="e">
        <f t="shared" si="3"/>
        <v>#REF!</v>
      </c>
      <c r="I44" s="167" t="e">
        <f>SUMIFS(#REF!,#REF!,B44,#REF!,$I$8,#REF!,$B$7)</f>
        <v>#REF!</v>
      </c>
      <c r="J44" s="167" t="e">
        <f>SUMIFS(#REF!,#REF!,B44,#REF!,$I$8,#REF!,$B$7)</f>
        <v>#REF!</v>
      </c>
      <c r="K44" s="167" t="e">
        <f t="shared" si="0"/>
        <v>#REF!</v>
      </c>
      <c r="L44" s="167">
        <v>8</v>
      </c>
      <c r="M44" s="207" t="e">
        <f t="shared" si="12"/>
        <v>#REF!</v>
      </c>
    </row>
    <row r="45" spans="1:13" ht="15">
      <c r="A45" s="166">
        <v>36</v>
      </c>
      <c r="B45" s="192" t="s">
        <v>303</v>
      </c>
      <c r="C45" s="167" t="e">
        <f>SUMIFS(#REF!,#REF!,B45,#REF!,$C$8,#REF!,$B$7)</f>
        <v>#REF!</v>
      </c>
      <c r="D45" s="167" t="e">
        <f>SUMIFS(#REF!,#REF!,B45,#REF!,$C$8,#REF!,$B$7)</f>
        <v>#REF!</v>
      </c>
      <c r="E45" s="167" t="e">
        <f t="shared" si="2"/>
        <v>#REF!</v>
      </c>
      <c r="F45" s="167" t="e">
        <f>SUMIFS(#REF!,#REF!,B45,#REF!,$F$8,#REF!,$B$7)</f>
        <v>#REF!</v>
      </c>
      <c r="G45" s="167" t="e">
        <f>SUMIFS(#REF!,#REF!,B45,#REF!,$F$8,#REF!,$B$7)</f>
        <v>#REF!</v>
      </c>
      <c r="H45" s="167" t="e">
        <f t="shared" si="3"/>
        <v>#REF!</v>
      </c>
      <c r="I45" s="167" t="e">
        <f>SUMIFS(#REF!,#REF!,B45,#REF!,$I$8,#REF!,$B$7)</f>
        <v>#REF!</v>
      </c>
      <c r="J45" s="167" t="e">
        <f>SUMIFS(#REF!,#REF!,B45,#REF!,$I$8,#REF!,$B$7)</f>
        <v>#REF!</v>
      </c>
      <c r="K45" s="167" t="e">
        <f t="shared" si="0"/>
        <v>#REF!</v>
      </c>
      <c r="L45" s="167">
        <v>5</v>
      </c>
      <c r="M45" s="207" t="e">
        <f t="shared" ref="M45" si="13">K45/L45</f>
        <v>#REF!</v>
      </c>
    </row>
    <row r="46" spans="1:13" ht="15">
      <c r="A46" s="166">
        <v>37</v>
      </c>
      <c r="B46" s="192" t="s">
        <v>326</v>
      </c>
      <c r="C46" s="167" t="e">
        <f>SUMIFS(#REF!,#REF!,B46,#REF!,$C$8,#REF!,$B$7)</f>
        <v>#REF!</v>
      </c>
      <c r="D46" s="167" t="e">
        <f>SUMIFS(#REF!,#REF!,B46,#REF!,$C$8,#REF!,$B$7)</f>
        <v>#REF!</v>
      </c>
      <c r="E46" s="167" t="e">
        <f t="shared" si="2"/>
        <v>#REF!</v>
      </c>
      <c r="F46" s="167" t="e">
        <f>SUMIFS(#REF!,#REF!,B46,#REF!,$F$8,#REF!,$B$7)</f>
        <v>#REF!</v>
      </c>
      <c r="G46" s="167" t="e">
        <f>SUMIFS(#REF!,#REF!,B46,#REF!,$F$8,#REF!,$B$7)</f>
        <v>#REF!</v>
      </c>
      <c r="H46" s="167" t="e">
        <f t="shared" si="3"/>
        <v>#REF!</v>
      </c>
      <c r="I46" s="167" t="e">
        <f>SUMIFS(#REF!,#REF!,B46,#REF!,$I$8,#REF!,$B$7)</f>
        <v>#REF!</v>
      </c>
      <c r="J46" s="167" t="e">
        <f>SUMIFS(#REF!,#REF!,B46,#REF!,$I$8,#REF!,$B$7)</f>
        <v>#REF!</v>
      </c>
      <c r="K46" s="167" t="e">
        <f t="shared" si="0"/>
        <v>#REF!</v>
      </c>
      <c r="L46" s="167">
        <v>50</v>
      </c>
      <c r="M46" s="207" t="e">
        <f t="shared" ref="M46" si="14">K46/L46</f>
        <v>#REF!</v>
      </c>
    </row>
    <row r="47" spans="1:13" ht="15">
      <c r="A47" s="166">
        <v>38</v>
      </c>
      <c r="B47" s="192" t="s">
        <v>327</v>
      </c>
      <c r="C47" s="167" t="e">
        <f>SUMIFS(#REF!,#REF!,B47,#REF!,$C$8,#REF!,$B$7)</f>
        <v>#REF!</v>
      </c>
      <c r="D47" s="167" t="e">
        <f>SUMIFS(#REF!,#REF!,B47,#REF!,$C$8,#REF!,$B$7)</f>
        <v>#REF!</v>
      </c>
      <c r="E47" s="167" t="e">
        <f t="shared" ref="E47:E52" si="15">C47-D47</f>
        <v>#REF!</v>
      </c>
      <c r="F47" s="167" t="e">
        <f>SUMIFS(#REF!,#REF!,B47,#REF!,$F$8,#REF!,$B$7)</f>
        <v>#REF!</v>
      </c>
      <c r="G47" s="167" t="e">
        <f>SUMIFS(#REF!,#REF!,B47,#REF!,$F$8,#REF!,$B$7)</f>
        <v>#REF!</v>
      </c>
      <c r="H47" s="167" t="e">
        <f t="shared" ref="H47:H52" si="16">F47-G47</f>
        <v>#REF!</v>
      </c>
      <c r="I47" s="167" t="e">
        <f>SUMIFS(#REF!,#REF!,B47,#REF!,$I$8,#REF!,$B$7)</f>
        <v>#REF!</v>
      </c>
      <c r="J47" s="167" t="e">
        <f>SUMIFS(#REF!,#REF!,B47,#REF!,$I$8,#REF!,$B$7)</f>
        <v>#REF!</v>
      </c>
      <c r="K47" s="167" t="e">
        <f t="shared" ref="K47:K52" si="17">C47+E47+F47+I47</f>
        <v>#REF!</v>
      </c>
      <c r="L47" s="167">
        <v>50</v>
      </c>
      <c r="M47" s="207" t="e">
        <f t="shared" ref="M47:M52" si="18">K47/L47</f>
        <v>#REF!</v>
      </c>
    </row>
    <row r="48" spans="1:13" ht="15">
      <c r="A48" s="166">
        <v>39</v>
      </c>
      <c r="B48" s="192" t="s">
        <v>330</v>
      </c>
      <c r="C48" s="167" t="e">
        <f>SUMIFS(#REF!,#REF!,B48,#REF!,$C$8,#REF!,$B$7)</f>
        <v>#REF!</v>
      </c>
      <c r="D48" s="167" t="e">
        <f>SUMIFS(#REF!,#REF!,B48,#REF!,$C$8,#REF!,$B$7)</f>
        <v>#REF!</v>
      </c>
      <c r="E48" s="167" t="e">
        <f t="shared" si="15"/>
        <v>#REF!</v>
      </c>
      <c r="F48" s="167" t="e">
        <f>SUMIFS(#REF!,#REF!,B48,#REF!,$F$8,#REF!,$B$7)</f>
        <v>#REF!</v>
      </c>
      <c r="G48" s="167" t="e">
        <f>SUMIFS(#REF!,#REF!,B48,#REF!,$F$8,#REF!,$B$7)</f>
        <v>#REF!</v>
      </c>
      <c r="H48" s="167" t="e">
        <f t="shared" si="16"/>
        <v>#REF!</v>
      </c>
      <c r="I48" s="167" t="e">
        <f>SUMIFS(#REF!,#REF!,B48,#REF!,$I$8,#REF!,$B$7)</f>
        <v>#REF!</v>
      </c>
      <c r="J48" s="167" t="e">
        <f>SUMIFS(#REF!,#REF!,B48,#REF!,$I$8,#REF!,$B$7)</f>
        <v>#REF!</v>
      </c>
      <c r="K48" s="167" t="e">
        <f t="shared" si="17"/>
        <v>#REF!</v>
      </c>
      <c r="L48" s="167">
        <v>100</v>
      </c>
      <c r="M48" s="207" t="e">
        <f t="shared" si="18"/>
        <v>#REF!</v>
      </c>
    </row>
    <row r="49" spans="1:13" ht="15">
      <c r="A49" s="166">
        <v>40</v>
      </c>
      <c r="B49" s="192" t="s">
        <v>331</v>
      </c>
      <c r="C49" s="167" t="e">
        <f>SUMIFS(#REF!,#REF!,B49,#REF!,$C$8,#REF!,$B$7)</f>
        <v>#REF!</v>
      </c>
      <c r="D49" s="167" t="e">
        <f>SUMIFS(#REF!,#REF!,B49,#REF!,$C$8,#REF!,$B$7)</f>
        <v>#REF!</v>
      </c>
      <c r="E49" s="167" t="e">
        <f t="shared" si="15"/>
        <v>#REF!</v>
      </c>
      <c r="F49" s="167" t="e">
        <f>SUMIFS(#REF!,#REF!,B49,#REF!,$F$8,#REF!,$B$7)</f>
        <v>#REF!</v>
      </c>
      <c r="G49" s="167" t="e">
        <f>SUMIFS(#REF!,#REF!,B49,#REF!,$F$8,#REF!,$B$7)</f>
        <v>#REF!</v>
      </c>
      <c r="H49" s="167" t="e">
        <f t="shared" si="16"/>
        <v>#REF!</v>
      </c>
      <c r="I49" s="167" t="e">
        <f>SUMIFS(#REF!,#REF!,B49,#REF!,$I$8,#REF!,$B$7)</f>
        <v>#REF!</v>
      </c>
      <c r="J49" s="167" t="e">
        <f>SUMIFS(#REF!,#REF!,B49,#REF!,$I$8,#REF!,$B$7)</f>
        <v>#REF!</v>
      </c>
      <c r="K49" s="167" t="e">
        <f t="shared" si="17"/>
        <v>#REF!</v>
      </c>
      <c r="L49" s="167">
        <v>10</v>
      </c>
      <c r="M49" s="207" t="e">
        <f t="shared" si="18"/>
        <v>#REF!</v>
      </c>
    </row>
    <row r="50" spans="1:13" ht="15">
      <c r="A50" s="166">
        <v>41</v>
      </c>
      <c r="B50" s="192" t="s">
        <v>333</v>
      </c>
      <c r="C50" s="167" t="e">
        <f>SUMIFS(#REF!,#REF!,B50,#REF!,$C$8,#REF!,$B$7)</f>
        <v>#REF!</v>
      </c>
      <c r="D50" s="167" t="e">
        <f>SUMIFS(#REF!,#REF!,B50,#REF!,$C$8,#REF!,$B$7)</f>
        <v>#REF!</v>
      </c>
      <c r="E50" s="167" t="e">
        <f t="shared" si="15"/>
        <v>#REF!</v>
      </c>
      <c r="F50" s="167" t="e">
        <f>SUMIFS(#REF!,#REF!,B50,#REF!,$F$8,#REF!,$B$7)</f>
        <v>#REF!</v>
      </c>
      <c r="G50" s="167" t="e">
        <f>SUMIFS(#REF!,#REF!,B50,#REF!,$F$8,#REF!,$B$7)</f>
        <v>#REF!</v>
      </c>
      <c r="H50" s="167" t="e">
        <f t="shared" si="16"/>
        <v>#REF!</v>
      </c>
      <c r="I50" s="167" t="e">
        <f>SUMIFS(#REF!,#REF!,B50,#REF!,$I$8,#REF!,$B$7)</f>
        <v>#REF!</v>
      </c>
      <c r="J50" s="167" t="e">
        <f>SUMIFS(#REF!,#REF!,B50,#REF!,$I$8,#REF!,$B$7)</f>
        <v>#REF!</v>
      </c>
      <c r="K50" s="167" t="e">
        <f t="shared" si="17"/>
        <v>#REF!</v>
      </c>
      <c r="L50" s="167">
        <v>20</v>
      </c>
      <c r="M50" s="207" t="e">
        <f t="shared" si="18"/>
        <v>#REF!</v>
      </c>
    </row>
    <row r="51" spans="1:13" ht="15">
      <c r="A51" s="166"/>
      <c r="B51" s="192"/>
      <c r="C51" s="167" t="e">
        <f>SUMIFS(#REF!,#REF!,B51,#REF!,$C$8,#REF!,$B$7)</f>
        <v>#REF!</v>
      </c>
      <c r="D51" s="167" t="e">
        <f>SUMIFS(#REF!,#REF!,B51,#REF!,$C$8,#REF!,$B$7)</f>
        <v>#REF!</v>
      </c>
      <c r="E51" s="167" t="e">
        <f t="shared" si="15"/>
        <v>#REF!</v>
      </c>
      <c r="F51" s="167" t="e">
        <f>SUMIFS(#REF!,#REF!,B51,#REF!,$F$8,#REF!,$B$7)</f>
        <v>#REF!</v>
      </c>
      <c r="G51" s="167" t="e">
        <f>SUMIFS(#REF!,#REF!,B51,#REF!,$F$8,#REF!,$B$7)</f>
        <v>#REF!</v>
      </c>
      <c r="H51" s="167" t="e">
        <f t="shared" si="16"/>
        <v>#REF!</v>
      </c>
      <c r="I51" s="167" t="e">
        <f>SUMIFS(#REF!,#REF!,B51,#REF!,$I$8,#REF!,$B$7)</f>
        <v>#REF!</v>
      </c>
      <c r="J51" s="167" t="e">
        <f>SUMIFS(#REF!,#REF!,B51,#REF!,$I$8,#REF!,$B$7)</f>
        <v>#REF!</v>
      </c>
      <c r="K51" s="167" t="e">
        <f t="shared" si="17"/>
        <v>#REF!</v>
      </c>
      <c r="L51" s="167">
        <v>0</v>
      </c>
      <c r="M51" s="207" t="e">
        <f t="shared" si="18"/>
        <v>#REF!</v>
      </c>
    </row>
    <row r="52" spans="1:13" ht="15">
      <c r="A52" s="166"/>
      <c r="B52" s="192"/>
      <c r="C52" s="167" t="e">
        <f>SUMIFS(#REF!,#REF!,B52,#REF!,$C$8,#REF!,$B$7)</f>
        <v>#REF!</v>
      </c>
      <c r="D52" s="167" t="e">
        <f>SUMIFS(#REF!,#REF!,B52,#REF!,$C$8,#REF!,$B$7)</f>
        <v>#REF!</v>
      </c>
      <c r="E52" s="167" t="e">
        <f t="shared" si="15"/>
        <v>#REF!</v>
      </c>
      <c r="F52" s="167" t="e">
        <f>SUMIFS(#REF!,#REF!,B52,#REF!,$F$8,#REF!,$B$7)</f>
        <v>#REF!</v>
      </c>
      <c r="G52" s="167" t="e">
        <f>SUMIFS(#REF!,#REF!,B52,#REF!,$F$8,#REF!,$B$7)</f>
        <v>#REF!</v>
      </c>
      <c r="H52" s="167" t="e">
        <f t="shared" si="16"/>
        <v>#REF!</v>
      </c>
      <c r="I52" s="167" t="e">
        <f>SUMIFS(#REF!,#REF!,B52,#REF!,$I$8,#REF!,$B$7)</f>
        <v>#REF!</v>
      </c>
      <c r="J52" s="167" t="e">
        <f>SUMIFS(#REF!,#REF!,B52,#REF!,$I$8,#REF!,$B$7)</f>
        <v>#REF!</v>
      </c>
      <c r="K52" s="167" t="e">
        <f t="shared" si="17"/>
        <v>#REF!</v>
      </c>
      <c r="L52" s="167">
        <v>0</v>
      </c>
      <c r="M52" s="207" t="e">
        <f t="shared" si="18"/>
        <v>#REF!</v>
      </c>
    </row>
    <row r="53" spans="1:13" ht="15">
      <c r="A53" s="166">
        <v>45</v>
      </c>
      <c r="B53" s="192"/>
      <c r="C53" s="167" t="e">
        <f>SUMIFS(#REF!,#REF!,B53,#REF!,$C$8,#REF!,$B$7)</f>
        <v>#REF!</v>
      </c>
      <c r="D53" s="167" t="e">
        <f>SUMIFS(#REF!,#REF!,B53,#REF!,$C$8,#REF!,$B$7)</f>
        <v>#REF!</v>
      </c>
      <c r="E53" s="167" t="e">
        <f t="shared" si="2"/>
        <v>#REF!</v>
      </c>
      <c r="F53" s="167" t="e">
        <f>SUMIFS(#REF!,#REF!,B53,#REF!,$F$8,#REF!,$B$7)</f>
        <v>#REF!</v>
      </c>
      <c r="G53" s="167" t="e">
        <f>SUMIFS(#REF!,#REF!,B53,#REF!,$F$8,#REF!,$B$7)</f>
        <v>#REF!</v>
      </c>
      <c r="H53" s="167" t="e">
        <f t="shared" si="3"/>
        <v>#REF!</v>
      </c>
      <c r="I53" s="167" t="e">
        <f>SUMIFS(#REF!,#REF!,B53,#REF!,$I$8,#REF!,$B$7)</f>
        <v>#REF!</v>
      </c>
      <c r="J53" s="167" t="e">
        <f>SUMIFS(#REF!,#REF!,B53,#REF!,$I$8,#REF!,$B$7)</f>
        <v>#REF!</v>
      </c>
      <c r="K53" s="167" t="e">
        <f t="shared" si="0"/>
        <v>#REF!</v>
      </c>
      <c r="L53" s="167"/>
      <c r="M53" s="190"/>
    </row>
    <row r="54" spans="1:13" ht="15">
      <c r="A54" s="166">
        <v>46</v>
      </c>
      <c r="B54" s="192"/>
      <c r="C54" s="167" t="e">
        <f>SUMIFS(#REF!,#REF!,B54,#REF!,$C$8,#REF!,$B$7)</f>
        <v>#REF!</v>
      </c>
      <c r="D54" s="167" t="e">
        <f>SUMIFS(#REF!,#REF!,B54,#REF!,$C$8,#REF!,$B$7)</f>
        <v>#REF!</v>
      </c>
      <c r="E54" s="167" t="e">
        <f t="shared" si="2"/>
        <v>#REF!</v>
      </c>
      <c r="F54" s="167" t="e">
        <f>SUMIFS(#REF!,#REF!,B54,#REF!,$F$8,#REF!,$B$7)</f>
        <v>#REF!</v>
      </c>
      <c r="G54" s="167" t="e">
        <f>SUMIFS(#REF!,#REF!,B54,#REF!,$F$8,#REF!,$B$7)</f>
        <v>#REF!</v>
      </c>
      <c r="H54" s="167" t="e">
        <f t="shared" si="3"/>
        <v>#REF!</v>
      </c>
      <c r="I54" s="167" t="e">
        <f>SUMIFS(#REF!,#REF!,B54,#REF!,$I$8,#REF!,$B$7)</f>
        <v>#REF!</v>
      </c>
      <c r="J54" s="167" t="e">
        <f>SUMIFS(#REF!,#REF!,B54,#REF!,$I$8,#REF!,$B$7)</f>
        <v>#REF!</v>
      </c>
      <c r="K54" s="167" t="e">
        <f t="shared" si="0"/>
        <v>#REF!</v>
      </c>
      <c r="L54" s="167"/>
      <c r="M54" s="190"/>
    </row>
    <row r="55" spans="1:13" ht="15">
      <c r="A55" s="166">
        <v>47</v>
      </c>
      <c r="B55" s="192"/>
      <c r="C55" s="167" t="e">
        <f>SUMIFS(#REF!,#REF!,B55,#REF!,$C$8,#REF!,$B$7)</f>
        <v>#REF!</v>
      </c>
      <c r="D55" s="167" t="e">
        <f>SUMIFS(#REF!,#REF!,B55,#REF!,$C$8,#REF!,$B$7)</f>
        <v>#REF!</v>
      </c>
      <c r="E55" s="167" t="e">
        <f t="shared" si="2"/>
        <v>#REF!</v>
      </c>
      <c r="F55" s="167" t="e">
        <f>SUMIFS(#REF!,#REF!,B55,#REF!,$F$8,#REF!,$B$7)</f>
        <v>#REF!</v>
      </c>
      <c r="G55" s="167" t="e">
        <f>SUMIFS(#REF!,#REF!,B55,#REF!,$F$8,#REF!,$B$7)</f>
        <v>#REF!</v>
      </c>
      <c r="H55" s="167" t="e">
        <f t="shared" si="3"/>
        <v>#REF!</v>
      </c>
      <c r="I55" s="167" t="e">
        <f>SUMIFS(#REF!,#REF!,B55,#REF!,$I$8,#REF!,$B$7)</f>
        <v>#REF!</v>
      </c>
      <c r="J55" s="167" t="e">
        <f>SUMIFS(#REF!,#REF!,B55,#REF!,$I$8,#REF!,$B$7)</f>
        <v>#REF!</v>
      </c>
      <c r="K55" s="167" t="e">
        <f t="shared" si="0"/>
        <v>#REF!</v>
      </c>
      <c r="L55" s="167"/>
      <c r="M55" s="190"/>
    </row>
    <row r="56" spans="1:13" ht="15">
      <c r="A56" s="166"/>
      <c r="B56" s="358" t="s">
        <v>235</v>
      </c>
      <c r="C56" s="359"/>
      <c r="D56" s="359"/>
      <c r="E56" s="360"/>
      <c r="F56" s="202" t="e">
        <f>SUBTOTAL(9,F1:F55)</f>
        <v>#REF!</v>
      </c>
      <c r="G56" s="200"/>
      <c r="H56" s="200"/>
      <c r="I56" s="200"/>
      <c r="J56" s="201"/>
      <c r="K56" s="167" t="e">
        <f>SUBTOTAL(9,K1:K55)</f>
        <v>#REF!</v>
      </c>
      <c r="L56" s="167">
        <f>SUBTOTAL(9,L1:L55)</f>
        <v>1543</v>
      </c>
      <c r="M56" s="189"/>
    </row>
    <row r="57" spans="1:13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</row>
    <row r="58" spans="1:13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</row>
    <row r="59" spans="1:13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</row>
    <row r="60" spans="1:13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</row>
  </sheetData>
  <autoFilter ref="A9:K55"/>
  <mergeCells count="5">
    <mergeCell ref="B3:K4"/>
    <mergeCell ref="C8:D8"/>
    <mergeCell ref="F8:G8"/>
    <mergeCell ref="I8:J8"/>
    <mergeCell ref="B56:E56"/>
  </mergeCells>
  <pageMargins left="0.35433070866141736" right="0.39370078740157483" top="0.74803149606299213" bottom="0.74803149606299213" header="0.31496062992125984" footer="0.31496062992125984"/>
  <pageSetup paperSize="9" scale="95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1"/>
  <dimension ref="A1:H55"/>
  <sheetViews>
    <sheetView rightToLeft="1" workbookViewId="0">
      <pane xSplit="1" ySplit="9" topLeftCell="B10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2.75"/>
  <cols>
    <col min="1" max="1" width="5.5703125" style="161" customWidth="1"/>
    <col min="2" max="2" width="33.85546875" style="161" customWidth="1"/>
    <col min="3" max="3" width="12.140625" style="161" customWidth="1"/>
    <col min="4" max="4" width="10.85546875" style="161" customWidth="1"/>
    <col min="5" max="5" width="13.7109375" style="161" customWidth="1"/>
    <col min="6" max="6" width="10.7109375" style="161" customWidth="1"/>
    <col min="7" max="7" width="10.85546875" style="161" customWidth="1"/>
    <col min="8" max="8" width="13.7109375" style="161" customWidth="1"/>
    <col min="9" max="16384" width="9.140625" style="161"/>
  </cols>
  <sheetData>
    <row r="1" spans="1:8" ht="23.25">
      <c r="A1" s="27" t="e">
        <f>'تحليل م . العمومية والأدارية'!A1:E1</f>
        <v>#REF!</v>
      </c>
    </row>
    <row r="3" spans="1:8">
      <c r="B3" s="361" t="s">
        <v>306</v>
      </c>
      <c r="C3" s="362"/>
      <c r="D3" s="362"/>
      <c r="E3" s="362"/>
      <c r="F3" s="362"/>
      <c r="G3" s="362"/>
      <c r="H3" s="361"/>
    </row>
    <row r="4" spans="1:8">
      <c r="B4" s="361"/>
      <c r="C4" s="362"/>
      <c r="D4" s="362"/>
      <c r="E4" s="362"/>
      <c r="F4" s="362"/>
      <c r="G4" s="362"/>
      <c r="H4" s="361"/>
    </row>
    <row r="5" spans="1:8" ht="15" customHeight="1"/>
    <row r="6" spans="1:8" ht="15" customHeight="1">
      <c r="A6" s="160"/>
      <c r="B6" s="160"/>
      <c r="C6" s="160"/>
      <c r="D6" s="160"/>
      <c r="E6" s="160"/>
      <c r="F6" s="160"/>
      <c r="G6" s="160"/>
      <c r="H6" s="160"/>
    </row>
    <row r="7" spans="1:8" ht="15" customHeight="1">
      <c r="A7" s="160"/>
      <c r="B7" s="162" t="s">
        <v>17</v>
      </c>
      <c r="C7" s="160"/>
      <c r="D7" s="160"/>
      <c r="E7" s="160"/>
      <c r="F7" s="160"/>
      <c r="G7" s="160"/>
      <c r="H7" s="160"/>
    </row>
    <row r="8" spans="1:8" ht="15.95" customHeight="1">
      <c r="A8" s="160"/>
      <c r="B8" s="160"/>
      <c r="C8" s="355" t="s">
        <v>307</v>
      </c>
      <c r="D8" s="355"/>
      <c r="E8" s="356"/>
      <c r="F8" s="355" t="s">
        <v>308</v>
      </c>
      <c r="G8" s="355"/>
      <c r="H8" s="355"/>
    </row>
    <row r="9" spans="1:8" s="165" customFormat="1" ht="15" customHeight="1">
      <c r="A9" s="163" t="s">
        <v>58</v>
      </c>
      <c r="B9" s="163" t="s">
        <v>133</v>
      </c>
      <c r="C9" s="163" t="s">
        <v>49</v>
      </c>
      <c r="D9" s="163" t="s">
        <v>50</v>
      </c>
      <c r="E9" s="163" t="s">
        <v>267</v>
      </c>
      <c r="F9" s="163" t="s">
        <v>49</v>
      </c>
      <c r="G9" s="163" t="s">
        <v>50</v>
      </c>
      <c r="H9" s="164" t="s">
        <v>267</v>
      </c>
    </row>
    <row r="10" spans="1:8" ht="15" customHeight="1">
      <c r="A10" s="166">
        <v>1</v>
      </c>
      <c r="B10" s="166" t="s">
        <v>106</v>
      </c>
      <c r="C10" s="167" t="e">
        <f>SUMIFS(#REF!,#REF!,B10,#REF!,$C$8,#REF!,$B$7)</f>
        <v>#REF!</v>
      </c>
      <c r="D10" s="167" t="e">
        <f>SUMIFS(#REF!,#REF!,B10,#REF!,$C$8,#REF!,$B$7)</f>
        <v>#REF!</v>
      </c>
      <c r="E10" s="167" t="e">
        <f t="shared" ref="E10:E50" si="0">IF(C10&gt;D10,C10-D10,0)</f>
        <v>#REF!</v>
      </c>
      <c r="F10" s="167" t="e">
        <f>SUMIFS(#REF!,#REF!,B10,#REF!,$F$8,#REF!,$B$7)</f>
        <v>#REF!</v>
      </c>
      <c r="G10" s="167" t="e">
        <f>SUMIFS(#REF!,#REF!,B10,#REF!,$F$8,#REF!,$B$7)</f>
        <v>#REF!</v>
      </c>
      <c r="H10" s="167" t="e">
        <f t="shared" ref="H10:H50" si="1">IF(F10&gt;G10,F10-G10,0)</f>
        <v>#REF!</v>
      </c>
    </row>
    <row r="11" spans="1:8" ht="15" customHeight="1">
      <c r="A11" s="166">
        <v>2</v>
      </c>
      <c r="B11" s="166" t="s">
        <v>110</v>
      </c>
      <c r="C11" s="167" t="e">
        <f>SUMIFS(#REF!,#REF!,B11,#REF!,$C$8,#REF!,$B$7)</f>
        <v>#REF!</v>
      </c>
      <c r="D11" s="167" t="e">
        <f>SUMIFS(#REF!,#REF!,B11,#REF!,$C$8,#REF!,$B$7)</f>
        <v>#REF!</v>
      </c>
      <c r="E11" s="167" t="e">
        <f t="shared" si="0"/>
        <v>#REF!</v>
      </c>
      <c r="F11" s="167" t="e">
        <f>SUMIFS(#REF!,#REF!,B11,#REF!,$F$8,#REF!,$B$7)</f>
        <v>#REF!</v>
      </c>
      <c r="G11" s="167" t="e">
        <f>SUMIFS(#REF!,#REF!,B11,#REF!,$F$8,#REF!,$B$7)</f>
        <v>#REF!</v>
      </c>
      <c r="H11" s="167" t="e">
        <f t="shared" si="1"/>
        <v>#REF!</v>
      </c>
    </row>
    <row r="12" spans="1:8" ht="15">
      <c r="A12" s="166">
        <v>2</v>
      </c>
      <c r="B12" s="166" t="s">
        <v>107</v>
      </c>
      <c r="C12" s="167" t="e">
        <f>SUMIFS(#REF!,#REF!,B12,#REF!,$C$8,#REF!,$B$7)</f>
        <v>#REF!</v>
      </c>
      <c r="D12" s="167" t="e">
        <f>SUMIFS(#REF!,#REF!,B12,#REF!,$C$8,#REF!,$B$7)</f>
        <v>#REF!</v>
      </c>
      <c r="E12" s="167" t="e">
        <f t="shared" si="0"/>
        <v>#REF!</v>
      </c>
      <c r="F12" s="167" t="e">
        <f>SUMIFS(#REF!,#REF!,B12,#REF!,$F$8,#REF!,$B$7)</f>
        <v>#REF!</v>
      </c>
      <c r="G12" s="167" t="e">
        <f>SUMIFS(#REF!,#REF!,B12,#REF!,$F$8,#REF!,$B$7)</f>
        <v>#REF!</v>
      </c>
      <c r="H12" s="167" t="e">
        <f t="shared" si="1"/>
        <v>#REF!</v>
      </c>
    </row>
    <row r="13" spans="1:8" ht="15">
      <c r="A13" s="166">
        <v>3</v>
      </c>
      <c r="B13" s="166" t="s">
        <v>108</v>
      </c>
      <c r="C13" s="167" t="e">
        <f>SUMIFS(#REF!,#REF!,B13,#REF!,$C$8,#REF!,$B$7)</f>
        <v>#REF!</v>
      </c>
      <c r="D13" s="167" t="e">
        <f>SUMIFS(#REF!,#REF!,B13,#REF!,$C$8,#REF!,$B$7)</f>
        <v>#REF!</v>
      </c>
      <c r="E13" s="167" t="e">
        <f t="shared" si="0"/>
        <v>#REF!</v>
      </c>
      <c r="F13" s="167" t="e">
        <f>SUMIFS(#REF!,#REF!,B13,#REF!,$F$8,#REF!,$B$7)</f>
        <v>#REF!</v>
      </c>
      <c r="G13" s="167" t="e">
        <f>SUMIFS(#REF!,#REF!,B13,#REF!,$F$8,#REF!,$B$7)</f>
        <v>#REF!</v>
      </c>
      <c r="H13" s="167" t="e">
        <f t="shared" si="1"/>
        <v>#REF!</v>
      </c>
    </row>
    <row r="14" spans="1:8" ht="15">
      <c r="A14" s="166">
        <v>4</v>
      </c>
      <c r="B14" s="166" t="s">
        <v>115</v>
      </c>
      <c r="C14" s="167" t="e">
        <f>SUMIFS(#REF!,#REF!,B14,#REF!,$C$8,#REF!,$B$7)</f>
        <v>#REF!</v>
      </c>
      <c r="D14" s="167" t="e">
        <f>SUMIFS(#REF!,#REF!,B14,#REF!,$C$8,#REF!,$B$7)</f>
        <v>#REF!</v>
      </c>
      <c r="E14" s="167" t="e">
        <f t="shared" si="0"/>
        <v>#REF!</v>
      </c>
      <c r="F14" s="167" t="e">
        <f>SUMIFS(#REF!,#REF!,B14,#REF!,$F$8,#REF!,$B$7)</f>
        <v>#REF!</v>
      </c>
      <c r="G14" s="167" t="e">
        <f>SUMIFS(#REF!,#REF!,B14,#REF!,$F$8,#REF!,$B$7)</f>
        <v>#REF!</v>
      </c>
      <c r="H14" s="167" t="e">
        <f t="shared" si="1"/>
        <v>#REF!</v>
      </c>
    </row>
    <row r="15" spans="1:8" ht="15">
      <c r="A15" s="166">
        <v>5</v>
      </c>
      <c r="B15" s="166" t="s">
        <v>109</v>
      </c>
      <c r="C15" s="167" t="e">
        <f>SUMIFS(#REF!,#REF!,B15,#REF!,$C$8,#REF!,$B$7)</f>
        <v>#REF!</v>
      </c>
      <c r="D15" s="167" t="e">
        <f>SUMIFS(#REF!,#REF!,B15,#REF!,$C$8,#REF!,$B$7)</f>
        <v>#REF!</v>
      </c>
      <c r="E15" s="167" t="e">
        <f t="shared" si="0"/>
        <v>#REF!</v>
      </c>
      <c r="F15" s="167" t="e">
        <f>SUMIFS(#REF!,#REF!,B15,#REF!,$F$8,#REF!,$B$7)</f>
        <v>#REF!</v>
      </c>
      <c r="G15" s="167" t="e">
        <f>SUMIFS(#REF!,#REF!,B15,#REF!,$F$8,#REF!,$B$7)</f>
        <v>#REF!</v>
      </c>
      <c r="H15" s="167" t="e">
        <f t="shared" si="1"/>
        <v>#REF!</v>
      </c>
    </row>
    <row r="16" spans="1:8" ht="15">
      <c r="A16" s="166">
        <v>6</v>
      </c>
      <c r="B16" s="166" t="s">
        <v>134</v>
      </c>
      <c r="C16" s="167" t="e">
        <f>SUMIFS(#REF!,#REF!,B16,#REF!,$C$8,#REF!,$B$7)</f>
        <v>#REF!</v>
      </c>
      <c r="D16" s="167" t="e">
        <f>SUMIFS(#REF!,#REF!,B16,#REF!,$C$8,#REF!,$B$7)</f>
        <v>#REF!</v>
      </c>
      <c r="E16" s="167" t="e">
        <f t="shared" si="0"/>
        <v>#REF!</v>
      </c>
      <c r="F16" s="167" t="e">
        <f>SUMIFS(#REF!,#REF!,B16,#REF!,$F$8,#REF!,$B$7)</f>
        <v>#REF!</v>
      </c>
      <c r="G16" s="167" t="e">
        <f>SUMIFS(#REF!,#REF!,B16,#REF!,$F$8,#REF!,$B$7)</f>
        <v>#REF!</v>
      </c>
      <c r="H16" s="167" t="e">
        <f t="shared" si="1"/>
        <v>#REF!</v>
      </c>
    </row>
    <row r="17" spans="1:8" ht="15">
      <c r="A17" s="166">
        <v>7</v>
      </c>
      <c r="B17" s="166" t="s">
        <v>116</v>
      </c>
      <c r="C17" s="167" t="e">
        <f>SUMIFS(#REF!,#REF!,B17,#REF!,$C$8,#REF!,$B$7)</f>
        <v>#REF!</v>
      </c>
      <c r="D17" s="167" t="e">
        <f>SUMIFS(#REF!,#REF!,B17,#REF!,$C$8,#REF!,$B$7)</f>
        <v>#REF!</v>
      </c>
      <c r="E17" s="167" t="e">
        <f t="shared" si="0"/>
        <v>#REF!</v>
      </c>
      <c r="F17" s="167" t="e">
        <f>SUMIFS(#REF!,#REF!,B17,#REF!,$F$8,#REF!,$B$7)</f>
        <v>#REF!</v>
      </c>
      <c r="G17" s="167" t="e">
        <f>SUMIFS(#REF!,#REF!,B17,#REF!,$F$8,#REF!,$B$7)</f>
        <v>#REF!</v>
      </c>
      <c r="H17" s="167" t="e">
        <f t="shared" si="1"/>
        <v>#REF!</v>
      </c>
    </row>
    <row r="18" spans="1:8" ht="15">
      <c r="A18" s="166">
        <v>8</v>
      </c>
      <c r="B18" s="166" t="s">
        <v>118</v>
      </c>
      <c r="C18" s="167" t="e">
        <f>SUMIFS(#REF!,#REF!,B18,#REF!,$C$8,#REF!,$B$7)</f>
        <v>#REF!</v>
      </c>
      <c r="D18" s="167" t="e">
        <f>SUMIFS(#REF!,#REF!,B18,#REF!,$C$8,#REF!,$B$7)</f>
        <v>#REF!</v>
      </c>
      <c r="E18" s="167" t="e">
        <f t="shared" si="0"/>
        <v>#REF!</v>
      </c>
      <c r="F18" s="167" t="e">
        <f>SUMIFS(#REF!,#REF!,B18,#REF!,$F$8,#REF!,$B$7)</f>
        <v>#REF!</v>
      </c>
      <c r="G18" s="167" t="e">
        <f>SUMIFS(#REF!,#REF!,B18,#REF!,$F$8,#REF!,$B$7)</f>
        <v>#REF!</v>
      </c>
      <c r="H18" s="167" t="e">
        <f t="shared" si="1"/>
        <v>#REF!</v>
      </c>
    </row>
    <row r="19" spans="1:8" ht="15">
      <c r="A19" s="166">
        <v>9</v>
      </c>
      <c r="B19" s="166" t="s">
        <v>117</v>
      </c>
      <c r="C19" s="167" t="e">
        <f>SUMIFS(#REF!,#REF!,B19,#REF!,$C$8,#REF!,$B$7)</f>
        <v>#REF!</v>
      </c>
      <c r="D19" s="167" t="e">
        <f>SUMIFS(#REF!,#REF!,B19,#REF!,$C$8,#REF!,$B$7)</f>
        <v>#REF!</v>
      </c>
      <c r="E19" s="167" t="e">
        <f t="shared" si="0"/>
        <v>#REF!</v>
      </c>
      <c r="F19" s="167" t="e">
        <f>SUMIFS(#REF!,#REF!,B19,#REF!,$F$8,#REF!,$B$7)</f>
        <v>#REF!</v>
      </c>
      <c r="G19" s="167" t="e">
        <f>SUMIFS(#REF!,#REF!,B19,#REF!,$F$8,#REF!,$B$7)</f>
        <v>#REF!</v>
      </c>
      <c r="H19" s="167" t="e">
        <f t="shared" si="1"/>
        <v>#REF!</v>
      </c>
    </row>
    <row r="20" spans="1:8" ht="15">
      <c r="A20" s="166">
        <v>10</v>
      </c>
      <c r="B20" s="166" t="s">
        <v>119</v>
      </c>
      <c r="C20" s="167" t="e">
        <f>SUMIFS(#REF!,#REF!,B20,#REF!,$C$8,#REF!,$B$7)</f>
        <v>#REF!</v>
      </c>
      <c r="D20" s="167" t="e">
        <f>SUMIFS(#REF!,#REF!,B20,#REF!,$C$8,#REF!,$B$7)</f>
        <v>#REF!</v>
      </c>
      <c r="E20" s="167" t="e">
        <f t="shared" si="0"/>
        <v>#REF!</v>
      </c>
      <c r="F20" s="167" t="e">
        <f>SUMIFS(#REF!,#REF!,B20,#REF!,$F$8,#REF!,$B$7)</f>
        <v>#REF!</v>
      </c>
      <c r="G20" s="167" t="e">
        <f>SUMIFS(#REF!,#REF!,B20,#REF!,$F$8,#REF!,$B$7)</f>
        <v>#REF!</v>
      </c>
      <c r="H20" s="167" t="e">
        <f t="shared" si="1"/>
        <v>#REF!</v>
      </c>
    </row>
    <row r="21" spans="1:8" ht="15">
      <c r="A21" s="166">
        <v>11</v>
      </c>
      <c r="B21" s="166" t="s">
        <v>124</v>
      </c>
      <c r="C21" s="167" t="e">
        <f>SUMIFS(#REF!,#REF!,B21,#REF!,$C$8,#REF!,$B$7)</f>
        <v>#REF!</v>
      </c>
      <c r="D21" s="167" t="e">
        <f>SUMIFS(#REF!,#REF!,B21,#REF!,$C$8,#REF!,$B$7)</f>
        <v>#REF!</v>
      </c>
      <c r="E21" s="167" t="e">
        <f t="shared" si="0"/>
        <v>#REF!</v>
      </c>
      <c r="F21" s="167" t="e">
        <f>SUMIFS(#REF!,#REF!,B21,#REF!,$F$8,#REF!,$B$7)</f>
        <v>#REF!</v>
      </c>
      <c r="G21" s="167" t="e">
        <f>SUMIFS(#REF!,#REF!,B21,#REF!,$F$8,#REF!,$B$7)</f>
        <v>#REF!</v>
      </c>
      <c r="H21" s="167" t="e">
        <f t="shared" si="1"/>
        <v>#REF!</v>
      </c>
    </row>
    <row r="22" spans="1:8" ht="15">
      <c r="A22" s="166">
        <v>12</v>
      </c>
      <c r="B22" s="166" t="s">
        <v>126</v>
      </c>
      <c r="C22" s="167" t="e">
        <f>SUMIFS(#REF!,#REF!,B22,#REF!,$C$8,#REF!,$B$7)</f>
        <v>#REF!</v>
      </c>
      <c r="D22" s="167" t="e">
        <f>SUMIFS(#REF!,#REF!,B22,#REF!,$C$8,#REF!,$B$7)</f>
        <v>#REF!</v>
      </c>
      <c r="E22" s="167" t="e">
        <f t="shared" si="0"/>
        <v>#REF!</v>
      </c>
      <c r="F22" s="167" t="e">
        <f>SUMIFS(#REF!,#REF!,B22,#REF!,$F$8,#REF!,$B$7)</f>
        <v>#REF!</v>
      </c>
      <c r="G22" s="167" t="e">
        <f>SUMIFS(#REF!,#REF!,B22,#REF!,$F$8,#REF!,$B$7)</f>
        <v>#REF!</v>
      </c>
      <c r="H22" s="167" t="e">
        <f t="shared" si="1"/>
        <v>#REF!</v>
      </c>
    </row>
    <row r="23" spans="1:8" ht="15">
      <c r="A23" s="166">
        <v>13</v>
      </c>
      <c r="B23" s="166" t="s">
        <v>309</v>
      </c>
      <c r="C23" s="167" t="e">
        <f>SUMIFS(#REF!,#REF!,B23,#REF!,$C$8,#REF!,$B$7)</f>
        <v>#REF!</v>
      </c>
      <c r="D23" s="167" t="e">
        <f>SUMIFS(#REF!,#REF!,B23,#REF!,$C$8,#REF!,$B$7)</f>
        <v>#REF!</v>
      </c>
      <c r="E23" s="167" t="e">
        <f t="shared" si="0"/>
        <v>#REF!</v>
      </c>
      <c r="F23" s="167" t="e">
        <f>SUMIFS(#REF!,#REF!,B23,#REF!,$F$8,#REF!,$B$7)</f>
        <v>#REF!</v>
      </c>
      <c r="G23" s="167" t="e">
        <f>SUMIFS(#REF!,#REF!,B23,#REF!,$F$8,#REF!,$B$7)</f>
        <v>#REF!</v>
      </c>
      <c r="H23" s="167" t="e">
        <f t="shared" si="1"/>
        <v>#REF!</v>
      </c>
    </row>
    <row r="24" spans="1:8" ht="15">
      <c r="A24" s="166">
        <v>14</v>
      </c>
      <c r="B24" s="166" t="s">
        <v>135</v>
      </c>
      <c r="C24" s="167" t="e">
        <f>SUMIFS(#REF!,#REF!,B24,#REF!,$C$8,#REF!,$B$7)</f>
        <v>#REF!</v>
      </c>
      <c r="D24" s="167" t="e">
        <f>SUMIFS(#REF!,#REF!,B24,#REF!,$C$8,#REF!,$B$7)</f>
        <v>#REF!</v>
      </c>
      <c r="E24" s="167" t="e">
        <f t="shared" si="0"/>
        <v>#REF!</v>
      </c>
      <c r="F24" s="167" t="e">
        <f>SUMIFS(#REF!,#REF!,B24,#REF!,$F$8,#REF!,$B$7)</f>
        <v>#REF!</v>
      </c>
      <c r="G24" s="167" t="e">
        <f>SUMIFS(#REF!,#REF!,B24,#REF!,$F$8,#REF!,$B$7)</f>
        <v>#REF!</v>
      </c>
      <c r="H24" s="167" t="e">
        <f t="shared" si="1"/>
        <v>#REF!</v>
      </c>
    </row>
    <row r="25" spans="1:8" ht="15">
      <c r="A25" s="166">
        <v>15</v>
      </c>
      <c r="B25" s="166" t="s">
        <v>141</v>
      </c>
      <c r="C25" s="167" t="e">
        <f>SUMIFS(#REF!,#REF!,B25,#REF!,$C$8,#REF!,$B$7)</f>
        <v>#REF!</v>
      </c>
      <c r="D25" s="167" t="e">
        <f>SUMIFS(#REF!,#REF!,B25,#REF!,$C$8,#REF!,$B$7)</f>
        <v>#REF!</v>
      </c>
      <c r="E25" s="167" t="e">
        <f t="shared" si="0"/>
        <v>#REF!</v>
      </c>
      <c r="F25" s="167" t="e">
        <f>SUMIFS(#REF!,#REF!,B25,#REF!,$F$8,#REF!,$B$7)</f>
        <v>#REF!</v>
      </c>
      <c r="G25" s="167" t="e">
        <f>SUMIFS(#REF!,#REF!,B25,#REF!,$F$8,#REF!,$B$7)</f>
        <v>#REF!</v>
      </c>
      <c r="H25" s="167" t="e">
        <f t="shared" si="1"/>
        <v>#REF!</v>
      </c>
    </row>
    <row r="26" spans="1:8" ht="15">
      <c r="A26" s="166">
        <v>16</v>
      </c>
      <c r="B26" s="166" t="s">
        <v>114</v>
      </c>
      <c r="C26" s="167" t="e">
        <f>SUMIFS(#REF!,#REF!,B26,#REF!,$C$8,#REF!,$B$7)</f>
        <v>#REF!</v>
      </c>
      <c r="D26" s="167" t="e">
        <f>SUMIFS(#REF!,#REF!,B26,#REF!,$C$8,#REF!,$B$7)</f>
        <v>#REF!</v>
      </c>
      <c r="E26" s="167" t="e">
        <f t="shared" si="0"/>
        <v>#REF!</v>
      </c>
      <c r="F26" s="167" t="e">
        <f>SUMIFS(#REF!,#REF!,B26,#REF!,$F$8,#REF!,$B$7)</f>
        <v>#REF!</v>
      </c>
      <c r="G26" s="167" t="e">
        <f>SUMIFS(#REF!,#REF!,B26,#REF!,$F$8,#REF!,$B$7)</f>
        <v>#REF!</v>
      </c>
      <c r="H26" s="167" t="e">
        <f t="shared" si="1"/>
        <v>#REF!</v>
      </c>
    </row>
    <row r="27" spans="1:8" ht="15">
      <c r="A27" s="166">
        <v>17</v>
      </c>
      <c r="B27" s="166" t="s">
        <v>113</v>
      </c>
      <c r="C27" s="167" t="e">
        <f>SUMIFS(#REF!,#REF!,B27,#REF!,$C$8,#REF!,$B$7)</f>
        <v>#REF!</v>
      </c>
      <c r="D27" s="167" t="e">
        <f>SUMIFS(#REF!,#REF!,B27,#REF!,$C$8,#REF!,$B$7)</f>
        <v>#REF!</v>
      </c>
      <c r="E27" s="167" t="e">
        <f t="shared" si="0"/>
        <v>#REF!</v>
      </c>
      <c r="F27" s="167" t="e">
        <f>SUMIFS(#REF!,#REF!,B27,#REF!,$F$8,#REF!,$B$7)</f>
        <v>#REF!</v>
      </c>
      <c r="G27" s="167" t="e">
        <f>SUMIFS(#REF!,#REF!,B27,#REF!,$F$8,#REF!,$B$7)</f>
        <v>#REF!</v>
      </c>
      <c r="H27" s="167" t="e">
        <f t="shared" si="1"/>
        <v>#REF!</v>
      </c>
    </row>
    <row r="28" spans="1:8" ht="15">
      <c r="A28" s="166">
        <v>18</v>
      </c>
      <c r="B28" s="166" t="s">
        <v>105</v>
      </c>
      <c r="C28" s="167" t="e">
        <f>SUMIFS(#REF!,#REF!,B28,#REF!,$C$8,#REF!,$B$7)</f>
        <v>#REF!</v>
      </c>
      <c r="D28" s="167" t="e">
        <f>SUMIFS(#REF!,#REF!,B28,#REF!,$C$8,#REF!,$B$7)</f>
        <v>#REF!</v>
      </c>
      <c r="E28" s="167" t="e">
        <f t="shared" si="0"/>
        <v>#REF!</v>
      </c>
      <c r="F28" s="167" t="e">
        <f>SUMIFS(#REF!,#REF!,B28,#REF!,$F$8,#REF!,$B$7)</f>
        <v>#REF!</v>
      </c>
      <c r="G28" s="167" t="e">
        <f>SUMIFS(#REF!,#REF!,B28,#REF!,$F$8,#REF!,$B$7)</f>
        <v>#REF!</v>
      </c>
      <c r="H28" s="167" t="e">
        <f t="shared" si="1"/>
        <v>#REF!</v>
      </c>
    </row>
    <row r="29" spans="1:8" ht="15">
      <c r="A29" s="166">
        <v>19</v>
      </c>
      <c r="B29" s="166"/>
      <c r="C29" s="167" t="e">
        <f>SUMIFS(#REF!,#REF!,B29,#REF!,$C$8,#REF!,$B$7)</f>
        <v>#REF!</v>
      </c>
      <c r="D29" s="167" t="e">
        <f>SUMIFS(#REF!,#REF!,B29,#REF!,$C$8,#REF!,$B$7)</f>
        <v>#REF!</v>
      </c>
      <c r="E29" s="167" t="e">
        <f t="shared" si="0"/>
        <v>#REF!</v>
      </c>
      <c r="F29" s="167" t="e">
        <f>SUMIFS(#REF!,#REF!,B29,#REF!,$F$8,#REF!,$B$7)</f>
        <v>#REF!</v>
      </c>
      <c r="G29" s="167" t="e">
        <f>SUMIFS(#REF!,#REF!,B29,#REF!,$F$8,#REF!,$B$7)</f>
        <v>#REF!</v>
      </c>
      <c r="H29" s="167" t="e">
        <f t="shared" si="1"/>
        <v>#REF!</v>
      </c>
    </row>
    <row r="30" spans="1:8" ht="15">
      <c r="A30" s="166">
        <v>20</v>
      </c>
      <c r="B30" s="166" t="s">
        <v>142</v>
      </c>
      <c r="C30" s="167" t="e">
        <f>SUMIFS(#REF!,#REF!,B30,#REF!,$C$8,#REF!,$B$7)</f>
        <v>#REF!</v>
      </c>
      <c r="D30" s="167" t="e">
        <f>SUMIFS(#REF!,#REF!,B30,#REF!,$C$8,#REF!,$B$7)</f>
        <v>#REF!</v>
      </c>
      <c r="E30" s="167" t="e">
        <f t="shared" si="0"/>
        <v>#REF!</v>
      </c>
      <c r="F30" s="167" t="e">
        <f>SUMIFS(#REF!,#REF!,B30,#REF!,$F$8,#REF!,$B$7)</f>
        <v>#REF!</v>
      </c>
      <c r="G30" s="167" t="e">
        <f>SUMIFS(#REF!,#REF!,B30,#REF!,$F$8,#REF!,$B$7)</f>
        <v>#REF!</v>
      </c>
      <c r="H30" s="167" t="e">
        <f t="shared" si="1"/>
        <v>#REF!</v>
      </c>
    </row>
    <row r="31" spans="1:8" ht="15">
      <c r="A31" s="166">
        <v>21</v>
      </c>
      <c r="B31" s="166" t="s">
        <v>121</v>
      </c>
      <c r="C31" s="167" t="e">
        <f>SUMIFS(#REF!,#REF!,B31,#REF!,$C$8,#REF!,$B$7)</f>
        <v>#REF!</v>
      </c>
      <c r="D31" s="167" t="e">
        <f>SUMIFS(#REF!,#REF!,B31,#REF!,$C$8,#REF!,$B$7)</f>
        <v>#REF!</v>
      </c>
      <c r="E31" s="167" t="e">
        <f t="shared" si="0"/>
        <v>#REF!</v>
      </c>
      <c r="F31" s="167" t="e">
        <f>SUMIFS(#REF!,#REF!,B31,#REF!,$F$8,#REF!,$B$7)</f>
        <v>#REF!</v>
      </c>
      <c r="G31" s="167" t="e">
        <f>SUMIFS(#REF!,#REF!,B31,#REF!,$F$8,#REF!,$B$7)</f>
        <v>#REF!</v>
      </c>
      <c r="H31" s="167" t="e">
        <f t="shared" si="1"/>
        <v>#REF!</v>
      </c>
    </row>
    <row r="32" spans="1:8" ht="15">
      <c r="A32" s="166">
        <v>22</v>
      </c>
      <c r="B32" s="166" t="s">
        <v>32</v>
      </c>
      <c r="C32" s="167" t="e">
        <f>SUMIFS(#REF!,#REF!,B32,#REF!,$C$8,#REF!,$B$7)</f>
        <v>#REF!</v>
      </c>
      <c r="D32" s="167" t="e">
        <f>SUMIFS(#REF!,#REF!,B32,#REF!,$C$8,#REF!,$B$7)</f>
        <v>#REF!</v>
      </c>
      <c r="E32" s="167" t="e">
        <f t="shared" si="0"/>
        <v>#REF!</v>
      </c>
      <c r="F32" s="167" t="e">
        <f>SUMIFS(#REF!,#REF!,B32,#REF!,$F$8,#REF!,$B$7)</f>
        <v>#REF!</v>
      </c>
      <c r="G32" s="167" t="e">
        <f>SUMIFS(#REF!,#REF!,B32,#REF!,$F$8,#REF!,$B$7)</f>
        <v>#REF!</v>
      </c>
      <c r="H32" s="167" t="e">
        <f t="shared" si="1"/>
        <v>#REF!</v>
      </c>
    </row>
    <row r="33" spans="1:8" ht="15">
      <c r="A33" s="166">
        <v>23</v>
      </c>
      <c r="B33" s="166" t="s">
        <v>132</v>
      </c>
      <c r="C33" s="167" t="e">
        <f>SUMIFS(#REF!,#REF!,B33,#REF!,$C$8,#REF!,$B$7)</f>
        <v>#REF!</v>
      </c>
      <c r="D33" s="167" t="e">
        <f>SUMIFS(#REF!,#REF!,B33,#REF!,$C$8,#REF!,$B$7)</f>
        <v>#REF!</v>
      </c>
      <c r="E33" s="167" t="e">
        <f t="shared" si="0"/>
        <v>#REF!</v>
      </c>
      <c r="F33" s="167" t="e">
        <f>SUMIFS(#REF!,#REF!,B33,#REF!,$F$8,#REF!,$B$7)</f>
        <v>#REF!</v>
      </c>
      <c r="G33" s="167" t="e">
        <f>SUMIFS(#REF!,#REF!,B33,#REF!,$F$8,#REF!,$B$7)</f>
        <v>#REF!</v>
      </c>
      <c r="H33" s="167" t="e">
        <f t="shared" si="1"/>
        <v>#REF!</v>
      </c>
    </row>
    <row r="34" spans="1:8" ht="15">
      <c r="A34" s="166">
        <v>24</v>
      </c>
      <c r="B34" s="166"/>
      <c r="C34" s="167" t="e">
        <f>SUMIFS(#REF!,#REF!,B34,#REF!,$C$8,#REF!,$B$7)</f>
        <v>#REF!</v>
      </c>
      <c r="D34" s="167" t="e">
        <f>SUMIFS(#REF!,#REF!,B34,#REF!,$C$8,#REF!,$B$7)</f>
        <v>#REF!</v>
      </c>
      <c r="E34" s="167" t="e">
        <f t="shared" si="0"/>
        <v>#REF!</v>
      </c>
      <c r="F34" s="167" t="e">
        <f>SUMIFS(#REF!,#REF!,B34,#REF!,$F$8,#REF!,$B$7)</f>
        <v>#REF!</v>
      </c>
      <c r="G34" s="167" t="e">
        <f>SUMIFS(#REF!,#REF!,B34,#REF!,$F$8,#REF!,$B$7)</f>
        <v>#REF!</v>
      </c>
      <c r="H34" s="167" t="e">
        <f t="shared" si="1"/>
        <v>#REF!</v>
      </c>
    </row>
    <row r="35" spans="1:8" ht="15">
      <c r="A35" s="166">
        <v>25</v>
      </c>
      <c r="B35" s="166" t="s">
        <v>120</v>
      </c>
      <c r="C35" s="167" t="e">
        <f>SUMIFS(#REF!,#REF!,B35,#REF!,$C$8,#REF!,$B$7)</f>
        <v>#REF!</v>
      </c>
      <c r="D35" s="167" t="e">
        <f>SUMIFS(#REF!,#REF!,B35,#REF!,$C$8,#REF!,$B$7)</f>
        <v>#REF!</v>
      </c>
      <c r="E35" s="167" t="e">
        <f t="shared" si="0"/>
        <v>#REF!</v>
      </c>
      <c r="F35" s="167" t="e">
        <f>SUMIFS(#REF!,#REF!,B35,#REF!,$F$8,#REF!,$B$7)</f>
        <v>#REF!</v>
      </c>
      <c r="G35" s="167" t="e">
        <f>SUMIFS(#REF!,#REF!,B35,#REF!,$F$8,#REF!,$B$7)</f>
        <v>#REF!</v>
      </c>
      <c r="H35" s="167" t="e">
        <f t="shared" si="1"/>
        <v>#REF!</v>
      </c>
    </row>
    <row r="36" spans="1:8" ht="15">
      <c r="A36" s="166">
        <v>26</v>
      </c>
      <c r="B36" s="166"/>
      <c r="C36" s="167" t="e">
        <f>SUMIFS(#REF!,#REF!,B36,#REF!,$C$8,#REF!,$B$7)</f>
        <v>#REF!</v>
      </c>
      <c r="D36" s="167" t="e">
        <f>SUMIFS(#REF!,#REF!,B36,#REF!,$C$8,#REF!,$B$7)</f>
        <v>#REF!</v>
      </c>
      <c r="E36" s="167" t="e">
        <f t="shared" si="0"/>
        <v>#REF!</v>
      </c>
      <c r="F36" s="167" t="e">
        <f>SUMIFS(#REF!,#REF!,B36,#REF!,$F$8,#REF!,$B$7)</f>
        <v>#REF!</v>
      </c>
      <c r="G36" s="167" t="e">
        <f>SUMIFS(#REF!,#REF!,B36,#REF!,$F$8,#REF!,$B$7)</f>
        <v>#REF!</v>
      </c>
      <c r="H36" s="167" t="e">
        <f>IF(E38,F36-G36,0)</f>
        <v>#REF!</v>
      </c>
    </row>
    <row r="37" spans="1:8" ht="15">
      <c r="A37" s="166">
        <v>27</v>
      </c>
      <c r="B37" s="166" t="s">
        <v>125</v>
      </c>
      <c r="C37" s="167" t="e">
        <f>SUMIFS(#REF!,#REF!,B37,#REF!,$C$8,#REF!,$B$7)</f>
        <v>#REF!</v>
      </c>
      <c r="D37" s="167" t="e">
        <f>SUMIFS(#REF!,#REF!,B37,#REF!,$C$8,#REF!,$B$7)</f>
        <v>#REF!</v>
      </c>
      <c r="E37" s="167" t="e">
        <f t="shared" si="0"/>
        <v>#REF!</v>
      </c>
      <c r="F37" s="167" t="e">
        <f>SUMIFS(#REF!,#REF!,B37,#REF!,$F$8,#REF!,$B$7)</f>
        <v>#REF!</v>
      </c>
      <c r="G37" s="167" t="e">
        <f>SUMIFS(#REF!,#REF!,B37,#REF!,$F$8,#REF!,$B$7)</f>
        <v>#REF!</v>
      </c>
      <c r="H37" s="167" t="e">
        <f t="shared" si="1"/>
        <v>#REF!</v>
      </c>
    </row>
    <row r="38" spans="1:8" ht="15">
      <c r="A38" s="166">
        <v>28</v>
      </c>
      <c r="B38" s="166"/>
      <c r="C38" s="167" t="e">
        <f>SUMIFS(#REF!,#REF!,B38,#REF!,$C$8,#REF!,$B$7)</f>
        <v>#REF!</v>
      </c>
      <c r="D38" s="167" t="e">
        <f>SUMIFS(#REF!,#REF!,B38,#REF!,$C$8,#REF!,$B$7)</f>
        <v>#REF!</v>
      </c>
      <c r="E38" s="167" t="e">
        <f t="shared" si="0"/>
        <v>#REF!</v>
      </c>
      <c r="F38" s="167" t="e">
        <f>SUMIFS(#REF!,#REF!,B38,#REF!,$F$8,#REF!,$B$7)</f>
        <v>#REF!</v>
      </c>
      <c r="G38" s="167" t="e">
        <f>SUMIFS(#REF!,#REF!,B38,#REF!,$F$8,#REF!,$B$7)</f>
        <v>#REF!</v>
      </c>
      <c r="H38" s="167" t="e">
        <f t="shared" si="1"/>
        <v>#REF!</v>
      </c>
    </row>
    <row r="39" spans="1:8" ht="15">
      <c r="A39" s="166">
        <v>29</v>
      </c>
      <c r="B39" s="166"/>
      <c r="C39" s="167" t="e">
        <f>SUMIFS(#REF!,#REF!,B39,#REF!,$C$8,#REF!,$B$7)</f>
        <v>#REF!</v>
      </c>
      <c r="D39" s="167" t="e">
        <f>SUMIFS(#REF!,#REF!,B39,#REF!,$C$8,#REF!,$B$7)</f>
        <v>#REF!</v>
      </c>
      <c r="E39" s="167" t="e">
        <f t="shared" si="0"/>
        <v>#REF!</v>
      </c>
      <c r="F39" s="167" t="e">
        <f>SUMIFS(#REF!,#REF!,B39,#REF!,$F$8,#REF!,$B$7)</f>
        <v>#REF!</v>
      </c>
      <c r="G39" s="167" t="e">
        <f>SUMIFS(#REF!,#REF!,B39,#REF!,$F$8,#REF!,$B$7)</f>
        <v>#REF!</v>
      </c>
      <c r="H39" s="167" t="e">
        <f t="shared" si="1"/>
        <v>#REF!</v>
      </c>
    </row>
    <row r="40" spans="1:8" ht="15">
      <c r="A40" s="166">
        <v>30</v>
      </c>
      <c r="B40" s="166"/>
      <c r="C40" s="167" t="e">
        <f>SUMIFS(#REF!,#REF!,B40,#REF!,$C$8,#REF!,$B$7)</f>
        <v>#REF!</v>
      </c>
      <c r="D40" s="167" t="e">
        <f>SUMIFS(#REF!,#REF!,B40,#REF!,$C$8,#REF!,$B$7)</f>
        <v>#REF!</v>
      </c>
      <c r="E40" s="167" t="e">
        <f t="shared" si="0"/>
        <v>#REF!</v>
      </c>
      <c r="F40" s="167" t="e">
        <f>SUMIFS(#REF!,#REF!,B40,#REF!,$F$8,#REF!,$B$7)</f>
        <v>#REF!</v>
      </c>
      <c r="G40" s="167" t="e">
        <f>SUMIFS(#REF!,#REF!,B40,#REF!,$F$8,#REF!,$B$7)</f>
        <v>#REF!</v>
      </c>
      <c r="H40" s="167" t="e">
        <f t="shared" si="1"/>
        <v>#REF!</v>
      </c>
    </row>
    <row r="41" spans="1:8" ht="15">
      <c r="A41" s="166">
        <v>31</v>
      </c>
      <c r="B41" s="166" t="s">
        <v>136</v>
      </c>
      <c r="C41" s="167" t="e">
        <f>SUMIFS(#REF!,#REF!,B41,#REF!,$C$8,#REF!,$B$7)</f>
        <v>#REF!</v>
      </c>
      <c r="D41" s="167" t="e">
        <f>SUMIFS(#REF!,#REF!,B41,#REF!,$C$8,#REF!,$B$7)</f>
        <v>#REF!</v>
      </c>
      <c r="E41" s="167" t="e">
        <f t="shared" si="0"/>
        <v>#REF!</v>
      </c>
      <c r="F41" s="167" t="e">
        <f>SUMIFS(#REF!,#REF!,B41,#REF!,$F$8,#REF!,$B$7)</f>
        <v>#REF!</v>
      </c>
      <c r="G41" s="167" t="e">
        <f>SUMIFS(#REF!,#REF!,B41,#REF!,$F$8,#REF!,$B$7)</f>
        <v>#REF!</v>
      </c>
      <c r="H41" s="167" t="e">
        <f t="shared" si="1"/>
        <v>#REF!</v>
      </c>
    </row>
    <row r="42" spans="1:8" ht="15">
      <c r="A42" s="166">
        <v>32</v>
      </c>
      <c r="B42" s="166" t="s">
        <v>111</v>
      </c>
      <c r="C42" s="167" t="e">
        <f>SUMIFS(#REF!,#REF!,B42,#REF!,$C$8,#REF!,$B$7)</f>
        <v>#REF!</v>
      </c>
      <c r="D42" s="167" t="e">
        <f>SUMIFS(#REF!,#REF!,B42,#REF!,$C$8,#REF!,$B$7)</f>
        <v>#REF!</v>
      </c>
      <c r="E42" s="167" t="e">
        <f t="shared" si="0"/>
        <v>#REF!</v>
      </c>
      <c r="F42" s="167" t="e">
        <f>SUMIFS(#REF!,#REF!,B42,#REF!,$F$8,#REF!,$B$7)</f>
        <v>#REF!</v>
      </c>
      <c r="G42" s="167" t="e">
        <f>SUMIFS(#REF!,#REF!,B42,#REF!,$F$8,#REF!,$B$7)</f>
        <v>#REF!</v>
      </c>
      <c r="H42" s="167" t="e">
        <f t="shared" si="1"/>
        <v>#REF!</v>
      </c>
    </row>
    <row r="43" spans="1:8" ht="15">
      <c r="A43" s="166">
        <v>33</v>
      </c>
      <c r="B43" s="166" t="s">
        <v>129</v>
      </c>
      <c r="C43" s="167" t="e">
        <f>SUMIFS(#REF!,#REF!,B43,#REF!,$C$8,#REF!,$B$7)</f>
        <v>#REF!</v>
      </c>
      <c r="D43" s="167" t="e">
        <f>SUMIFS(#REF!,#REF!,B43,#REF!,$C$8,#REF!,$B$7)</f>
        <v>#REF!</v>
      </c>
      <c r="E43" s="167" t="e">
        <f t="shared" si="0"/>
        <v>#REF!</v>
      </c>
      <c r="F43" s="167" t="e">
        <f>SUMIFS(#REF!,#REF!,B43,#REF!,$F$8,#REF!,$B$7)</f>
        <v>#REF!</v>
      </c>
      <c r="G43" s="167" t="e">
        <f>SUMIFS(#REF!,#REF!,B43,#REF!,$F$8,#REF!,$B$7)</f>
        <v>#REF!</v>
      </c>
      <c r="H43" s="167" t="e">
        <f t="shared" si="1"/>
        <v>#REF!</v>
      </c>
    </row>
    <row r="44" spans="1:8" ht="15">
      <c r="A44" s="166">
        <v>34</v>
      </c>
      <c r="B44" s="166" t="s">
        <v>112</v>
      </c>
      <c r="C44" s="167" t="e">
        <f>SUMIFS(#REF!,#REF!,B44,#REF!,$C$8,#REF!,$B$7)</f>
        <v>#REF!</v>
      </c>
      <c r="D44" s="167" t="e">
        <f>SUMIFS(#REF!,#REF!,B44,#REF!,$C$8,#REF!,$B$7)</f>
        <v>#REF!</v>
      </c>
      <c r="E44" s="167" t="e">
        <f t="shared" si="0"/>
        <v>#REF!</v>
      </c>
      <c r="F44" s="167" t="e">
        <f>SUMIFS(#REF!,#REF!,B44,#REF!,$F$8,#REF!,$B$7)</f>
        <v>#REF!</v>
      </c>
      <c r="G44" s="167" t="e">
        <f>SUMIFS(#REF!,#REF!,B44,#REF!,$F$8,#REF!,$B$7)</f>
        <v>#REF!</v>
      </c>
      <c r="H44" s="167" t="e">
        <f t="shared" si="1"/>
        <v>#REF!</v>
      </c>
    </row>
    <row r="45" spans="1:8" ht="15">
      <c r="A45" s="166">
        <v>35</v>
      </c>
      <c r="B45" s="166"/>
      <c r="C45" s="167" t="e">
        <f>SUMIFS(#REF!,#REF!,B45,#REF!,$C$8,#REF!,$B$7)</f>
        <v>#REF!</v>
      </c>
      <c r="D45" s="167" t="e">
        <f>SUMIFS(#REF!,#REF!,B45,#REF!,$C$8,#REF!,$B$7)</f>
        <v>#REF!</v>
      </c>
      <c r="E45" s="167" t="e">
        <f t="shared" si="0"/>
        <v>#REF!</v>
      </c>
      <c r="F45" s="167" t="e">
        <f>SUMIFS(#REF!,#REF!,B45,#REF!,$F$8,#REF!,$B$7)</f>
        <v>#REF!</v>
      </c>
      <c r="G45" s="167" t="e">
        <f>SUMIFS(#REF!,#REF!,B45,#REF!,$F$8,#REF!,$B$7)</f>
        <v>#REF!</v>
      </c>
      <c r="H45" s="167" t="e">
        <f t="shared" si="1"/>
        <v>#REF!</v>
      </c>
    </row>
    <row r="46" spans="1:8" ht="15">
      <c r="A46" s="166">
        <v>36</v>
      </c>
      <c r="B46" s="166" t="s">
        <v>138</v>
      </c>
      <c r="C46" s="167" t="e">
        <f>SUMIFS(#REF!,#REF!,B46,#REF!,$C$8,#REF!,$B$7)</f>
        <v>#REF!</v>
      </c>
      <c r="D46" s="167" t="e">
        <f>SUMIFS(#REF!,#REF!,B46,#REF!,$C$8,#REF!,$B$7)</f>
        <v>#REF!</v>
      </c>
      <c r="E46" s="167" t="e">
        <f t="shared" si="0"/>
        <v>#REF!</v>
      </c>
      <c r="F46" s="167" t="e">
        <f>SUMIFS(#REF!,#REF!,B46,#REF!,$F$8,#REF!,$B$7)</f>
        <v>#REF!</v>
      </c>
      <c r="G46" s="167" t="e">
        <f>SUMIFS(#REF!,#REF!,B46,#REF!,$F$8,#REF!,$B$7)</f>
        <v>#REF!</v>
      </c>
      <c r="H46" s="167" t="e">
        <f t="shared" si="1"/>
        <v>#REF!</v>
      </c>
    </row>
    <row r="47" spans="1:8" ht="15">
      <c r="A47" s="166">
        <v>37</v>
      </c>
      <c r="B47" s="166" t="s">
        <v>128</v>
      </c>
      <c r="C47" s="167" t="e">
        <f>SUMIFS(#REF!,#REF!,B47,#REF!,$C$8,#REF!,$B$7)</f>
        <v>#REF!</v>
      </c>
      <c r="D47" s="167" t="e">
        <f>SUMIFS(#REF!,#REF!,B47,#REF!,$C$8,#REF!,$B$7)</f>
        <v>#REF!</v>
      </c>
      <c r="E47" s="167" t="e">
        <f t="shared" si="0"/>
        <v>#REF!</v>
      </c>
      <c r="F47" s="167" t="e">
        <f>SUMIFS(#REF!,#REF!,B47,#REF!,$F$8,#REF!,$B$7)</f>
        <v>#REF!</v>
      </c>
      <c r="G47" s="167" t="e">
        <f>SUMIFS(#REF!,#REF!,B47,#REF!,$F$8,#REF!,$B$7)</f>
        <v>#REF!</v>
      </c>
      <c r="H47" s="167" t="e">
        <f t="shared" si="1"/>
        <v>#REF!</v>
      </c>
    </row>
    <row r="48" spans="1:8" ht="15">
      <c r="A48" s="166">
        <v>38</v>
      </c>
      <c r="B48" s="166"/>
      <c r="C48" s="167" t="e">
        <f>SUMIFS(#REF!,#REF!,B48,#REF!,$C$8,#REF!,$B$7)</f>
        <v>#REF!</v>
      </c>
      <c r="D48" s="167" t="e">
        <f>SUMIFS(#REF!,#REF!,B48,#REF!,$C$8,#REF!,$B$7)</f>
        <v>#REF!</v>
      </c>
      <c r="E48" s="167" t="e">
        <f t="shared" si="0"/>
        <v>#REF!</v>
      </c>
      <c r="F48" s="167" t="e">
        <f>SUMIFS(#REF!,#REF!,B48,#REF!,$F$8,#REF!,$B$7)</f>
        <v>#REF!</v>
      </c>
      <c r="G48" s="167" t="e">
        <f>SUMIFS(#REF!,#REF!,B48,#REF!,$F$8,#REF!,$B$7)</f>
        <v>#REF!</v>
      </c>
      <c r="H48" s="167" t="e">
        <f t="shared" si="1"/>
        <v>#REF!</v>
      </c>
    </row>
    <row r="49" spans="1:8" ht="15">
      <c r="A49" s="166">
        <v>39</v>
      </c>
      <c r="B49" s="166"/>
      <c r="C49" s="167" t="e">
        <f>SUMIFS(#REF!,#REF!,B49,#REF!,$C$8,#REF!,$B$7)</f>
        <v>#REF!</v>
      </c>
      <c r="D49" s="167" t="e">
        <f>SUMIFS(#REF!,#REF!,B49,#REF!,$C$8,#REF!,$B$7)</f>
        <v>#REF!</v>
      </c>
      <c r="E49" s="167" t="e">
        <f t="shared" si="0"/>
        <v>#REF!</v>
      </c>
      <c r="F49" s="167" t="e">
        <f>SUMIFS(#REF!,#REF!,B49,#REF!,$F$8,#REF!,$B$7)</f>
        <v>#REF!</v>
      </c>
      <c r="G49" s="167" t="e">
        <f>SUMIFS(#REF!,#REF!,B49,#REF!,$F$8,#REF!,$B$7)</f>
        <v>#REF!</v>
      </c>
      <c r="H49" s="167" t="e">
        <f t="shared" si="1"/>
        <v>#REF!</v>
      </c>
    </row>
    <row r="50" spans="1:8" ht="15">
      <c r="A50" s="166">
        <v>40</v>
      </c>
      <c r="B50" s="166"/>
      <c r="C50" s="167" t="e">
        <f>SUMIFS(#REF!,#REF!,B50,#REF!,$C$8,#REF!,$B$7)</f>
        <v>#REF!</v>
      </c>
      <c r="D50" s="167" t="e">
        <f>SUMIFS(#REF!,#REF!,B50,#REF!,$C$8,#REF!,$B$7)</f>
        <v>#REF!</v>
      </c>
      <c r="E50" s="167" t="e">
        <f t="shared" si="0"/>
        <v>#REF!</v>
      </c>
      <c r="F50" s="167" t="e">
        <f>SUMIFS(#REF!,#REF!,B50,#REF!,$F$8,#REF!,$B$7)</f>
        <v>#REF!</v>
      </c>
      <c r="G50" s="167" t="e">
        <f>SUMIFS(#REF!,#REF!,B50,#REF!,$F$8,#REF!,$B$7)</f>
        <v>#REF!</v>
      </c>
      <c r="H50" s="167" t="e">
        <f t="shared" si="1"/>
        <v>#REF!</v>
      </c>
    </row>
    <row r="51" spans="1:8" ht="15">
      <c r="A51" s="166"/>
      <c r="B51" s="166" t="s">
        <v>67</v>
      </c>
      <c r="C51" s="167" t="e">
        <f>SUM(C10:C50)</f>
        <v>#REF!</v>
      </c>
      <c r="D51" s="167" t="e">
        <f t="shared" ref="D51:H51" si="2">SUM(D10:D50)</f>
        <v>#REF!</v>
      </c>
      <c r="E51" s="167" t="e">
        <f>SUM(E10:E50)</f>
        <v>#REF!</v>
      </c>
      <c r="F51" s="167" t="e">
        <f t="shared" si="2"/>
        <v>#REF!</v>
      </c>
      <c r="G51" s="167" t="e">
        <f t="shared" si="2"/>
        <v>#REF!</v>
      </c>
      <c r="H51" s="167" t="e">
        <f t="shared" si="2"/>
        <v>#REF!</v>
      </c>
    </row>
    <row r="52" spans="1:8">
      <c r="A52" s="160"/>
      <c r="B52" s="160"/>
      <c r="C52" s="160"/>
      <c r="D52" s="160"/>
      <c r="E52" s="160"/>
      <c r="F52" s="160"/>
      <c r="G52" s="160"/>
      <c r="H52" s="160"/>
    </row>
    <row r="53" spans="1:8">
      <c r="A53" s="160"/>
      <c r="B53" s="160"/>
      <c r="C53" s="160"/>
      <c r="D53" s="160"/>
      <c r="E53" s="160"/>
      <c r="F53" s="160"/>
      <c r="G53" s="160"/>
      <c r="H53" s="160"/>
    </row>
    <row r="54" spans="1:8">
      <c r="A54" s="160"/>
      <c r="B54" s="160"/>
      <c r="C54" s="160"/>
      <c r="D54" s="160"/>
      <c r="E54" s="160"/>
      <c r="F54" s="160"/>
      <c r="G54" s="160"/>
      <c r="H54" s="160"/>
    </row>
    <row r="55" spans="1:8">
      <c r="A55" s="160"/>
      <c r="B55" s="160"/>
      <c r="C55" s="160"/>
      <c r="D55" s="160"/>
      <c r="E55" s="160"/>
      <c r="F55" s="160"/>
      <c r="G55" s="160"/>
      <c r="H55" s="160"/>
    </row>
  </sheetData>
  <autoFilter ref="A9:H51"/>
  <mergeCells count="3">
    <mergeCell ref="B3:H4"/>
    <mergeCell ref="F8:H8"/>
    <mergeCell ref="C8:E8"/>
  </mergeCells>
  <printOptions horizontalCentered="1"/>
  <pageMargins left="0.55118110236220474" right="0.15748031496062992" top="0.74803149606299213" bottom="0.74803149606299213" header="0.31496062992125984" footer="0.31496062992125984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القائمة</vt:lpstr>
      <vt:lpstr>حساب الأرباح  (2)</vt:lpstr>
      <vt:lpstr>الايضاحات</vt:lpstr>
      <vt:lpstr>كشف الاصول</vt:lpstr>
      <vt:lpstr>ميزان مراجعة</vt:lpstr>
      <vt:lpstr>ميزان مراجعة اجمالي</vt:lpstr>
      <vt:lpstr>تحليل م . العمومية والأدارية</vt:lpstr>
      <vt:lpstr>تحليل تكاليف التشغيل</vt:lpstr>
      <vt:lpstr>تحليل ت . خطوط الانتاج</vt:lpstr>
      <vt:lpstr>تكاليف الينية التحتية لخط انتاج</vt:lpstr>
      <vt:lpstr>اصول اخري</vt:lpstr>
      <vt:lpstr>ميزان المراجعة</vt:lpstr>
      <vt:lpstr>قائمة المركز المالي</vt:lpstr>
      <vt:lpstr>'حساب الأرباح  (2)'!Print_Area</vt:lpstr>
      <vt:lpstr>'قائمة المركز المالي'!Print_Area</vt:lpstr>
      <vt:lpstr>'ميزان مراجعة'!Print_Area</vt:lpstr>
      <vt:lpstr>'ميزان مراجعة اجمالي'!Print_Area</vt:lpstr>
      <vt:lpstr>'ميزان مراجعة'!Print_Titles</vt:lpstr>
      <vt:lpstr>'ميزان مراجعة اجمالي'!Print_Titles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Ahmed Samir</cp:lastModifiedBy>
  <cp:lastPrinted>2013-12-13T10:12:30Z</cp:lastPrinted>
  <dcterms:created xsi:type="dcterms:W3CDTF">2009-04-30T20:56:00Z</dcterms:created>
  <dcterms:modified xsi:type="dcterms:W3CDTF">2018-06-11T19:29:39Z</dcterms:modified>
</cp:coreProperties>
</file>