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19320" windowHeight="9525" activeTab="11"/>
  </bookViews>
  <sheets>
    <sheet name="12" sheetId="10" r:id="rId1"/>
    <sheet name="11" sheetId="9" r:id="rId2"/>
    <sheet name="10" sheetId="8" r:id="rId3"/>
    <sheet name="9" sheetId="7" r:id="rId4"/>
    <sheet name="8" sheetId="6" r:id="rId5"/>
    <sheet name="7" sheetId="5" r:id="rId6"/>
    <sheet name="6" sheetId="1" r:id="rId7"/>
    <sheet name="5" sheetId="11" r:id="rId8"/>
    <sheet name="4" sheetId="12" r:id="rId9"/>
    <sheet name="3" sheetId="13" r:id="rId10"/>
    <sheet name="2" sheetId="14" r:id="rId11"/>
    <sheet name="1" sheetId="15" r:id="rId12"/>
    <sheet name="Sheet3" sheetId="3" r:id="rId13"/>
  </sheets>
  <calcPr calcId="124519"/>
</workbook>
</file>

<file path=xl/calcChain.xml><?xml version="1.0" encoding="utf-8"?>
<calcChain xmlns="http://schemas.openxmlformats.org/spreadsheetml/2006/main">
  <c r="I5" i="15"/>
  <c r="I6"/>
  <c r="I7"/>
  <c r="I8"/>
  <c r="I9"/>
  <c r="I10"/>
  <c r="I5" i="14"/>
  <c r="I6"/>
  <c r="I7"/>
  <c r="I8"/>
  <c r="I9"/>
  <c r="I10"/>
  <c r="I4"/>
  <c r="Z10" i="15"/>
  <c r="Y10" s="1"/>
  <c r="T10"/>
  <c r="E10"/>
  <c r="J10" s="1"/>
  <c r="S10" s="1"/>
  <c r="X10" s="1"/>
  <c r="Z9"/>
  <c r="Y9" s="1"/>
  <c r="T9"/>
  <c r="E9"/>
  <c r="J9" s="1"/>
  <c r="S9" s="1"/>
  <c r="X9" s="1"/>
  <c r="Z8"/>
  <c r="Y8" s="1"/>
  <c r="T8"/>
  <c r="E8"/>
  <c r="J8" s="1"/>
  <c r="S8" s="1"/>
  <c r="X8" s="1"/>
  <c r="Z7"/>
  <c r="Y7" s="1"/>
  <c r="T7"/>
  <c r="E7"/>
  <c r="J7" s="1"/>
  <c r="S7" s="1"/>
  <c r="X7" s="1"/>
  <c r="Z6"/>
  <c r="Y6" s="1"/>
  <c r="T6"/>
  <c r="E6"/>
  <c r="J6" s="1"/>
  <c r="S6" s="1"/>
  <c r="X6" s="1"/>
  <c r="Z5"/>
  <c r="Y5" s="1"/>
  <c r="T5"/>
  <c r="E5"/>
  <c r="J5" s="1"/>
  <c r="S5" s="1"/>
  <c r="X5" s="1"/>
  <c r="Z4"/>
  <c r="Y4" s="1"/>
  <c r="W4"/>
  <c r="T4"/>
  <c r="L4"/>
  <c r="E4"/>
  <c r="I5" i="13"/>
  <c r="I6"/>
  <c r="I7"/>
  <c r="I8"/>
  <c r="I9"/>
  <c r="I10"/>
  <c r="Z10" i="14"/>
  <c r="Y10" s="1"/>
  <c r="T10"/>
  <c r="E10"/>
  <c r="J10" s="1"/>
  <c r="S10" s="1"/>
  <c r="X10" s="1"/>
  <c r="Z9"/>
  <c r="Y9" s="1"/>
  <c r="T9"/>
  <c r="E9"/>
  <c r="J9" s="1"/>
  <c r="S9" s="1"/>
  <c r="X9" s="1"/>
  <c r="Z8"/>
  <c r="Y8" s="1"/>
  <c r="T8"/>
  <c r="E8"/>
  <c r="J8" s="1"/>
  <c r="S8" s="1"/>
  <c r="X8" s="1"/>
  <c r="Z7"/>
  <c r="Y7" s="1"/>
  <c r="T7"/>
  <c r="E7"/>
  <c r="J7" s="1"/>
  <c r="S7" s="1"/>
  <c r="X7" s="1"/>
  <c r="Z6"/>
  <c r="Y6" s="1"/>
  <c r="T6"/>
  <c r="E6"/>
  <c r="J6" s="1"/>
  <c r="S6" s="1"/>
  <c r="X6" s="1"/>
  <c r="Z5"/>
  <c r="Y5" s="1"/>
  <c r="T5"/>
  <c r="E5"/>
  <c r="J5" s="1"/>
  <c r="S5" s="1"/>
  <c r="X5" s="1"/>
  <c r="Z4"/>
  <c r="Y4" s="1"/>
  <c r="W4"/>
  <c r="T4"/>
  <c r="L4"/>
  <c r="E4"/>
  <c r="I5" i="10"/>
  <c r="I6"/>
  <c r="I7"/>
  <c r="I8"/>
  <c r="I9"/>
  <c r="I10"/>
  <c r="I5" i="9"/>
  <c r="I6"/>
  <c r="I7"/>
  <c r="I8"/>
  <c r="I9"/>
  <c r="I10"/>
  <c r="I5" i="8"/>
  <c r="I6"/>
  <c r="I7"/>
  <c r="I8"/>
  <c r="I9"/>
  <c r="I10"/>
  <c r="I5" i="7"/>
  <c r="I6"/>
  <c r="I7"/>
  <c r="I8"/>
  <c r="I9"/>
  <c r="I10"/>
  <c r="I5" i="5"/>
  <c r="I6"/>
  <c r="I7"/>
  <c r="I8"/>
  <c r="I9"/>
  <c r="I10"/>
  <c r="I5" i="1"/>
  <c r="I6"/>
  <c r="I7"/>
  <c r="I8"/>
  <c r="I9"/>
  <c r="I10"/>
  <c r="I5" i="11"/>
  <c r="I6"/>
  <c r="I7"/>
  <c r="I8"/>
  <c r="I9"/>
  <c r="I10"/>
  <c r="I5" i="12"/>
  <c r="I6"/>
  <c r="I7"/>
  <c r="I8"/>
  <c r="I9"/>
  <c r="I10"/>
  <c r="Z10" i="13"/>
  <c r="Y10" s="1"/>
  <c r="T10"/>
  <c r="E10"/>
  <c r="J10" s="1"/>
  <c r="S10" s="1"/>
  <c r="X10" s="1"/>
  <c r="Z9"/>
  <c r="Y9" s="1"/>
  <c r="T9"/>
  <c r="E9"/>
  <c r="J9" s="1"/>
  <c r="S9" s="1"/>
  <c r="X9" s="1"/>
  <c r="Z8"/>
  <c r="Y8" s="1"/>
  <c r="T8"/>
  <c r="E8"/>
  <c r="J8" s="1"/>
  <c r="S8" s="1"/>
  <c r="X8" s="1"/>
  <c r="Z7"/>
  <c r="Y7" s="1"/>
  <c r="T7"/>
  <c r="E7"/>
  <c r="J7" s="1"/>
  <c r="S7" s="1"/>
  <c r="X7" s="1"/>
  <c r="Z6"/>
  <c r="Y6" s="1"/>
  <c r="T6"/>
  <c r="E6"/>
  <c r="J6" s="1"/>
  <c r="S6" s="1"/>
  <c r="X6" s="1"/>
  <c r="Z5"/>
  <c r="Y5" s="1"/>
  <c r="T5"/>
  <c r="E5"/>
  <c r="J5" s="1"/>
  <c r="S5" s="1"/>
  <c r="X5" s="1"/>
  <c r="Z4"/>
  <c r="Y4" s="1"/>
  <c r="W4"/>
  <c r="T4"/>
  <c r="L4"/>
  <c r="E4"/>
  <c r="Z10" i="12"/>
  <c r="Y10" s="1"/>
  <c r="T10"/>
  <c r="E10"/>
  <c r="J10" s="1"/>
  <c r="S10" s="1"/>
  <c r="X10" s="1"/>
  <c r="Z9"/>
  <c r="Y9" s="1"/>
  <c r="T9"/>
  <c r="E9"/>
  <c r="J9" s="1"/>
  <c r="S9" s="1"/>
  <c r="X9" s="1"/>
  <c r="Z8"/>
  <c r="Y8" s="1"/>
  <c r="T8"/>
  <c r="E8"/>
  <c r="J8" s="1"/>
  <c r="S8" s="1"/>
  <c r="X8" s="1"/>
  <c r="Z7"/>
  <c r="Y7" s="1"/>
  <c r="T7"/>
  <c r="E7"/>
  <c r="J7" s="1"/>
  <c r="S7" s="1"/>
  <c r="X7" s="1"/>
  <c r="Z6"/>
  <c r="Y6" s="1"/>
  <c r="T6"/>
  <c r="E6"/>
  <c r="J6" s="1"/>
  <c r="S6" s="1"/>
  <c r="X6" s="1"/>
  <c r="Z5"/>
  <c r="Y5" s="1"/>
  <c r="T5"/>
  <c r="E5"/>
  <c r="J5" s="1"/>
  <c r="S5" s="1"/>
  <c r="X5" s="1"/>
  <c r="Z4"/>
  <c r="Y4" s="1"/>
  <c r="W4"/>
  <c r="T4"/>
  <c r="L4"/>
  <c r="E4"/>
  <c r="I4" i="1"/>
  <c r="Z10" i="11"/>
  <c r="Y10" s="1"/>
  <c r="T10"/>
  <c r="E10"/>
  <c r="J10" s="1"/>
  <c r="S10" s="1"/>
  <c r="X10" s="1"/>
  <c r="Z9"/>
  <c r="Y9" s="1"/>
  <c r="T9"/>
  <c r="E9"/>
  <c r="J9" s="1"/>
  <c r="S9" s="1"/>
  <c r="X9" s="1"/>
  <c r="Z8"/>
  <c r="Y8" s="1"/>
  <c r="T8"/>
  <c r="E8"/>
  <c r="J8" s="1"/>
  <c r="S8" s="1"/>
  <c r="X8" s="1"/>
  <c r="Z7"/>
  <c r="Y7" s="1"/>
  <c r="T7"/>
  <c r="E7"/>
  <c r="J7" s="1"/>
  <c r="S7" s="1"/>
  <c r="X7" s="1"/>
  <c r="Z6"/>
  <c r="Y6" s="1"/>
  <c r="T6"/>
  <c r="E6"/>
  <c r="J6" s="1"/>
  <c r="S6" s="1"/>
  <c r="X6" s="1"/>
  <c r="Z5"/>
  <c r="Y5" s="1"/>
  <c r="T5"/>
  <c r="E5"/>
  <c r="J5" s="1"/>
  <c r="S5" s="1"/>
  <c r="X5" s="1"/>
  <c r="Z4"/>
  <c r="Y4" s="1"/>
  <c r="W4"/>
  <c r="T4"/>
  <c r="L4"/>
  <c r="E4"/>
  <c r="Z5" i="10"/>
  <c r="Y5" s="1"/>
  <c r="Z6"/>
  <c r="Y6" s="1"/>
  <c r="Z7"/>
  <c r="Y7" s="1"/>
  <c r="Z8"/>
  <c r="Y8" s="1"/>
  <c r="Z9"/>
  <c r="Y9" s="1"/>
  <c r="Z10"/>
  <c r="Y10" s="1"/>
  <c r="J5" i="9"/>
  <c r="J6"/>
  <c r="J7"/>
  <c r="J8"/>
  <c r="J9"/>
  <c r="J10"/>
  <c r="J5" i="10"/>
  <c r="J6"/>
  <c r="J7"/>
  <c r="J8"/>
  <c r="J9"/>
  <c r="J10"/>
  <c r="Z5" i="8"/>
  <c r="Z6"/>
  <c r="Z7"/>
  <c r="Z8"/>
  <c r="Y8" s="1"/>
  <c r="Z9"/>
  <c r="Z10"/>
  <c r="Z5" i="9"/>
  <c r="Z6"/>
  <c r="Z7"/>
  <c r="Z8"/>
  <c r="Z9"/>
  <c r="Z10"/>
  <c r="Y5"/>
  <c r="Y6"/>
  <c r="Y7"/>
  <c r="Y8"/>
  <c r="Y9"/>
  <c r="Y10"/>
  <c r="I5" i="6"/>
  <c r="I6"/>
  <c r="I7"/>
  <c r="I8"/>
  <c r="I9"/>
  <c r="I10"/>
  <c r="Y5" i="8"/>
  <c r="Y6"/>
  <c r="Y7"/>
  <c r="Y9"/>
  <c r="Y10"/>
  <c r="I4"/>
  <c r="Z5" i="7"/>
  <c r="Z6"/>
  <c r="Z7"/>
  <c r="Z8"/>
  <c r="Z9"/>
  <c r="Z10"/>
  <c r="Y5"/>
  <c r="Y6"/>
  <c r="Y7"/>
  <c r="Y8"/>
  <c r="Y9"/>
  <c r="Y10"/>
  <c r="Z5" i="6"/>
  <c r="Z6"/>
  <c r="Z7"/>
  <c r="Z8"/>
  <c r="Z9"/>
  <c r="Z10"/>
  <c r="Z4" i="10"/>
  <c r="I4" i="15" s="1"/>
  <c r="Z4" i="9"/>
  <c r="Y4" s="1"/>
  <c r="Z4" i="8"/>
  <c r="I4" i="9" s="1"/>
  <c r="Z4" i="7"/>
  <c r="Y4" s="1"/>
  <c r="Z4" i="6"/>
  <c r="Y4" s="1"/>
  <c r="Z5" i="5"/>
  <c r="Z6"/>
  <c r="Z7"/>
  <c r="Z8"/>
  <c r="Z9"/>
  <c r="Z10"/>
  <c r="Y5"/>
  <c r="Y6"/>
  <c r="Y7"/>
  <c r="Y8"/>
  <c r="Y9"/>
  <c r="Y10"/>
  <c r="Z4"/>
  <c r="Y4" s="1"/>
  <c r="Z5" i="1"/>
  <c r="Z6"/>
  <c r="J6" i="5" s="1"/>
  <c r="Z7" i="1"/>
  <c r="Z8"/>
  <c r="J8" i="5" s="1"/>
  <c r="Z9" i="1"/>
  <c r="Z10"/>
  <c r="J10" i="5" s="1"/>
  <c r="Y5" i="1"/>
  <c r="Y6"/>
  <c r="Y7"/>
  <c r="Y8"/>
  <c r="Y9"/>
  <c r="Y10"/>
  <c r="Y4"/>
  <c r="J7" i="5"/>
  <c r="I4"/>
  <c r="Z4" i="1"/>
  <c r="S6" i="5"/>
  <c r="X6" s="1"/>
  <c r="S7"/>
  <c r="X7" s="1"/>
  <c r="S8"/>
  <c r="X8" s="1"/>
  <c r="S9"/>
  <c r="X9" s="1"/>
  <c r="S10"/>
  <c r="X10" s="1"/>
  <c r="L5"/>
  <c r="L6"/>
  <c r="L7"/>
  <c r="L8"/>
  <c r="L9"/>
  <c r="L10"/>
  <c r="Y4" i="10" l="1"/>
  <c r="I4"/>
  <c r="Y4" i="8"/>
  <c r="I4" i="11"/>
  <c r="I4" i="12"/>
  <c r="I4" i="13"/>
  <c r="J4" i="15"/>
  <c r="S4" s="1"/>
  <c r="X4" s="1"/>
  <c r="N4"/>
  <c r="J4" i="14"/>
  <c r="S4" s="1"/>
  <c r="X4" s="1"/>
  <c r="N4"/>
  <c r="J4" i="13"/>
  <c r="S4" s="1"/>
  <c r="X4" s="1"/>
  <c r="N4"/>
  <c r="J4" i="12"/>
  <c r="S4" s="1"/>
  <c r="X4" s="1"/>
  <c r="N4"/>
  <c r="J4" i="11"/>
  <c r="S4" s="1"/>
  <c r="X4" s="1"/>
  <c r="N4"/>
  <c r="J5" i="6"/>
  <c r="J7"/>
  <c r="J9"/>
  <c r="J9" i="5"/>
  <c r="J5"/>
  <c r="J6" i="6"/>
  <c r="J8"/>
  <c r="J10"/>
  <c r="I4" i="7"/>
  <c r="I4" i="6"/>
  <c r="J4" s="1"/>
  <c r="S4" s="1"/>
  <c r="X4" s="1"/>
  <c r="T10" i="10"/>
  <c r="E10"/>
  <c r="S10"/>
  <c r="X10"/>
  <c r="T9"/>
  <c r="E9"/>
  <c r="S9"/>
  <c r="X9"/>
  <c r="T8"/>
  <c r="E8"/>
  <c r="S8"/>
  <c r="X8"/>
  <c r="T7"/>
  <c r="E7"/>
  <c r="S7"/>
  <c r="X7" s="1"/>
  <c r="T6"/>
  <c r="E6"/>
  <c r="S6"/>
  <c r="X6" s="1"/>
  <c r="T5"/>
  <c r="E5"/>
  <c r="S5"/>
  <c r="X5" s="1"/>
  <c r="W4"/>
  <c r="T4"/>
  <c r="E4"/>
  <c r="N4"/>
  <c r="L4"/>
  <c r="J4"/>
  <c r="S4"/>
  <c r="X4"/>
  <c r="T10" i="9"/>
  <c r="E10"/>
  <c r="S10"/>
  <c r="X10" s="1"/>
  <c r="T9"/>
  <c r="E9"/>
  <c r="S9"/>
  <c r="X9" s="1"/>
  <c r="T8"/>
  <c r="E8"/>
  <c r="S8"/>
  <c r="X8" s="1"/>
  <c r="T7"/>
  <c r="E7"/>
  <c r="S7"/>
  <c r="X7" s="1"/>
  <c r="T6"/>
  <c r="E6"/>
  <c r="S6"/>
  <c r="X6" s="1"/>
  <c r="T5"/>
  <c r="E5"/>
  <c r="S5"/>
  <c r="X5" s="1"/>
  <c r="W4"/>
  <c r="T4"/>
  <c r="E4"/>
  <c r="N4" s="1"/>
  <c r="L4"/>
  <c r="T10" i="8"/>
  <c r="E10"/>
  <c r="S10"/>
  <c r="X10"/>
  <c r="T9"/>
  <c r="E9"/>
  <c r="S9"/>
  <c r="X9"/>
  <c r="T8"/>
  <c r="E8"/>
  <c r="S8"/>
  <c r="X8"/>
  <c r="T7"/>
  <c r="E7"/>
  <c r="S7"/>
  <c r="X7"/>
  <c r="T6"/>
  <c r="E6"/>
  <c r="S6"/>
  <c r="X6"/>
  <c r="T5"/>
  <c r="E5"/>
  <c r="S5"/>
  <c r="X5"/>
  <c r="W4"/>
  <c r="T4"/>
  <c r="E4"/>
  <c r="N4"/>
  <c r="L4"/>
  <c r="J4"/>
  <c r="T10" i="7"/>
  <c r="E10"/>
  <c r="S10"/>
  <c r="X10"/>
  <c r="T9"/>
  <c r="E9"/>
  <c r="S9"/>
  <c r="X9"/>
  <c r="T8"/>
  <c r="E8"/>
  <c r="S8"/>
  <c r="X8"/>
  <c r="T7"/>
  <c r="E7"/>
  <c r="S7"/>
  <c r="X7"/>
  <c r="T6"/>
  <c r="E6"/>
  <c r="S6"/>
  <c r="X6"/>
  <c r="T5"/>
  <c r="E5"/>
  <c r="S5"/>
  <c r="X5"/>
  <c r="W4"/>
  <c r="T4"/>
  <c r="L4"/>
  <c r="E4"/>
  <c r="N4"/>
  <c r="T10" i="6"/>
  <c r="E10"/>
  <c r="S10"/>
  <c r="X10" s="1"/>
  <c r="T9"/>
  <c r="E9"/>
  <c r="S9"/>
  <c r="X9" s="1"/>
  <c r="T8"/>
  <c r="E8"/>
  <c r="S8"/>
  <c r="X8" s="1"/>
  <c r="T7"/>
  <c r="E7"/>
  <c r="S7"/>
  <c r="X7" s="1"/>
  <c r="T6"/>
  <c r="E6"/>
  <c r="S6"/>
  <c r="X6" s="1"/>
  <c r="T5"/>
  <c r="E5"/>
  <c r="S5"/>
  <c r="X5" s="1"/>
  <c r="W4"/>
  <c r="T4"/>
  <c r="E4"/>
  <c r="N4"/>
  <c r="L4"/>
  <c r="E4" i="5"/>
  <c r="J4" s="1"/>
  <c r="T10"/>
  <c r="E10"/>
  <c r="N10" s="1"/>
  <c r="T9"/>
  <c r="E9"/>
  <c r="N9" s="1"/>
  <c r="T8"/>
  <c r="E8"/>
  <c r="N8" s="1"/>
  <c r="T7"/>
  <c r="E7"/>
  <c r="N7" s="1"/>
  <c r="T6"/>
  <c r="E6"/>
  <c r="N6" s="1"/>
  <c r="T5"/>
  <c r="E5"/>
  <c r="W4"/>
  <c r="T4"/>
  <c r="L4"/>
  <c r="S4" i="8"/>
  <c r="X4"/>
  <c r="J4" i="7"/>
  <c r="S4"/>
  <c r="X4" s="1"/>
  <c r="E5" i="1"/>
  <c r="S5" s="1"/>
  <c r="X5" s="1"/>
  <c r="E6"/>
  <c r="S6" s="1"/>
  <c r="X6" s="1"/>
  <c r="E7"/>
  <c r="S7"/>
  <c r="X7" s="1"/>
  <c r="E8"/>
  <c r="S8" s="1"/>
  <c r="X8" s="1"/>
  <c r="E9"/>
  <c r="S9" s="1"/>
  <c r="X9" s="1"/>
  <c r="E10"/>
  <c r="S10" s="1"/>
  <c r="X10" s="1"/>
  <c r="W4"/>
  <c r="E4"/>
  <c r="N4"/>
  <c r="L4"/>
  <c r="T5"/>
  <c r="T6"/>
  <c r="T7"/>
  <c r="T8"/>
  <c r="T9"/>
  <c r="T10"/>
  <c r="T4"/>
  <c r="J4" i="9" l="1"/>
  <c r="S4" s="1"/>
  <c r="X4" s="1"/>
  <c r="S4" i="1"/>
  <c r="X4" s="1"/>
  <c r="K22"/>
  <c r="N4" i="5"/>
  <c r="S4" s="1"/>
  <c r="X4" s="1"/>
  <c r="N5"/>
  <c r="E13" s="1"/>
  <c r="S5" l="1"/>
  <c r="X5" s="1"/>
</calcChain>
</file>

<file path=xl/sharedStrings.xml><?xml version="1.0" encoding="utf-8"?>
<sst xmlns="http://schemas.openxmlformats.org/spreadsheetml/2006/main" count="322" uniqueCount="45">
  <si>
    <t>م</t>
  </si>
  <si>
    <t>الاسم</t>
  </si>
  <si>
    <t>المهنة</t>
  </si>
  <si>
    <t>اجمالي الراتب</t>
  </si>
  <si>
    <t>اساسي الراتب</t>
  </si>
  <si>
    <t>اضافي متغير</t>
  </si>
  <si>
    <t>اضافي ثابت</t>
  </si>
  <si>
    <t>عدد ايام العمل</t>
  </si>
  <si>
    <t>سائق لودر</t>
  </si>
  <si>
    <t>احمد 1</t>
  </si>
  <si>
    <t>ساعات اضافية</t>
  </si>
  <si>
    <t>ايام اضافى</t>
  </si>
  <si>
    <t xml:space="preserve">بدل نقل </t>
  </si>
  <si>
    <t>اكرامية</t>
  </si>
  <si>
    <t>عيدية</t>
  </si>
  <si>
    <t xml:space="preserve">مكافات </t>
  </si>
  <si>
    <t xml:space="preserve">اجمالي
 المستحق </t>
  </si>
  <si>
    <t xml:space="preserve">عدد ايام
 الغياب </t>
  </si>
  <si>
    <t>السلف</t>
  </si>
  <si>
    <t xml:space="preserve">جزاءات </t>
  </si>
  <si>
    <t xml:space="preserve">اجمالي 
الخصومات </t>
  </si>
  <si>
    <t xml:space="preserve">الصافي المستحق 
صرفه </t>
  </si>
  <si>
    <t>بدل اجازة</t>
  </si>
  <si>
    <t>ملاحظات</t>
  </si>
  <si>
    <t>شهر6</t>
  </si>
  <si>
    <t>شهر7</t>
  </si>
  <si>
    <t>شهر8</t>
  </si>
  <si>
    <t>شهر9</t>
  </si>
  <si>
    <t>شهر10</t>
  </si>
  <si>
    <t>شهر11</t>
  </si>
  <si>
    <t>شهر12</t>
  </si>
  <si>
    <t>وايام بدل الاجازة تحسب علي ايام العمل سوء 30يوم او اقل الشهر يحسب له 6 ايام بمعنى كل خمسه ايام عمل لهم يوم بدل اجازة ........ ولكم منى جزيل الشكر وفائق الاحترام ... ولو امكن الحل بالمعادلات وشكراً جزيـــلاً</t>
  </si>
  <si>
    <t>رصيد بدل أجازة</t>
  </si>
  <si>
    <t>رصيد بدل أجازة الشهر السابق</t>
  </si>
  <si>
    <t>يستحق بدل أجازة</t>
  </si>
  <si>
    <t>أيام تصرف في الشهر التالي</t>
  </si>
  <si>
    <t>رصيد بدل الأجازة</t>
  </si>
  <si>
    <t>مطلوب تغيير</t>
  </si>
  <si>
    <t xml:space="preserve">رقم ورقة العمل </t>
  </si>
  <si>
    <t>في هذا العمود</t>
  </si>
  <si>
    <t>شهر1</t>
  </si>
  <si>
    <t>شهر2</t>
  </si>
  <si>
    <t>شهر3</t>
  </si>
  <si>
    <t>شهر4</t>
  </si>
  <si>
    <t>شهر5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</si>
</sst>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2"/>
      <color rgb="FF0000FF"/>
      <name val="Times New Roman"/>
      <family val="1"/>
      <scheme val="major"/>
    </font>
    <font>
      <b/>
      <sz val="18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Normal" xfId="0" builtinId="0"/>
    <cellStyle name="Normal 2" xfId="2"/>
    <cellStyle name="Normal 2 2" xfId="3"/>
    <cellStyle name="Normal 3" xfId="4"/>
    <cellStyle name="Normal 4" xfId="5"/>
    <cellStyle name="Normal 5" xfId="1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58080</xdr:colOff>
      <xdr:row>16</xdr:row>
      <xdr:rowOff>34842</xdr:rowOff>
    </xdr:from>
    <xdr:to>
      <xdr:col>2</xdr:col>
      <xdr:colOff>731800</xdr:colOff>
      <xdr:row>21</xdr:row>
      <xdr:rowOff>23228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 rot="10800000">
          <a:off x="11225735212" y="4251397"/>
          <a:ext cx="2404482" cy="975733"/>
        </a:xfrm>
        <a:prstGeom prst="wedgeRoundRectCallou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</xdr:col>
      <xdr:colOff>127775</xdr:colOff>
      <xdr:row>16</xdr:row>
      <xdr:rowOff>185854</xdr:rowOff>
    </xdr:from>
    <xdr:to>
      <xdr:col>2</xdr:col>
      <xdr:colOff>673720</xdr:colOff>
      <xdr:row>20</xdr:row>
      <xdr:rowOff>174238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1225793292" y="4402409"/>
          <a:ext cx="2276707" cy="7782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100" b="1"/>
            <a:t>احتاج في خانة بدل اجازة ان </a:t>
          </a:r>
          <a:r>
            <a:rPr lang="ar-EG" sz="1100" b="1" baseline="0"/>
            <a:t> يقوم بترحيل بدل الاجازة للشهر للتالي وحساب بدل الاجازة كالتالي : </a:t>
          </a:r>
          <a:r>
            <a:rPr lang="ar-EG" sz="1100" b="1" baseline="0">
              <a:solidFill>
                <a:srgbClr val="FF0000"/>
              </a:solidFill>
            </a:rPr>
            <a:t>30يوم عمل 6 ايام بدل إجازة من اجمالي الراتب </a:t>
          </a:r>
          <a:endParaRPr lang="ar-EG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487866</xdr:colOff>
      <xdr:row>2</xdr:row>
      <xdr:rowOff>336860</xdr:rowOff>
    </xdr:from>
    <xdr:to>
      <xdr:col>32</xdr:col>
      <xdr:colOff>23232</xdr:colOff>
      <xdr:row>4</xdr:row>
      <xdr:rowOff>220701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1206580670" y="731799"/>
          <a:ext cx="2276708" cy="7782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100" b="1"/>
            <a:t>وفي خانة الملاحظات</a:t>
          </a:r>
          <a:r>
            <a:rPr lang="ar-EG" sz="1100" b="1" baseline="0"/>
            <a:t> لهذا الشهر يعطى المذكور يستحق عدد ايام بدل الاجازة مثال لهذا السائق يستحق 6ايام بدل اجازة تصرف بالشهر التالي</a:t>
          </a:r>
          <a:endParaRPr lang="ar-EG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10"/>
  <sheetViews>
    <sheetView rightToLeft="1" zoomScale="82" zoomScaleNormal="82" workbookViewId="0">
      <selection activeCell="B20" sqref="B20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3.375" style="1" customWidth="1"/>
    <col min="26" max="32" width="9" style="1"/>
  </cols>
  <sheetData>
    <row r="2" spans="1:26">
      <c r="B2" s="1" t="s">
        <v>30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5</v>
      </c>
      <c r="E4" s="21">
        <f>F4+G4</f>
        <v>4750</v>
      </c>
      <c r="F4" s="12">
        <v>4250</v>
      </c>
      <c r="G4" s="12">
        <v>500</v>
      </c>
      <c r="H4" s="4"/>
      <c r="I4" s="2">
        <f>IF('11'!Z4="","",'11'!Z4)</f>
        <v>2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1741.6666666666667</v>
      </c>
      <c r="T4" s="15">
        <f>30-D4</f>
        <v>25</v>
      </c>
      <c r="U4" s="4"/>
      <c r="V4" s="4"/>
      <c r="W4" s="21">
        <f>SUM(U4:V4)</f>
        <v>0</v>
      </c>
      <c r="X4" s="24">
        <f>S4-W4</f>
        <v>1741.6666666666667</v>
      </c>
      <c r="Y4" s="32" t="str">
        <f>IF(Z4="","",CONCATENATE( '6'!AB2,Z4,'6'!Z2))</f>
        <v>يستحق بدل أجازة1أيام تصرف في الشهر التالي</v>
      </c>
      <c r="Z4" s="1">
        <f>IF(D4="","",IF(D4/5&gt;=6,6,IF(D4/5&gt;=5,5,IF(D4/5&gt;=4,4,IF(D4/5&gt;=3,3,IF(D4/5&gt;=2,2,IF(D4/5&gt;=1,1,"")))))))</f>
        <v>1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IF('11'!Z5="","",'11'!Z5)</f>
        <v/>
      </c>
      <c r="J5" s="4">
        <f t="shared" ref="J5:J10" si="1">E5/30*6</f>
        <v>0</v>
      </c>
      <c r="K5" s="9"/>
      <c r="L5" s="27"/>
      <c r="M5" s="9"/>
      <c r="N5" s="22"/>
      <c r="O5" s="9"/>
      <c r="P5" s="9"/>
      <c r="Q5" s="9"/>
      <c r="R5" s="9"/>
      <c r="S5" s="29">
        <f t="shared" ref="S5:S10" si="2">D5*((E5+H5)/30)+J5+L5+N5+O5+P5+Q5+R5</f>
        <v>0</v>
      </c>
      <c r="T5" s="16">
        <f t="shared" ref="T5:T10" si="3">30-D5</f>
        <v>30</v>
      </c>
      <c r="U5" s="9"/>
      <c r="V5" s="9"/>
      <c r="W5" s="22"/>
      <c r="X5" s="29">
        <f t="shared" ref="X5:X10" si="4">S5-W5</f>
        <v>0</v>
      </c>
      <c r="Y5" s="32" t="str">
        <f>IF(Z5="","",CONCATENATE( '6'!AB3,Z5,'6'!Z3))</f>
        <v/>
      </c>
      <c r="Z5" s="1" t="str">
        <f t="shared" ref="Z5:Z10" si="5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IF('11'!Z6="","",'11'!Z6)</f>
        <v/>
      </c>
      <c r="J6" s="4">
        <f t="shared" si="1"/>
        <v>0</v>
      </c>
      <c r="K6" s="9"/>
      <c r="L6" s="27"/>
      <c r="M6" s="9"/>
      <c r="N6" s="22"/>
      <c r="O6" s="9"/>
      <c r="P6" s="9"/>
      <c r="Q6" s="9"/>
      <c r="R6" s="9"/>
      <c r="S6" s="29">
        <f t="shared" si="2"/>
        <v>0</v>
      </c>
      <c r="T6" s="16">
        <f t="shared" si="3"/>
        <v>30</v>
      </c>
      <c r="U6" s="9"/>
      <c r="V6" s="9"/>
      <c r="W6" s="22"/>
      <c r="X6" s="29">
        <f t="shared" si="4"/>
        <v>0</v>
      </c>
      <c r="Y6" s="32" t="str">
        <f>IF(Z6="","",CONCATENATE( '6'!AB4,Z6,'6'!Z4))</f>
        <v/>
      </c>
      <c r="Z6" s="1" t="str">
        <f t="shared" si="5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IF('11'!Z7="","",'11'!Z7)</f>
        <v/>
      </c>
      <c r="J7" s="4">
        <f t="shared" si="1"/>
        <v>0</v>
      </c>
      <c r="K7" s="9"/>
      <c r="L7" s="27"/>
      <c r="M7" s="9"/>
      <c r="N7" s="22"/>
      <c r="O7" s="9"/>
      <c r="P7" s="9"/>
      <c r="Q7" s="9"/>
      <c r="R7" s="9"/>
      <c r="S7" s="29">
        <f t="shared" si="2"/>
        <v>0</v>
      </c>
      <c r="T7" s="16">
        <f t="shared" si="3"/>
        <v>30</v>
      </c>
      <c r="U7" s="9"/>
      <c r="V7" s="9"/>
      <c r="W7" s="22"/>
      <c r="X7" s="29">
        <f t="shared" si="4"/>
        <v>0</v>
      </c>
      <c r="Y7" s="32" t="str">
        <f>IF(Z7="","",CONCATENATE( '6'!AB5,Z7,'6'!Z5))</f>
        <v/>
      </c>
      <c r="Z7" s="1" t="str">
        <f t="shared" si="5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IF('11'!Z8="","",'11'!Z8)</f>
        <v/>
      </c>
      <c r="J8" s="4">
        <f t="shared" si="1"/>
        <v>0</v>
      </c>
      <c r="K8" s="9"/>
      <c r="L8" s="27"/>
      <c r="M8" s="9"/>
      <c r="N8" s="22"/>
      <c r="O8" s="9"/>
      <c r="P8" s="9"/>
      <c r="Q8" s="9"/>
      <c r="R8" s="9"/>
      <c r="S8" s="29">
        <f t="shared" si="2"/>
        <v>0</v>
      </c>
      <c r="T8" s="16">
        <f t="shared" si="3"/>
        <v>30</v>
      </c>
      <c r="U8" s="9"/>
      <c r="V8" s="9"/>
      <c r="W8" s="22"/>
      <c r="X8" s="29">
        <f t="shared" si="4"/>
        <v>0</v>
      </c>
      <c r="Y8" s="32" t="str">
        <f>IF(Z8="","",CONCATENATE( '6'!AB6,Z8,'6'!Z6))</f>
        <v/>
      </c>
      <c r="Z8" s="1" t="str">
        <f t="shared" si="5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IF('11'!Z9="","",'11'!Z9)</f>
        <v/>
      </c>
      <c r="J9" s="4">
        <f t="shared" si="1"/>
        <v>0</v>
      </c>
      <c r="K9" s="9"/>
      <c r="L9" s="27"/>
      <c r="M9" s="9"/>
      <c r="N9" s="22"/>
      <c r="O9" s="9"/>
      <c r="P9" s="9"/>
      <c r="Q9" s="9"/>
      <c r="R9" s="9"/>
      <c r="S9" s="29">
        <f t="shared" si="2"/>
        <v>0</v>
      </c>
      <c r="T9" s="16">
        <f t="shared" si="3"/>
        <v>30</v>
      </c>
      <c r="U9" s="9"/>
      <c r="V9" s="9"/>
      <c r="W9" s="22"/>
      <c r="X9" s="29">
        <f t="shared" si="4"/>
        <v>0</v>
      </c>
      <c r="Y9" s="32" t="str">
        <f>IF(Z9="","",CONCATENATE( '6'!AB7,Z9,'6'!Z7))</f>
        <v/>
      </c>
      <c r="Z9" s="1" t="str">
        <f t="shared" si="5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IF('11'!Z10="","",'11'!Z10)</f>
        <v/>
      </c>
      <c r="J10" s="4">
        <f t="shared" si="1"/>
        <v>0</v>
      </c>
      <c r="K10" s="11"/>
      <c r="L10" s="28"/>
      <c r="M10" s="11"/>
      <c r="N10" s="23"/>
      <c r="O10" s="11"/>
      <c r="P10" s="11"/>
      <c r="Q10" s="11"/>
      <c r="R10" s="11"/>
      <c r="S10" s="30">
        <f t="shared" si="2"/>
        <v>0</v>
      </c>
      <c r="T10" s="17">
        <f t="shared" si="3"/>
        <v>30</v>
      </c>
      <c r="U10" s="11"/>
      <c r="V10" s="11"/>
      <c r="W10" s="23"/>
      <c r="X10" s="30">
        <f t="shared" si="4"/>
        <v>0</v>
      </c>
      <c r="Y10" s="32" t="str">
        <f>IF(Z10="","",CONCATENATE( '6'!AB8,Z10,'6'!Z8))</f>
        <v/>
      </c>
      <c r="Z10" s="1" t="str">
        <f t="shared" si="5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F10"/>
  <sheetViews>
    <sheetView rightToLeft="1" zoomScale="82" zoomScaleNormal="82" workbookViewId="0">
      <selection activeCell="B3" sqref="B3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3.375" style="1" customWidth="1"/>
    <col min="26" max="32" width="9" style="1"/>
  </cols>
  <sheetData>
    <row r="2" spans="1:26">
      <c r="B2" s="1" t="s">
        <v>42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20</v>
      </c>
      <c r="E4" s="21">
        <f>F4+G4</f>
        <v>4750</v>
      </c>
      <c r="F4" s="12">
        <v>4250</v>
      </c>
      <c r="G4" s="12">
        <v>500</v>
      </c>
      <c r="H4" s="4"/>
      <c r="I4" s="2">
        <f>IF('2'!Z4="","",'2'!Z4)</f>
        <v>5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4116.666666666667</v>
      </c>
      <c r="T4" s="15">
        <f>30-D4</f>
        <v>10</v>
      </c>
      <c r="U4" s="4"/>
      <c r="V4" s="4"/>
      <c r="W4" s="21">
        <f>SUM(U4:V4)</f>
        <v>0</v>
      </c>
      <c r="X4" s="24">
        <f>S4-W4</f>
        <v>4116.666666666667</v>
      </c>
      <c r="Y4" s="32" t="str">
        <f>IF(Z4="","",CONCATENATE( '6'!AB2,Z4,'6'!Z2))</f>
        <v>يستحق بدل أجازة4أيام تصرف في الشهر التالي</v>
      </c>
      <c r="Z4" s="1">
        <f>IF(D4="","",IF(D4/5&gt;=6,6,IF(D4/5&gt;=5,5,IF(D4/5&gt;=4,4,IF(D4/5&gt;=3,3,IF(D4/5&gt;=2,2,IF(D4/5&gt;=1,1,"")))))))</f>
        <v>4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IF('2'!Z5="","",'2'!Z5)</f>
        <v/>
      </c>
      <c r="J5" s="4">
        <f t="shared" ref="J5:J10" si="1">E5/30*6</f>
        <v>0</v>
      </c>
      <c r="K5" s="9"/>
      <c r="L5" s="27"/>
      <c r="M5" s="9"/>
      <c r="N5" s="22"/>
      <c r="O5" s="9"/>
      <c r="P5" s="9"/>
      <c r="Q5" s="9"/>
      <c r="R5" s="9"/>
      <c r="S5" s="29">
        <f t="shared" ref="S5:S10" si="2">D5*((E5+H5)/30)+J5+L5+N5+O5+P5+Q5+R5</f>
        <v>0</v>
      </c>
      <c r="T5" s="16">
        <f t="shared" ref="T5:T10" si="3">30-D5</f>
        <v>30</v>
      </c>
      <c r="U5" s="9"/>
      <c r="V5" s="9"/>
      <c r="W5" s="22"/>
      <c r="X5" s="29">
        <f t="shared" ref="X5:X10" si="4">S5-W5</f>
        <v>0</v>
      </c>
      <c r="Y5" s="32" t="str">
        <f>IF(Z5="","",CONCATENATE( '6'!AB3,Z5,'6'!Z3))</f>
        <v/>
      </c>
      <c r="Z5" s="1" t="str">
        <f t="shared" ref="Z5:Z10" si="5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IF('2'!Z6="","",'2'!Z6)</f>
        <v/>
      </c>
      <c r="J6" s="4">
        <f t="shared" si="1"/>
        <v>0</v>
      </c>
      <c r="K6" s="9"/>
      <c r="L6" s="27"/>
      <c r="M6" s="9"/>
      <c r="N6" s="22"/>
      <c r="O6" s="9"/>
      <c r="P6" s="9"/>
      <c r="Q6" s="9"/>
      <c r="R6" s="9"/>
      <c r="S6" s="29">
        <f t="shared" si="2"/>
        <v>0</v>
      </c>
      <c r="T6" s="16">
        <f t="shared" si="3"/>
        <v>30</v>
      </c>
      <c r="U6" s="9"/>
      <c r="V6" s="9"/>
      <c r="W6" s="22"/>
      <c r="X6" s="29">
        <f t="shared" si="4"/>
        <v>0</v>
      </c>
      <c r="Y6" s="32" t="str">
        <f>IF(Z6="","",CONCATENATE( '6'!AB4,Z6,'6'!Z4))</f>
        <v/>
      </c>
      <c r="Z6" s="1" t="str">
        <f t="shared" si="5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IF('2'!Z7="","",'2'!Z7)</f>
        <v/>
      </c>
      <c r="J7" s="4">
        <f t="shared" si="1"/>
        <v>0</v>
      </c>
      <c r="K7" s="9"/>
      <c r="L7" s="27"/>
      <c r="M7" s="9"/>
      <c r="N7" s="22"/>
      <c r="O7" s="9"/>
      <c r="P7" s="9"/>
      <c r="Q7" s="9"/>
      <c r="R7" s="9"/>
      <c r="S7" s="29">
        <f t="shared" si="2"/>
        <v>0</v>
      </c>
      <c r="T7" s="16">
        <f t="shared" si="3"/>
        <v>30</v>
      </c>
      <c r="U7" s="9"/>
      <c r="V7" s="9"/>
      <c r="W7" s="22"/>
      <c r="X7" s="29">
        <f t="shared" si="4"/>
        <v>0</v>
      </c>
      <c r="Y7" s="32" t="str">
        <f>IF(Z7="","",CONCATENATE( '6'!AB5,Z7,'6'!Z5))</f>
        <v/>
      </c>
      <c r="Z7" s="1" t="str">
        <f t="shared" si="5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IF('2'!Z8="","",'2'!Z8)</f>
        <v/>
      </c>
      <c r="J8" s="4">
        <f t="shared" si="1"/>
        <v>0</v>
      </c>
      <c r="K8" s="9"/>
      <c r="L8" s="27"/>
      <c r="M8" s="9"/>
      <c r="N8" s="22"/>
      <c r="O8" s="9"/>
      <c r="P8" s="9"/>
      <c r="Q8" s="9"/>
      <c r="R8" s="9"/>
      <c r="S8" s="29">
        <f t="shared" si="2"/>
        <v>0</v>
      </c>
      <c r="T8" s="16">
        <f t="shared" si="3"/>
        <v>30</v>
      </c>
      <c r="U8" s="9"/>
      <c r="V8" s="9"/>
      <c r="W8" s="22"/>
      <c r="X8" s="29">
        <f t="shared" si="4"/>
        <v>0</v>
      </c>
      <c r="Y8" s="32" t="str">
        <f>IF(Z8="","",CONCATENATE( '6'!AB6,Z8,'6'!Z6))</f>
        <v/>
      </c>
      <c r="Z8" s="1" t="str">
        <f t="shared" si="5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IF('2'!Z9="","",'2'!Z9)</f>
        <v/>
      </c>
      <c r="J9" s="4">
        <f t="shared" si="1"/>
        <v>0</v>
      </c>
      <c r="K9" s="9"/>
      <c r="L9" s="27"/>
      <c r="M9" s="9"/>
      <c r="N9" s="22"/>
      <c r="O9" s="9"/>
      <c r="P9" s="9"/>
      <c r="Q9" s="9"/>
      <c r="R9" s="9"/>
      <c r="S9" s="29">
        <f t="shared" si="2"/>
        <v>0</v>
      </c>
      <c r="T9" s="16">
        <f t="shared" si="3"/>
        <v>30</v>
      </c>
      <c r="U9" s="9"/>
      <c r="V9" s="9"/>
      <c r="W9" s="22"/>
      <c r="X9" s="29">
        <f t="shared" si="4"/>
        <v>0</v>
      </c>
      <c r="Y9" s="32" t="str">
        <f>IF(Z9="","",CONCATENATE( '6'!AB7,Z9,'6'!Z7))</f>
        <v/>
      </c>
      <c r="Z9" s="1" t="str">
        <f t="shared" si="5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IF('2'!Z10="","",'2'!Z10)</f>
        <v/>
      </c>
      <c r="J10" s="4">
        <f t="shared" si="1"/>
        <v>0</v>
      </c>
      <c r="K10" s="11"/>
      <c r="L10" s="28"/>
      <c r="M10" s="11"/>
      <c r="N10" s="23"/>
      <c r="O10" s="11"/>
      <c r="P10" s="11"/>
      <c r="Q10" s="11"/>
      <c r="R10" s="11"/>
      <c r="S10" s="30">
        <f t="shared" si="2"/>
        <v>0</v>
      </c>
      <c r="T10" s="17">
        <f t="shared" si="3"/>
        <v>30</v>
      </c>
      <c r="U10" s="11"/>
      <c r="V10" s="11"/>
      <c r="W10" s="23"/>
      <c r="X10" s="30">
        <f t="shared" si="4"/>
        <v>0</v>
      </c>
      <c r="Y10" s="32" t="str">
        <f>IF(Z10="","",CONCATENATE( '6'!AB8,Z10,'6'!Z8))</f>
        <v/>
      </c>
      <c r="Z10" s="1" t="str">
        <f t="shared" si="5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AF10"/>
  <sheetViews>
    <sheetView rightToLeft="1" zoomScale="82" zoomScaleNormal="82" workbookViewId="0">
      <selection activeCell="B2" sqref="B2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3.375" style="1" customWidth="1"/>
    <col min="26" max="32" width="9" style="1"/>
  </cols>
  <sheetData>
    <row r="2" spans="1:26">
      <c r="B2" s="1" t="s">
        <v>41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25</v>
      </c>
      <c r="E4" s="21">
        <f>F4+G4</f>
        <v>4750</v>
      </c>
      <c r="F4" s="12">
        <v>4250</v>
      </c>
      <c r="G4" s="12">
        <v>500</v>
      </c>
      <c r="H4" s="4"/>
      <c r="I4" s="2">
        <f>IF('1'!Z4="","",'1'!Z4)</f>
        <v>6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4908.3333333333339</v>
      </c>
      <c r="T4" s="15">
        <f>30-D4</f>
        <v>5</v>
      </c>
      <c r="U4" s="4"/>
      <c r="V4" s="4"/>
      <c r="W4" s="21">
        <f>SUM(U4:V4)</f>
        <v>0</v>
      </c>
      <c r="X4" s="24">
        <f>S4-W4</f>
        <v>4908.3333333333339</v>
      </c>
      <c r="Y4" s="32" t="str">
        <f>IF(Z4="","",CONCATENATE( '6'!AB2,Z4,'6'!Z2))</f>
        <v>يستحق بدل أجازة5أيام تصرف في الشهر التالي</v>
      </c>
      <c r="Z4" s="1">
        <f>IF(D4="","",IF(D4/5&gt;=6,6,IF(D4/5&gt;=5,5,IF(D4/5&gt;=4,4,IF(D4/5&gt;=3,3,IF(D4/5&gt;=2,2,IF(D4/5&gt;=1,1,"")))))))</f>
        <v>5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IF('1'!Z5="","",'1'!Z5)</f>
        <v/>
      </c>
      <c r="J5" s="4">
        <f t="shared" ref="J5:J10" si="1">E5/30*6</f>
        <v>0</v>
      </c>
      <c r="K5" s="9"/>
      <c r="L5" s="27"/>
      <c r="M5" s="9"/>
      <c r="N5" s="22"/>
      <c r="O5" s="9"/>
      <c r="P5" s="9"/>
      <c r="Q5" s="9"/>
      <c r="R5" s="9"/>
      <c r="S5" s="29">
        <f t="shared" ref="S5:S10" si="2">D5*((E5+H5)/30)+J5+L5+N5+O5+P5+Q5+R5</f>
        <v>0</v>
      </c>
      <c r="T5" s="16">
        <f t="shared" ref="T5:T10" si="3">30-D5</f>
        <v>30</v>
      </c>
      <c r="U5" s="9"/>
      <c r="V5" s="9"/>
      <c r="W5" s="22"/>
      <c r="X5" s="29">
        <f t="shared" ref="X5:X10" si="4">S5-W5</f>
        <v>0</v>
      </c>
      <c r="Y5" s="32" t="str">
        <f>IF(Z5="","",CONCATENATE( '6'!AB3,Z5,'6'!Z3))</f>
        <v/>
      </c>
      <c r="Z5" s="1" t="str">
        <f t="shared" ref="Z5:Z10" si="5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IF('1'!Z6="","",'1'!Z6)</f>
        <v/>
      </c>
      <c r="J6" s="4">
        <f t="shared" si="1"/>
        <v>0</v>
      </c>
      <c r="K6" s="9"/>
      <c r="L6" s="27"/>
      <c r="M6" s="9"/>
      <c r="N6" s="22"/>
      <c r="O6" s="9"/>
      <c r="P6" s="9"/>
      <c r="Q6" s="9"/>
      <c r="R6" s="9"/>
      <c r="S6" s="29">
        <f t="shared" si="2"/>
        <v>0</v>
      </c>
      <c r="T6" s="16">
        <f t="shared" si="3"/>
        <v>30</v>
      </c>
      <c r="U6" s="9"/>
      <c r="V6" s="9"/>
      <c r="W6" s="22"/>
      <c r="X6" s="29">
        <f t="shared" si="4"/>
        <v>0</v>
      </c>
      <c r="Y6" s="32" t="str">
        <f>IF(Z6="","",CONCATENATE( '6'!AB4,Z6,'6'!Z4))</f>
        <v/>
      </c>
      <c r="Z6" s="1" t="str">
        <f t="shared" si="5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IF('1'!Z7="","",'1'!Z7)</f>
        <v/>
      </c>
      <c r="J7" s="4">
        <f t="shared" si="1"/>
        <v>0</v>
      </c>
      <c r="K7" s="9"/>
      <c r="L7" s="27"/>
      <c r="M7" s="9"/>
      <c r="N7" s="22"/>
      <c r="O7" s="9"/>
      <c r="P7" s="9"/>
      <c r="Q7" s="9"/>
      <c r="R7" s="9"/>
      <c r="S7" s="29">
        <f t="shared" si="2"/>
        <v>0</v>
      </c>
      <c r="T7" s="16">
        <f t="shared" si="3"/>
        <v>30</v>
      </c>
      <c r="U7" s="9"/>
      <c r="V7" s="9"/>
      <c r="W7" s="22"/>
      <c r="X7" s="29">
        <f t="shared" si="4"/>
        <v>0</v>
      </c>
      <c r="Y7" s="32" t="str">
        <f>IF(Z7="","",CONCATENATE( '6'!AB5,Z7,'6'!Z5))</f>
        <v/>
      </c>
      <c r="Z7" s="1" t="str">
        <f t="shared" si="5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IF('1'!Z8="","",'1'!Z8)</f>
        <v/>
      </c>
      <c r="J8" s="4">
        <f t="shared" si="1"/>
        <v>0</v>
      </c>
      <c r="K8" s="9"/>
      <c r="L8" s="27"/>
      <c r="M8" s="9"/>
      <c r="N8" s="22"/>
      <c r="O8" s="9"/>
      <c r="P8" s="9"/>
      <c r="Q8" s="9"/>
      <c r="R8" s="9"/>
      <c r="S8" s="29">
        <f t="shared" si="2"/>
        <v>0</v>
      </c>
      <c r="T8" s="16">
        <f t="shared" si="3"/>
        <v>30</v>
      </c>
      <c r="U8" s="9"/>
      <c r="V8" s="9"/>
      <c r="W8" s="22"/>
      <c r="X8" s="29">
        <f t="shared" si="4"/>
        <v>0</v>
      </c>
      <c r="Y8" s="32" t="str">
        <f>IF(Z8="","",CONCATENATE( '6'!AB6,Z8,'6'!Z6))</f>
        <v/>
      </c>
      <c r="Z8" s="1" t="str">
        <f t="shared" si="5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IF('1'!Z9="","",'1'!Z9)</f>
        <v/>
      </c>
      <c r="J9" s="4">
        <f t="shared" si="1"/>
        <v>0</v>
      </c>
      <c r="K9" s="9"/>
      <c r="L9" s="27"/>
      <c r="M9" s="9"/>
      <c r="N9" s="22"/>
      <c r="O9" s="9"/>
      <c r="P9" s="9"/>
      <c r="Q9" s="9"/>
      <c r="R9" s="9"/>
      <c r="S9" s="29">
        <f t="shared" si="2"/>
        <v>0</v>
      </c>
      <c r="T9" s="16">
        <f t="shared" si="3"/>
        <v>30</v>
      </c>
      <c r="U9" s="9"/>
      <c r="V9" s="9"/>
      <c r="W9" s="22"/>
      <c r="X9" s="29">
        <f t="shared" si="4"/>
        <v>0</v>
      </c>
      <c r="Y9" s="32" t="str">
        <f>IF(Z9="","",CONCATENATE( '6'!AB7,Z9,'6'!Z7))</f>
        <v/>
      </c>
      <c r="Z9" s="1" t="str">
        <f t="shared" si="5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IF('1'!Z10="","",'1'!Z10)</f>
        <v/>
      </c>
      <c r="J10" s="4">
        <f t="shared" si="1"/>
        <v>0</v>
      </c>
      <c r="K10" s="11"/>
      <c r="L10" s="28"/>
      <c r="M10" s="11"/>
      <c r="N10" s="23"/>
      <c r="O10" s="11"/>
      <c r="P10" s="11"/>
      <c r="Q10" s="11"/>
      <c r="R10" s="11"/>
      <c r="S10" s="30">
        <f t="shared" si="2"/>
        <v>0</v>
      </c>
      <c r="T10" s="17">
        <f t="shared" si="3"/>
        <v>30</v>
      </c>
      <c r="U10" s="11"/>
      <c r="V10" s="11"/>
      <c r="W10" s="23"/>
      <c r="X10" s="30">
        <f t="shared" si="4"/>
        <v>0</v>
      </c>
      <c r="Y10" s="32" t="str">
        <f>IF(Z10="","",CONCATENATE( '6'!AB8,Z10,'6'!Z8))</f>
        <v/>
      </c>
      <c r="Z10" s="1" t="str">
        <f t="shared" si="5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AF10"/>
  <sheetViews>
    <sheetView rightToLeft="1" tabSelected="1" zoomScale="82" zoomScaleNormal="82" workbookViewId="0">
      <selection activeCell="F6" sqref="F6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3.375" style="1" customWidth="1"/>
    <col min="26" max="32" width="9" style="1"/>
  </cols>
  <sheetData>
    <row r="2" spans="1:26">
      <c r="B2" s="1" t="s">
        <v>40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2">
        <f>IF('12'!Z4="","",'12'!Z4)</f>
        <v>1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5700</v>
      </c>
      <c r="T4" s="15">
        <f>30-D4</f>
        <v>0</v>
      </c>
      <c r="U4" s="4"/>
      <c r="V4" s="4"/>
      <c r="W4" s="21">
        <f>SUM(U4:V4)</f>
        <v>0</v>
      </c>
      <c r="X4" s="24">
        <f>S4-W4</f>
        <v>5700</v>
      </c>
      <c r="Y4" s="32" t="str">
        <f>IF(Z4="","",CONCATENATE( '6'!AB2,Z4,'6'!Z2))</f>
        <v>يستحق بدل أجازة6أيام تصرف في الشهر التالي</v>
      </c>
      <c r="Z4" s="1">
        <f>IF(D4="","",IF(D4/5&gt;=6,6,IF(D4/5&gt;=5,5,IF(D4/5&gt;=4,4,IF(D4/5&gt;=3,3,IF(D4/5&gt;=2,2,IF(D4/5&gt;=1,1,"")))))))</f>
        <v>6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IF('12'!Z5="","",'12'!Z5)</f>
        <v/>
      </c>
      <c r="J5" s="4">
        <f t="shared" ref="J5:J10" si="1">E5/30*6</f>
        <v>0</v>
      </c>
      <c r="K5" s="9"/>
      <c r="L5" s="27"/>
      <c r="M5" s="9"/>
      <c r="N5" s="22"/>
      <c r="O5" s="9"/>
      <c r="P5" s="9"/>
      <c r="Q5" s="9"/>
      <c r="R5" s="9"/>
      <c r="S5" s="29">
        <f t="shared" ref="S5:S10" si="2">D5*((E5+H5)/30)+J5+L5+N5+O5+P5+Q5+R5</f>
        <v>0</v>
      </c>
      <c r="T5" s="16">
        <f t="shared" ref="T5:T10" si="3">30-D5</f>
        <v>30</v>
      </c>
      <c r="U5" s="9"/>
      <c r="V5" s="9"/>
      <c r="W5" s="22"/>
      <c r="X5" s="29">
        <f t="shared" ref="X5:X10" si="4">S5-W5</f>
        <v>0</v>
      </c>
      <c r="Y5" s="32" t="str">
        <f>IF(Z5="","",CONCATENATE( '6'!AB3,Z5,'6'!Z3))</f>
        <v/>
      </c>
      <c r="Z5" s="1" t="str">
        <f t="shared" ref="Z5:Z10" si="5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IF('12'!Z6="","",'12'!Z6)</f>
        <v/>
      </c>
      <c r="J6" s="4">
        <f t="shared" si="1"/>
        <v>0</v>
      </c>
      <c r="K6" s="9"/>
      <c r="L6" s="27"/>
      <c r="M6" s="9"/>
      <c r="N6" s="22"/>
      <c r="O6" s="9"/>
      <c r="P6" s="9"/>
      <c r="Q6" s="9"/>
      <c r="R6" s="9"/>
      <c r="S6" s="29">
        <f t="shared" si="2"/>
        <v>0</v>
      </c>
      <c r="T6" s="16">
        <f t="shared" si="3"/>
        <v>30</v>
      </c>
      <c r="U6" s="9"/>
      <c r="V6" s="9"/>
      <c r="W6" s="22"/>
      <c r="X6" s="29">
        <f t="shared" si="4"/>
        <v>0</v>
      </c>
      <c r="Y6" s="32" t="str">
        <f>IF(Z6="","",CONCATENATE( '6'!AB4,Z6,'6'!Z4))</f>
        <v/>
      </c>
      <c r="Z6" s="1" t="str">
        <f t="shared" si="5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IF('12'!Z7="","",'12'!Z7)</f>
        <v/>
      </c>
      <c r="J7" s="4">
        <f t="shared" si="1"/>
        <v>0</v>
      </c>
      <c r="K7" s="9"/>
      <c r="L7" s="27"/>
      <c r="M7" s="9"/>
      <c r="N7" s="22"/>
      <c r="O7" s="9"/>
      <c r="P7" s="9"/>
      <c r="Q7" s="9"/>
      <c r="R7" s="9"/>
      <c r="S7" s="29">
        <f t="shared" si="2"/>
        <v>0</v>
      </c>
      <c r="T7" s="16">
        <f t="shared" si="3"/>
        <v>30</v>
      </c>
      <c r="U7" s="9"/>
      <c r="V7" s="9"/>
      <c r="W7" s="22"/>
      <c r="X7" s="29">
        <f t="shared" si="4"/>
        <v>0</v>
      </c>
      <c r="Y7" s="32" t="str">
        <f>IF(Z7="","",CONCATENATE( '6'!AB5,Z7,'6'!Z5))</f>
        <v/>
      </c>
      <c r="Z7" s="1" t="str">
        <f t="shared" si="5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IF('12'!Z8="","",'12'!Z8)</f>
        <v/>
      </c>
      <c r="J8" s="4">
        <f t="shared" si="1"/>
        <v>0</v>
      </c>
      <c r="K8" s="9"/>
      <c r="L8" s="27"/>
      <c r="M8" s="9"/>
      <c r="N8" s="22"/>
      <c r="O8" s="9"/>
      <c r="P8" s="9"/>
      <c r="Q8" s="9"/>
      <c r="R8" s="9"/>
      <c r="S8" s="29">
        <f t="shared" si="2"/>
        <v>0</v>
      </c>
      <c r="T8" s="16">
        <f t="shared" si="3"/>
        <v>30</v>
      </c>
      <c r="U8" s="9"/>
      <c r="V8" s="9"/>
      <c r="W8" s="22"/>
      <c r="X8" s="29">
        <f t="shared" si="4"/>
        <v>0</v>
      </c>
      <c r="Y8" s="32" t="str">
        <f>IF(Z8="","",CONCATENATE( '6'!AB6,Z8,'6'!Z6))</f>
        <v/>
      </c>
      <c r="Z8" s="1" t="str">
        <f t="shared" si="5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IF('12'!Z9="","",'12'!Z9)</f>
        <v/>
      </c>
      <c r="J9" s="4">
        <f t="shared" si="1"/>
        <v>0</v>
      </c>
      <c r="K9" s="9"/>
      <c r="L9" s="27"/>
      <c r="M9" s="9"/>
      <c r="N9" s="22"/>
      <c r="O9" s="9"/>
      <c r="P9" s="9"/>
      <c r="Q9" s="9"/>
      <c r="R9" s="9"/>
      <c r="S9" s="29">
        <f t="shared" si="2"/>
        <v>0</v>
      </c>
      <c r="T9" s="16">
        <f t="shared" si="3"/>
        <v>30</v>
      </c>
      <c r="U9" s="9"/>
      <c r="V9" s="9"/>
      <c r="W9" s="22"/>
      <c r="X9" s="29">
        <f t="shared" si="4"/>
        <v>0</v>
      </c>
      <c r="Y9" s="32" t="str">
        <f>IF(Z9="","",CONCATENATE( '6'!AB7,Z9,'6'!Z7))</f>
        <v/>
      </c>
      <c r="Z9" s="1" t="str">
        <f t="shared" si="5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IF('12'!Z10="","",'12'!Z10)</f>
        <v/>
      </c>
      <c r="J10" s="4">
        <f t="shared" si="1"/>
        <v>0</v>
      </c>
      <c r="K10" s="11"/>
      <c r="L10" s="28"/>
      <c r="M10" s="11"/>
      <c r="N10" s="23"/>
      <c r="O10" s="11"/>
      <c r="P10" s="11"/>
      <c r="Q10" s="11"/>
      <c r="R10" s="11"/>
      <c r="S10" s="30">
        <f t="shared" si="2"/>
        <v>0</v>
      </c>
      <c r="T10" s="17">
        <f t="shared" si="3"/>
        <v>30</v>
      </c>
      <c r="U10" s="11"/>
      <c r="V10" s="11"/>
      <c r="W10" s="23"/>
      <c r="X10" s="30">
        <f t="shared" si="4"/>
        <v>0</v>
      </c>
      <c r="Y10" s="32" t="str">
        <f>IF(Z10="","",CONCATENATE( '6'!AB8,Z10,'6'!Z8))</f>
        <v/>
      </c>
      <c r="Z10" s="1" t="str">
        <f t="shared" si="5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10"/>
  <sheetViews>
    <sheetView rightToLeft="1" zoomScale="82" zoomScaleNormal="82" workbookViewId="0">
      <selection activeCell="D5" sqref="D5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11.625" style="1" customWidth="1"/>
    <col min="26" max="32" width="9" style="1"/>
  </cols>
  <sheetData>
    <row r="2" spans="1:26">
      <c r="B2" s="1" t="s">
        <v>29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10</v>
      </c>
      <c r="E4" s="21">
        <f>F4+G4</f>
        <v>4750</v>
      </c>
      <c r="F4" s="12">
        <v>4250</v>
      </c>
      <c r="G4" s="12">
        <v>500</v>
      </c>
      <c r="H4" s="4"/>
      <c r="I4" s="2">
        <f>IF('10'!Z4="","",'10'!Z4)</f>
        <v>3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2533.3333333333335</v>
      </c>
      <c r="T4" s="15">
        <f>30-D4</f>
        <v>20</v>
      </c>
      <c r="U4" s="4"/>
      <c r="V4" s="4"/>
      <c r="W4" s="21">
        <f>SUM(U4:V4)</f>
        <v>0</v>
      </c>
      <c r="X4" s="24">
        <f>S4-W4</f>
        <v>2533.3333333333335</v>
      </c>
      <c r="Y4" s="32" t="str">
        <f>IF(Z4="","",CONCATENATE( '6'!AB2,Z4,'6'!Z2))</f>
        <v>يستحق بدل أجازة2أيام تصرف في الشهر التالي</v>
      </c>
      <c r="Z4" s="1">
        <f>IF(D4="","",IF(D4/5&gt;=6,6,IF(D4/5&gt;=5,5,IF(D4/5&gt;=4,4,IF(D4/5&gt;=3,3,IF(D4/5&gt;=2,2,IF(D4/5&gt;=1,1,"")))))))</f>
        <v>2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IF('10'!Z5="","",'10'!Z5)</f>
        <v/>
      </c>
      <c r="J5" s="4">
        <f t="shared" ref="J5:J10" si="1">E5/30*6</f>
        <v>0</v>
      </c>
      <c r="K5" s="9"/>
      <c r="L5" s="27"/>
      <c r="M5" s="9"/>
      <c r="N5" s="22"/>
      <c r="O5" s="9"/>
      <c r="P5" s="9"/>
      <c r="Q5" s="9"/>
      <c r="R5" s="9"/>
      <c r="S5" s="29">
        <f>D5*((E5+H5)/30)+J5+L5+N5+O5+P5+Q5+R5</f>
        <v>0</v>
      </c>
      <c r="T5" s="16">
        <f t="shared" ref="T5:T10" si="2">30-D5</f>
        <v>30</v>
      </c>
      <c r="U5" s="9"/>
      <c r="V5" s="9"/>
      <c r="W5" s="22"/>
      <c r="X5" s="29">
        <f t="shared" ref="X5:X10" si="3">S5-W5</f>
        <v>0</v>
      </c>
      <c r="Y5" s="32" t="str">
        <f>IF(Z5="","",CONCATENATE( '6'!AB3,Z5,'6'!Z3))</f>
        <v/>
      </c>
      <c r="Z5" s="1" t="str">
        <f t="shared" ref="Z5:Z10" si="4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IF('10'!Z6="","",'10'!Z6)</f>
        <v/>
      </c>
      <c r="J6" s="4">
        <f t="shared" si="1"/>
        <v>0</v>
      </c>
      <c r="K6" s="9"/>
      <c r="L6" s="27"/>
      <c r="M6" s="9"/>
      <c r="N6" s="22"/>
      <c r="O6" s="9"/>
      <c r="P6" s="9"/>
      <c r="Q6" s="9"/>
      <c r="R6" s="9"/>
      <c r="S6" s="29">
        <f>D6*((E6+H6)/30)+J6+L6+N6+O6+P6+Q6+R6</f>
        <v>0</v>
      </c>
      <c r="T6" s="16">
        <f t="shared" si="2"/>
        <v>30</v>
      </c>
      <c r="U6" s="9"/>
      <c r="V6" s="9"/>
      <c r="W6" s="22"/>
      <c r="X6" s="29">
        <f t="shared" si="3"/>
        <v>0</v>
      </c>
      <c r="Y6" s="32" t="str">
        <f>IF(Z6="","",CONCATENATE( '6'!AB4,Z6,'6'!Z4))</f>
        <v/>
      </c>
      <c r="Z6" s="1" t="str">
        <f t="shared" si="4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IF('10'!Z7="","",'10'!Z7)</f>
        <v/>
      </c>
      <c r="J7" s="4">
        <f t="shared" si="1"/>
        <v>0</v>
      </c>
      <c r="K7" s="9"/>
      <c r="L7" s="27"/>
      <c r="M7" s="9"/>
      <c r="N7" s="22"/>
      <c r="O7" s="9"/>
      <c r="P7" s="9"/>
      <c r="Q7" s="9"/>
      <c r="R7" s="9"/>
      <c r="S7" s="29">
        <f>D7*((E7+H7)/30)+J7+L7+N7+O7+P7+Q7+R7</f>
        <v>0</v>
      </c>
      <c r="T7" s="16">
        <f t="shared" si="2"/>
        <v>30</v>
      </c>
      <c r="U7" s="9"/>
      <c r="V7" s="9"/>
      <c r="W7" s="22"/>
      <c r="X7" s="29">
        <f t="shared" si="3"/>
        <v>0</v>
      </c>
      <c r="Y7" s="32" t="str">
        <f>IF(Z7="","",CONCATENATE( '6'!AB5,Z7,'6'!Z5))</f>
        <v/>
      </c>
      <c r="Z7" s="1" t="str">
        <f t="shared" si="4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IF('10'!Z8="","",'10'!Z8)</f>
        <v/>
      </c>
      <c r="J8" s="4">
        <f t="shared" si="1"/>
        <v>0</v>
      </c>
      <c r="K8" s="9"/>
      <c r="L8" s="27"/>
      <c r="M8" s="9"/>
      <c r="N8" s="22"/>
      <c r="O8" s="9"/>
      <c r="P8" s="9"/>
      <c r="Q8" s="9"/>
      <c r="R8" s="9"/>
      <c r="S8" s="29">
        <f>D8*((E8+H8)/30)+J8+L8+N8+O8+P8+Q8+R8</f>
        <v>0</v>
      </c>
      <c r="T8" s="16">
        <f t="shared" si="2"/>
        <v>30</v>
      </c>
      <c r="U8" s="9"/>
      <c r="V8" s="9"/>
      <c r="W8" s="22"/>
      <c r="X8" s="29">
        <f t="shared" si="3"/>
        <v>0</v>
      </c>
      <c r="Y8" s="32" t="str">
        <f>IF(Z8="","",CONCATENATE( '6'!AB6,Z8,'6'!Z6))</f>
        <v/>
      </c>
      <c r="Z8" s="1" t="str">
        <f t="shared" si="4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IF('10'!Z9="","",'10'!Z9)</f>
        <v/>
      </c>
      <c r="J9" s="4">
        <f t="shared" si="1"/>
        <v>0</v>
      </c>
      <c r="K9" s="9"/>
      <c r="L9" s="27"/>
      <c r="M9" s="9"/>
      <c r="N9" s="22"/>
      <c r="O9" s="9"/>
      <c r="P9" s="9"/>
      <c r="Q9" s="9"/>
      <c r="R9" s="9"/>
      <c r="S9" s="29">
        <f>D9*((E9+H9)/30)+J9+L9+N9+O9+P9+Q9+R9</f>
        <v>0</v>
      </c>
      <c r="T9" s="16">
        <f t="shared" si="2"/>
        <v>30</v>
      </c>
      <c r="U9" s="9"/>
      <c r="V9" s="9"/>
      <c r="W9" s="22"/>
      <c r="X9" s="29">
        <f t="shared" si="3"/>
        <v>0</v>
      </c>
      <c r="Y9" s="32" t="str">
        <f>IF(Z9="","",CONCATENATE( '6'!AB7,Z9,'6'!Z7))</f>
        <v/>
      </c>
      <c r="Z9" s="1" t="str">
        <f t="shared" si="4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IF('10'!Z10="","",'10'!Z10)</f>
        <v/>
      </c>
      <c r="J10" s="4">
        <f t="shared" si="1"/>
        <v>0</v>
      </c>
      <c r="K10" s="11"/>
      <c r="L10" s="28"/>
      <c r="M10" s="11"/>
      <c r="N10" s="23"/>
      <c r="O10" s="11"/>
      <c r="P10" s="11"/>
      <c r="Q10" s="11"/>
      <c r="R10" s="11"/>
      <c r="S10" s="30">
        <f>D10*((E10+H10)/30)+J10+L10+N10+O10+P10+Q10+R10</f>
        <v>0</v>
      </c>
      <c r="T10" s="17">
        <f t="shared" si="2"/>
        <v>30</v>
      </c>
      <c r="U10" s="11"/>
      <c r="V10" s="11"/>
      <c r="W10" s="23"/>
      <c r="X10" s="30">
        <f t="shared" si="3"/>
        <v>0</v>
      </c>
      <c r="Y10" s="32" t="str">
        <f>IF(Z10="","",CONCATENATE( '6'!AB8,Z10,'6'!Z8))</f>
        <v/>
      </c>
      <c r="Z10" s="1" t="str">
        <f t="shared" si="4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F10"/>
  <sheetViews>
    <sheetView rightToLeft="1" zoomScale="82" zoomScaleNormal="82" workbookViewId="0">
      <selection activeCell="A5" sqref="A5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2.875" style="1" customWidth="1"/>
    <col min="26" max="32" width="9" style="1"/>
  </cols>
  <sheetData>
    <row r="2" spans="1:26">
      <c r="B2" s="1" t="s">
        <v>28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15</v>
      </c>
      <c r="E4" s="21">
        <f>F4+G4</f>
        <v>4750</v>
      </c>
      <c r="F4" s="12">
        <v>4250</v>
      </c>
      <c r="G4" s="12">
        <v>500</v>
      </c>
      <c r="H4" s="4"/>
      <c r="I4" s="2">
        <f>IF('9'!Z4="","",'9'!Z4)</f>
        <v>4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3325</v>
      </c>
      <c r="T4" s="15">
        <f>30-D4</f>
        <v>15</v>
      </c>
      <c r="U4" s="4"/>
      <c r="V4" s="4"/>
      <c r="W4" s="21">
        <f>SUM(U4:V4)</f>
        <v>0</v>
      </c>
      <c r="X4" s="24">
        <f>S4-W4</f>
        <v>3325</v>
      </c>
      <c r="Y4" s="32" t="str">
        <f>IF(Z4="","",CONCATENATE( '6'!AB2,Z4,'6'!Z2))</f>
        <v>يستحق بدل أجازة3أيام تصرف في الشهر التالي</v>
      </c>
      <c r="Z4" s="1">
        <f>IF(D4="","",IF(D4/5&gt;=6,6,IF(D4/5&gt;=5,5,IF(D4/5&gt;=4,4,IF(D4/5&gt;=3,3,IF(D4/5&gt;=2,2,IF(D4/5&gt;=1,1,"")))))))</f>
        <v>3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IF('9'!Z5="","",'9'!Z5)</f>
        <v/>
      </c>
      <c r="J5" s="9"/>
      <c r="K5" s="9"/>
      <c r="L5" s="27"/>
      <c r="M5" s="9"/>
      <c r="N5" s="22"/>
      <c r="O5" s="9"/>
      <c r="P5" s="9"/>
      <c r="Q5" s="9"/>
      <c r="R5" s="9"/>
      <c r="S5" s="29">
        <f t="shared" ref="S5:S10" si="1">D5*((E5+H5)/30)+J5+L5+N5+O5+P5+Q5+R5</f>
        <v>0</v>
      </c>
      <c r="T5" s="16">
        <f t="shared" ref="T5:T10" si="2">30-D5</f>
        <v>30</v>
      </c>
      <c r="U5" s="9"/>
      <c r="V5" s="9"/>
      <c r="W5" s="22"/>
      <c r="X5" s="29">
        <f t="shared" ref="X5:X10" si="3">S5-W5</f>
        <v>0</v>
      </c>
      <c r="Y5" s="32" t="str">
        <f>IF(Z5="","",CONCATENATE( '6'!AB3,Z5,'6'!Z3))</f>
        <v/>
      </c>
      <c r="Z5" s="1" t="str">
        <f t="shared" ref="Z5:Z10" si="4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IF('9'!Z6="","",'9'!Z6)</f>
        <v/>
      </c>
      <c r="J6" s="9"/>
      <c r="K6" s="9"/>
      <c r="L6" s="27"/>
      <c r="M6" s="9"/>
      <c r="N6" s="22"/>
      <c r="O6" s="9"/>
      <c r="P6" s="9"/>
      <c r="Q6" s="9"/>
      <c r="R6" s="9"/>
      <c r="S6" s="29">
        <f t="shared" si="1"/>
        <v>0</v>
      </c>
      <c r="T6" s="16">
        <f t="shared" si="2"/>
        <v>30</v>
      </c>
      <c r="U6" s="9"/>
      <c r="V6" s="9"/>
      <c r="W6" s="22"/>
      <c r="X6" s="29">
        <f t="shared" si="3"/>
        <v>0</v>
      </c>
      <c r="Y6" s="32" t="str">
        <f>IF(Z6="","",CONCATENATE( '6'!AB4,Z6,'6'!Z4))</f>
        <v/>
      </c>
      <c r="Z6" s="1" t="str">
        <f t="shared" si="4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IF('9'!Z7="","",'9'!Z7)</f>
        <v/>
      </c>
      <c r="J7" s="9"/>
      <c r="K7" s="9"/>
      <c r="L7" s="27"/>
      <c r="M7" s="9"/>
      <c r="N7" s="22"/>
      <c r="O7" s="9"/>
      <c r="P7" s="9"/>
      <c r="Q7" s="9"/>
      <c r="R7" s="9"/>
      <c r="S7" s="29">
        <f t="shared" si="1"/>
        <v>0</v>
      </c>
      <c r="T7" s="16">
        <f t="shared" si="2"/>
        <v>30</v>
      </c>
      <c r="U7" s="9"/>
      <c r="V7" s="9"/>
      <c r="W7" s="22"/>
      <c r="X7" s="29">
        <f t="shared" si="3"/>
        <v>0</v>
      </c>
      <c r="Y7" s="32" t="str">
        <f>IF(Z7="","",CONCATENATE( '6'!AB5,Z7,'6'!Z5))</f>
        <v/>
      </c>
      <c r="Z7" s="1" t="str">
        <f t="shared" si="4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IF('9'!Z8="","",'9'!Z8)</f>
        <v/>
      </c>
      <c r="J8" s="9"/>
      <c r="K8" s="9"/>
      <c r="L8" s="27"/>
      <c r="M8" s="9"/>
      <c r="N8" s="22"/>
      <c r="O8" s="9"/>
      <c r="P8" s="9"/>
      <c r="Q8" s="9"/>
      <c r="R8" s="9"/>
      <c r="S8" s="29">
        <f t="shared" si="1"/>
        <v>0</v>
      </c>
      <c r="T8" s="16">
        <f t="shared" si="2"/>
        <v>30</v>
      </c>
      <c r="U8" s="9"/>
      <c r="V8" s="9"/>
      <c r="W8" s="22"/>
      <c r="X8" s="29">
        <f t="shared" si="3"/>
        <v>0</v>
      </c>
      <c r="Y8" s="32" t="str">
        <f>IF(Z8="","",CONCATENATE( '6'!AB6,Z8,'6'!Z6))</f>
        <v/>
      </c>
      <c r="Z8" s="1" t="str">
        <f t="shared" si="4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IF('9'!Z9="","",'9'!Z9)</f>
        <v/>
      </c>
      <c r="J9" s="9"/>
      <c r="K9" s="9"/>
      <c r="L9" s="27"/>
      <c r="M9" s="9"/>
      <c r="N9" s="22"/>
      <c r="O9" s="9"/>
      <c r="P9" s="9"/>
      <c r="Q9" s="9"/>
      <c r="R9" s="9"/>
      <c r="S9" s="29">
        <f t="shared" si="1"/>
        <v>0</v>
      </c>
      <c r="T9" s="16">
        <f t="shared" si="2"/>
        <v>30</v>
      </c>
      <c r="U9" s="9"/>
      <c r="V9" s="9"/>
      <c r="W9" s="22"/>
      <c r="X9" s="29">
        <f t="shared" si="3"/>
        <v>0</v>
      </c>
      <c r="Y9" s="32" t="str">
        <f>IF(Z9="","",CONCATENATE( '6'!AB7,Z9,'6'!Z7))</f>
        <v/>
      </c>
      <c r="Z9" s="1" t="str">
        <f t="shared" si="4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IF('9'!Z10="","",'9'!Z10)</f>
        <v/>
      </c>
      <c r="J10" s="11"/>
      <c r="K10" s="11"/>
      <c r="L10" s="28"/>
      <c r="M10" s="11"/>
      <c r="N10" s="23"/>
      <c r="O10" s="11"/>
      <c r="P10" s="11"/>
      <c r="Q10" s="11"/>
      <c r="R10" s="11"/>
      <c r="S10" s="30">
        <f t="shared" si="1"/>
        <v>0</v>
      </c>
      <c r="T10" s="17">
        <f t="shared" si="2"/>
        <v>30</v>
      </c>
      <c r="U10" s="11"/>
      <c r="V10" s="11"/>
      <c r="W10" s="23"/>
      <c r="X10" s="30">
        <f t="shared" si="3"/>
        <v>0</v>
      </c>
      <c r="Y10" s="32" t="str">
        <f>IF(Z10="","",CONCATENATE( '6'!AB8,Z10,'6'!Z8))</f>
        <v/>
      </c>
      <c r="Z10" s="1" t="str">
        <f t="shared" si="4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10"/>
  <sheetViews>
    <sheetView rightToLeft="1" zoomScale="82" zoomScaleNormal="82" workbookViewId="0">
      <selection activeCell="D4" sqref="D4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11.625" style="1" customWidth="1"/>
    <col min="26" max="32" width="9" style="1"/>
  </cols>
  <sheetData>
    <row r="2" spans="1:26">
      <c r="B2" s="1" t="s">
        <v>27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20</v>
      </c>
      <c r="E4" s="21">
        <f>F4+G4</f>
        <v>4750</v>
      </c>
      <c r="F4" s="12">
        <v>4250</v>
      </c>
      <c r="G4" s="12">
        <v>500</v>
      </c>
      <c r="H4" s="4"/>
      <c r="I4" s="2">
        <f>IF('8'!Z4="","",'8'!Z4)</f>
        <v>5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4116.666666666667</v>
      </c>
      <c r="T4" s="15">
        <f>30-D4</f>
        <v>10</v>
      </c>
      <c r="U4" s="4"/>
      <c r="V4" s="4"/>
      <c r="W4" s="21">
        <f>SUM(U4:V4)</f>
        <v>0</v>
      </c>
      <c r="X4" s="24">
        <f>S4-W4</f>
        <v>4116.666666666667</v>
      </c>
      <c r="Y4" s="32" t="str">
        <f>IF(Z4="","",CONCATENATE( '6'!AB2,Z4,'6'!Z2))</f>
        <v>يستحق بدل أجازة4أيام تصرف في الشهر التالي</v>
      </c>
      <c r="Z4" s="1">
        <f>IF(D4="","",IF(D4/5&gt;=6,6,IF(D4/5&gt;=5,5,IF(D4/5&gt;=4,4,IF(D4/5&gt;=3,3,IF(D4/5&gt;=2,2,IF(D4/5&gt;=1,1,"")))))))</f>
        <v>4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IF('8'!Z5="","",'8'!Z5)</f>
        <v/>
      </c>
      <c r="J5" s="9"/>
      <c r="K5" s="9"/>
      <c r="L5" s="27"/>
      <c r="M5" s="9"/>
      <c r="N5" s="22"/>
      <c r="O5" s="9"/>
      <c r="P5" s="9"/>
      <c r="Q5" s="9"/>
      <c r="R5" s="9"/>
      <c r="S5" s="29">
        <f t="shared" ref="S5:S10" si="1">D5*((E5+H5)/30)+J5+L5+N5+O5+P5+Q5+R5</f>
        <v>0</v>
      </c>
      <c r="T5" s="16">
        <f t="shared" ref="T5:T10" si="2">30-D5</f>
        <v>30</v>
      </c>
      <c r="U5" s="9"/>
      <c r="V5" s="9"/>
      <c r="W5" s="22"/>
      <c r="X5" s="29">
        <f t="shared" ref="X5:X10" si="3">S5-W5</f>
        <v>0</v>
      </c>
      <c r="Y5" s="32" t="str">
        <f>IF(Z5="","",CONCATENATE( '6'!AB3,Z5,'6'!Z3))</f>
        <v/>
      </c>
      <c r="Z5" s="1" t="str">
        <f t="shared" ref="Z5:Z10" si="4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IF('8'!Z6="","",'8'!Z6)</f>
        <v/>
      </c>
      <c r="J6" s="9"/>
      <c r="K6" s="9"/>
      <c r="L6" s="27"/>
      <c r="M6" s="9"/>
      <c r="N6" s="22"/>
      <c r="O6" s="9"/>
      <c r="P6" s="9"/>
      <c r="Q6" s="9"/>
      <c r="R6" s="9"/>
      <c r="S6" s="29">
        <f t="shared" si="1"/>
        <v>0</v>
      </c>
      <c r="T6" s="16">
        <f t="shared" si="2"/>
        <v>30</v>
      </c>
      <c r="U6" s="9"/>
      <c r="V6" s="9"/>
      <c r="W6" s="22"/>
      <c r="X6" s="29">
        <f t="shared" si="3"/>
        <v>0</v>
      </c>
      <c r="Y6" s="32" t="str">
        <f>IF(Z6="","",CONCATENATE( '6'!AB4,Z6,'6'!Z4))</f>
        <v/>
      </c>
      <c r="Z6" s="1" t="str">
        <f t="shared" si="4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IF('8'!Z7="","",'8'!Z7)</f>
        <v/>
      </c>
      <c r="J7" s="9"/>
      <c r="K7" s="9"/>
      <c r="L7" s="27"/>
      <c r="M7" s="9"/>
      <c r="N7" s="22"/>
      <c r="O7" s="9"/>
      <c r="P7" s="9"/>
      <c r="Q7" s="9"/>
      <c r="R7" s="9"/>
      <c r="S7" s="29">
        <f t="shared" si="1"/>
        <v>0</v>
      </c>
      <c r="T7" s="16">
        <f t="shared" si="2"/>
        <v>30</v>
      </c>
      <c r="U7" s="9"/>
      <c r="V7" s="9"/>
      <c r="W7" s="22"/>
      <c r="X7" s="29">
        <f t="shared" si="3"/>
        <v>0</v>
      </c>
      <c r="Y7" s="32" t="str">
        <f>IF(Z7="","",CONCATENATE( '6'!AB5,Z7,'6'!Z5))</f>
        <v/>
      </c>
      <c r="Z7" s="1" t="str">
        <f t="shared" si="4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IF('8'!Z8="","",'8'!Z8)</f>
        <v/>
      </c>
      <c r="J8" s="9"/>
      <c r="K8" s="9"/>
      <c r="L8" s="27"/>
      <c r="M8" s="9"/>
      <c r="N8" s="22"/>
      <c r="O8" s="9"/>
      <c r="P8" s="9"/>
      <c r="Q8" s="9"/>
      <c r="R8" s="9"/>
      <c r="S8" s="29">
        <f t="shared" si="1"/>
        <v>0</v>
      </c>
      <c r="T8" s="16">
        <f t="shared" si="2"/>
        <v>30</v>
      </c>
      <c r="U8" s="9"/>
      <c r="V8" s="9"/>
      <c r="W8" s="22"/>
      <c r="X8" s="29">
        <f t="shared" si="3"/>
        <v>0</v>
      </c>
      <c r="Y8" s="32" t="str">
        <f>IF(Z8="","",CONCATENATE( '6'!AB6,Z8,'6'!Z6))</f>
        <v/>
      </c>
      <c r="Z8" s="1" t="str">
        <f t="shared" si="4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IF('8'!Z9="","",'8'!Z9)</f>
        <v/>
      </c>
      <c r="J9" s="9"/>
      <c r="K9" s="9"/>
      <c r="L9" s="27"/>
      <c r="M9" s="9"/>
      <c r="N9" s="22"/>
      <c r="O9" s="9"/>
      <c r="P9" s="9"/>
      <c r="Q9" s="9"/>
      <c r="R9" s="9"/>
      <c r="S9" s="29">
        <f t="shared" si="1"/>
        <v>0</v>
      </c>
      <c r="T9" s="16">
        <f t="shared" si="2"/>
        <v>30</v>
      </c>
      <c r="U9" s="9"/>
      <c r="V9" s="9"/>
      <c r="W9" s="22"/>
      <c r="X9" s="29">
        <f t="shared" si="3"/>
        <v>0</v>
      </c>
      <c r="Y9" s="32" t="str">
        <f>IF(Z9="","",CONCATENATE( '6'!AB7,Z9,'6'!Z7))</f>
        <v/>
      </c>
      <c r="Z9" s="1" t="str">
        <f t="shared" si="4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IF('8'!Z10="","",'8'!Z10)</f>
        <v/>
      </c>
      <c r="J10" s="11"/>
      <c r="K10" s="11"/>
      <c r="L10" s="28"/>
      <c r="M10" s="11"/>
      <c r="N10" s="23"/>
      <c r="O10" s="11"/>
      <c r="P10" s="11"/>
      <c r="Q10" s="11"/>
      <c r="R10" s="11"/>
      <c r="S10" s="30">
        <f t="shared" si="1"/>
        <v>0</v>
      </c>
      <c r="T10" s="17">
        <f t="shared" si="2"/>
        <v>30</v>
      </c>
      <c r="U10" s="11"/>
      <c r="V10" s="11"/>
      <c r="W10" s="23"/>
      <c r="X10" s="30">
        <f t="shared" si="3"/>
        <v>0</v>
      </c>
      <c r="Y10" s="32" t="str">
        <f>IF(Z10="","",CONCATENATE( '6'!AB8,Z10,'6'!Z8))</f>
        <v/>
      </c>
      <c r="Z10" s="1" t="str">
        <f t="shared" si="4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10"/>
  <sheetViews>
    <sheetView rightToLeft="1" zoomScale="82" zoomScaleNormal="82" workbookViewId="0">
      <selection activeCell="A4" sqref="A4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1.75" style="1" customWidth="1"/>
    <col min="26" max="32" width="9" style="1"/>
  </cols>
  <sheetData>
    <row r="2" spans="1:26">
      <c r="B2" s="1" t="s">
        <v>26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  <c r="Z3" s="1" t="s">
        <v>36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25</v>
      </c>
      <c r="E4" s="21">
        <f>F4+G4</f>
        <v>4750</v>
      </c>
      <c r="F4" s="12">
        <v>4250</v>
      </c>
      <c r="G4" s="12">
        <v>500</v>
      </c>
      <c r="H4" s="4"/>
      <c r="I4" s="2">
        <f>IF('7'!Z4="","",'7'!Z4)</f>
        <v>6</v>
      </c>
      <c r="J4" s="4">
        <f>IF(I4="",0,(E4/30)*I4)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4908.3333333333339</v>
      </c>
      <c r="T4" s="15">
        <f>30-D4</f>
        <v>5</v>
      </c>
      <c r="U4" s="4"/>
      <c r="V4" s="4"/>
      <c r="W4" s="21">
        <f>SUM(U4:V4)</f>
        <v>0</v>
      </c>
      <c r="X4" s="24">
        <f>S4-W4</f>
        <v>4908.3333333333339</v>
      </c>
      <c r="Y4" s="32" t="str">
        <f>IF(Z4="","",CONCATENATE( '6'!AB2,Z4,'6'!Z2))</f>
        <v>يستحق بدل أجازة5أيام تصرف في الشهر التالي</v>
      </c>
      <c r="Z4" s="1">
        <f>IF(D4="","",IF(D4/5&gt;=6,6,IF(D4/5&gt;=5,5,IF(D4/5&gt;=4,4,IF(D4/5&gt;=3,3,IF(D4/5&gt;=2,2,IF(D4/5&gt;=1,1,"")))))))</f>
        <v>5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IF('7'!Z5="","",'7'!Z5)</f>
        <v/>
      </c>
      <c r="J5" s="4">
        <f t="shared" ref="J5:J10" si="1">IF(I5="",0,(E5/30)*I5)</f>
        <v>0</v>
      </c>
      <c r="K5" s="9"/>
      <c r="L5" s="27"/>
      <c r="M5" s="9"/>
      <c r="N5" s="22"/>
      <c r="O5" s="9"/>
      <c r="P5" s="9"/>
      <c r="Q5" s="9"/>
      <c r="R5" s="9"/>
      <c r="S5" s="29">
        <f t="shared" ref="S5:S10" si="2">D5*((E5+H5)/30)+J5+L5+N5+O5+P5+Q5+R5</f>
        <v>0</v>
      </c>
      <c r="T5" s="16">
        <f t="shared" ref="T5:T10" si="3">30-D5</f>
        <v>30</v>
      </c>
      <c r="U5" s="9"/>
      <c r="V5" s="9"/>
      <c r="W5" s="22"/>
      <c r="X5" s="29">
        <f t="shared" ref="X5:X10" si="4">S5-W5</f>
        <v>0</v>
      </c>
      <c r="Y5" s="9"/>
      <c r="Z5" s="1" t="str">
        <f t="shared" ref="Z5:Z10" si="5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IF('7'!Z6="","",'7'!Z6)</f>
        <v/>
      </c>
      <c r="J6" s="4">
        <f t="shared" si="1"/>
        <v>0</v>
      </c>
      <c r="K6" s="9"/>
      <c r="L6" s="27"/>
      <c r="M6" s="9"/>
      <c r="N6" s="22"/>
      <c r="O6" s="9"/>
      <c r="P6" s="9"/>
      <c r="Q6" s="9"/>
      <c r="R6" s="9"/>
      <c r="S6" s="29">
        <f t="shared" si="2"/>
        <v>0</v>
      </c>
      <c r="T6" s="16">
        <f t="shared" si="3"/>
        <v>30</v>
      </c>
      <c r="U6" s="9"/>
      <c r="V6" s="9"/>
      <c r="W6" s="22"/>
      <c r="X6" s="29">
        <f t="shared" si="4"/>
        <v>0</v>
      </c>
      <c r="Y6" s="9"/>
      <c r="Z6" s="1" t="str">
        <f t="shared" si="5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IF('7'!Z7="","",'7'!Z7)</f>
        <v/>
      </c>
      <c r="J7" s="4">
        <f t="shared" si="1"/>
        <v>0</v>
      </c>
      <c r="K7" s="9"/>
      <c r="L7" s="27"/>
      <c r="M7" s="9"/>
      <c r="N7" s="22"/>
      <c r="O7" s="9"/>
      <c r="P7" s="9"/>
      <c r="Q7" s="9"/>
      <c r="R7" s="9"/>
      <c r="S7" s="29">
        <f t="shared" si="2"/>
        <v>0</v>
      </c>
      <c r="T7" s="16">
        <f t="shared" si="3"/>
        <v>30</v>
      </c>
      <c r="U7" s="9"/>
      <c r="V7" s="9"/>
      <c r="W7" s="22"/>
      <c r="X7" s="29">
        <f t="shared" si="4"/>
        <v>0</v>
      </c>
      <c r="Y7" s="9"/>
      <c r="Z7" s="1" t="str">
        <f t="shared" si="5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IF('7'!Z8="","",'7'!Z8)</f>
        <v/>
      </c>
      <c r="J8" s="4">
        <f t="shared" si="1"/>
        <v>0</v>
      </c>
      <c r="K8" s="9"/>
      <c r="L8" s="27"/>
      <c r="M8" s="9"/>
      <c r="N8" s="22"/>
      <c r="O8" s="9"/>
      <c r="P8" s="9"/>
      <c r="Q8" s="9"/>
      <c r="R8" s="9"/>
      <c r="S8" s="29">
        <f t="shared" si="2"/>
        <v>0</v>
      </c>
      <c r="T8" s="16">
        <f t="shared" si="3"/>
        <v>30</v>
      </c>
      <c r="U8" s="9"/>
      <c r="V8" s="9"/>
      <c r="W8" s="22"/>
      <c r="X8" s="29">
        <f t="shared" si="4"/>
        <v>0</v>
      </c>
      <c r="Y8" s="9"/>
      <c r="Z8" s="1" t="str">
        <f t="shared" si="5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IF('7'!Z9="","",'7'!Z9)</f>
        <v/>
      </c>
      <c r="J9" s="4">
        <f t="shared" si="1"/>
        <v>0</v>
      </c>
      <c r="K9" s="9"/>
      <c r="L9" s="27"/>
      <c r="M9" s="9"/>
      <c r="N9" s="22"/>
      <c r="O9" s="9"/>
      <c r="P9" s="9"/>
      <c r="Q9" s="9"/>
      <c r="R9" s="9"/>
      <c r="S9" s="29">
        <f t="shared" si="2"/>
        <v>0</v>
      </c>
      <c r="T9" s="16">
        <f t="shared" si="3"/>
        <v>30</v>
      </c>
      <c r="U9" s="9"/>
      <c r="V9" s="9"/>
      <c r="W9" s="22"/>
      <c r="X9" s="29">
        <f t="shared" si="4"/>
        <v>0</v>
      </c>
      <c r="Y9" s="9"/>
      <c r="Z9" s="1" t="str">
        <f t="shared" si="5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IF('7'!Z10="","",'7'!Z10)</f>
        <v/>
      </c>
      <c r="J10" s="4">
        <f t="shared" si="1"/>
        <v>0</v>
      </c>
      <c r="K10" s="11"/>
      <c r="L10" s="28"/>
      <c r="M10" s="11"/>
      <c r="N10" s="23"/>
      <c r="O10" s="11"/>
      <c r="P10" s="11"/>
      <c r="Q10" s="11"/>
      <c r="R10" s="11"/>
      <c r="S10" s="30">
        <f t="shared" si="2"/>
        <v>0</v>
      </c>
      <c r="T10" s="17">
        <f t="shared" si="3"/>
        <v>30</v>
      </c>
      <c r="U10" s="11"/>
      <c r="V10" s="11"/>
      <c r="W10" s="23"/>
      <c r="X10" s="30">
        <f t="shared" si="4"/>
        <v>0</v>
      </c>
      <c r="Y10" s="11"/>
      <c r="Z10" s="1" t="str">
        <f t="shared" si="5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E13"/>
  <sheetViews>
    <sheetView rightToLeft="1" zoomScale="82" zoomScaleNormal="82" workbookViewId="0">
      <selection activeCell="A4" sqref="A4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.375" style="1" bestFit="1" customWidth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2.625" style="1" customWidth="1"/>
    <col min="26" max="31" width="9" style="1"/>
  </cols>
  <sheetData>
    <row r="2" spans="1:27">
      <c r="B2" s="1" t="s">
        <v>25</v>
      </c>
    </row>
    <row r="3" spans="1:27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  <c r="Z3" s="1" t="s">
        <v>36</v>
      </c>
    </row>
    <row r="4" spans="1:27" ht="22.5" customHeight="1">
      <c r="A4" s="5">
        <v>1</v>
      </c>
      <c r="B4" s="4" t="s">
        <v>9</v>
      </c>
      <c r="C4" s="4" t="s">
        <v>8</v>
      </c>
      <c r="D4" s="4">
        <v>30</v>
      </c>
      <c r="E4" s="21">
        <f>F4+G4</f>
        <v>4750</v>
      </c>
      <c r="F4" s="12">
        <v>4250</v>
      </c>
      <c r="G4" s="12">
        <v>500</v>
      </c>
      <c r="H4" s="4"/>
      <c r="I4" s="2">
        <f>IF('6'!Z4="","",'6'!Z4)</f>
        <v>1</v>
      </c>
      <c r="J4" s="4">
        <f t="shared" ref="J4:J10" si="0">IF(I4="",0,(E4/30)*I4)</f>
        <v>158.33333333333334</v>
      </c>
      <c r="K4" s="4">
        <v>0</v>
      </c>
      <c r="L4" s="26">
        <f>K4*16.5</f>
        <v>0</v>
      </c>
      <c r="M4" s="4">
        <v>0</v>
      </c>
      <c r="N4" s="25">
        <f>IF(E4="","",(E4/30)*M4)</f>
        <v>0</v>
      </c>
      <c r="O4" s="4"/>
      <c r="P4" s="4"/>
      <c r="Q4" s="4"/>
      <c r="R4" s="4"/>
      <c r="S4" s="24">
        <f>IF(D4="","",D4*((E4+H4)/30)+J4+L4+N4+O4+P4+Q4+R4)</f>
        <v>4908.333333333333</v>
      </c>
      <c r="T4" s="15">
        <f>30-D4</f>
        <v>0</v>
      </c>
      <c r="U4" s="4"/>
      <c r="V4" s="4"/>
      <c r="W4" s="21">
        <f>SUM(U4:V4)</f>
        <v>0</v>
      </c>
      <c r="X4" s="24">
        <f>IF(S4="","",S4-W4)</f>
        <v>4908.333333333333</v>
      </c>
      <c r="Y4" s="32" t="str">
        <f>IF(Z4="","",CONCATENATE( '6'!AB2,Z4,'6'!Z2))</f>
        <v>يستحق بدل أجازة6أيام تصرف في الشهر التالي</v>
      </c>
      <c r="Z4" s="31">
        <f>IF(D4="","",IF(D4/5&gt;=6,6,IF(D4/5&gt;=5,5,IF(D4/5&gt;=4,4,IF(D4/5&gt;=3,3,IF(D4/5&gt;=2,2,IF(D4/5&gt;=1,1,"")))))))</f>
        <v>6</v>
      </c>
      <c r="AA4" s="31"/>
    </row>
    <row r="5" spans="1:27" ht="22.5" customHeight="1">
      <c r="A5" s="8"/>
      <c r="B5" s="9"/>
      <c r="C5" s="9"/>
      <c r="D5" s="9"/>
      <c r="E5" s="22">
        <f t="shared" ref="E5:E10" si="1">F5+G5</f>
        <v>0</v>
      </c>
      <c r="F5" s="13"/>
      <c r="G5" s="13"/>
      <c r="H5" s="9"/>
      <c r="I5" s="2" t="str">
        <f>IF('6'!Z5="","",'6'!Z5)</f>
        <v/>
      </c>
      <c r="J5" s="4">
        <f t="shared" si="0"/>
        <v>0</v>
      </c>
      <c r="K5" s="9">
        <v>0</v>
      </c>
      <c r="L5" s="26">
        <f t="shared" ref="L5:L10" si="2">K5*16.5</f>
        <v>0</v>
      </c>
      <c r="M5" s="9">
        <v>0</v>
      </c>
      <c r="N5" s="25">
        <f t="shared" ref="N5:N10" si="3">IF(E5="","",(E5/30)*M5)</f>
        <v>0</v>
      </c>
      <c r="O5" s="9">
        <v>0</v>
      </c>
      <c r="P5" s="9">
        <v>0</v>
      </c>
      <c r="Q5" s="9">
        <v>0</v>
      </c>
      <c r="R5" s="9">
        <v>0</v>
      </c>
      <c r="S5" s="24" t="str">
        <f t="shared" ref="S5:S10" si="4">IF(D5="","",D5*((E5+H5)/30)+J5+L5+N5+O5+P5+Q5+R5)</f>
        <v/>
      </c>
      <c r="T5" s="16">
        <f t="shared" ref="T5:T10" si="5">30-D5</f>
        <v>30</v>
      </c>
      <c r="U5" s="9"/>
      <c r="V5" s="9"/>
      <c r="W5" s="22"/>
      <c r="X5" s="24" t="str">
        <f t="shared" ref="X5:X10" si="6">IF(S5="","",S5-W5)</f>
        <v/>
      </c>
      <c r="Y5" s="32" t="str">
        <f t="shared" ref="Y5:Y10" si="7">IF(Z5="","",CONCATENATE( $Z$3,Z5,$Z$2))</f>
        <v/>
      </c>
      <c r="Z5" s="31" t="str">
        <f t="shared" ref="Z5:Z10" si="8">IF(D5="","",IF(D5/5&gt;=6,6,IF(D5/5&gt;=5,5,IF(D5/5&gt;=4,4,IF(D5/5&gt;=3,3,IF(D5/5&gt;=2,2,IF(D5/5&gt;=1,1,"")))))))</f>
        <v/>
      </c>
    </row>
    <row r="6" spans="1:27" ht="22.5" customHeight="1">
      <c r="A6" s="8"/>
      <c r="B6" s="9"/>
      <c r="C6" s="9"/>
      <c r="D6" s="9"/>
      <c r="E6" s="22">
        <f t="shared" si="1"/>
        <v>0</v>
      </c>
      <c r="F6" s="13"/>
      <c r="G6" s="13"/>
      <c r="H6" s="9"/>
      <c r="I6" s="2" t="str">
        <f>IF('6'!Z6="","",'6'!Z6)</f>
        <v/>
      </c>
      <c r="J6" s="4">
        <f t="shared" si="0"/>
        <v>0</v>
      </c>
      <c r="K6" s="9"/>
      <c r="L6" s="26">
        <f t="shared" si="2"/>
        <v>0</v>
      </c>
      <c r="M6" s="9"/>
      <c r="N6" s="25">
        <f t="shared" si="3"/>
        <v>0</v>
      </c>
      <c r="O6" s="9"/>
      <c r="P6" s="9"/>
      <c r="Q6" s="9"/>
      <c r="R6" s="9"/>
      <c r="S6" s="24" t="str">
        <f t="shared" si="4"/>
        <v/>
      </c>
      <c r="T6" s="16">
        <f t="shared" si="5"/>
        <v>30</v>
      </c>
      <c r="U6" s="9"/>
      <c r="V6" s="9"/>
      <c r="W6" s="22"/>
      <c r="X6" s="24" t="str">
        <f t="shared" si="6"/>
        <v/>
      </c>
      <c r="Y6" s="32" t="str">
        <f t="shared" si="7"/>
        <v/>
      </c>
      <c r="Z6" s="31" t="str">
        <f t="shared" si="8"/>
        <v/>
      </c>
    </row>
    <row r="7" spans="1:27" ht="22.5" customHeight="1">
      <c r="A7" s="8"/>
      <c r="B7" s="9"/>
      <c r="C7" s="9"/>
      <c r="D7" s="9"/>
      <c r="E7" s="22">
        <f t="shared" si="1"/>
        <v>0</v>
      </c>
      <c r="F7" s="13"/>
      <c r="G7" s="13"/>
      <c r="H7" s="9"/>
      <c r="I7" s="2" t="str">
        <f>IF('6'!Z7="","",'6'!Z7)</f>
        <v/>
      </c>
      <c r="J7" s="4">
        <f t="shared" si="0"/>
        <v>0</v>
      </c>
      <c r="K7" s="9"/>
      <c r="L7" s="26">
        <f t="shared" si="2"/>
        <v>0</v>
      </c>
      <c r="M7" s="9"/>
      <c r="N7" s="25">
        <f t="shared" si="3"/>
        <v>0</v>
      </c>
      <c r="O7" s="9"/>
      <c r="P7" s="9"/>
      <c r="Q7" s="9"/>
      <c r="R7" s="9"/>
      <c r="S7" s="24" t="str">
        <f t="shared" si="4"/>
        <v/>
      </c>
      <c r="T7" s="16">
        <f t="shared" si="5"/>
        <v>30</v>
      </c>
      <c r="U7" s="9"/>
      <c r="V7" s="9"/>
      <c r="W7" s="22"/>
      <c r="X7" s="24" t="str">
        <f t="shared" si="6"/>
        <v/>
      </c>
      <c r="Y7" s="32" t="str">
        <f t="shared" si="7"/>
        <v/>
      </c>
      <c r="Z7" s="31" t="str">
        <f t="shared" si="8"/>
        <v/>
      </c>
    </row>
    <row r="8" spans="1:27" ht="22.5" customHeight="1">
      <c r="A8" s="8"/>
      <c r="B8" s="9"/>
      <c r="C8" s="9"/>
      <c r="D8" s="9"/>
      <c r="E8" s="22">
        <f t="shared" si="1"/>
        <v>0</v>
      </c>
      <c r="F8" s="13"/>
      <c r="G8" s="13"/>
      <c r="H8" s="9"/>
      <c r="I8" s="2" t="str">
        <f>IF('6'!Z8="","",'6'!Z8)</f>
        <v/>
      </c>
      <c r="J8" s="4">
        <f t="shared" si="0"/>
        <v>0</v>
      </c>
      <c r="K8" s="9"/>
      <c r="L8" s="26">
        <f t="shared" si="2"/>
        <v>0</v>
      </c>
      <c r="M8" s="9"/>
      <c r="N8" s="25">
        <f t="shared" si="3"/>
        <v>0</v>
      </c>
      <c r="O8" s="9"/>
      <c r="P8" s="9"/>
      <c r="Q8" s="9"/>
      <c r="R8" s="9"/>
      <c r="S8" s="24" t="str">
        <f t="shared" si="4"/>
        <v/>
      </c>
      <c r="T8" s="16">
        <f t="shared" si="5"/>
        <v>30</v>
      </c>
      <c r="U8" s="9"/>
      <c r="V8" s="9"/>
      <c r="W8" s="22"/>
      <c r="X8" s="24" t="str">
        <f t="shared" si="6"/>
        <v/>
      </c>
      <c r="Y8" s="32" t="str">
        <f t="shared" si="7"/>
        <v/>
      </c>
      <c r="Z8" s="31" t="str">
        <f t="shared" si="8"/>
        <v/>
      </c>
    </row>
    <row r="9" spans="1:27" ht="22.5" customHeight="1">
      <c r="A9" s="8"/>
      <c r="B9" s="9"/>
      <c r="C9" s="9"/>
      <c r="D9" s="9"/>
      <c r="E9" s="22">
        <f t="shared" si="1"/>
        <v>0</v>
      </c>
      <c r="F9" s="13"/>
      <c r="G9" s="13"/>
      <c r="H9" s="9"/>
      <c r="I9" s="2" t="str">
        <f>IF('6'!Z9="","",'6'!Z9)</f>
        <v/>
      </c>
      <c r="J9" s="4">
        <f t="shared" si="0"/>
        <v>0</v>
      </c>
      <c r="K9" s="9"/>
      <c r="L9" s="26">
        <f t="shared" si="2"/>
        <v>0</v>
      </c>
      <c r="M9" s="9"/>
      <c r="N9" s="25">
        <f t="shared" si="3"/>
        <v>0</v>
      </c>
      <c r="O9" s="9"/>
      <c r="P9" s="9"/>
      <c r="Q9" s="9"/>
      <c r="R9" s="9"/>
      <c r="S9" s="24" t="str">
        <f t="shared" si="4"/>
        <v/>
      </c>
      <c r="T9" s="16">
        <f t="shared" si="5"/>
        <v>30</v>
      </c>
      <c r="U9" s="9"/>
      <c r="V9" s="9"/>
      <c r="W9" s="22"/>
      <c r="X9" s="24" t="str">
        <f t="shared" si="6"/>
        <v/>
      </c>
      <c r="Y9" s="32" t="str">
        <f t="shared" si="7"/>
        <v/>
      </c>
      <c r="Z9" s="31" t="str">
        <f t="shared" si="8"/>
        <v/>
      </c>
    </row>
    <row r="10" spans="1:27" ht="22.5" customHeight="1">
      <c r="A10" s="10"/>
      <c r="B10" s="11"/>
      <c r="C10" s="11"/>
      <c r="D10" s="11"/>
      <c r="E10" s="23">
        <f t="shared" si="1"/>
        <v>0</v>
      </c>
      <c r="F10" s="14"/>
      <c r="G10" s="14"/>
      <c r="H10" s="11"/>
      <c r="I10" s="2" t="str">
        <f>IF('6'!Z10="","",'6'!Z10)</f>
        <v/>
      </c>
      <c r="J10" s="4">
        <f t="shared" si="0"/>
        <v>0</v>
      </c>
      <c r="K10" s="11"/>
      <c r="L10" s="26">
        <f t="shared" si="2"/>
        <v>0</v>
      </c>
      <c r="M10" s="11"/>
      <c r="N10" s="25">
        <f t="shared" si="3"/>
        <v>0</v>
      </c>
      <c r="O10" s="11"/>
      <c r="P10" s="11"/>
      <c r="Q10" s="11"/>
      <c r="R10" s="11"/>
      <c r="S10" s="24" t="str">
        <f t="shared" si="4"/>
        <v/>
      </c>
      <c r="T10" s="17">
        <f t="shared" si="5"/>
        <v>30</v>
      </c>
      <c r="U10" s="11"/>
      <c r="V10" s="11"/>
      <c r="W10" s="23"/>
      <c r="X10" s="24" t="str">
        <f t="shared" si="6"/>
        <v/>
      </c>
      <c r="Y10" s="32" t="str">
        <f t="shared" si="7"/>
        <v/>
      </c>
      <c r="Z10" s="31" t="str">
        <f t="shared" si="8"/>
        <v/>
      </c>
    </row>
    <row r="13" spans="1:27">
      <c r="E13" s="33">
        <f>SUM(J5,L5,N5:R5)</f>
        <v>0</v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E24"/>
  <sheetViews>
    <sheetView rightToLeft="1" topLeftCell="C1" zoomScale="82" zoomScaleNormal="82" workbookViewId="0">
      <selection activeCell="C3" sqref="C3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1.375" style="1" customWidth="1"/>
    <col min="26" max="31" width="9" style="1"/>
  </cols>
  <sheetData>
    <row r="2" spans="1:28">
      <c r="B2" s="1" t="s">
        <v>24</v>
      </c>
      <c r="C2" s="1" t="s">
        <v>24</v>
      </c>
      <c r="Z2" s="1" t="s">
        <v>35</v>
      </c>
      <c r="AB2" s="1" t="s">
        <v>34</v>
      </c>
    </row>
    <row r="3" spans="1:28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  <c r="Z3" s="1" t="s">
        <v>32</v>
      </c>
    </row>
    <row r="4" spans="1:28" ht="22.5" customHeight="1">
      <c r="A4" s="5">
        <v>1</v>
      </c>
      <c r="B4" s="4" t="s">
        <v>9</v>
      </c>
      <c r="C4" s="4" t="s">
        <v>8</v>
      </c>
      <c r="D4" s="4">
        <v>5</v>
      </c>
      <c r="E4" s="21">
        <f>F4+G4</f>
        <v>4750</v>
      </c>
      <c r="F4" s="12">
        <v>4250</v>
      </c>
      <c r="G4" s="12">
        <v>500</v>
      </c>
      <c r="H4" s="4"/>
      <c r="I4" s="2">
        <f>IF('5'!Z4="","",'5'!Z4)</f>
        <v>2</v>
      </c>
      <c r="J4" s="4"/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791.66666666666674</v>
      </c>
      <c r="T4" s="15">
        <f>30-D4</f>
        <v>25</v>
      </c>
      <c r="U4" s="4"/>
      <c r="V4" s="4"/>
      <c r="W4" s="21">
        <f>SUM(U4:V4)</f>
        <v>0</v>
      </c>
      <c r="X4" s="24">
        <f>S4-W4</f>
        <v>791.66666666666674</v>
      </c>
      <c r="Y4" s="34" t="str">
        <f t="shared" ref="Y4:Y10" si="0">IF(Z4="","",CONCATENATE( $AB$2,Z4,$Z$2))</f>
        <v>يستحق بدل أجازة1أيام تصرف في الشهر التالي</v>
      </c>
      <c r="Z4" s="1">
        <f>IF(D4="","",IF(D4/5&gt;=6,6,IF(D4/5&gt;=5,5,IF(D4/5&gt;=4,4,IF(D4/5&gt;=3,3,IF(D4/5&gt;=2,2,IF(D4/5&gt;=1,1,"")))))))</f>
        <v>1</v>
      </c>
    </row>
    <row r="5" spans="1:28" ht="22.5" customHeight="1">
      <c r="A5" s="8"/>
      <c r="B5" s="9"/>
      <c r="C5" s="9"/>
      <c r="D5" s="9"/>
      <c r="E5" s="22">
        <f t="shared" ref="E5:E10" si="1">F5+G5</f>
        <v>0</v>
      </c>
      <c r="F5" s="13"/>
      <c r="G5" s="13"/>
      <c r="H5" s="9"/>
      <c r="I5" s="2" t="str">
        <f>IF('5'!Z5="","",'5'!Z5)</f>
        <v/>
      </c>
      <c r="J5" s="9"/>
      <c r="K5" s="9"/>
      <c r="L5" s="27"/>
      <c r="M5" s="9"/>
      <c r="N5" s="22"/>
      <c r="O5" s="9"/>
      <c r="P5" s="9"/>
      <c r="Q5" s="9"/>
      <c r="R5" s="9"/>
      <c r="S5" s="29">
        <f t="shared" ref="S5:S10" si="2">D5*((E5+H5)/30)+J5+L5+N5+O5+P5+Q5+R5</f>
        <v>0</v>
      </c>
      <c r="T5" s="16">
        <f t="shared" ref="T5:T10" si="3">30-D5</f>
        <v>30</v>
      </c>
      <c r="U5" s="9"/>
      <c r="V5" s="9"/>
      <c r="W5" s="22"/>
      <c r="X5" s="29">
        <f t="shared" ref="X5:X10" si="4">S5-W5</f>
        <v>0</v>
      </c>
      <c r="Y5" s="34" t="str">
        <f t="shared" si="0"/>
        <v/>
      </c>
      <c r="Z5" s="1" t="str">
        <f t="shared" ref="Z5:Z10" si="5">IF(D5="","",IF(D5/5&gt;=6,6,IF(D5/5&gt;=5,5,IF(D5/5&gt;=4,4,IF(D5/5&gt;=3,3,IF(D5/5&gt;=2,2,IF(D5/5&gt;=1,1,"")))))))</f>
        <v/>
      </c>
    </row>
    <row r="6" spans="1:28" ht="22.5" customHeight="1">
      <c r="A6" s="8"/>
      <c r="B6" s="9"/>
      <c r="C6" s="9"/>
      <c r="D6" s="9"/>
      <c r="E6" s="22">
        <f t="shared" si="1"/>
        <v>0</v>
      </c>
      <c r="F6" s="13"/>
      <c r="G6" s="13"/>
      <c r="H6" s="9"/>
      <c r="I6" s="2" t="str">
        <f>IF('5'!Z6="","",'5'!Z6)</f>
        <v/>
      </c>
      <c r="J6" s="9"/>
      <c r="K6" s="9"/>
      <c r="L6" s="27"/>
      <c r="M6" s="9"/>
      <c r="N6" s="22"/>
      <c r="O6" s="9"/>
      <c r="P6" s="9"/>
      <c r="Q6" s="9"/>
      <c r="R6" s="9"/>
      <c r="S6" s="29">
        <f t="shared" si="2"/>
        <v>0</v>
      </c>
      <c r="T6" s="16">
        <f t="shared" si="3"/>
        <v>30</v>
      </c>
      <c r="U6" s="9"/>
      <c r="V6" s="9"/>
      <c r="W6" s="22"/>
      <c r="X6" s="29">
        <f t="shared" si="4"/>
        <v>0</v>
      </c>
      <c r="Y6" s="34" t="str">
        <f t="shared" si="0"/>
        <v/>
      </c>
      <c r="Z6" s="1" t="str">
        <f t="shared" si="5"/>
        <v/>
      </c>
    </row>
    <row r="7" spans="1:28" ht="22.5" customHeight="1">
      <c r="A7" s="8"/>
      <c r="B7" s="9"/>
      <c r="C7" s="9"/>
      <c r="D7" s="9"/>
      <c r="E7" s="22">
        <f t="shared" si="1"/>
        <v>0</v>
      </c>
      <c r="F7" s="13"/>
      <c r="G7" s="13"/>
      <c r="H7" s="9"/>
      <c r="I7" s="2" t="str">
        <f>IF('5'!Z7="","",'5'!Z7)</f>
        <v/>
      </c>
      <c r="J7" s="9"/>
      <c r="K7" s="9"/>
      <c r="L7" s="27"/>
      <c r="M7" s="9"/>
      <c r="N7" s="22"/>
      <c r="O7" s="9"/>
      <c r="P7" s="9"/>
      <c r="Q7" s="9"/>
      <c r="R7" s="9"/>
      <c r="S7" s="29">
        <f t="shared" si="2"/>
        <v>0</v>
      </c>
      <c r="T7" s="16">
        <f t="shared" si="3"/>
        <v>30</v>
      </c>
      <c r="U7" s="9"/>
      <c r="V7" s="9"/>
      <c r="W7" s="22"/>
      <c r="X7" s="29">
        <f t="shared" si="4"/>
        <v>0</v>
      </c>
      <c r="Y7" s="34" t="str">
        <f t="shared" si="0"/>
        <v/>
      </c>
      <c r="Z7" s="1" t="str">
        <f t="shared" si="5"/>
        <v/>
      </c>
    </row>
    <row r="8" spans="1:28" ht="22.5" customHeight="1">
      <c r="A8" s="8"/>
      <c r="B8" s="9"/>
      <c r="C8" s="9"/>
      <c r="D8" s="9"/>
      <c r="E8" s="22">
        <f t="shared" si="1"/>
        <v>0</v>
      </c>
      <c r="F8" s="13"/>
      <c r="G8" s="13"/>
      <c r="H8" s="9"/>
      <c r="I8" s="2" t="str">
        <f>IF('5'!Z8="","",'5'!Z8)</f>
        <v/>
      </c>
      <c r="J8" s="9"/>
      <c r="K8" s="9"/>
      <c r="L8" s="27"/>
      <c r="M8" s="9"/>
      <c r="N8" s="22"/>
      <c r="O8" s="9"/>
      <c r="P8" s="9"/>
      <c r="Q8" s="9"/>
      <c r="R8" s="9"/>
      <c r="S8" s="29">
        <f t="shared" si="2"/>
        <v>0</v>
      </c>
      <c r="T8" s="16">
        <f t="shared" si="3"/>
        <v>30</v>
      </c>
      <c r="U8" s="9"/>
      <c r="V8" s="9"/>
      <c r="W8" s="22"/>
      <c r="X8" s="29">
        <f t="shared" si="4"/>
        <v>0</v>
      </c>
      <c r="Y8" s="34" t="str">
        <f t="shared" si="0"/>
        <v/>
      </c>
      <c r="Z8" s="1" t="str">
        <f t="shared" si="5"/>
        <v/>
      </c>
    </row>
    <row r="9" spans="1:28" ht="22.5" customHeight="1">
      <c r="A9" s="8"/>
      <c r="B9" s="9"/>
      <c r="C9" s="9"/>
      <c r="D9" s="9"/>
      <c r="E9" s="22">
        <f t="shared" si="1"/>
        <v>0</v>
      </c>
      <c r="F9" s="13"/>
      <c r="G9" s="13"/>
      <c r="H9" s="9"/>
      <c r="I9" s="2" t="str">
        <f>IF('5'!Z9="","",'5'!Z9)</f>
        <v/>
      </c>
      <c r="J9" s="9"/>
      <c r="K9" s="9"/>
      <c r="L9" s="27"/>
      <c r="M9" s="9"/>
      <c r="N9" s="22"/>
      <c r="O9" s="9"/>
      <c r="P9" s="9"/>
      <c r="Q9" s="9"/>
      <c r="R9" s="9"/>
      <c r="S9" s="29">
        <f t="shared" si="2"/>
        <v>0</v>
      </c>
      <c r="T9" s="16">
        <f t="shared" si="3"/>
        <v>30</v>
      </c>
      <c r="U9" s="9"/>
      <c r="V9" s="9"/>
      <c r="W9" s="22"/>
      <c r="X9" s="29">
        <f t="shared" si="4"/>
        <v>0</v>
      </c>
      <c r="Y9" s="34" t="str">
        <f t="shared" si="0"/>
        <v/>
      </c>
      <c r="Z9" s="1" t="str">
        <f t="shared" si="5"/>
        <v/>
      </c>
    </row>
    <row r="10" spans="1:28" ht="22.5" customHeight="1">
      <c r="A10" s="10"/>
      <c r="B10" s="11"/>
      <c r="C10" s="11"/>
      <c r="D10" s="11"/>
      <c r="E10" s="23">
        <f t="shared" si="1"/>
        <v>0</v>
      </c>
      <c r="F10" s="14"/>
      <c r="G10" s="14"/>
      <c r="H10" s="11"/>
      <c r="I10" s="2" t="str">
        <f>IF('5'!Z10="","",'5'!Z10)</f>
        <v/>
      </c>
      <c r="J10" s="11"/>
      <c r="K10" s="11"/>
      <c r="L10" s="28"/>
      <c r="M10" s="11"/>
      <c r="N10" s="23"/>
      <c r="O10" s="11"/>
      <c r="P10" s="11"/>
      <c r="Q10" s="11"/>
      <c r="R10" s="11"/>
      <c r="S10" s="30">
        <f t="shared" si="2"/>
        <v>0</v>
      </c>
      <c r="T10" s="17">
        <f t="shared" si="3"/>
        <v>30</v>
      </c>
      <c r="U10" s="11"/>
      <c r="V10" s="11"/>
      <c r="W10" s="23"/>
      <c r="X10" s="30">
        <f t="shared" si="4"/>
        <v>0</v>
      </c>
      <c r="Y10" s="34" t="str">
        <f t="shared" si="0"/>
        <v/>
      </c>
      <c r="Z10" s="1" t="str">
        <f t="shared" si="5"/>
        <v/>
      </c>
    </row>
    <row r="13" spans="1:28">
      <c r="D13" s="37" t="s">
        <v>31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28"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28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28"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4:18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22" spans="4:18">
      <c r="I22" s="1" t="s">
        <v>37</v>
      </c>
      <c r="K22" s="1">
        <f>(E4/30)*AB4</f>
        <v>0</v>
      </c>
    </row>
    <row r="23" spans="4:18">
      <c r="I23" s="1" t="s">
        <v>38</v>
      </c>
    </row>
    <row r="24" spans="4:18">
      <c r="I24" s="1" t="s">
        <v>39</v>
      </c>
    </row>
  </sheetData>
  <mergeCells count="3">
    <mergeCell ref="K3:L3"/>
    <mergeCell ref="M3:N3"/>
    <mergeCell ref="D13:R17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AF10"/>
  <sheetViews>
    <sheetView rightToLeft="1" topLeftCell="B1" zoomScale="82" zoomScaleNormal="82" workbookViewId="0">
      <selection activeCell="C27" sqref="C27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3.375" style="1" customWidth="1"/>
    <col min="26" max="32" width="9" style="1"/>
  </cols>
  <sheetData>
    <row r="2" spans="1:26">
      <c r="B2" s="1" t="s">
        <v>44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10</v>
      </c>
      <c r="E4" s="21">
        <f>F4+G4</f>
        <v>4750</v>
      </c>
      <c r="F4" s="12">
        <v>4250</v>
      </c>
      <c r="G4" s="12">
        <v>500</v>
      </c>
      <c r="H4" s="4"/>
      <c r="I4" s="2">
        <f>IF('4'!Z4="","",'4'!Z4)</f>
        <v>3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2533.3333333333335</v>
      </c>
      <c r="T4" s="15">
        <f>30-D4</f>
        <v>20</v>
      </c>
      <c r="U4" s="4"/>
      <c r="V4" s="4"/>
      <c r="W4" s="21">
        <f>SUM(U4:V4)</f>
        <v>0</v>
      </c>
      <c r="X4" s="24">
        <f>S4-W4</f>
        <v>2533.3333333333335</v>
      </c>
      <c r="Y4" s="32" t="str">
        <f>IF(Z4="","",CONCATENATE( '6'!AB2,Z4,'6'!Z2))</f>
        <v>يستحق بدل أجازة2أيام تصرف في الشهر التالي</v>
      </c>
      <c r="Z4" s="1">
        <f>IF(D4="","",IF(D4/5&gt;=6,6,IF(D4/5&gt;=5,5,IF(D4/5&gt;=4,4,IF(D4/5&gt;=3,3,IF(D4/5&gt;=2,2,IF(D4/5&gt;=1,1,"")))))))</f>
        <v>2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IF('4'!Z5="","",'4'!Z5)</f>
        <v/>
      </c>
      <c r="J5" s="4">
        <f t="shared" ref="J5:J10" si="1">E5/30*6</f>
        <v>0</v>
      </c>
      <c r="K5" s="9"/>
      <c r="L5" s="27"/>
      <c r="M5" s="9"/>
      <c r="N5" s="22"/>
      <c r="O5" s="9"/>
      <c r="P5" s="9"/>
      <c r="Q5" s="9"/>
      <c r="R5" s="9"/>
      <c r="S5" s="29">
        <f t="shared" ref="S5:S10" si="2">D5*((E5+H5)/30)+J5+L5+N5+O5+P5+Q5+R5</f>
        <v>0</v>
      </c>
      <c r="T5" s="16">
        <f t="shared" ref="T5:T10" si="3">30-D5</f>
        <v>30</v>
      </c>
      <c r="U5" s="9"/>
      <c r="V5" s="9"/>
      <c r="W5" s="22"/>
      <c r="X5" s="29">
        <f t="shared" ref="X5:X10" si="4">S5-W5</f>
        <v>0</v>
      </c>
      <c r="Y5" s="32" t="str">
        <f>IF(Z5="","",CONCATENATE( '6'!AB3,Z5,'6'!Z3))</f>
        <v/>
      </c>
      <c r="Z5" s="1" t="str">
        <f t="shared" ref="Z5:Z10" si="5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IF('4'!Z6="","",'4'!Z6)</f>
        <v/>
      </c>
      <c r="J6" s="4">
        <f t="shared" si="1"/>
        <v>0</v>
      </c>
      <c r="K6" s="9"/>
      <c r="L6" s="27"/>
      <c r="M6" s="9"/>
      <c r="N6" s="22"/>
      <c r="O6" s="9"/>
      <c r="P6" s="9"/>
      <c r="Q6" s="9"/>
      <c r="R6" s="9"/>
      <c r="S6" s="29">
        <f t="shared" si="2"/>
        <v>0</v>
      </c>
      <c r="T6" s="16">
        <f t="shared" si="3"/>
        <v>30</v>
      </c>
      <c r="U6" s="9"/>
      <c r="V6" s="9"/>
      <c r="W6" s="22"/>
      <c r="X6" s="29">
        <f t="shared" si="4"/>
        <v>0</v>
      </c>
      <c r="Y6" s="32" t="str">
        <f>IF(Z6="","",CONCATENATE( '6'!AB4,Z6,'6'!Z4))</f>
        <v/>
      </c>
      <c r="Z6" s="1" t="str">
        <f t="shared" si="5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IF('4'!Z7="","",'4'!Z7)</f>
        <v/>
      </c>
      <c r="J7" s="4">
        <f t="shared" si="1"/>
        <v>0</v>
      </c>
      <c r="K7" s="9"/>
      <c r="L7" s="27"/>
      <c r="M7" s="9"/>
      <c r="N7" s="22"/>
      <c r="O7" s="9"/>
      <c r="P7" s="9"/>
      <c r="Q7" s="9"/>
      <c r="R7" s="9"/>
      <c r="S7" s="29">
        <f t="shared" si="2"/>
        <v>0</v>
      </c>
      <c r="T7" s="16">
        <f t="shared" si="3"/>
        <v>30</v>
      </c>
      <c r="U7" s="9"/>
      <c r="V7" s="9"/>
      <c r="W7" s="22"/>
      <c r="X7" s="29">
        <f t="shared" si="4"/>
        <v>0</v>
      </c>
      <c r="Y7" s="32" t="str">
        <f>IF(Z7="","",CONCATENATE( '6'!AB5,Z7,'6'!Z5))</f>
        <v/>
      </c>
      <c r="Z7" s="1" t="str">
        <f t="shared" si="5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IF('4'!Z8="","",'4'!Z8)</f>
        <v/>
      </c>
      <c r="J8" s="4">
        <f t="shared" si="1"/>
        <v>0</v>
      </c>
      <c r="K8" s="9"/>
      <c r="L8" s="27"/>
      <c r="M8" s="9"/>
      <c r="N8" s="22"/>
      <c r="O8" s="9"/>
      <c r="P8" s="9"/>
      <c r="Q8" s="9"/>
      <c r="R8" s="9"/>
      <c r="S8" s="29">
        <f t="shared" si="2"/>
        <v>0</v>
      </c>
      <c r="T8" s="16">
        <f t="shared" si="3"/>
        <v>30</v>
      </c>
      <c r="U8" s="9"/>
      <c r="V8" s="9"/>
      <c r="W8" s="22"/>
      <c r="X8" s="29">
        <f t="shared" si="4"/>
        <v>0</v>
      </c>
      <c r="Y8" s="32" t="str">
        <f>IF(Z8="","",CONCATENATE( '6'!AB6,Z8,'6'!Z6))</f>
        <v/>
      </c>
      <c r="Z8" s="1" t="str">
        <f t="shared" si="5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IF('4'!Z9="","",'4'!Z9)</f>
        <v/>
      </c>
      <c r="J9" s="4">
        <f t="shared" si="1"/>
        <v>0</v>
      </c>
      <c r="K9" s="9"/>
      <c r="L9" s="27"/>
      <c r="M9" s="9"/>
      <c r="N9" s="22"/>
      <c r="O9" s="9"/>
      <c r="P9" s="9"/>
      <c r="Q9" s="9"/>
      <c r="R9" s="9"/>
      <c r="S9" s="29">
        <f t="shared" si="2"/>
        <v>0</v>
      </c>
      <c r="T9" s="16">
        <f t="shared" si="3"/>
        <v>30</v>
      </c>
      <c r="U9" s="9"/>
      <c r="V9" s="9"/>
      <c r="W9" s="22"/>
      <c r="X9" s="29">
        <f t="shared" si="4"/>
        <v>0</v>
      </c>
      <c r="Y9" s="32" t="str">
        <f>IF(Z9="","",CONCATENATE( '6'!AB7,Z9,'6'!Z7))</f>
        <v/>
      </c>
      <c r="Z9" s="1" t="str">
        <f t="shared" si="5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IF('4'!Z10="","",'4'!Z10)</f>
        <v/>
      </c>
      <c r="J10" s="4">
        <f t="shared" si="1"/>
        <v>0</v>
      </c>
      <c r="K10" s="11"/>
      <c r="L10" s="28"/>
      <c r="M10" s="11"/>
      <c r="N10" s="23"/>
      <c r="O10" s="11"/>
      <c r="P10" s="11"/>
      <c r="Q10" s="11"/>
      <c r="R10" s="11"/>
      <c r="S10" s="30">
        <f t="shared" si="2"/>
        <v>0</v>
      </c>
      <c r="T10" s="17">
        <f t="shared" si="3"/>
        <v>30</v>
      </c>
      <c r="U10" s="11"/>
      <c r="V10" s="11"/>
      <c r="W10" s="23"/>
      <c r="X10" s="30">
        <f t="shared" si="4"/>
        <v>0</v>
      </c>
      <c r="Y10" s="32" t="str">
        <f>IF(Z10="","",CONCATENATE( '6'!AB8,Z10,'6'!Z8))</f>
        <v/>
      </c>
      <c r="Z10" s="1" t="str">
        <f t="shared" si="5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F10"/>
  <sheetViews>
    <sheetView rightToLeft="1" topLeftCell="B1" zoomScale="82" zoomScaleNormal="82" workbookViewId="0">
      <selection activeCell="B3" sqref="B3"/>
    </sheetView>
  </sheetViews>
  <sheetFormatPr defaultRowHeight="15.75"/>
  <cols>
    <col min="1" max="1" width="5.375" style="6" customWidth="1"/>
    <col min="2" max="2" width="22.75" style="1" customWidth="1"/>
    <col min="3" max="3" width="20" style="1" customWidth="1"/>
    <col min="4" max="4" width="9" style="1"/>
    <col min="5" max="5" width="8.25" style="1" customWidth="1"/>
    <col min="6" max="6" width="9" style="1"/>
    <col min="7" max="8" width="7.75" style="1" customWidth="1"/>
    <col min="9" max="9" width="9.625" style="1" customWidth="1"/>
    <col min="10" max="10" width="7.75" style="1" customWidth="1"/>
    <col min="11" max="12" width="6" style="1" customWidth="1"/>
    <col min="13" max="14" width="5.875" style="1" customWidth="1"/>
    <col min="15" max="18" width="7.75" style="1" customWidth="1"/>
    <col min="19" max="19" width="9.5" style="1" customWidth="1"/>
    <col min="20" max="22" width="7.75" style="1" customWidth="1"/>
    <col min="23" max="23" width="8.625" style="1" customWidth="1"/>
    <col min="24" max="24" width="11.25" style="1" customWidth="1"/>
    <col min="25" max="25" width="33.375" style="1" customWidth="1"/>
    <col min="26" max="32" width="9" style="1"/>
  </cols>
  <sheetData>
    <row r="2" spans="1:26">
      <c r="B2" s="1" t="s">
        <v>43</v>
      </c>
    </row>
    <row r="3" spans="1:26" ht="47.25">
      <c r="A3" s="7" t="s">
        <v>0</v>
      </c>
      <c r="B3" s="3" t="s">
        <v>1</v>
      </c>
      <c r="C3" s="3" t="s">
        <v>2</v>
      </c>
      <c r="D3" s="2" t="s">
        <v>7</v>
      </c>
      <c r="E3" s="19" t="s">
        <v>3</v>
      </c>
      <c r="F3" s="2" t="s">
        <v>4</v>
      </c>
      <c r="G3" s="2" t="s">
        <v>6</v>
      </c>
      <c r="H3" s="2" t="s">
        <v>5</v>
      </c>
      <c r="I3" s="2" t="s">
        <v>33</v>
      </c>
      <c r="J3" s="2" t="s">
        <v>22</v>
      </c>
      <c r="K3" s="35" t="s">
        <v>10</v>
      </c>
      <c r="L3" s="36"/>
      <c r="M3" s="35" t="s">
        <v>11</v>
      </c>
      <c r="N3" s="36"/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18" t="s">
        <v>17</v>
      </c>
      <c r="U3" s="2" t="s">
        <v>18</v>
      </c>
      <c r="V3" s="2" t="s">
        <v>19</v>
      </c>
      <c r="W3" s="20" t="s">
        <v>20</v>
      </c>
      <c r="X3" s="2" t="s">
        <v>21</v>
      </c>
      <c r="Y3" s="2" t="s">
        <v>23</v>
      </c>
    </row>
    <row r="4" spans="1:26" ht="22.5" customHeight="1">
      <c r="A4" s="5">
        <v>1</v>
      </c>
      <c r="B4" s="4" t="s">
        <v>9</v>
      </c>
      <c r="C4" s="4" t="s">
        <v>8</v>
      </c>
      <c r="D4" s="4">
        <v>15</v>
      </c>
      <c r="E4" s="21">
        <f>F4+G4</f>
        <v>4750</v>
      </c>
      <c r="F4" s="12">
        <v>4250</v>
      </c>
      <c r="G4" s="12">
        <v>500</v>
      </c>
      <c r="H4" s="4"/>
      <c r="I4" s="2">
        <f>IF('3'!Z4="","",'3'!Z4)</f>
        <v>4</v>
      </c>
      <c r="J4" s="4">
        <f>E4/30*6</f>
        <v>950</v>
      </c>
      <c r="K4" s="4">
        <v>0</v>
      </c>
      <c r="L4" s="26">
        <f>K4*16.5</f>
        <v>0</v>
      </c>
      <c r="M4" s="4">
        <v>0</v>
      </c>
      <c r="N4" s="25">
        <f>E4/30*M4</f>
        <v>0</v>
      </c>
      <c r="O4" s="4"/>
      <c r="P4" s="4"/>
      <c r="Q4" s="4"/>
      <c r="R4" s="4"/>
      <c r="S4" s="24">
        <f>D4*((E4+H4)/30)+J4+L4+N4+O4+P4+Q4+R4</f>
        <v>3325</v>
      </c>
      <c r="T4" s="15">
        <f>30-D4</f>
        <v>15</v>
      </c>
      <c r="U4" s="4"/>
      <c r="V4" s="4"/>
      <c r="W4" s="21">
        <f>SUM(U4:V4)</f>
        <v>0</v>
      </c>
      <c r="X4" s="24">
        <f>S4-W4</f>
        <v>3325</v>
      </c>
      <c r="Y4" s="32" t="str">
        <f>IF(Z4="","",CONCATENATE( '6'!AB2,Z4,'6'!Z2))</f>
        <v>يستحق بدل أجازة3أيام تصرف في الشهر التالي</v>
      </c>
      <c r="Z4" s="1">
        <f>IF(D4="","",IF(D4/5&gt;=6,6,IF(D4/5&gt;=5,5,IF(D4/5&gt;=4,4,IF(D4/5&gt;=3,3,IF(D4/5&gt;=2,2,IF(D4/5&gt;=1,1,"")))))))</f>
        <v>3</v>
      </c>
    </row>
    <row r="5" spans="1:26" ht="22.5" customHeight="1">
      <c r="A5" s="8"/>
      <c r="B5" s="9"/>
      <c r="C5" s="9"/>
      <c r="D5" s="9"/>
      <c r="E5" s="22">
        <f t="shared" ref="E5:E10" si="0">F5+G5</f>
        <v>0</v>
      </c>
      <c r="F5" s="13"/>
      <c r="G5" s="13"/>
      <c r="H5" s="9"/>
      <c r="I5" s="2" t="str">
        <f>IF('3'!Z5="","",'3'!Z5)</f>
        <v/>
      </c>
      <c r="J5" s="4">
        <f t="shared" ref="J5:J10" si="1">E5/30*6</f>
        <v>0</v>
      </c>
      <c r="K5" s="9"/>
      <c r="L5" s="27"/>
      <c r="M5" s="9"/>
      <c r="N5" s="22"/>
      <c r="O5" s="9"/>
      <c r="P5" s="9"/>
      <c r="Q5" s="9"/>
      <c r="R5" s="9"/>
      <c r="S5" s="29">
        <f t="shared" ref="S5:S10" si="2">D5*((E5+H5)/30)+J5+L5+N5+O5+P5+Q5+R5</f>
        <v>0</v>
      </c>
      <c r="T5" s="16">
        <f t="shared" ref="T5:T10" si="3">30-D5</f>
        <v>30</v>
      </c>
      <c r="U5" s="9"/>
      <c r="V5" s="9"/>
      <c r="W5" s="22"/>
      <c r="X5" s="29">
        <f t="shared" ref="X5:X10" si="4">S5-W5</f>
        <v>0</v>
      </c>
      <c r="Y5" s="32" t="str">
        <f>IF(Z5="","",CONCATENATE( '6'!AB3,Z5,'6'!Z3))</f>
        <v/>
      </c>
      <c r="Z5" s="1" t="str">
        <f t="shared" ref="Z5:Z10" si="5">IF(D5="","",IF(D5/5&gt;=6,6,IF(D5/5&gt;=5,5,IF(D5/5&gt;=4,4,IF(D5/5&gt;=3,3,IF(D5/5&gt;=2,2,IF(D5/5&gt;=1,1,"")))))))</f>
        <v/>
      </c>
    </row>
    <row r="6" spans="1:26" ht="22.5" customHeight="1">
      <c r="A6" s="8"/>
      <c r="B6" s="9"/>
      <c r="C6" s="9"/>
      <c r="D6" s="9"/>
      <c r="E6" s="22">
        <f t="shared" si="0"/>
        <v>0</v>
      </c>
      <c r="F6" s="13"/>
      <c r="G6" s="13"/>
      <c r="H6" s="9"/>
      <c r="I6" s="2" t="str">
        <f>IF('3'!Z6="","",'3'!Z6)</f>
        <v/>
      </c>
      <c r="J6" s="4">
        <f t="shared" si="1"/>
        <v>0</v>
      </c>
      <c r="K6" s="9"/>
      <c r="L6" s="27"/>
      <c r="M6" s="9"/>
      <c r="N6" s="22"/>
      <c r="O6" s="9"/>
      <c r="P6" s="9"/>
      <c r="Q6" s="9"/>
      <c r="R6" s="9"/>
      <c r="S6" s="29">
        <f t="shared" si="2"/>
        <v>0</v>
      </c>
      <c r="T6" s="16">
        <f t="shared" si="3"/>
        <v>30</v>
      </c>
      <c r="U6" s="9"/>
      <c r="V6" s="9"/>
      <c r="W6" s="22"/>
      <c r="X6" s="29">
        <f t="shared" si="4"/>
        <v>0</v>
      </c>
      <c r="Y6" s="32" t="str">
        <f>IF(Z6="","",CONCATENATE( '6'!AB4,Z6,'6'!Z4))</f>
        <v/>
      </c>
      <c r="Z6" s="1" t="str">
        <f t="shared" si="5"/>
        <v/>
      </c>
    </row>
    <row r="7" spans="1:26" ht="22.5" customHeight="1">
      <c r="A7" s="8"/>
      <c r="B7" s="9"/>
      <c r="C7" s="9"/>
      <c r="D7" s="9"/>
      <c r="E7" s="22">
        <f t="shared" si="0"/>
        <v>0</v>
      </c>
      <c r="F7" s="13"/>
      <c r="G7" s="13"/>
      <c r="H7" s="9"/>
      <c r="I7" s="2" t="str">
        <f>IF('3'!Z7="","",'3'!Z7)</f>
        <v/>
      </c>
      <c r="J7" s="4">
        <f t="shared" si="1"/>
        <v>0</v>
      </c>
      <c r="K7" s="9"/>
      <c r="L7" s="27"/>
      <c r="M7" s="9"/>
      <c r="N7" s="22"/>
      <c r="O7" s="9"/>
      <c r="P7" s="9"/>
      <c r="Q7" s="9"/>
      <c r="R7" s="9"/>
      <c r="S7" s="29">
        <f t="shared" si="2"/>
        <v>0</v>
      </c>
      <c r="T7" s="16">
        <f t="shared" si="3"/>
        <v>30</v>
      </c>
      <c r="U7" s="9"/>
      <c r="V7" s="9"/>
      <c r="W7" s="22"/>
      <c r="X7" s="29">
        <f t="shared" si="4"/>
        <v>0</v>
      </c>
      <c r="Y7" s="32" t="str">
        <f>IF(Z7="","",CONCATENATE( '6'!AB5,Z7,'6'!Z5))</f>
        <v/>
      </c>
      <c r="Z7" s="1" t="str">
        <f t="shared" si="5"/>
        <v/>
      </c>
    </row>
    <row r="8" spans="1:26" ht="22.5" customHeight="1">
      <c r="A8" s="8"/>
      <c r="B8" s="9"/>
      <c r="C8" s="9"/>
      <c r="D8" s="9"/>
      <c r="E8" s="22">
        <f t="shared" si="0"/>
        <v>0</v>
      </c>
      <c r="F8" s="13"/>
      <c r="G8" s="13"/>
      <c r="H8" s="9"/>
      <c r="I8" s="2" t="str">
        <f>IF('3'!Z8="","",'3'!Z8)</f>
        <v/>
      </c>
      <c r="J8" s="4">
        <f t="shared" si="1"/>
        <v>0</v>
      </c>
      <c r="K8" s="9"/>
      <c r="L8" s="27"/>
      <c r="M8" s="9"/>
      <c r="N8" s="22"/>
      <c r="O8" s="9"/>
      <c r="P8" s="9"/>
      <c r="Q8" s="9"/>
      <c r="R8" s="9"/>
      <c r="S8" s="29">
        <f t="shared" si="2"/>
        <v>0</v>
      </c>
      <c r="T8" s="16">
        <f t="shared" si="3"/>
        <v>30</v>
      </c>
      <c r="U8" s="9"/>
      <c r="V8" s="9"/>
      <c r="W8" s="22"/>
      <c r="X8" s="29">
        <f t="shared" si="4"/>
        <v>0</v>
      </c>
      <c r="Y8" s="32" t="str">
        <f>IF(Z8="","",CONCATENATE( '6'!AB6,Z8,'6'!Z6))</f>
        <v/>
      </c>
      <c r="Z8" s="1" t="str">
        <f t="shared" si="5"/>
        <v/>
      </c>
    </row>
    <row r="9" spans="1:26" ht="22.5" customHeight="1">
      <c r="A9" s="8"/>
      <c r="B9" s="9"/>
      <c r="C9" s="9"/>
      <c r="D9" s="9"/>
      <c r="E9" s="22">
        <f t="shared" si="0"/>
        <v>0</v>
      </c>
      <c r="F9" s="13"/>
      <c r="G9" s="13"/>
      <c r="H9" s="9"/>
      <c r="I9" s="2" t="str">
        <f>IF('3'!Z9="","",'3'!Z9)</f>
        <v/>
      </c>
      <c r="J9" s="4">
        <f t="shared" si="1"/>
        <v>0</v>
      </c>
      <c r="K9" s="9"/>
      <c r="L9" s="27"/>
      <c r="M9" s="9"/>
      <c r="N9" s="22"/>
      <c r="O9" s="9"/>
      <c r="P9" s="9"/>
      <c r="Q9" s="9"/>
      <c r="R9" s="9"/>
      <c r="S9" s="29">
        <f t="shared" si="2"/>
        <v>0</v>
      </c>
      <c r="T9" s="16">
        <f t="shared" si="3"/>
        <v>30</v>
      </c>
      <c r="U9" s="9"/>
      <c r="V9" s="9"/>
      <c r="W9" s="22"/>
      <c r="X9" s="29">
        <f t="shared" si="4"/>
        <v>0</v>
      </c>
      <c r="Y9" s="32" t="str">
        <f>IF(Z9="","",CONCATENATE( '6'!AB7,Z9,'6'!Z7))</f>
        <v/>
      </c>
      <c r="Z9" s="1" t="str">
        <f t="shared" si="5"/>
        <v/>
      </c>
    </row>
    <row r="10" spans="1:26" ht="22.5" customHeight="1">
      <c r="A10" s="10"/>
      <c r="B10" s="11"/>
      <c r="C10" s="11"/>
      <c r="D10" s="11"/>
      <c r="E10" s="23">
        <f t="shared" si="0"/>
        <v>0</v>
      </c>
      <c r="F10" s="14"/>
      <c r="G10" s="14"/>
      <c r="H10" s="11"/>
      <c r="I10" s="2" t="str">
        <f>IF('3'!Z10="","",'3'!Z10)</f>
        <v/>
      </c>
      <c r="J10" s="4">
        <f t="shared" si="1"/>
        <v>0</v>
      </c>
      <c r="K10" s="11"/>
      <c r="L10" s="28"/>
      <c r="M10" s="11"/>
      <c r="N10" s="23"/>
      <c r="O10" s="11"/>
      <c r="P10" s="11"/>
      <c r="Q10" s="11"/>
      <c r="R10" s="11"/>
      <c r="S10" s="30">
        <f t="shared" si="2"/>
        <v>0</v>
      </c>
      <c r="T10" s="17">
        <f t="shared" si="3"/>
        <v>30</v>
      </c>
      <c r="U10" s="11"/>
      <c r="V10" s="11"/>
      <c r="W10" s="23"/>
      <c r="X10" s="30">
        <f t="shared" si="4"/>
        <v>0</v>
      </c>
      <c r="Y10" s="32" t="str">
        <f>IF(Z10="","",CONCATENATE( '6'!AB8,Z10,'6'!Z8))</f>
        <v/>
      </c>
      <c r="Z10" s="1" t="str">
        <f t="shared" si="5"/>
        <v/>
      </c>
    </row>
  </sheetData>
  <mergeCells count="2">
    <mergeCell ref="K3:L3"/>
    <mergeCell ref="M3:N3"/>
  </mergeCells>
  <printOptions horizontalCentered="1"/>
  <pageMargins left="3.937007874015748E-2" right="3.937007874015748E-2" top="7.874015748031496E-2" bottom="7.874015748031496E-2" header="7.874015748031496E-2" footer="7.874015748031496E-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12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ahmed</cp:lastModifiedBy>
  <cp:lastPrinted>2018-07-05T15:02:10Z</cp:lastPrinted>
  <dcterms:created xsi:type="dcterms:W3CDTF">2018-07-05T14:34:40Z</dcterms:created>
  <dcterms:modified xsi:type="dcterms:W3CDTF">2018-07-06T12:29:49Z</dcterms:modified>
</cp:coreProperties>
</file>