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40" yWindow="150" windowWidth="15600" windowHeight="7740"/>
  </bookViews>
  <sheets>
    <sheet name="حساب قيمة العملية" sheetId="2" r:id="rId1"/>
    <sheet name="المستلزمات" sheetId="1" r:id="rId2"/>
    <sheet name="فتح الغرفة" sheetId="4" r:id="rId3"/>
    <sheet name="الاقامة " sheetId="5" r:id="rId4"/>
    <sheet name="جهاز الاشعة" sheetId="6" r:id="rId5"/>
  </sheets>
  <definedNames>
    <definedName name="Operation">OFFSET('فتح الغرفة'!$A$5,,,COUNTA('فتح الغرفة'!$A$5:$A$200)-1)</definedName>
    <definedName name="Stay">OFFSET('الاقامة '!$B$6,,,COUNTA('الاقامة '!$B$6:$B$250)-1)</definedName>
    <definedName name="X.Ray">OFFSET('جهاز الاشعة'!$A$7,,,COUNTA('جهاز الاشعة'!$A$7:$A$120)-1)</definedName>
  </definedNames>
  <calcPr calcId="145621"/>
</workbook>
</file>

<file path=xl/calcChain.xml><?xml version="1.0" encoding="utf-8"?>
<calcChain xmlns="http://schemas.openxmlformats.org/spreadsheetml/2006/main">
  <c r="Q38" i="1" l="1"/>
  <c r="C2" i="2" s="1"/>
  <c r="L38" i="1"/>
  <c r="D38" i="1"/>
  <c r="H38"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6" i="1"/>
  <c r="P7" i="1"/>
  <c r="P8" i="1"/>
  <c r="P9" i="1"/>
  <c r="P10" i="1"/>
  <c r="P11" i="1"/>
  <c r="P12" i="1"/>
  <c r="P38" i="1" s="1"/>
  <c r="P13" i="1"/>
  <c r="P14" i="1"/>
  <c r="P15" i="1"/>
  <c r="P16" i="1"/>
  <c r="P17" i="1"/>
  <c r="P18" i="1"/>
  <c r="P19" i="1"/>
  <c r="P20" i="1"/>
  <c r="P21" i="1"/>
  <c r="P22" i="1"/>
  <c r="P23" i="1"/>
  <c r="P24" i="1"/>
  <c r="P25" i="1"/>
  <c r="P26" i="1"/>
  <c r="P27" i="1"/>
  <c r="P28" i="1"/>
  <c r="P29" i="1"/>
  <c r="P30" i="1"/>
  <c r="P31" i="1"/>
  <c r="P32" i="1"/>
  <c r="P33" i="1"/>
  <c r="P34" i="1"/>
  <c r="P35" i="1"/>
  <c r="P36" i="1"/>
  <c r="P6" i="1"/>
  <c r="C4" i="2"/>
  <c r="C3" i="2"/>
  <c r="B9" i="2"/>
  <c r="C9" i="2" s="1"/>
  <c r="C5" i="2" l="1"/>
  <c r="C6" i="2" s="1"/>
  <c r="C7" i="2" s="1"/>
  <c r="C8" i="2" l="1"/>
  <c r="C10" i="2"/>
</calcChain>
</file>

<file path=xl/sharedStrings.xml><?xml version="1.0" encoding="utf-8"?>
<sst xmlns="http://schemas.openxmlformats.org/spreadsheetml/2006/main" count="148" uniqueCount="127">
  <si>
    <t>كاب وماسك</t>
  </si>
  <si>
    <t>قفازات جراحية</t>
  </si>
  <si>
    <t>ماكنتوش</t>
  </si>
  <si>
    <t>بيتادين 100 سم</t>
  </si>
  <si>
    <t>كحول 100سم</t>
  </si>
  <si>
    <t>سيدكس 1000 سم</t>
  </si>
  <si>
    <t>جلايسين</t>
  </si>
  <si>
    <t>محلول ملح</t>
  </si>
  <si>
    <t>ماء مقطر</t>
  </si>
  <si>
    <t>ماء اكسجين</t>
  </si>
  <si>
    <t>ك يوجيل</t>
  </si>
  <si>
    <t>شاش 5*5</t>
  </si>
  <si>
    <t xml:space="preserve">شاش 10 * 10 </t>
  </si>
  <si>
    <t xml:space="preserve">فوطة بطن 30 * 30 </t>
  </si>
  <si>
    <t>غيار دريسينج 1*1</t>
  </si>
  <si>
    <t>غيار دريسينج 1*2</t>
  </si>
  <si>
    <t>غيار دريسينج 18*35</t>
  </si>
  <si>
    <t>رباط شاش صغير</t>
  </si>
  <si>
    <t>رباط شاش كبير</t>
  </si>
  <si>
    <t>رباط ضاغط كبير 15سم</t>
  </si>
  <si>
    <t>فارما بور 10*10</t>
  </si>
  <si>
    <t>فارما بور 10*15</t>
  </si>
  <si>
    <t>فارما بور 10*20</t>
  </si>
  <si>
    <t>فارما بور 10*25</t>
  </si>
  <si>
    <t>فارما بور 10*30</t>
  </si>
  <si>
    <t>فارما بور 10*35</t>
  </si>
  <si>
    <t>قطن 250 جم</t>
  </si>
  <si>
    <t>مشرط</t>
  </si>
  <si>
    <t xml:space="preserve">بكرة حرير كاملة </t>
  </si>
  <si>
    <t>حقنة بلاستيك 3سم</t>
  </si>
  <si>
    <t>حقنة بلاستيك 5سم</t>
  </si>
  <si>
    <t>حقنة بلاستيك 10سم</t>
  </si>
  <si>
    <t>حقنة بلاستيك 20سم</t>
  </si>
  <si>
    <t>حقنة بلاستيك 50سم</t>
  </si>
  <si>
    <t xml:space="preserve">قسطرة نيلاتون </t>
  </si>
  <si>
    <t xml:space="preserve">قسطرة فولى </t>
  </si>
  <si>
    <t>قسطرة سيليكون</t>
  </si>
  <si>
    <t xml:space="preserve">قسطرة حالب </t>
  </si>
  <si>
    <t>انبوبة حرف T</t>
  </si>
  <si>
    <t>كيس بول</t>
  </si>
  <si>
    <t>دياثرمي</t>
  </si>
  <si>
    <t>يد دياثرمي</t>
  </si>
  <si>
    <t xml:space="preserve">فاكريل </t>
  </si>
  <si>
    <t xml:space="preserve">برولين </t>
  </si>
  <si>
    <t>كرومك</t>
  </si>
  <si>
    <t>خيط حرير</t>
  </si>
  <si>
    <t>شاش 10*10 معقم</t>
  </si>
  <si>
    <t>مفرش سرير</t>
  </si>
  <si>
    <t>ريدى فاك ( درنقة )</t>
  </si>
  <si>
    <t xml:space="preserve">رايل </t>
  </si>
  <si>
    <t>جوانتى فايروس</t>
  </si>
  <si>
    <t>شاش فازلين ( استرباد)</t>
  </si>
  <si>
    <t>وير عظام</t>
  </si>
  <si>
    <t xml:space="preserve">دباسة </t>
  </si>
  <si>
    <t>صوف بان ( سبان )</t>
  </si>
  <si>
    <t>وصلة ثلاثية</t>
  </si>
  <si>
    <t xml:space="preserve">انترفال </t>
  </si>
  <si>
    <t>ديبريفان</t>
  </si>
  <si>
    <t>س.كولين</t>
  </si>
  <si>
    <t>أتروبين</t>
  </si>
  <si>
    <t>ماركين فيال سم</t>
  </si>
  <si>
    <t xml:space="preserve">ماركين أمبول         </t>
  </si>
  <si>
    <t>زيلوكين</t>
  </si>
  <si>
    <t>هالوثان</t>
  </si>
  <si>
    <t>ايزوفلورين</t>
  </si>
  <si>
    <t>غاز اكسجين</t>
  </si>
  <si>
    <t>دورميكام</t>
  </si>
  <si>
    <t>فنتاتيل</t>
  </si>
  <si>
    <t>بثدين</t>
  </si>
  <si>
    <t xml:space="preserve">مورفين </t>
  </si>
  <si>
    <t>بريمبران</t>
  </si>
  <si>
    <t>سولوكورتيف</t>
  </si>
  <si>
    <t xml:space="preserve">ديكادرون </t>
  </si>
  <si>
    <t>ادرينالين</t>
  </si>
  <si>
    <t>لازكس 20 جم</t>
  </si>
  <si>
    <t>سنتوسينون 10 وحدة</t>
  </si>
  <si>
    <t>مترجين</t>
  </si>
  <si>
    <t>كيناكورت</t>
  </si>
  <si>
    <t>امينوفللين</t>
  </si>
  <si>
    <t>كالسيوم</t>
  </si>
  <si>
    <t>فولتارين</t>
  </si>
  <si>
    <t>افدرين</t>
  </si>
  <si>
    <t>فنتالين</t>
  </si>
  <si>
    <t>نالوفين</t>
  </si>
  <si>
    <t>فورتاكورتين</t>
  </si>
  <si>
    <t>رينجر</t>
  </si>
  <si>
    <t>بافيلون</t>
  </si>
  <si>
    <t>تراكريام 25</t>
  </si>
  <si>
    <t>سيفوبيد</t>
  </si>
  <si>
    <t>جراميسين</t>
  </si>
  <si>
    <t>جهاز وريد</t>
  </si>
  <si>
    <t>كانولا</t>
  </si>
  <si>
    <t>انبوبة تخدير</t>
  </si>
  <si>
    <t>ممر هوائي</t>
  </si>
  <si>
    <t xml:space="preserve">ابرة بنج نصفى </t>
  </si>
  <si>
    <t>سولباسيف</t>
  </si>
  <si>
    <t>بلاستر حرير بالمتر</t>
  </si>
  <si>
    <t>بروستجمين سم</t>
  </si>
  <si>
    <t>بروستجمين امبول</t>
  </si>
  <si>
    <t>ترايديل سم</t>
  </si>
  <si>
    <t>الصنف</t>
  </si>
  <si>
    <t>السعر</t>
  </si>
  <si>
    <t xml:space="preserve">قيمة المستلزمات </t>
  </si>
  <si>
    <t>فتح غرفة العمليات</t>
  </si>
  <si>
    <t xml:space="preserve">الاقامة </t>
  </si>
  <si>
    <t xml:space="preserve">تصنيف العمليات </t>
  </si>
  <si>
    <t xml:space="preserve">عملية كشك </t>
  </si>
  <si>
    <t>عملية صغرى</t>
  </si>
  <si>
    <t>عملية متوسطة</t>
  </si>
  <si>
    <t>عملية كبرى</t>
  </si>
  <si>
    <t>عملية ذات مهارة</t>
  </si>
  <si>
    <t>عملية ذات طابغ خاص</t>
  </si>
  <si>
    <t>عملية ذات طابع خاص</t>
  </si>
  <si>
    <t>14% ضريبة</t>
  </si>
  <si>
    <t>الاجمالى بعد الضريبة</t>
  </si>
  <si>
    <t xml:space="preserve">جهاز الاشعة </t>
  </si>
  <si>
    <t>الدمغة</t>
  </si>
  <si>
    <t>عدد</t>
  </si>
  <si>
    <t xml:space="preserve">رقم الغرفة </t>
  </si>
  <si>
    <t xml:space="preserve">سعر الاقامة </t>
  </si>
  <si>
    <t xml:space="preserve">الاجمالى الكلي </t>
  </si>
  <si>
    <t>فتح الغرفة العمليات</t>
  </si>
  <si>
    <t>الإجمالى</t>
  </si>
  <si>
    <t>البيان</t>
  </si>
  <si>
    <t>القيمة</t>
  </si>
  <si>
    <t>مدة الإقامة</t>
  </si>
  <si>
    <t>فقط عليك كتابة الأعداد امام المستلزمات المستخدمة
فى هذه العملية ,وسوف يرحل المبلغ الإجمالى لهذه المستلزمات
الى حساب قيمة العملية</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</si>
</sst>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family val="2"/>
      <charset val="178"/>
      <scheme val="minor"/>
    </font>
    <font>
      <sz val="11"/>
      <color rgb="FF006100"/>
      <name val="Calibri"/>
      <family val="2"/>
      <charset val="178"/>
      <scheme val="minor"/>
    </font>
    <font>
      <sz val="11"/>
      <color rgb="FF9C6500"/>
      <name val="Calibri"/>
      <family val="2"/>
      <charset val="178"/>
      <scheme val="minor"/>
    </font>
    <font>
      <sz val="18"/>
      <color theme="1"/>
      <name val="Calibri"/>
      <family val="2"/>
      <charset val="178"/>
      <scheme val="minor"/>
    </font>
    <font>
      <sz val="14"/>
      <color rgb="FF006100"/>
      <name val="Calibri"/>
      <family val="2"/>
      <charset val="178"/>
      <scheme val="minor"/>
    </font>
    <font>
      <sz val="24"/>
      <color theme="1"/>
      <name val="Calibri"/>
      <family val="2"/>
      <charset val="178"/>
      <scheme val="minor"/>
    </font>
    <font>
      <sz val="14"/>
      <color rgb="FF9C6500"/>
      <name val="Calibri"/>
      <family val="2"/>
      <charset val="178"/>
      <scheme val="minor"/>
    </font>
    <font>
      <b/>
      <sz val="11"/>
      <color theme="1"/>
      <name val="Calibri"/>
      <family val="2"/>
      <scheme val="minor"/>
    </font>
    <font>
      <b/>
      <sz val="18"/>
      <color theme="1"/>
      <name val="Calibri"/>
      <family val="2"/>
      <scheme val="minor"/>
    </font>
    <font>
      <sz val="22"/>
      <color theme="1"/>
      <name val="Calibri"/>
      <family val="2"/>
      <charset val="178"/>
      <scheme val="minor"/>
    </font>
    <font>
      <sz val="20"/>
      <color theme="1"/>
      <name val="Calibri"/>
      <family val="2"/>
      <charset val="178"/>
      <scheme val="minor"/>
    </font>
    <font>
      <b/>
      <sz val="13"/>
      <color rgb="FF003366"/>
      <name val="Calibri"/>
      <family val="2"/>
      <scheme val="minor"/>
    </font>
    <font>
      <b/>
      <sz val="14"/>
      <color rgb="FF660033"/>
      <name val="Calibri"/>
      <family val="2"/>
      <scheme val="minor"/>
    </font>
    <font>
      <b/>
      <sz val="14"/>
      <color theme="1"/>
      <name val="Calibri"/>
      <family val="2"/>
      <scheme val="minor"/>
    </font>
    <font>
      <b/>
      <sz val="12"/>
      <color rgb="FFC00000"/>
      <name val="Calibri"/>
      <family val="2"/>
      <scheme val="minor"/>
    </font>
    <font>
      <b/>
      <sz val="14"/>
      <color rgb="FF002060"/>
      <name val="Calibri"/>
      <family val="2"/>
      <scheme val="minor"/>
    </font>
    <font>
      <b/>
      <sz val="12"/>
      <color rgb="FF002060"/>
      <name val="Calibri"/>
      <family val="2"/>
      <scheme val="minor"/>
    </font>
    <font>
      <sz val="14"/>
      <color rgb="FF002060"/>
      <name val="Calibri"/>
      <family val="2"/>
      <charset val="178"/>
      <scheme val="minor"/>
    </font>
    <font>
      <sz val="18"/>
      <color theme="0"/>
      <name val="Calibri"/>
      <family val="2"/>
      <charset val="178"/>
      <scheme val="minor"/>
    </font>
    <font>
      <sz val="20"/>
      <color theme="0"/>
      <name val="Calibri"/>
      <family val="2"/>
      <charset val="178"/>
      <scheme val="minor"/>
    </font>
    <font>
      <sz val="22"/>
      <color rgb="FF003300"/>
      <name val="Calibri"/>
      <family val="2"/>
      <charset val="178"/>
      <scheme val="minor"/>
    </font>
  </fonts>
  <fills count="13">
    <fill>
      <patternFill patternType="none"/>
    </fill>
    <fill>
      <patternFill patternType="gray125"/>
    </fill>
    <fill>
      <patternFill patternType="solid">
        <fgColor rgb="FFC6EFCE"/>
      </patternFill>
    </fill>
    <fill>
      <patternFill patternType="solid">
        <fgColor rgb="FFFFEB9C"/>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0033CC"/>
        <bgColor indexed="64"/>
      </patternFill>
    </fill>
    <fill>
      <patternFill patternType="solid">
        <fgColor rgb="FFC00000"/>
        <bgColor indexed="64"/>
      </patternFill>
    </fill>
    <fill>
      <patternFill patternType="solid">
        <fgColor rgb="FF00FF00"/>
        <bgColor indexed="64"/>
      </patternFill>
    </fill>
    <fill>
      <patternFill patternType="solid">
        <fgColor theme="5" tint="-0.249977111117893"/>
        <bgColor indexed="64"/>
      </patternFill>
    </fill>
    <fill>
      <patternFill patternType="solid">
        <fgColor rgb="FFFFFF9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auto="1"/>
      </left>
      <right style="thin">
        <color auto="1"/>
      </right>
      <top style="dotted">
        <color auto="1"/>
      </top>
      <bottom style="medium">
        <color auto="1"/>
      </bottom>
      <diagonal/>
    </border>
    <border>
      <left style="thin">
        <color auto="1"/>
      </left>
      <right style="thin">
        <color auto="1"/>
      </right>
      <top style="dotted">
        <color auto="1"/>
      </top>
      <bottom style="medium">
        <color auto="1"/>
      </bottom>
      <diagonal/>
    </border>
    <border>
      <left style="thin">
        <color auto="1"/>
      </left>
      <right style="medium">
        <color auto="1"/>
      </right>
      <top style="dotted">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thin">
        <color auto="1"/>
      </left>
      <right style="medium">
        <color auto="1"/>
      </right>
      <top/>
      <bottom style="dotted">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dotted">
        <color auto="1"/>
      </top>
      <bottom/>
      <diagonal/>
    </border>
    <border>
      <left style="thin">
        <color auto="1"/>
      </left>
      <right style="thin">
        <color auto="1"/>
      </right>
      <top style="dotted">
        <color auto="1"/>
      </top>
      <bottom/>
      <diagonal/>
    </border>
    <border>
      <left style="thin">
        <color auto="1"/>
      </left>
      <right style="medium">
        <color auto="1"/>
      </right>
      <top style="dotted">
        <color auto="1"/>
      </top>
      <bottom/>
      <diagonal/>
    </border>
    <border>
      <left style="medium">
        <color auto="1"/>
      </left>
      <right style="thin">
        <color auto="1"/>
      </right>
      <top style="thin">
        <color rgb="FFFF0000"/>
      </top>
      <bottom style="thin">
        <color rgb="FFFF0000"/>
      </bottom>
      <diagonal/>
    </border>
    <border>
      <left style="thin">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48">
    <xf numFmtId="0" fontId="0" fillId="0" borderId="0" xfId="0"/>
    <xf numFmtId="0" fontId="3" fillId="0" borderId="0" xfId="0" applyFont="1"/>
    <xf numFmtId="0" fontId="3" fillId="0" borderId="0" xfId="0" applyFont="1" applyAlignment="1">
      <alignment horizontal="center"/>
    </xf>
    <xf numFmtId="0" fontId="4" fillId="2" borderId="1" xfId="1" applyFont="1" applyBorder="1"/>
    <xf numFmtId="0" fontId="4" fillId="2" borderId="1" xfId="1" applyFont="1" applyBorder="1" applyAlignment="1">
      <alignment horizontal="center"/>
    </xf>
    <xf numFmtId="0" fontId="5" fillId="0" borderId="0" xfId="0" applyFont="1" applyAlignment="1">
      <alignment horizontal="center"/>
    </xf>
    <xf numFmtId="0" fontId="6" fillId="3" borderId="1" xfId="2" applyFont="1" applyBorder="1" applyAlignment="1">
      <alignment horizontal="center"/>
    </xf>
    <xf numFmtId="0" fontId="0" fillId="0" borderId="0" xfId="0" applyAlignment="1">
      <alignment horizontal="center"/>
    </xf>
    <xf numFmtId="0" fontId="7" fillId="0" borderId="0" xfId="0" applyFont="1" applyAlignment="1">
      <alignment horizontal="center" vertical="center"/>
    </xf>
    <xf numFmtId="0" fontId="16" fillId="0" borderId="0" xfId="0" applyFont="1" applyAlignment="1">
      <alignment horizontal="center"/>
    </xf>
    <xf numFmtId="0" fontId="17" fillId="3" borderId="1" xfId="2" applyFont="1" applyBorder="1" applyAlignment="1">
      <alignment horizontal="center"/>
    </xf>
    <xf numFmtId="0" fontId="12" fillId="6" borderId="1" xfId="1" applyFont="1" applyFill="1" applyBorder="1" applyAlignment="1">
      <alignment horizontal="center"/>
    </xf>
    <xf numFmtId="0" fontId="3" fillId="7" borderId="0" xfId="0" applyFont="1" applyFill="1" applyAlignment="1">
      <alignment horizontal="center"/>
    </xf>
    <xf numFmtId="0" fontId="19" fillId="8" borderId="0" xfId="0" applyFont="1" applyFill="1" applyAlignment="1">
      <alignment horizontal="center"/>
    </xf>
    <xf numFmtId="0" fontId="20" fillId="9" borderId="0" xfId="0" applyFont="1" applyFill="1" applyAlignment="1">
      <alignment horizontal="center"/>
    </xf>
    <xf numFmtId="0" fontId="16" fillId="0" borderId="4" xfId="0" applyFont="1" applyBorder="1" applyAlignment="1">
      <alignment horizontal="center"/>
    </xf>
    <xf numFmtId="0" fontId="10" fillId="0" borderId="2" xfId="0" applyFont="1" applyBorder="1" applyAlignment="1">
      <alignment horizontal="center"/>
    </xf>
    <xf numFmtId="0" fontId="12" fillId="0" borderId="3" xfId="0" applyFont="1" applyBorder="1" applyAlignment="1">
      <alignment horizontal="center" vertical="center"/>
    </xf>
    <xf numFmtId="0" fontId="13" fillId="0" borderId="3" xfId="0" applyFont="1" applyBorder="1" applyAlignment="1">
      <alignment horizontal="center" vertical="center"/>
    </xf>
    <xf numFmtId="0" fontId="5" fillId="0" borderId="2" xfId="0" applyFont="1" applyBorder="1" applyAlignment="1">
      <alignment horizontal="center"/>
    </xf>
    <xf numFmtId="0" fontId="0" fillId="0" borderId="3" xfId="0" applyBorder="1"/>
    <xf numFmtId="0" fontId="5" fillId="0" borderId="5" xfId="0" applyFont="1" applyBorder="1" applyAlignment="1">
      <alignment horizontal="center"/>
    </xf>
    <xf numFmtId="0" fontId="12" fillId="0" borderId="6" xfId="0" applyFont="1" applyBorder="1" applyAlignment="1">
      <alignment horizontal="center" vertical="center"/>
    </xf>
    <xf numFmtId="0" fontId="13" fillId="0" borderId="6" xfId="0" applyFont="1" applyBorder="1" applyAlignment="1">
      <alignment horizontal="center" vertical="center"/>
    </xf>
    <xf numFmtId="0" fontId="16" fillId="0" borderId="7" xfId="0" applyFont="1" applyBorder="1" applyAlignment="1">
      <alignment horizontal="center"/>
    </xf>
    <xf numFmtId="0" fontId="13" fillId="5" borderId="9" xfId="0" applyFont="1" applyFill="1" applyBorder="1" applyAlignment="1">
      <alignment horizontal="center" vertical="center"/>
    </xf>
    <xf numFmtId="0" fontId="5" fillId="10" borderId="10" xfId="0" applyFont="1" applyFill="1" applyBorder="1" applyAlignment="1">
      <alignment horizontal="center"/>
    </xf>
    <xf numFmtId="0" fontId="5" fillId="10" borderId="11" xfId="0" applyFont="1" applyFill="1" applyBorder="1" applyAlignment="1">
      <alignment horizontal="center"/>
    </xf>
    <xf numFmtId="0" fontId="9" fillId="0" borderId="12" xfId="0" applyFont="1" applyBorder="1" applyAlignment="1">
      <alignment horizontal="center"/>
    </xf>
    <xf numFmtId="0" fontId="10" fillId="0" borderId="13" xfId="0" applyFont="1" applyBorder="1" applyAlignment="1">
      <alignment horizontal="center"/>
    </xf>
    <xf numFmtId="0" fontId="16" fillId="0" borderId="14" xfId="0" applyFont="1" applyBorder="1" applyAlignment="1">
      <alignment horizont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5" xfId="0" applyFont="1" applyFill="1" applyBorder="1" applyAlignment="1">
      <alignment horizontal="center" vertical="center"/>
    </xf>
    <xf numFmtId="0" fontId="18" fillId="11" borderId="0" xfId="0" applyFont="1" applyFill="1" applyAlignment="1">
      <alignment horizontal="center" vertical="center" wrapText="1"/>
    </xf>
    <xf numFmtId="0" fontId="8" fillId="0" borderId="13" xfId="0" applyFont="1" applyBorder="1" applyAlignment="1">
      <alignment horizontal="center" vertical="center"/>
    </xf>
    <xf numFmtId="0" fontId="5" fillId="12" borderId="2" xfId="0" applyFont="1" applyFill="1" applyBorder="1" applyAlignment="1">
      <alignment horizontal="center"/>
    </xf>
    <xf numFmtId="0" fontId="15" fillId="12" borderId="3" xfId="0" applyFont="1" applyFill="1" applyBorder="1" applyAlignment="1">
      <alignment horizontal="center"/>
    </xf>
    <xf numFmtId="0" fontId="16" fillId="12" borderId="4" xfId="0" applyFont="1" applyFill="1" applyBorder="1" applyAlignment="1">
      <alignment horizontal="center"/>
    </xf>
    <xf numFmtId="0" fontId="5" fillId="0" borderId="16" xfId="0" applyFont="1" applyBorder="1" applyAlignment="1">
      <alignment horizontal="center"/>
    </xf>
    <xf numFmtId="0" fontId="11" fillId="0" borderId="17" xfId="0" applyFont="1" applyBorder="1" applyAlignment="1">
      <alignment horizontal="center" vertical="center"/>
    </xf>
    <xf numFmtId="0" fontId="13" fillId="0" borderId="17" xfId="0" applyFont="1" applyBorder="1" applyAlignment="1">
      <alignment horizontal="center" vertical="center"/>
    </xf>
    <xf numFmtId="0" fontId="16" fillId="0" borderId="18" xfId="0" applyFont="1" applyBorder="1" applyAlignment="1">
      <alignment horizontal="center" vertical="center"/>
    </xf>
    <xf numFmtId="0" fontId="5" fillId="0" borderId="12" xfId="0" applyFont="1" applyBorder="1" applyAlignment="1">
      <alignment horizontal="center"/>
    </xf>
    <xf numFmtId="0" fontId="14" fillId="0" borderId="13" xfId="0" applyFont="1" applyBorder="1" applyAlignment="1">
      <alignment horizontal="center" vertical="center"/>
    </xf>
    <xf numFmtId="0" fontId="5" fillId="0" borderId="19" xfId="0" applyFont="1" applyBorder="1" applyAlignment="1">
      <alignment horizontal="center"/>
    </xf>
    <xf numFmtId="0" fontId="13" fillId="0" borderId="20" xfId="0" applyFont="1" applyBorder="1" applyAlignment="1">
      <alignment horizontal="center" vertical="center"/>
    </xf>
    <xf numFmtId="0" fontId="16" fillId="0" borderId="21" xfId="0" applyFont="1" applyBorder="1" applyAlignment="1">
      <alignment horizontal="center"/>
    </xf>
  </cellXfs>
  <cellStyles count="3">
    <cellStyle name="Good" xfId="1" builtinId="26"/>
    <cellStyle name="Neutral" xfId="2" builtinId="28"/>
    <cellStyle name="Normal" xfId="0" builtinId="0"/>
  </cellStyles>
  <dxfs count="0"/>
  <tableStyles count="0" defaultTableStyle="TableStyleMedium9" defaultPivotStyle="PivotStyleLight16"/>
  <colors>
    <mruColors>
      <color rgb="FFFFFF99"/>
      <color rgb="FF00FF00"/>
      <color rgb="FF003300"/>
      <color rgb="FF0033CC"/>
      <color rgb="FF660033"/>
      <color rgb="FF0033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914400</xdr:colOff>
      <xdr:row>0</xdr:row>
      <xdr:rowOff>190500</xdr:rowOff>
    </xdr:from>
    <xdr:to>
      <xdr:col>10</xdr:col>
      <xdr:colOff>419100</xdr:colOff>
      <xdr:row>2</xdr:row>
      <xdr:rowOff>228600</xdr:rowOff>
    </xdr:to>
    <xdr:sp macro="" textlink="">
      <xdr:nvSpPr>
        <xdr:cNvPr id="2" name="TextBox 1"/>
        <xdr:cNvSpPr txBox="1"/>
      </xdr:nvSpPr>
      <xdr:spPr>
        <a:xfrm>
          <a:off x="11233708800" y="190500"/>
          <a:ext cx="4838700" cy="628650"/>
        </a:xfrm>
        <a:prstGeom prst="rect">
          <a:avLst/>
        </a:prstGeom>
        <a:ln/>
      </xdr:spPr>
      <xdr:style>
        <a:lnRef idx="2">
          <a:schemeClr val="accent6">
            <a:shade val="50000"/>
          </a:schemeClr>
        </a:lnRef>
        <a:fillRef idx="1">
          <a:schemeClr val="accent6"/>
        </a:fillRef>
        <a:effectRef idx="0">
          <a:schemeClr val="accent6"/>
        </a:effectRef>
        <a:fontRef idx="minor">
          <a:schemeClr val="lt1"/>
        </a:fontRef>
      </xdr:style>
      <xdr:txBody>
        <a:bodyPr vertOverflow="clip" wrap="square" rtlCol="1" anchor="t"/>
        <a:lstStyle/>
        <a:p>
          <a:pPr algn="ctr" rtl="1"/>
          <a:r>
            <a:rPr lang="en-US" sz="3600">
              <a:solidFill>
                <a:srgbClr val="0070C0"/>
              </a:solidFill>
            </a:rPr>
            <a:t>مستلزمات</a:t>
          </a:r>
          <a:r>
            <a:rPr lang="en-US" sz="3600" baseline="0">
              <a:solidFill>
                <a:srgbClr val="0070C0"/>
              </a:solidFill>
            </a:rPr>
            <a:t> العمليات </a:t>
          </a:r>
          <a:endParaRPr lang="ar-EG" sz="3600">
            <a:solidFill>
              <a:srgbClr val="0070C0"/>
            </a:solidFill>
          </a:endParaRPr>
        </a:p>
      </xdr:txBody>
    </xdr:sp>
    <xdr:clientData/>
  </xdr:twoCellAnchor>
  <xdr:twoCellAnchor>
    <xdr:from>
      <xdr:col>16</xdr:col>
      <xdr:colOff>247650</xdr:colOff>
      <xdr:row>4</xdr:row>
      <xdr:rowOff>133350</xdr:rowOff>
    </xdr:from>
    <xdr:to>
      <xdr:col>19</xdr:col>
      <xdr:colOff>561975</xdr:colOff>
      <xdr:row>11</xdr:row>
      <xdr:rowOff>152400</xdr:rowOff>
    </xdr:to>
    <xdr:sp macro="" textlink="">
      <xdr:nvSpPr>
        <xdr:cNvPr id="3" name="TextBox 2"/>
        <xdr:cNvSpPr txBox="1"/>
      </xdr:nvSpPr>
      <xdr:spPr>
        <a:xfrm>
          <a:off x="11225298225" y="1314450"/>
          <a:ext cx="2371725" cy="2085975"/>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1" anchor="t"/>
        <a:lstStyle/>
        <a:p>
          <a:pPr algn="r" rtl="1"/>
          <a:r>
            <a:rPr lang="en-US" sz="1600"/>
            <a:t>هذا شيت المستلزمات يتم استخدام حوالى عشرة</a:t>
          </a:r>
          <a:r>
            <a:rPr lang="en-US" sz="1600" baseline="0"/>
            <a:t> او اكثر من هذه الاصناف وكل صنف قد يتم استخدام عدد واحد منه او اكثر حسب احتياج الطبيب والمطلوب حساب اجمالى تكلفة المستلزمات وترحيل الاجمالى الى شيت حساب قيمة العملية</a:t>
          </a:r>
          <a:endParaRPr lang="ar-EG"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1600200</xdr:colOff>
      <xdr:row>11</xdr:row>
      <xdr:rowOff>247650</xdr:rowOff>
    </xdr:from>
    <xdr:to>
      <xdr:col>6</xdr:col>
      <xdr:colOff>152400</xdr:colOff>
      <xdr:row>17</xdr:row>
      <xdr:rowOff>238125</xdr:rowOff>
    </xdr:to>
    <xdr:sp macro="" textlink="">
      <xdr:nvSpPr>
        <xdr:cNvPr id="2" name="TextBox 1"/>
        <xdr:cNvSpPr txBox="1"/>
      </xdr:nvSpPr>
      <xdr:spPr>
        <a:xfrm>
          <a:off x="11231880000" y="3495675"/>
          <a:ext cx="5029200" cy="176212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1" anchor="t"/>
        <a:lstStyle/>
        <a:p>
          <a:pPr algn="r" rtl="1"/>
          <a:r>
            <a:rPr lang="en-US" sz="1600"/>
            <a:t>هذا الشيت خاص بتصنيف نوع العملية حسب</a:t>
          </a:r>
          <a:r>
            <a:rPr lang="en-US" sz="1600" baseline="0"/>
            <a:t> درجتها وعند اختيار تصنيف نوع العملية يتم ترحيل قيمتها الى شيت حساب قيمة العملية فى الخانة المقابلة لفتح غرفة العمليات  بمعنى انه عند اختيار ان العملية من نوعية العمليات الكبرى يتم ترحيل القيمة 375  الى شيت حساب قيمة العملية فى الخانة المقابلة لها </a:t>
          </a:r>
          <a:endParaRPr lang="ar-EG"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390525</xdr:colOff>
      <xdr:row>6</xdr:row>
      <xdr:rowOff>76200</xdr:rowOff>
    </xdr:from>
    <xdr:to>
      <xdr:col>11</xdr:col>
      <xdr:colOff>114300</xdr:colOff>
      <xdr:row>9</xdr:row>
      <xdr:rowOff>247650</xdr:rowOff>
    </xdr:to>
    <xdr:sp macro="" textlink="">
      <xdr:nvSpPr>
        <xdr:cNvPr id="2" name="TextBox 1"/>
        <xdr:cNvSpPr txBox="1"/>
      </xdr:nvSpPr>
      <xdr:spPr>
        <a:xfrm>
          <a:off x="11228489100" y="1847850"/>
          <a:ext cx="4524375" cy="105727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1" anchor="t"/>
        <a:lstStyle/>
        <a:p>
          <a:pPr algn="ctr" rtl="1"/>
          <a:r>
            <a:rPr lang="en-US" sz="1400"/>
            <a:t>المطلوب</a:t>
          </a:r>
          <a:r>
            <a:rPr lang="en-US" sz="1400" baseline="0"/>
            <a:t> عند اختيار رقم الغرفة يتم ترحيل سعر الغرفة الى شيت حساب قيمة العملية امام بند الاقامة وعند الاقامة يومان يتم احتساب القيمة مضاعفة وهكذ لو ان الاقامة ثلاث ايام يتم ضرب قيمة الغرفة فى ثلاث مرات </a:t>
          </a:r>
          <a:endParaRPr lang="ar-EG"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1590675</xdr:colOff>
      <xdr:row>1</xdr:row>
      <xdr:rowOff>66676</xdr:rowOff>
    </xdr:from>
    <xdr:to>
      <xdr:col>6</xdr:col>
      <xdr:colOff>304800</xdr:colOff>
      <xdr:row>3</xdr:row>
      <xdr:rowOff>161926</xdr:rowOff>
    </xdr:to>
    <xdr:sp macro="" textlink="">
      <xdr:nvSpPr>
        <xdr:cNvPr id="2" name="TextBox 1"/>
        <xdr:cNvSpPr txBox="1"/>
      </xdr:nvSpPr>
      <xdr:spPr>
        <a:xfrm>
          <a:off x="11231727600" y="361951"/>
          <a:ext cx="5905500" cy="685800"/>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1" anchor="t"/>
        <a:lstStyle/>
        <a:p>
          <a:pPr algn="ctr" rtl="1"/>
          <a:r>
            <a:rPr lang="en-US" sz="2800">
              <a:solidFill>
                <a:srgbClr val="FF0000"/>
              </a:solidFill>
            </a:rPr>
            <a:t>قيمة جهاز الاشعة حسب تصنيف العملية </a:t>
          </a:r>
          <a:endParaRPr lang="ar-EG" sz="2800">
            <a:solidFill>
              <a:srgbClr val="FF0000"/>
            </a:solidFill>
          </a:endParaRPr>
        </a:p>
      </xdr:txBody>
    </xdr:sp>
    <xdr:clientData/>
  </xdr:twoCellAnchor>
  <xdr:twoCellAnchor>
    <xdr:from>
      <xdr:col>2</xdr:col>
      <xdr:colOff>104775</xdr:colOff>
      <xdr:row>6</xdr:row>
      <xdr:rowOff>85726</xdr:rowOff>
    </xdr:from>
    <xdr:to>
      <xdr:col>9</xdr:col>
      <xdr:colOff>95250</xdr:colOff>
      <xdr:row>8</xdr:row>
      <xdr:rowOff>142876</xdr:rowOff>
    </xdr:to>
    <xdr:sp macro="" textlink="">
      <xdr:nvSpPr>
        <xdr:cNvPr id="3" name="TextBox 2"/>
        <xdr:cNvSpPr txBox="1"/>
      </xdr:nvSpPr>
      <xdr:spPr>
        <a:xfrm>
          <a:off x="11229879750" y="1857376"/>
          <a:ext cx="4791075" cy="64770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1" anchor="t"/>
        <a:lstStyle/>
        <a:p>
          <a:pPr algn="ctr" rtl="1"/>
          <a:r>
            <a:rPr lang="en-US" sz="1600"/>
            <a:t>يتم</a:t>
          </a:r>
          <a:r>
            <a:rPr lang="en-US" sz="1600" baseline="0"/>
            <a:t> حساب قيمة  الاشعة حسب تصنيف العملية والذى تم ذكره سابقا في شيت فتح الغرفة وهو نفس التصنيف السابق </a:t>
          </a:r>
          <a:endParaRPr lang="ar-EG" sz="16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16"/>
  <sheetViews>
    <sheetView rightToLeft="1" tabSelected="1" workbookViewId="0">
      <selection activeCell="B8" sqref="B8"/>
    </sheetView>
  </sheetViews>
  <sheetFormatPr defaultRowHeight="31.5"/>
  <cols>
    <col min="1" max="1" width="33.5703125" customWidth="1"/>
    <col min="2" max="2" width="15.42578125" customWidth="1"/>
    <col min="3" max="3" width="15.140625" style="8" customWidth="1"/>
    <col min="4" max="4" width="14.140625" style="5" customWidth="1"/>
    <col min="5" max="5" width="16.7109375" customWidth="1"/>
    <col min="6" max="6" width="15.85546875" customWidth="1"/>
  </cols>
  <sheetData>
    <row r="1" spans="1:9" ht="31.5" customHeight="1" thickBot="1">
      <c r="A1" s="31" t="s">
        <v>123</v>
      </c>
      <c r="B1" s="32"/>
      <c r="C1" s="32" t="s">
        <v>124</v>
      </c>
      <c r="D1" s="33" t="s">
        <v>125</v>
      </c>
      <c r="E1" s="7"/>
    </row>
    <row r="2" spans="1:9">
      <c r="A2" s="28" t="s">
        <v>102</v>
      </c>
      <c r="B2" s="29"/>
      <c r="C2" s="35">
        <f>المستلزمات!$Q$38</f>
        <v>144</v>
      </c>
      <c r="D2" s="30"/>
      <c r="E2" s="5"/>
      <c r="F2" s="5"/>
      <c r="G2" s="5"/>
      <c r="I2" s="5"/>
    </row>
    <row r="3" spans="1:9" ht="26.25">
      <c r="A3" s="16" t="s">
        <v>103</v>
      </c>
      <c r="B3" s="17" t="s">
        <v>109</v>
      </c>
      <c r="C3" s="18">
        <f>IFERROR(VLOOKUP(B3,'فتح الغرفة'!$A$5:$B$100,2,0),"")</f>
        <v>375</v>
      </c>
      <c r="D3" s="15"/>
    </row>
    <row r="4" spans="1:9">
      <c r="A4" s="39" t="s">
        <v>104</v>
      </c>
      <c r="B4" s="40">
        <v>407</v>
      </c>
      <c r="C4" s="41">
        <f>IFERROR(VLOOKUP(B4,'الاقامة '!$B$6:$C$240,2,0),"")*D4</f>
        <v>360</v>
      </c>
      <c r="D4" s="42">
        <v>3</v>
      </c>
    </row>
    <row r="5" spans="1:9">
      <c r="A5" s="45" t="s">
        <v>122</v>
      </c>
      <c r="B5" s="46"/>
      <c r="C5" s="46">
        <f>SUM(C3:C4)</f>
        <v>735</v>
      </c>
      <c r="D5" s="47"/>
    </row>
    <row r="6" spans="1:9">
      <c r="A6" s="43" t="s">
        <v>113</v>
      </c>
      <c r="B6" s="44"/>
      <c r="C6" s="44">
        <f>C5*14%</f>
        <v>102.9</v>
      </c>
      <c r="D6" s="30"/>
    </row>
    <row r="7" spans="1:9">
      <c r="A7" s="36" t="s">
        <v>114</v>
      </c>
      <c r="B7" s="37"/>
      <c r="C7" s="37">
        <f>C5+C6</f>
        <v>837.9</v>
      </c>
      <c r="D7" s="38"/>
    </row>
    <row r="8" spans="1:9">
      <c r="A8" s="19" t="s">
        <v>116</v>
      </c>
      <c r="B8" s="20"/>
      <c r="C8" s="18">
        <f>IF($C$7&lt;=1000,10,IF(AND($C$7&gt;1000,$C$7&lt;=1500),15,IF(AND($C$7&gt;1500,$C$7&lt;=2000),20,IF(AND($C$7&gt;2000,$C$7&lt;=2500),25,IF(AND($C$7&gt;2500,$C$7&lt;=3000),30,IF(AND($C$7&gt;3000,$C$7&lt;=3500),35,IF(AND($C$7&gt;3500,$C$7&lt;=4000),40,IF(AND($C$7&gt;4000,$C$7&lt;=4500),45,IF(AND($C$7&gt;4500,$C$7&lt;=5000),50,IF(AND($C$7&gt;5000,$C$7&lt;=5500),55,60))))))))))</f>
        <v>10</v>
      </c>
      <c r="D8" s="15"/>
    </row>
    <row r="9" spans="1:9" ht="32.25" thickBot="1">
      <c r="A9" s="21" t="s">
        <v>115</v>
      </c>
      <c r="B9" s="22" t="str">
        <f>$B$3</f>
        <v>عملية كبرى</v>
      </c>
      <c r="C9" s="23">
        <f>IFERROR(VLOOKUP(B9,'جهاز الاشعة'!$A$7:$B$110,2,0),"")</f>
        <v>290</v>
      </c>
      <c r="D9" s="24"/>
    </row>
    <row r="10" spans="1:9" ht="32.25" thickBot="1">
      <c r="A10" s="26" t="s">
        <v>120</v>
      </c>
      <c r="B10" s="27"/>
      <c r="C10" s="25">
        <f>SUM(C7:C9)</f>
        <v>1137.9000000000001</v>
      </c>
      <c r="D10" s="9"/>
    </row>
    <row r="11" spans="1:9" ht="15.75">
      <c r="D11" s="9"/>
    </row>
    <row r="12" spans="1:9" ht="15.75">
      <c r="D12" s="9"/>
    </row>
    <row r="13" spans="1:9" ht="15.75">
      <c r="D13" s="9"/>
    </row>
    <row r="14" spans="1:9" ht="15.75">
      <c r="D14" s="9"/>
    </row>
    <row r="15" spans="1:9" ht="15.75">
      <c r="D15" s="9"/>
    </row>
    <row r="16" spans="1:9" ht="15.75">
      <c r="D16" s="9"/>
    </row>
  </sheetData>
  <mergeCells count="1">
    <mergeCell ref="A10:B10"/>
  </mergeCells>
  <dataValidations count="2">
    <dataValidation type="list" allowBlank="1" showInputMessage="1" showErrorMessage="1" sqref="B4">
      <formula1>Stay</formula1>
    </dataValidation>
    <dataValidation type="list" allowBlank="1" showInputMessage="1" showErrorMessage="1" sqref="B3">
      <formula1>Operation</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U38"/>
  <sheetViews>
    <sheetView rightToLeft="1" workbookViewId="0">
      <selection activeCell="C9" sqref="C9"/>
    </sheetView>
  </sheetViews>
  <sheetFormatPr defaultColWidth="9" defaultRowHeight="23.25"/>
  <cols>
    <col min="1" max="1" width="21.42578125" style="1" customWidth="1"/>
    <col min="2" max="2" width="7" style="2" customWidth="1"/>
    <col min="3" max="4" width="8" style="2" customWidth="1"/>
    <col min="5" max="5" width="20.28515625" style="1" customWidth="1"/>
    <col min="6" max="6" width="7.42578125" style="2" customWidth="1"/>
    <col min="7" max="8" width="7.5703125" style="2" customWidth="1"/>
    <col min="9" max="9" width="19" style="1" customWidth="1"/>
    <col min="10" max="10" width="6.7109375" style="2" customWidth="1"/>
    <col min="11" max="11" width="10.5703125" style="2" customWidth="1"/>
    <col min="12" max="12" width="7.28515625" style="2" customWidth="1"/>
    <col min="13" max="13" width="15.7109375" style="1" customWidth="1"/>
    <col min="14" max="14" width="6.42578125" style="2" customWidth="1"/>
    <col min="15" max="16" width="9.140625" style="2" customWidth="1"/>
    <col min="17" max="16384" width="9" style="1"/>
  </cols>
  <sheetData>
    <row r="1" spans="1:21" ht="23.25" customHeight="1">
      <c r="N1" s="34" t="s">
        <v>126</v>
      </c>
      <c r="O1" s="34"/>
      <c r="P1" s="34"/>
      <c r="Q1" s="34"/>
      <c r="R1" s="34"/>
      <c r="S1" s="34"/>
      <c r="T1" s="34"/>
      <c r="U1" s="34"/>
    </row>
    <row r="2" spans="1:21">
      <c r="N2" s="34"/>
      <c r="O2" s="34"/>
      <c r="P2" s="34"/>
      <c r="Q2" s="34"/>
      <c r="R2" s="34"/>
      <c r="S2" s="34"/>
      <c r="T2" s="34"/>
      <c r="U2" s="34"/>
    </row>
    <row r="3" spans="1:21">
      <c r="N3" s="34"/>
      <c r="O3" s="34"/>
      <c r="P3" s="34"/>
      <c r="Q3" s="34"/>
      <c r="R3" s="34"/>
      <c r="S3" s="34"/>
      <c r="T3" s="34"/>
      <c r="U3" s="34"/>
    </row>
    <row r="4" spans="1:21">
      <c r="N4" s="34"/>
      <c r="O4" s="34"/>
      <c r="P4" s="34"/>
      <c r="Q4" s="34"/>
      <c r="R4" s="34"/>
      <c r="S4" s="34"/>
      <c r="T4" s="34"/>
      <c r="U4" s="34"/>
    </row>
    <row r="5" spans="1:21">
      <c r="A5" s="6" t="s">
        <v>100</v>
      </c>
      <c r="B5" s="6" t="s">
        <v>117</v>
      </c>
      <c r="C5" s="6" t="s">
        <v>101</v>
      </c>
      <c r="D5" s="10" t="s">
        <v>124</v>
      </c>
      <c r="E5" s="6" t="s">
        <v>100</v>
      </c>
      <c r="F5" s="6" t="s">
        <v>117</v>
      </c>
      <c r="G5" s="6" t="s">
        <v>101</v>
      </c>
      <c r="H5" s="10" t="s">
        <v>124</v>
      </c>
      <c r="I5" s="6" t="s">
        <v>100</v>
      </c>
      <c r="J5" s="6" t="s">
        <v>117</v>
      </c>
      <c r="K5" s="6" t="s">
        <v>101</v>
      </c>
      <c r="L5" s="10" t="s">
        <v>124</v>
      </c>
      <c r="M5" s="6" t="s">
        <v>100</v>
      </c>
      <c r="N5" s="6" t="s">
        <v>117</v>
      </c>
      <c r="O5" s="6" t="s">
        <v>101</v>
      </c>
      <c r="P5" s="10" t="s">
        <v>124</v>
      </c>
    </row>
    <row r="6" spans="1:21">
      <c r="A6" s="3" t="s">
        <v>0</v>
      </c>
      <c r="B6" s="4"/>
      <c r="C6" s="4">
        <v>3</v>
      </c>
      <c r="D6" s="11">
        <f>B6*C6</f>
        <v>0</v>
      </c>
      <c r="E6" s="3" t="s">
        <v>29</v>
      </c>
      <c r="F6" s="4"/>
      <c r="G6" s="4">
        <v>1</v>
      </c>
      <c r="H6" s="11">
        <f>F6*G6</f>
        <v>0</v>
      </c>
      <c r="I6" s="3" t="s">
        <v>56</v>
      </c>
      <c r="J6" s="4"/>
      <c r="K6" s="4">
        <v>115</v>
      </c>
      <c r="L6" s="11">
        <f>J6*K6</f>
        <v>0</v>
      </c>
      <c r="M6" s="3" t="s">
        <v>7</v>
      </c>
      <c r="N6" s="4"/>
      <c r="O6" s="4">
        <v>12</v>
      </c>
      <c r="P6" s="11">
        <f>N6*O6</f>
        <v>0</v>
      </c>
    </row>
    <row r="7" spans="1:21">
      <c r="A7" s="3" t="s">
        <v>1</v>
      </c>
      <c r="B7" s="4"/>
      <c r="C7" s="4">
        <v>5</v>
      </c>
      <c r="D7" s="11">
        <f t="shared" ref="D7:D36" si="0">B7*C7</f>
        <v>0</v>
      </c>
      <c r="E7" s="3" t="s">
        <v>30</v>
      </c>
      <c r="F7" s="4"/>
      <c r="G7" s="4">
        <v>1</v>
      </c>
      <c r="H7" s="11">
        <f t="shared" ref="H7:H36" si="1">F7*G7</f>
        <v>0</v>
      </c>
      <c r="I7" s="3" t="s">
        <v>57</v>
      </c>
      <c r="J7" s="4"/>
      <c r="K7" s="4">
        <v>60</v>
      </c>
      <c r="L7" s="11">
        <f t="shared" ref="L7:L36" si="2">J7*K7</f>
        <v>0</v>
      </c>
      <c r="M7" s="3" t="s">
        <v>85</v>
      </c>
      <c r="N7" s="4">
        <v>8</v>
      </c>
      <c r="O7" s="4">
        <v>13</v>
      </c>
      <c r="P7" s="11">
        <f t="shared" ref="P7:P36" si="3">N7*O7</f>
        <v>104</v>
      </c>
    </row>
    <row r="8" spans="1:21">
      <c r="A8" s="3" t="s">
        <v>2</v>
      </c>
      <c r="B8" s="4"/>
      <c r="C8" s="4">
        <v>4</v>
      </c>
      <c r="D8" s="11">
        <f t="shared" si="0"/>
        <v>0</v>
      </c>
      <c r="E8" s="3" t="s">
        <v>31</v>
      </c>
      <c r="F8" s="4"/>
      <c r="G8" s="4">
        <v>1</v>
      </c>
      <c r="H8" s="11">
        <f t="shared" si="1"/>
        <v>0</v>
      </c>
      <c r="I8" s="3" t="s">
        <v>58</v>
      </c>
      <c r="J8" s="4"/>
      <c r="K8" s="4">
        <v>5</v>
      </c>
      <c r="L8" s="11">
        <f t="shared" si="2"/>
        <v>0</v>
      </c>
      <c r="M8" s="3" t="s">
        <v>86</v>
      </c>
      <c r="N8" s="4"/>
      <c r="O8" s="4">
        <v>10</v>
      </c>
      <c r="P8" s="11">
        <f t="shared" si="3"/>
        <v>0</v>
      </c>
    </row>
    <row r="9" spans="1:21">
      <c r="A9" s="3" t="s">
        <v>3</v>
      </c>
      <c r="B9" s="4"/>
      <c r="C9" s="4">
        <v>9</v>
      </c>
      <c r="D9" s="11">
        <f t="shared" si="0"/>
        <v>0</v>
      </c>
      <c r="E9" s="3" t="s">
        <v>32</v>
      </c>
      <c r="F9" s="4"/>
      <c r="G9" s="4">
        <v>2</v>
      </c>
      <c r="H9" s="11">
        <f t="shared" si="1"/>
        <v>0</v>
      </c>
      <c r="I9" s="3" t="s">
        <v>97</v>
      </c>
      <c r="J9" s="4"/>
      <c r="K9" s="4">
        <v>13</v>
      </c>
      <c r="L9" s="11">
        <f t="shared" si="2"/>
        <v>0</v>
      </c>
      <c r="M9" s="3" t="s">
        <v>87</v>
      </c>
      <c r="N9" s="4"/>
      <c r="O9" s="4">
        <v>20</v>
      </c>
      <c r="P9" s="11">
        <f t="shared" si="3"/>
        <v>0</v>
      </c>
    </row>
    <row r="10" spans="1:21">
      <c r="A10" s="3" t="s">
        <v>4</v>
      </c>
      <c r="B10" s="4"/>
      <c r="C10" s="4">
        <v>3</v>
      </c>
      <c r="D10" s="11">
        <f t="shared" si="0"/>
        <v>0</v>
      </c>
      <c r="E10" s="3" t="s">
        <v>33</v>
      </c>
      <c r="F10" s="4"/>
      <c r="G10" s="4">
        <v>3</v>
      </c>
      <c r="H10" s="11">
        <f t="shared" si="1"/>
        <v>0</v>
      </c>
      <c r="I10" s="3" t="s">
        <v>98</v>
      </c>
      <c r="J10" s="4"/>
      <c r="K10" s="4">
        <v>10</v>
      </c>
      <c r="L10" s="11">
        <f t="shared" si="2"/>
        <v>0</v>
      </c>
      <c r="M10" s="3" t="s">
        <v>88</v>
      </c>
      <c r="N10" s="4"/>
      <c r="O10" s="4">
        <v>51</v>
      </c>
      <c r="P10" s="11">
        <f t="shared" si="3"/>
        <v>0</v>
      </c>
    </row>
    <row r="11" spans="1:21">
      <c r="A11" s="3" t="s">
        <v>5</v>
      </c>
      <c r="B11" s="4"/>
      <c r="C11" s="4">
        <v>4</v>
      </c>
      <c r="D11" s="11">
        <f t="shared" si="0"/>
        <v>0</v>
      </c>
      <c r="E11" s="3" t="s">
        <v>34</v>
      </c>
      <c r="F11" s="4"/>
      <c r="G11" s="4">
        <v>2</v>
      </c>
      <c r="H11" s="11">
        <f t="shared" si="1"/>
        <v>0</v>
      </c>
      <c r="I11" s="3" t="s">
        <v>59</v>
      </c>
      <c r="J11" s="4"/>
      <c r="K11" s="4">
        <v>5</v>
      </c>
      <c r="L11" s="11">
        <f t="shared" si="2"/>
        <v>0</v>
      </c>
      <c r="M11" s="3" t="s">
        <v>89</v>
      </c>
      <c r="N11" s="4"/>
      <c r="O11" s="4">
        <v>6</v>
      </c>
      <c r="P11" s="11">
        <f t="shared" si="3"/>
        <v>0</v>
      </c>
    </row>
    <row r="12" spans="1:21">
      <c r="A12" s="3" t="s">
        <v>6</v>
      </c>
      <c r="B12" s="4"/>
      <c r="C12" s="4">
        <v>39</v>
      </c>
      <c r="D12" s="11">
        <f t="shared" si="0"/>
        <v>0</v>
      </c>
      <c r="E12" s="3" t="s">
        <v>35</v>
      </c>
      <c r="F12" s="4"/>
      <c r="G12" s="4">
        <v>12</v>
      </c>
      <c r="H12" s="11">
        <f t="shared" si="1"/>
        <v>0</v>
      </c>
      <c r="I12" s="3" t="s">
        <v>60</v>
      </c>
      <c r="J12" s="4"/>
      <c r="K12" s="4">
        <v>1</v>
      </c>
      <c r="L12" s="11">
        <f t="shared" si="2"/>
        <v>0</v>
      </c>
      <c r="M12" s="3" t="s">
        <v>91</v>
      </c>
      <c r="N12" s="4">
        <v>10</v>
      </c>
      <c r="O12" s="4">
        <v>4</v>
      </c>
      <c r="P12" s="11">
        <f t="shared" si="3"/>
        <v>40</v>
      </c>
    </row>
    <row r="13" spans="1:21">
      <c r="A13" s="3" t="s">
        <v>7</v>
      </c>
      <c r="B13" s="4"/>
      <c r="C13" s="4">
        <v>12</v>
      </c>
      <c r="D13" s="11">
        <f t="shared" si="0"/>
        <v>0</v>
      </c>
      <c r="E13" s="3" t="s">
        <v>36</v>
      </c>
      <c r="F13" s="4"/>
      <c r="G13" s="4">
        <v>88</v>
      </c>
      <c r="H13" s="11">
        <f t="shared" si="1"/>
        <v>0</v>
      </c>
      <c r="I13" s="3" t="s">
        <v>61</v>
      </c>
      <c r="J13" s="4"/>
      <c r="K13" s="4">
        <v>11</v>
      </c>
      <c r="L13" s="11">
        <f t="shared" si="2"/>
        <v>0</v>
      </c>
      <c r="M13" s="3" t="s">
        <v>90</v>
      </c>
      <c r="N13" s="4"/>
      <c r="O13" s="4">
        <v>4</v>
      </c>
      <c r="P13" s="11">
        <f t="shared" si="3"/>
        <v>0</v>
      </c>
    </row>
    <row r="14" spans="1:21">
      <c r="A14" s="3" t="s">
        <v>8</v>
      </c>
      <c r="B14" s="4"/>
      <c r="C14" s="4">
        <v>28</v>
      </c>
      <c r="D14" s="11">
        <f t="shared" si="0"/>
        <v>0</v>
      </c>
      <c r="E14" s="3" t="s">
        <v>37</v>
      </c>
      <c r="F14" s="4"/>
      <c r="G14" s="4">
        <v>15</v>
      </c>
      <c r="H14" s="11">
        <f t="shared" si="1"/>
        <v>0</v>
      </c>
      <c r="I14" s="3" t="s">
        <v>62</v>
      </c>
      <c r="J14" s="4"/>
      <c r="K14" s="4">
        <v>1</v>
      </c>
      <c r="L14" s="11">
        <f t="shared" si="2"/>
        <v>0</v>
      </c>
      <c r="M14" s="3" t="s">
        <v>92</v>
      </c>
      <c r="N14" s="4"/>
      <c r="O14" s="4">
        <v>14</v>
      </c>
      <c r="P14" s="11">
        <f t="shared" si="3"/>
        <v>0</v>
      </c>
    </row>
    <row r="15" spans="1:21">
      <c r="A15" s="3" t="s">
        <v>9</v>
      </c>
      <c r="B15" s="4"/>
      <c r="C15" s="4">
        <v>4</v>
      </c>
      <c r="D15" s="11">
        <f t="shared" si="0"/>
        <v>0</v>
      </c>
      <c r="E15" s="3" t="s">
        <v>38</v>
      </c>
      <c r="F15" s="4"/>
      <c r="G15" s="4">
        <v>6</v>
      </c>
      <c r="H15" s="11">
        <f t="shared" si="1"/>
        <v>0</v>
      </c>
      <c r="I15" s="3" t="s">
        <v>63</v>
      </c>
      <c r="J15" s="4"/>
      <c r="K15" s="4">
        <v>3.25</v>
      </c>
      <c r="L15" s="11">
        <f t="shared" si="2"/>
        <v>0</v>
      </c>
      <c r="M15" s="3" t="s">
        <v>93</v>
      </c>
      <c r="N15" s="4"/>
      <c r="O15" s="4">
        <v>6</v>
      </c>
      <c r="P15" s="11">
        <f t="shared" si="3"/>
        <v>0</v>
      </c>
    </row>
    <row r="16" spans="1:21">
      <c r="A16" s="3" t="s">
        <v>10</v>
      </c>
      <c r="B16" s="4"/>
      <c r="C16" s="4">
        <v>7</v>
      </c>
      <c r="D16" s="11">
        <f t="shared" si="0"/>
        <v>0</v>
      </c>
      <c r="E16" s="3" t="s">
        <v>39</v>
      </c>
      <c r="F16" s="4"/>
      <c r="G16" s="4">
        <v>4</v>
      </c>
      <c r="H16" s="11">
        <f t="shared" si="1"/>
        <v>0</v>
      </c>
      <c r="I16" s="3" t="s">
        <v>64</v>
      </c>
      <c r="J16" s="4"/>
      <c r="K16" s="4">
        <v>2</v>
      </c>
      <c r="L16" s="11">
        <f t="shared" si="2"/>
        <v>0</v>
      </c>
      <c r="M16" s="3" t="s">
        <v>94</v>
      </c>
      <c r="N16" s="4"/>
      <c r="O16" s="4">
        <v>40</v>
      </c>
      <c r="P16" s="11">
        <f t="shared" si="3"/>
        <v>0</v>
      </c>
    </row>
    <row r="17" spans="1:16">
      <c r="A17" s="3" t="s">
        <v>11</v>
      </c>
      <c r="B17" s="4"/>
      <c r="C17" s="4">
        <v>3</v>
      </c>
      <c r="D17" s="11">
        <f t="shared" si="0"/>
        <v>0</v>
      </c>
      <c r="E17" s="3" t="s">
        <v>40</v>
      </c>
      <c r="F17" s="4"/>
      <c r="G17" s="4">
        <v>18</v>
      </c>
      <c r="H17" s="11">
        <f t="shared" si="1"/>
        <v>0</v>
      </c>
      <c r="I17" s="3" t="s">
        <v>65</v>
      </c>
      <c r="J17" s="4"/>
      <c r="K17" s="4">
        <v>7</v>
      </c>
      <c r="L17" s="11">
        <f t="shared" si="2"/>
        <v>0</v>
      </c>
      <c r="M17" s="3" t="s">
        <v>99</v>
      </c>
      <c r="N17" s="4"/>
      <c r="O17" s="4">
        <v>2</v>
      </c>
      <c r="P17" s="11">
        <f t="shared" si="3"/>
        <v>0</v>
      </c>
    </row>
    <row r="18" spans="1:16">
      <c r="A18" s="3" t="s">
        <v>12</v>
      </c>
      <c r="B18" s="4"/>
      <c r="C18" s="4">
        <v>4</v>
      </c>
      <c r="D18" s="11">
        <f t="shared" si="0"/>
        <v>0</v>
      </c>
      <c r="E18" s="3" t="s">
        <v>41</v>
      </c>
      <c r="F18" s="4"/>
      <c r="G18" s="4">
        <v>18</v>
      </c>
      <c r="H18" s="11">
        <f t="shared" si="1"/>
        <v>0</v>
      </c>
      <c r="I18" s="3" t="s">
        <v>66</v>
      </c>
      <c r="J18" s="4"/>
      <c r="K18" s="4">
        <v>18</v>
      </c>
      <c r="L18" s="11">
        <f t="shared" si="2"/>
        <v>0</v>
      </c>
      <c r="M18" s="3" t="s">
        <v>88</v>
      </c>
      <c r="N18" s="4"/>
      <c r="O18" s="4">
        <v>51</v>
      </c>
      <c r="P18" s="11">
        <f t="shared" si="3"/>
        <v>0</v>
      </c>
    </row>
    <row r="19" spans="1:16">
      <c r="A19" s="3" t="s">
        <v>13</v>
      </c>
      <c r="B19" s="4"/>
      <c r="C19" s="4">
        <v>6</v>
      </c>
      <c r="D19" s="11">
        <f t="shared" si="0"/>
        <v>0</v>
      </c>
      <c r="E19" s="3" t="s">
        <v>42</v>
      </c>
      <c r="F19" s="4"/>
      <c r="G19" s="4">
        <v>25</v>
      </c>
      <c r="H19" s="11">
        <f t="shared" si="1"/>
        <v>0</v>
      </c>
      <c r="I19" s="3" t="s">
        <v>67</v>
      </c>
      <c r="J19" s="4"/>
      <c r="K19" s="4">
        <v>7</v>
      </c>
      <c r="L19" s="11">
        <f t="shared" si="2"/>
        <v>0</v>
      </c>
      <c r="M19" s="3" t="s">
        <v>95</v>
      </c>
      <c r="N19" s="4"/>
      <c r="O19" s="4">
        <v>53</v>
      </c>
      <c r="P19" s="11">
        <f t="shared" si="3"/>
        <v>0</v>
      </c>
    </row>
    <row r="20" spans="1:16">
      <c r="A20" s="3" t="s">
        <v>14</v>
      </c>
      <c r="B20" s="4"/>
      <c r="C20" s="4">
        <v>1</v>
      </c>
      <c r="D20" s="11">
        <f t="shared" si="0"/>
        <v>0</v>
      </c>
      <c r="E20" s="3" t="s">
        <v>43</v>
      </c>
      <c r="F20" s="4"/>
      <c r="G20" s="4">
        <v>14</v>
      </c>
      <c r="H20" s="11">
        <f t="shared" si="1"/>
        <v>0</v>
      </c>
      <c r="I20" s="3" t="s">
        <v>68</v>
      </c>
      <c r="J20" s="4"/>
      <c r="K20" s="4">
        <v>2</v>
      </c>
      <c r="L20" s="11">
        <f t="shared" si="2"/>
        <v>0</v>
      </c>
      <c r="M20" s="3"/>
      <c r="N20" s="4"/>
      <c r="O20" s="4"/>
      <c r="P20" s="11">
        <f t="shared" si="3"/>
        <v>0</v>
      </c>
    </row>
    <row r="21" spans="1:16">
      <c r="A21" s="3" t="s">
        <v>15</v>
      </c>
      <c r="B21" s="4"/>
      <c r="C21" s="4">
        <v>2</v>
      </c>
      <c r="D21" s="11">
        <f t="shared" si="0"/>
        <v>0</v>
      </c>
      <c r="E21" s="3" t="s">
        <v>44</v>
      </c>
      <c r="F21" s="4"/>
      <c r="G21" s="4">
        <v>14</v>
      </c>
      <c r="H21" s="11">
        <f t="shared" si="1"/>
        <v>0</v>
      </c>
      <c r="I21" s="3" t="s">
        <v>69</v>
      </c>
      <c r="J21" s="4"/>
      <c r="K21" s="4">
        <v>1</v>
      </c>
      <c r="L21" s="11">
        <f t="shared" si="2"/>
        <v>0</v>
      </c>
      <c r="M21" s="3"/>
      <c r="N21" s="4"/>
      <c r="O21" s="4"/>
      <c r="P21" s="11">
        <f t="shared" si="3"/>
        <v>0</v>
      </c>
    </row>
    <row r="22" spans="1:16">
      <c r="A22" s="3" t="s">
        <v>16</v>
      </c>
      <c r="B22" s="4"/>
      <c r="C22" s="4">
        <v>5</v>
      </c>
      <c r="D22" s="11">
        <f t="shared" si="0"/>
        <v>0</v>
      </c>
      <c r="E22" s="3" t="s">
        <v>45</v>
      </c>
      <c r="F22" s="4"/>
      <c r="G22" s="4">
        <v>12</v>
      </c>
      <c r="H22" s="11">
        <f t="shared" si="1"/>
        <v>0</v>
      </c>
      <c r="I22" s="3" t="s">
        <v>70</v>
      </c>
      <c r="J22" s="4"/>
      <c r="K22" s="4">
        <v>3</v>
      </c>
      <c r="L22" s="11">
        <f t="shared" si="2"/>
        <v>0</v>
      </c>
      <c r="M22" s="3"/>
      <c r="N22" s="4"/>
      <c r="O22" s="4"/>
      <c r="P22" s="11">
        <f t="shared" si="3"/>
        <v>0</v>
      </c>
    </row>
    <row r="23" spans="1:16">
      <c r="A23" s="3" t="s">
        <v>17</v>
      </c>
      <c r="B23" s="4"/>
      <c r="C23" s="4">
        <v>5</v>
      </c>
      <c r="D23" s="11">
        <f t="shared" si="0"/>
        <v>0</v>
      </c>
      <c r="E23" s="3" t="s">
        <v>46</v>
      </c>
      <c r="F23" s="4"/>
      <c r="G23" s="4">
        <v>4</v>
      </c>
      <c r="H23" s="11">
        <f t="shared" si="1"/>
        <v>0</v>
      </c>
      <c r="I23" s="3" t="s">
        <v>71</v>
      </c>
      <c r="J23" s="4"/>
      <c r="K23" s="4">
        <v>55</v>
      </c>
      <c r="L23" s="11">
        <f t="shared" si="2"/>
        <v>0</v>
      </c>
      <c r="M23" s="3"/>
      <c r="N23" s="4"/>
      <c r="O23" s="4"/>
      <c r="P23" s="11">
        <f t="shared" si="3"/>
        <v>0</v>
      </c>
    </row>
    <row r="24" spans="1:16">
      <c r="A24" s="3" t="s">
        <v>18</v>
      </c>
      <c r="B24" s="4"/>
      <c r="C24" s="4">
        <v>5</v>
      </c>
      <c r="D24" s="11">
        <f t="shared" si="0"/>
        <v>0</v>
      </c>
      <c r="E24" s="3" t="s">
        <v>47</v>
      </c>
      <c r="F24" s="4"/>
      <c r="G24" s="4">
        <v>6</v>
      </c>
      <c r="H24" s="11">
        <f t="shared" si="1"/>
        <v>0</v>
      </c>
      <c r="I24" s="3" t="s">
        <v>72</v>
      </c>
      <c r="J24" s="4"/>
      <c r="K24" s="4">
        <v>15</v>
      </c>
      <c r="L24" s="11">
        <f t="shared" si="2"/>
        <v>0</v>
      </c>
      <c r="M24" s="3"/>
      <c r="N24" s="4"/>
      <c r="O24" s="4"/>
      <c r="P24" s="11">
        <f t="shared" si="3"/>
        <v>0</v>
      </c>
    </row>
    <row r="25" spans="1:16">
      <c r="A25" s="3" t="s">
        <v>19</v>
      </c>
      <c r="B25" s="4"/>
      <c r="C25" s="4">
        <v>10</v>
      </c>
      <c r="D25" s="11">
        <f t="shared" si="0"/>
        <v>0</v>
      </c>
      <c r="E25" s="3" t="s">
        <v>48</v>
      </c>
      <c r="F25" s="4"/>
      <c r="G25" s="4">
        <v>42</v>
      </c>
      <c r="H25" s="11">
        <f t="shared" si="1"/>
        <v>0</v>
      </c>
      <c r="I25" s="3" t="s">
        <v>73</v>
      </c>
      <c r="J25" s="4"/>
      <c r="K25" s="4">
        <v>6</v>
      </c>
      <c r="L25" s="11">
        <f t="shared" si="2"/>
        <v>0</v>
      </c>
      <c r="M25" s="3"/>
      <c r="N25" s="4"/>
      <c r="O25" s="4"/>
      <c r="P25" s="11">
        <f t="shared" si="3"/>
        <v>0</v>
      </c>
    </row>
    <row r="26" spans="1:16">
      <c r="A26" s="3" t="s">
        <v>20</v>
      </c>
      <c r="B26" s="4"/>
      <c r="C26" s="4">
        <v>2</v>
      </c>
      <c r="D26" s="11">
        <f t="shared" si="0"/>
        <v>0</v>
      </c>
      <c r="E26" s="3" t="s">
        <v>49</v>
      </c>
      <c r="F26" s="4"/>
      <c r="G26" s="4">
        <v>4</v>
      </c>
      <c r="H26" s="11">
        <f t="shared" si="1"/>
        <v>0</v>
      </c>
      <c r="I26" s="3" t="s">
        <v>74</v>
      </c>
      <c r="J26" s="4"/>
      <c r="K26" s="4">
        <v>6</v>
      </c>
      <c r="L26" s="11">
        <f t="shared" si="2"/>
        <v>0</v>
      </c>
      <c r="M26" s="3"/>
      <c r="N26" s="4"/>
      <c r="O26" s="4"/>
      <c r="P26" s="11">
        <f t="shared" si="3"/>
        <v>0</v>
      </c>
    </row>
    <row r="27" spans="1:16">
      <c r="A27" s="3" t="s">
        <v>21</v>
      </c>
      <c r="B27" s="4"/>
      <c r="C27" s="4">
        <v>3</v>
      </c>
      <c r="D27" s="11">
        <f t="shared" si="0"/>
        <v>0</v>
      </c>
      <c r="E27" s="3" t="s">
        <v>50</v>
      </c>
      <c r="F27" s="4"/>
      <c r="G27" s="4">
        <v>16</v>
      </c>
      <c r="H27" s="11">
        <f t="shared" si="1"/>
        <v>0</v>
      </c>
      <c r="I27" s="3" t="s">
        <v>75</v>
      </c>
      <c r="J27" s="4"/>
      <c r="K27" s="4">
        <v>7</v>
      </c>
      <c r="L27" s="11">
        <f t="shared" si="2"/>
        <v>0</v>
      </c>
      <c r="M27" s="3"/>
      <c r="N27" s="4"/>
      <c r="O27" s="4"/>
      <c r="P27" s="11">
        <f t="shared" si="3"/>
        <v>0</v>
      </c>
    </row>
    <row r="28" spans="1:16">
      <c r="A28" s="3" t="s">
        <v>22</v>
      </c>
      <c r="B28" s="4"/>
      <c r="C28" s="4">
        <v>4</v>
      </c>
      <c r="D28" s="11">
        <f t="shared" si="0"/>
        <v>0</v>
      </c>
      <c r="E28" s="3" t="s">
        <v>51</v>
      </c>
      <c r="F28" s="4"/>
      <c r="G28" s="4">
        <v>4</v>
      </c>
      <c r="H28" s="11">
        <f t="shared" si="1"/>
        <v>0</v>
      </c>
      <c r="I28" s="3" t="s">
        <v>76</v>
      </c>
      <c r="J28" s="4"/>
      <c r="K28" s="4">
        <v>2</v>
      </c>
      <c r="L28" s="11">
        <f t="shared" si="2"/>
        <v>0</v>
      </c>
      <c r="M28" s="3"/>
      <c r="N28" s="4"/>
      <c r="O28" s="4"/>
      <c r="P28" s="11">
        <f t="shared" si="3"/>
        <v>0</v>
      </c>
    </row>
    <row r="29" spans="1:16">
      <c r="A29" s="3" t="s">
        <v>23</v>
      </c>
      <c r="B29" s="4"/>
      <c r="C29" s="4">
        <v>4</v>
      </c>
      <c r="D29" s="11">
        <f t="shared" si="0"/>
        <v>0</v>
      </c>
      <c r="E29" s="3" t="s">
        <v>52</v>
      </c>
      <c r="F29" s="4"/>
      <c r="G29" s="4">
        <v>25</v>
      </c>
      <c r="H29" s="11">
        <f t="shared" si="1"/>
        <v>0</v>
      </c>
      <c r="I29" s="3" t="s">
        <v>77</v>
      </c>
      <c r="J29" s="4"/>
      <c r="K29" s="4">
        <v>10</v>
      </c>
      <c r="L29" s="11">
        <f t="shared" si="2"/>
        <v>0</v>
      </c>
      <c r="M29" s="3"/>
      <c r="N29" s="4"/>
      <c r="O29" s="4"/>
      <c r="P29" s="11">
        <f t="shared" si="3"/>
        <v>0</v>
      </c>
    </row>
    <row r="30" spans="1:16">
      <c r="A30" s="3" t="s">
        <v>24</v>
      </c>
      <c r="B30" s="4"/>
      <c r="C30" s="4">
        <v>5</v>
      </c>
      <c r="D30" s="11">
        <f t="shared" si="0"/>
        <v>0</v>
      </c>
      <c r="E30" s="3" t="s">
        <v>53</v>
      </c>
      <c r="F30" s="4"/>
      <c r="G30" s="4">
        <v>115</v>
      </c>
      <c r="H30" s="11">
        <f t="shared" si="1"/>
        <v>0</v>
      </c>
      <c r="I30" s="3" t="s">
        <v>78</v>
      </c>
      <c r="J30" s="4"/>
      <c r="K30" s="4">
        <v>6</v>
      </c>
      <c r="L30" s="11">
        <f t="shared" si="2"/>
        <v>0</v>
      </c>
      <c r="M30" s="3"/>
      <c r="N30" s="4"/>
      <c r="O30" s="4"/>
      <c r="P30" s="11">
        <f t="shared" si="3"/>
        <v>0</v>
      </c>
    </row>
    <row r="31" spans="1:16">
      <c r="A31" s="3" t="s">
        <v>25</v>
      </c>
      <c r="B31" s="4"/>
      <c r="C31" s="4">
        <v>5</v>
      </c>
      <c r="D31" s="11">
        <f t="shared" si="0"/>
        <v>0</v>
      </c>
      <c r="E31" s="3" t="s">
        <v>54</v>
      </c>
      <c r="F31" s="4"/>
      <c r="G31" s="4">
        <v>8</v>
      </c>
      <c r="H31" s="11">
        <f t="shared" si="1"/>
        <v>0</v>
      </c>
      <c r="I31" s="3" t="s">
        <v>79</v>
      </c>
      <c r="J31" s="4"/>
      <c r="K31" s="4">
        <v>6</v>
      </c>
      <c r="L31" s="11">
        <f t="shared" si="2"/>
        <v>0</v>
      </c>
      <c r="M31" s="3"/>
      <c r="N31" s="4"/>
      <c r="O31" s="4"/>
      <c r="P31" s="11">
        <f t="shared" si="3"/>
        <v>0</v>
      </c>
    </row>
    <row r="32" spans="1:16">
      <c r="A32" s="3" t="s">
        <v>96</v>
      </c>
      <c r="B32" s="4"/>
      <c r="C32" s="4">
        <v>6</v>
      </c>
      <c r="D32" s="11">
        <f t="shared" si="0"/>
        <v>0</v>
      </c>
      <c r="E32" s="3" t="s">
        <v>55</v>
      </c>
      <c r="F32" s="4"/>
      <c r="G32" s="4">
        <v>5</v>
      </c>
      <c r="H32" s="11">
        <f t="shared" si="1"/>
        <v>0</v>
      </c>
      <c r="I32" s="3" t="s">
        <v>80</v>
      </c>
      <c r="J32" s="4"/>
      <c r="K32" s="4">
        <v>8</v>
      </c>
      <c r="L32" s="11">
        <f t="shared" si="2"/>
        <v>0</v>
      </c>
      <c r="M32" s="3"/>
      <c r="N32" s="4"/>
      <c r="O32" s="4"/>
      <c r="P32" s="11">
        <f t="shared" si="3"/>
        <v>0</v>
      </c>
    </row>
    <row r="33" spans="1:18">
      <c r="A33" s="3" t="s">
        <v>26</v>
      </c>
      <c r="B33" s="4"/>
      <c r="C33" s="4">
        <v>20</v>
      </c>
      <c r="D33" s="11">
        <f t="shared" si="0"/>
        <v>0</v>
      </c>
      <c r="E33" s="3"/>
      <c r="F33" s="4"/>
      <c r="G33" s="4"/>
      <c r="H33" s="11">
        <f t="shared" si="1"/>
        <v>0</v>
      </c>
      <c r="I33" s="3" t="s">
        <v>81</v>
      </c>
      <c r="J33" s="4"/>
      <c r="K33" s="4">
        <v>5</v>
      </c>
      <c r="L33" s="11">
        <f t="shared" si="2"/>
        <v>0</v>
      </c>
      <c r="M33" s="3"/>
      <c r="N33" s="4"/>
      <c r="O33" s="4"/>
      <c r="P33" s="11">
        <f t="shared" si="3"/>
        <v>0</v>
      </c>
    </row>
    <row r="34" spans="1:18">
      <c r="A34" s="3" t="s">
        <v>27</v>
      </c>
      <c r="B34" s="4"/>
      <c r="C34" s="4">
        <v>2</v>
      </c>
      <c r="D34" s="11">
        <f t="shared" si="0"/>
        <v>0</v>
      </c>
      <c r="E34" s="3"/>
      <c r="F34" s="4"/>
      <c r="G34" s="4"/>
      <c r="H34" s="11">
        <f t="shared" si="1"/>
        <v>0</v>
      </c>
      <c r="I34" s="3" t="s">
        <v>82</v>
      </c>
      <c r="J34" s="4"/>
      <c r="K34" s="4">
        <v>7</v>
      </c>
      <c r="L34" s="11">
        <f t="shared" si="2"/>
        <v>0</v>
      </c>
      <c r="M34" s="3"/>
      <c r="N34" s="4"/>
      <c r="O34" s="4"/>
      <c r="P34" s="11">
        <f t="shared" si="3"/>
        <v>0</v>
      </c>
    </row>
    <row r="35" spans="1:18">
      <c r="A35" s="3" t="s">
        <v>28</v>
      </c>
      <c r="B35" s="4"/>
      <c r="C35" s="4">
        <v>31</v>
      </c>
      <c r="D35" s="11">
        <f t="shared" si="0"/>
        <v>0</v>
      </c>
      <c r="E35" s="3"/>
      <c r="F35" s="4"/>
      <c r="G35" s="4"/>
      <c r="H35" s="11">
        <f t="shared" si="1"/>
        <v>0</v>
      </c>
      <c r="I35" s="3" t="s">
        <v>83</v>
      </c>
      <c r="J35" s="4"/>
      <c r="K35" s="4">
        <v>7</v>
      </c>
      <c r="L35" s="11">
        <f t="shared" si="2"/>
        <v>0</v>
      </c>
      <c r="M35" s="3"/>
      <c r="N35" s="4"/>
      <c r="O35" s="4"/>
      <c r="P35" s="11">
        <f t="shared" si="3"/>
        <v>0</v>
      </c>
    </row>
    <row r="36" spans="1:18">
      <c r="A36" s="3"/>
      <c r="B36" s="4"/>
      <c r="C36" s="4"/>
      <c r="D36" s="11">
        <f t="shared" si="0"/>
        <v>0</v>
      </c>
      <c r="E36" s="3"/>
      <c r="F36" s="4"/>
      <c r="G36" s="4"/>
      <c r="H36" s="11">
        <f t="shared" si="1"/>
        <v>0</v>
      </c>
      <c r="I36" s="3" t="s">
        <v>84</v>
      </c>
      <c r="J36" s="4"/>
      <c r="K36" s="4">
        <v>5</v>
      </c>
      <c r="L36" s="11">
        <f t="shared" si="2"/>
        <v>0</v>
      </c>
      <c r="M36" s="3"/>
      <c r="N36" s="4"/>
      <c r="O36" s="4"/>
      <c r="P36" s="11">
        <f t="shared" si="3"/>
        <v>0</v>
      </c>
    </row>
    <row r="38" spans="1:18" ht="28.5">
      <c r="A38" s="12" t="s">
        <v>122</v>
      </c>
      <c r="B38" s="12"/>
      <c r="C38" s="12"/>
      <c r="D38" s="13">
        <f>SUM($D$6:$D$36)</f>
        <v>0</v>
      </c>
      <c r="E38" s="13"/>
      <c r="F38" s="13"/>
      <c r="G38" s="13"/>
      <c r="H38" s="13">
        <f>SUM($H$6:$H$36)</f>
        <v>0</v>
      </c>
      <c r="I38" s="13"/>
      <c r="J38" s="13"/>
      <c r="K38" s="13"/>
      <c r="L38" s="13">
        <f>SUM($L$6:$L$36)</f>
        <v>0</v>
      </c>
      <c r="M38" s="13"/>
      <c r="N38" s="13"/>
      <c r="O38" s="13"/>
      <c r="P38" s="13">
        <f>SUM($P$6:$P$36)</f>
        <v>144</v>
      </c>
      <c r="Q38" s="14">
        <f>D38+H38+L38+P38</f>
        <v>144</v>
      </c>
      <c r="R38" s="14"/>
    </row>
  </sheetData>
  <mergeCells count="3">
    <mergeCell ref="A38:C38"/>
    <mergeCell ref="Q38:R38"/>
    <mergeCell ref="N1:U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C10"/>
  <sheetViews>
    <sheetView rightToLeft="1" workbookViewId="0">
      <selection activeCell="B2" sqref="B2"/>
    </sheetView>
  </sheetViews>
  <sheetFormatPr defaultRowHeight="23.25"/>
  <cols>
    <col min="1" max="1" width="41.85546875" style="1" customWidth="1"/>
    <col min="2" max="2" width="21.140625" style="2" customWidth="1"/>
    <col min="3" max="3" width="36.85546875" style="1" customWidth="1"/>
  </cols>
  <sheetData>
    <row r="2" spans="1:2">
      <c r="A2" s="2" t="s">
        <v>105</v>
      </c>
      <c r="B2" s="2" t="s">
        <v>121</v>
      </c>
    </row>
    <row r="5" spans="1:2">
      <c r="A5" s="2" t="s">
        <v>106</v>
      </c>
      <c r="B5" s="2">
        <v>130</v>
      </c>
    </row>
    <row r="6" spans="1:2">
      <c r="A6" s="2" t="s">
        <v>107</v>
      </c>
      <c r="B6" s="2">
        <v>200</v>
      </c>
    </row>
    <row r="7" spans="1:2">
      <c r="A7" s="2" t="s">
        <v>108</v>
      </c>
      <c r="B7" s="2">
        <v>275</v>
      </c>
    </row>
    <row r="8" spans="1:2">
      <c r="A8" s="2" t="s">
        <v>109</v>
      </c>
      <c r="B8" s="2">
        <v>375</v>
      </c>
    </row>
    <row r="9" spans="1:2">
      <c r="A9" s="2" t="s">
        <v>110</v>
      </c>
      <c r="B9" s="2">
        <v>440</v>
      </c>
    </row>
    <row r="10" spans="1:2">
      <c r="A10" s="2" t="s">
        <v>111</v>
      </c>
      <c r="B10" s="2">
        <v>715</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5:C23"/>
  <sheetViews>
    <sheetView rightToLeft="1" workbookViewId="0">
      <selection activeCell="C9" sqref="C9"/>
    </sheetView>
  </sheetViews>
  <sheetFormatPr defaultRowHeight="23.25"/>
  <cols>
    <col min="2" max="2" width="18.85546875" style="2" customWidth="1"/>
    <col min="3" max="3" width="18.5703125" style="2" customWidth="1"/>
  </cols>
  <sheetData>
    <row r="5" spans="2:3">
      <c r="B5" s="2" t="s">
        <v>118</v>
      </c>
      <c r="C5" s="2" t="s">
        <v>119</v>
      </c>
    </row>
    <row r="6" spans="2:3">
      <c r="B6" s="2">
        <v>401</v>
      </c>
      <c r="C6" s="2">
        <v>120</v>
      </c>
    </row>
    <row r="7" spans="2:3">
      <c r="B7" s="2">
        <v>402</v>
      </c>
      <c r="C7" s="2">
        <v>120</v>
      </c>
    </row>
    <row r="8" spans="2:3">
      <c r="B8" s="2">
        <v>403</v>
      </c>
      <c r="C8" s="2">
        <v>300</v>
      </c>
    </row>
    <row r="9" spans="2:3">
      <c r="B9" s="2">
        <v>404</v>
      </c>
      <c r="C9" s="2">
        <v>300</v>
      </c>
    </row>
    <row r="10" spans="2:3">
      <c r="B10" s="2">
        <v>405</v>
      </c>
      <c r="C10" s="2">
        <v>150</v>
      </c>
    </row>
    <row r="11" spans="2:3">
      <c r="B11" s="2">
        <v>406</v>
      </c>
      <c r="C11" s="2">
        <v>120</v>
      </c>
    </row>
    <row r="12" spans="2:3">
      <c r="B12" s="2">
        <v>407</v>
      </c>
      <c r="C12" s="2">
        <v>120</v>
      </c>
    </row>
    <row r="13" spans="2:3">
      <c r="B13" s="2">
        <v>408</v>
      </c>
      <c r="C13" s="2">
        <v>120</v>
      </c>
    </row>
    <row r="14" spans="2:3">
      <c r="B14" s="2">
        <v>409</v>
      </c>
      <c r="C14" s="2">
        <v>120</v>
      </c>
    </row>
    <row r="15" spans="2:3">
      <c r="B15" s="2">
        <v>501</v>
      </c>
      <c r="C15" s="2">
        <v>120</v>
      </c>
    </row>
    <row r="16" spans="2:3">
      <c r="B16" s="2">
        <v>502</v>
      </c>
      <c r="C16" s="2">
        <v>120</v>
      </c>
    </row>
    <row r="17" spans="2:3">
      <c r="B17" s="2">
        <v>503</v>
      </c>
      <c r="C17" s="2">
        <v>300</v>
      </c>
    </row>
    <row r="18" spans="2:3">
      <c r="B18" s="2">
        <v>504</v>
      </c>
      <c r="C18" s="2">
        <v>300</v>
      </c>
    </row>
    <row r="19" spans="2:3">
      <c r="B19" s="2">
        <v>505</v>
      </c>
      <c r="C19" s="2">
        <v>150</v>
      </c>
    </row>
    <row r="20" spans="2:3">
      <c r="B20" s="2">
        <v>506</v>
      </c>
      <c r="C20" s="2">
        <v>120</v>
      </c>
    </row>
    <row r="21" spans="2:3">
      <c r="B21" s="2">
        <v>507</v>
      </c>
      <c r="C21" s="2">
        <v>120</v>
      </c>
    </row>
    <row r="22" spans="2:3">
      <c r="B22" s="2">
        <v>508</v>
      </c>
      <c r="C22" s="2">
        <v>120</v>
      </c>
    </row>
    <row r="23" spans="2:3">
      <c r="B23" s="2">
        <v>509</v>
      </c>
      <c r="C23" s="2">
        <v>120</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7:B11"/>
  <sheetViews>
    <sheetView rightToLeft="1" workbookViewId="0">
      <selection activeCell="B12" sqref="B12"/>
    </sheetView>
  </sheetViews>
  <sheetFormatPr defaultRowHeight="23.25"/>
  <cols>
    <col min="1" max="1" width="36.85546875" style="2" customWidth="1"/>
    <col min="2" max="2" width="21.42578125" style="2" customWidth="1"/>
  </cols>
  <sheetData>
    <row r="7" spans="1:2">
      <c r="A7" s="2" t="s">
        <v>107</v>
      </c>
      <c r="B7" s="2">
        <v>190</v>
      </c>
    </row>
    <row r="8" spans="1:2">
      <c r="A8" s="2" t="s">
        <v>108</v>
      </c>
      <c r="B8" s="2">
        <v>190</v>
      </c>
    </row>
    <row r="9" spans="1:2">
      <c r="A9" s="2" t="s">
        <v>109</v>
      </c>
      <c r="B9" s="2">
        <v>290</v>
      </c>
    </row>
    <row r="10" spans="1:2">
      <c r="A10" s="2" t="s">
        <v>110</v>
      </c>
      <c r="B10" s="2">
        <v>350</v>
      </c>
    </row>
    <row r="11" spans="1:2">
      <c r="A11" s="2" t="s">
        <v>112</v>
      </c>
      <c r="B11" s="2">
        <v>540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حساب قيمة العملية</vt:lpstr>
      <vt:lpstr>المستلزمات</vt:lpstr>
      <vt:lpstr>فتح الغرفة</vt:lpstr>
      <vt:lpstr>الاقامة </vt:lpstr>
      <vt:lpstr>جهاز الاشعة</vt:lpstr>
    </vt:vector>
  </TitlesOfParts>
  <Company>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Customer</dc:creator>
  <cp:lastModifiedBy>Ali Mohamed</cp:lastModifiedBy>
  <dcterms:created xsi:type="dcterms:W3CDTF">2018-09-02T12:40:36Z</dcterms:created>
  <dcterms:modified xsi:type="dcterms:W3CDTF">2018-09-05T20:09:23Z</dcterms:modified>
</cp:coreProperties>
</file>