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60" windowWidth="15600" windowHeight="7935" tabRatio="743" activeTab="16"/>
  </bookViews>
  <sheets>
    <sheet name="نافطة" sheetId="31" r:id="rId1"/>
    <sheet name="مرتبات" sheetId="30" state="hidden" r:id="rId2"/>
    <sheet name="مرتبات عمال" sheetId="29" r:id="rId3"/>
    <sheet name="مواد بناء " sheetId="28" state="hidden" r:id="rId4"/>
    <sheet name="الياجور" sheetId="25" state="hidden" r:id="rId5"/>
    <sheet name="يوميات عمال" sheetId="18" state="hidden" r:id="rId6"/>
    <sheet name="يوميات الالات" sheetId="16" state="hidden" r:id="rId7"/>
    <sheet name="سيكا" sheetId="15" state="hidden" r:id="rId8"/>
    <sheet name="الاختبارات" sheetId="14" state="hidden" r:id="rId9"/>
    <sheet name="ملحقات مياه الشرب " sheetId="13" state="hidden" r:id="rId10"/>
    <sheet name="انابيب الشرب " sheetId="12" state="hidden" r:id="rId11"/>
    <sheet name="أكل العمال" sheetId="11" state="hidden" r:id="rId12"/>
    <sheet name="ادوية" sheetId="10" r:id="rId13"/>
    <sheet name="علف" sheetId="9" r:id="rId14"/>
    <sheet name="صيانة الحظائر" sheetId="8" r:id="rId15"/>
    <sheet name="تجهيز الجظائر" sheetId="7" r:id="rId16"/>
    <sheet name="الرئيسية1 " sheetId="34" r:id="rId17"/>
    <sheet name="الرئيسية" sheetId="1" state="hidden" r:id="rId18"/>
    <sheet name="الاستلامات" sheetId="26" state="hidden" r:id="rId19"/>
  </sheets>
  <definedNames>
    <definedName name="_xlnm._FilterDatabase" localSheetId="11" hidden="1">'أكل العمال'!$G$2:$G$89</definedName>
    <definedName name="_xlnm._FilterDatabase" localSheetId="14" hidden="1">'صيانة الحظائر'!$G$2:$G$82</definedName>
    <definedName name="_xlnm._FilterDatabase" localSheetId="5" hidden="1">'يوميات عمال'!$D$2:$D$128</definedName>
  </definedNames>
  <calcPr calcId="144525"/>
</workbook>
</file>

<file path=xl/calcChain.xml><?xml version="1.0" encoding="utf-8"?>
<calcChain xmlns="http://schemas.openxmlformats.org/spreadsheetml/2006/main">
  <c r="D3" i="31" l="1"/>
  <c r="D4" i="31"/>
  <c r="D4" i="9"/>
  <c r="D27" i="9"/>
  <c r="D28" i="9"/>
  <c r="D22" i="9"/>
  <c r="D20" i="9"/>
  <c r="D25" i="9"/>
  <c r="D24" i="9"/>
  <c r="D23" i="9"/>
  <c r="D26" i="9"/>
  <c r="D21" i="9"/>
  <c r="D19" i="9"/>
  <c r="D18" i="9"/>
  <c r="D16" i="9"/>
  <c r="D17" i="9"/>
  <c r="D14" i="9"/>
  <c r="D15" i="9"/>
  <c r="D5" i="9"/>
  <c r="D6" i="9"/>
  <c r="D7" i="9"/>
  <c r="D8" i="9"/>
  <c r="D9" i="9"/>
  <c r="D11" i="9"/>
  <c r="D12" i="9"/>
  <c r="D13" i="9"/>
  <c r="D10" i="9"/>
  <c r="D4" i="29"/>
  <c r="D5" i="29"/>
  <c r="D6" i="29"/>
  <c r="D7" i="29"/>
  <c r="D8" i="29"/>
  <c r="D9" i="29"/>
  <c r="D10" i="29"/>
  <c r="D11" i="29"/>
  <c r="D12" i="29"/>
  <c r="D13" i="29"/>
  <c r="D14" i="29"/>
  <c r="D15" i="29"/>
  <c r="D16" i="29"/>
  <c r="D17" i="29"/>
  <c r="D18" i="29"/>
  <c r="D19" i="29"/>
  <c r="D3" i="29"/>
  <c r="D4" i="10"/>
  <c r="D5" i="10"/>
  <c r="D6" i="10"/>
  <c r="D7" i="10"/>
  <c r="D8" i="10"/>
  <c r="D3" i="10"/>
  <c r="D5" i="7"/>
  <c r="D3" i="9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3" i="8"/>
  <c r="D4" i="7"/>
  <c r="D3" i="7"/>
  <c r="J21" i="34"/>
  <c r="D39" i="29"/>
  <c r="D40" i="29"/>
  <c r="D41" i="29"/>
  <c r="D42" i="29"/>
  <c r="G46" i="29" l="1"/>
  <c r="D5" i="31" l="1"/>
  <c r="D6" i="31"/>
  <c r="D60" i="8"/>
  <c r="G82" i="8" s="1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21" i="10"/>
  <c r="D22" i="10"/>
  <c r="G34" i="9"/>
  <c r="D7" i="31" l="1"/>
  <c r="D8" i="31"/>
  <c r="D9" i="31"/>
  <c r="D10" i="31"/>
  <c r="D11" i="31"/>
  <c r="D12" i="31"/>
  <c r="D7" i="16"/>
  <c r="D6" i="16"/>
  <c r="D5" i="16"/>
  <c r="D4" i="16"/>
  <c r="D3" i="16"/>
  <c r="L6" i="7"/>
  <c r="O5" i="8"/>
  <c r="M7" i="9"/>
  <c r="M5" i="10"/>
  <c r="P7" i="11"/>
  <c r="P4" i="12"/>
  <c r="O4" i="13"/>
  <c r="O4" i="14"/>
  <c r="O4" i="15"/>
  <c r="O4" i="16"/>
  <c r="O4" i="18"/>
  <c r="O4" i="25"/>
  <c r="O5" i="28"/>
  <c r="L5" i="29"/>
  <c r="O5" i="30"/>
  <c r="L5" i="31"/>
  <c r="K6" i="7"/>
  <c r="N5" i="8"/>
  <c r="L7" i="9"/>
  <c r="L5" i="10"/>
  <c r="O7" i="11"/>
  <c r="O4" i="12"/>
  <c r="N4" i="13"/>
  <c r="N4" i="14"/>
  <c r="N4" i="15"/>
  <c r="N4" i="16"/>
  <c r="N4" i="18"/>
  <c r="N4" i="25"/>
  <c r="N5" i="28"/>
  <c r="K5" i="29"/>
  <c r="N5" i="30"/>
  <c r="K5" i="31"/>
  <c r="M5" i="8"/>
  <c r="K7" i="9"/>
  <c r="K5" i="10"/>
  <c r="N7" i="11"/>
  <c r="N4" i="12"/>
  <c r="M4" i="13"/>
  <c r="M4" i="14"/>
  <c r="M4" i="15"/>
  <c r="M4" i="16"/>
  <c r="M4" i="18"/>
  <c r="M4" i="25"/>
  <c r="M5" i="28"/>
  <c r="J5" i="29"/>
  <c r="M5" i="30"/>
  <c r="J5" i="31"/>
  <c r="J6" i="7"/>
  <c r="N5" i="10" l="1"/>
  <c r="M5" i="29"/>
  <c r="P5" i="8"/>
  <c r="N7" i="9"/>
  <c r="D23" i="31"/>
  <c r="D22" i="31"/>
  <c r="D21" i="31"/>
  <c r="D20" i="31"/>
  <c r="D19" i="31"/>
  <c r="D18" i="31"/>
  <c r="D17" i="31"/>
  <c r="D16" i="31"/>
  <c r="D15" i="31"/>
  <c r="D14" i="31"/>
  <c r="G24" i="31" s="1"/>
  <c r="D13" i="31"/>
  <c r="M5" i="31"/>
  <c r="K23" i="30"/>
  <c r="J23" i="30"/>
  <c r="I23" i="30"/>
  <c r="D23" i="30"/>
  <c r="K22" i="30"/>
  <c r="J22" i="30"/>
  <c r="I22" i="30"/>
  <c r="D22" i="30"/>
  <c r="K21" i="30"/>
  <c r="J21" i="30"/>
  <c r="I21" i="30"/>
  <c r="D21" i="30"/>
  <c r="K20" i="30"/>
  <c r="J20" i="30"/>
  <c r="I20" i="30"/>
  <c r="D20" i="30"/>
  <c r="K19" i="30"/>
  <c r="J19" i="30"/>
  <c r="I19" i="30"/>
  <c r="D19" i="30"/>
  <c r="K18" i="30"/>
  <c r="J18" i="30"/>
  <c r="I18" i="30"/>
  <c r="D18" i="30"/>
  <c r="K17" i="30"/>
  <c r="J17" i="30"/>
  <c r="I17" i="30"/>
  <c r="D17" i="30"/>
  <c r="K16" i="30"/>
  <c r="J16" i="30"/>
  <c r="I16" i="30"/>
  <c r="D16" i="30"/>
  <c r="K15" i="30"/>
  <c r="J15" i="30"/>
  <c r="I15" i="30"/>
  <c r="D15" i="30"/>
  <c r="K14" i="30"/>
  <c r="J14" i="30"/>
  <c r="I14" i="30"/>
  <c r="D14" i="30"/>
  <c r="K13" i="30"/>
  <c r="J13" i="30"/>
  <c r="I13" i="30"/>
  <c r="D13" i="30"/>
  <c r="K12" i="30"/>
  <c r="J12" i="30"/>
  <c r="I12" i="30"/>
  <c r="D12" i="30"/>
  <c r="K11" i="30"/>
  <c r="J11" i="30"/>
  <c r="I11" i="30"/>
  <c r="D11" i="30"/>
  <c r="K10" i="30"/>
  <c r="J10" i="30"/>
  <c r="I10" i="30"/>
  <c r="D10" i="30"/>
  <c r="K9" i="30"/>
  <c r="J9" i="30"/>
  <c r="I9" i="30"/>
  <c r="D9" i="30"/>
  <c r="K8" i="30"/>
  <c r="J8" i="30"/>
  <c r="I8" i="30"/>
  <c r="D8" i="30"/>
  <c r="G24" i="30" s="1"/>
  <c r="H25" i="30" s="1"/>
  <c r="K7" i="30"/>
  <c r="J7" i="30"/>
  <c r="I7" i="30"/>
  <c r="K6" i="30"/>
  <c r="J6" i="30"/>
  <c r="I6" i="30"/>
  <c r="K5" i="30"/>
  <c r="J5" i="30"/>
  <c r="I5" i="30"/>
  <c r="K4" i="30"/>
  <c r="J4" i="30"/>
  <c r="I4" i="30"/>
  <c r="K3" i="30"/>
  <c r="J3" i="30"/>
  <c r="I3" i="30"/>
  <c r="D6" i="12"/>
  <c r="D5" i="12"/>
  <c r="D4" i="12"/>
  <c r="D3" i="12"/>
  <c r="D6" i="13"/>
  <c r="D5" i="13"/>
  <c r="D4" i="13"/>
  <c r="D3" i="13"/>
  <c r="D6" i="14"/>
  <c r="D5" i="14"/>
  <c r="D4" i="14"/>
  <c r="D3" i="14"/>
  <c r="D6" i="15"/>
  <c r="D5" i="15"/>
  <c r="D4" i="15"/>
  <c r="D3" i="15"/>
  <c r="K23" i="28"/>
  <c r="J23" i="28"/>
  <c r="I23" i="28"/>
  <c r="D23" i="28"/>
  <c r="K22" i="28"/>
  <c r="J22" i="28"/>
  <c r="I22" i="28"/>
  <c r="D22" i="28"/>
  <c r="K21" i="28"/>
  <c r="J21" i="28"/>
  <c r="I21" i="28"/>
  <c r="D21" i="28"/>
  <c r="K20" i="28"/>
  <c r="J20" i="28"/>
  <c r="I20" i="28"/>
  <c r="D20" i="28"/>
  <c r="K19" i="28"/>
  <c r="J19" i="28"/>
  <c r="I19" i="28"/>
  <c r="D19" i="28"/>
  <c r="K18" i="28"/>
  <c r="J18" i="28"/>
  <c r="I18" i="28"/>
  <c r="D18" i="28"/>
  <c r="K17" i="28"/>
  <c r="J17" i="28"/>
  <c r="I17" i="28"/>
  <c r="D17" i="28"/>
  <c r="K16" i="28"/>
  <c r="J16" i="28"/>
  <c r="I16" i="28"/>
  <c r="D16" i="28"/>
  <c r="K15" i="28"/>
  <c r="J15" i="28"/>
  <c r="I15" i="28"/>
  <c r="D15" i="28"/>
  <c r="K14" i="28"/>
  <c r="J14" i="28"/>
  <c r="I14" i="28"/>
  <c r="D14" i="28"/>
  <c r="K13" i="28"/>
  <c r="J13" i="28"/>
  <c r="I13" i="28"/>
  <c r="D13" i="28"/>
  <c r="K12" i="28"/>
  <c r="J12" i="28"/>
  <c r="I12" i="28"/>
  <c r="D12" i="28"/>
  <c r="K11" i="28"/>
  <c r="J11" i="28"/>
  <c r="I11" i="28"/>
  <c r="D11" i="28"/>
  <c r="K10" i="28"/>
  <c r="J10" i="28"/>
  <c r="I10" i="28"/>
  <c r="D10" i="28"/>
  <c r="K9" i="28"/>
  <c r="J9" i="28"/>
  <c r="I9" i="28"/>
  <c r="D9" i="28"/>
  <c r="K8" i="28"/>
  <c r="J8" i="28"/>
  <c r="I8" i="28"/>
  <c r="D8" i="28"/>
  <c r="G24" i="28" s="1"/>
  <c r="H25" i="28" s="1"/>
  <c r="K7" i="28"/>
  <c r="J7" i="28"/>
  <c r="I7" i="28"/>
  <c r="K6" i="28"/>
  <c r="J6" i="28"/>
  <c r="I6" i="28"/>
  <c r="K5" i="28"/>
  <c r="J5" i="28"/>
  <c r="I5" i="28"/>
  <c r="K4" i="28"/>
  <c r="J4" i="28"/>
  <c r="I4" i="28"/>
  <c r="K3" i="28"/>
  <c r="J3" i="28"/>
  <c r="I3" i="28"/>
  <c r="I24" i="28" l="1"/>
  <c r="K24" i="30"/>
  <c r="J24" i="28"/>
  <c r="H47" i="29"/>
  <c r="D8" i="34"/>
  <c r="K24" i="28"/>
  <c r="I24" i="30"/>
  <c r="J24" i="30"/>
  <c r="H25" i="31"/>
  <c r="Q6" i="34"/>
  <c r="P4" i="13"/>
  <c r="P4" i="16"/>
  <c r="P5" i="28"/>
  <c r="P4" i="14"/>
  <c r="Q7" i="11"/>
  <c r="P4" i="15"/>
  <c r="P5" i="30"/>
  <c r="M6" i="7"/>
  <c r="P4" i="18"/>
  <c r="Q3" i="1"/>
  <c r="I7" i="1"/>
  <c r="G7" i="1"/>
  <c r="E7" i="1"/>
  <c r="C7" i="1"/>
  <c r="A7" i="1"/>
  <c r="I9" i="1"/>
  <c r="G9" i="1"/>
  <c r="E9" i="1"/>
  <c r="C9" i="1"/>
  <c r="A9" i="1"/>
  <c r="D116" i="18"/>
  <c r="D115" i="18"/>
  <c r="I82" i="11"/>
  <c r="J82" i="11"/>
  <c r="K82" i="11"/>
  <c r="D82" i="11"/>
  <c r="I81" i="11"/>
  <c r="J81" i="11"/>
  <c r="K81" i="11"/>
  <c r="D81" i="11"/>
  <c r="I80" i="11"/>
  <c r="J80" i="11"/>
  <c r="K80" i="11"/>
  <c r="D80" i="11"/>
  <c r="I79" i="11"/>
  <c r="J79" i="11"/>
  <c r="K79" i="11"/>
  <c r="D79" i="11"/>
  <c r="I78" i="11"/>
  <c r="J78" i="11"/>
  <c r="K78" i="11"/>
  <c r="D78" i="11"/>
  <c r="D77" i="11"/>
  <c r="D114" i="18"/>
  <c r="A5" i="26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D4" i="26"/>
  <c r="D5" i="26" s="1"/>
  <c r="D6" i="26" s="1"/>
  <c r="D7" i="26" s="1"/>
  <c r="D8" i="26" s="1"/>
  <c r="D9" i="26" s="1"/>
  <c r="D10" i="26" s="1"/>
  <c r="D11" i="26" s="1"/>
  <c r="D12" i="26" s="1"/>
  <c r="D13" i="26" s="1"/>
  <c r="D14" i="26" s="1"/>
  <c r="D15" i="26" s="1"/>
  <c r="A4" i="26"/>
  <c r="D113" i="18"/>
  <c r="D112" i="18"/>
  <c r="E22" i="34" l="1"/>
  <c r="P4" i="25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J111" i="18"/>
  <c r="J112" i="18"/>
  <c r="J113" i="18"/>
  <c r="J114" i="18"/>
  <c r="J115" i="18"/>
  <c r="J116" i="18"/>
  <c r="J117" i="18"/>
  <c r="J118" i="18"/>
  <c r="J119" i="18"/>
  <c r="J120" i="18"/>
  <c r="J121" i="18"/>
  <c r="J122" i="18"/>
  <c r="J123" i="18"/>
  <c r="J124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D111" i="18"/>
  <c r="I111" i="18" s="1"/>
  <c r="K22" i="25"/>
  <c r="J22" i="25"/>
  <c r="I22" i="25"/>
  <c r="D22" i="25"/>
  <c r="K21" i="25"/>
  <c r="J21" i="25"/>
  <c r="I21" i="25"/>
  <c r="D21" i="25"/>
  <c r="K20" i="25"/>
  <c r="J20" i="25"/>
  <c r="I20" i="25"/>
  <c r="D20" i="25"/>
  <c r="K19" i="25"/>
  <c r="J19" i="25"/>
  <c r="I19" i="25"/>
  <c r="D19" i="25"/>
  <c r="K18" i="25"/>
  <c r="J18" i="25"/>
  <c r="I18" i="25"/>
  <c r="D18" i="25"/>
  <c r="K17" i="25"/>
  <c r="J17" i="25"/>
  <c r="I17" i="25"/>
  <c r="D17" i="25"/>
  <c r="K16" i="25"/>
  <c r="J16" i="25"/>
  <c r="I16" i="25"/>
  <c r="D16" i="25"/>
  <c r="K15" i="25"/>
  <c r="J15" i="25"/>
  <c r="I15" i="25"/>
  <c r="D15" i="25"/>
  <c r="K14" i="25"/>
  <c r="J14" i="25"/>
  <c r="I14" i="25"/>
  <c r="D14" i="25"/>
  <c r="K13" i="25"/>
  <c r="J13" i="25"/>
  <c r="I13" i="25"/>
  <c r="D13" i="25"/>
  <c r="K12" i="25"/>
  <c r="J12" i="25"/>
  <c r="I12" i="25"/>
  <c r="D12" i="25"/>
  <c r="K11" i="25"/>
  <c r="J11" i="25"/>
  <c r="I11" i="25"/>
  <c r="D11" i="25"/>
  <c r="K10" i="25"/>
  <c r="J10" i="25"/>
  <c r="I10" i="25"/>
  <c r="D10" i="25"/>
  <c r="K9" i="25"/>
  <c r="J9" i="25"/>
  <c r="I9" i="25"/>
  <c r="D9" i="25"/>
  <c r="K8" i="25"/>
  <c r="J8" i="25"/>
  <c r="I8" i="25"/>
  <c r="D8" i="25"/>
  <c r="K7" i="25"/>
  <c r="J7" i="25"/>
  <c r="I7" i="25"/>
  <c r="D7" i="25"/>
  <c r="K6" i="25"/>
  <c r="J6" i="25"/>
  <c r="I6" i="25"/>
  <c r="K5" i="25"/>
  <c r="J5" i="25"/>
  <c r="I5" i="25"/>
  <c r="K4" i="25"/>
  <c r="J4" i="25"/>
  <c r="I4" i="25"/>
  <c r="K3" i="25"/>
  <c r="J3" i="25"/>
  <c r="I3" i="25"/>
  <c r="K2" i="25"/>
  <c r="J2" i="25"/>
  <c r="I2" i="25"/>
  <c r="G23" i="25"/>
  <c r="I110" i="18"/>
  <c r="K110" i="18"/>
  <c r="D110" i="18"/>
  <c r="J110" i="18" s="1"/>
  <c r="I109" i="18"/>
  <c r="K109" i="18"/>
  <c r="D109" i="18"/>
  <c r="J109" i="18" s="1"/>
  <c r="I108" i="18"/>
  <c r="K108" i="18"/>
  <c r="D108" i="18"/>
  <c r="J108" i="18" s="1"/>
  <c r="I107" i="18"/>
  <c r="K107" i="18"/>
  <c r="D107" i="18"/>
  <c r="J107" i="18" s="1"/>
  <c r="I106" i="18"/>
  <c r="K106" i="18"/>
  <c r="D106" i="18"/>
  <c r="J106" i="18" s="1"/>
  <c r="D76" i="11"/>
  <c r="D75" i="11"/>
  <c r="D74" i="11"/>
  <c r="D73" i="11"/>
  <c r="I105" i="18"/>
  <c r="K105" i="18"/>
  <c r="D105" i="18"/>
  <c r="J105" i="18" s="1"/>
  <c r="I104" i="18"/>
  <c r="K104" i="18"/>
  <c r="D104" i="18"/>
  <c r="J104" i="18" s="1"/>
  <c r="I103" i="18"/>
  <c r="J103" i="18"/>
  <c r="K103" i="18"/>
  <c r="D103" i="18"/>
  <c r="I102" i="18"/>
  <c r="J102" i="18"/>
  <c r="K102" i="18"/>
  <c r="D102" i="18"/>
  <c r="I101" i="18"/>
  <c r="J101" i="18"/>
  <c r="K101" i="18"/>
  <c r="D101" i="18"/>
  <c r="I100" i="18"/>
  <c r="K100" i="18"/>
  <c r="D100" i="18"/>
  <c r="J100" i="18" s="1"/>
  <c r="J99" i="18"/>
  <c r="K99" i="18"/>
  <c r="D99" i="18"/>
  <c r="I99" i="18" s="1"/>
  <c r="I98" i="18"/>
  <c r="K98" i="18"/>
  <c r="D98" i="18"/>
  <c r="J98" i="18" s="1"/>
  <c r="I97" i="18"/>
  <c r="J97" i="18"/>
  <c r="D97" i="18"/>
  <c r="K97" i="18" s="1"/>
  <c r="I96" i="18"/>
  <c r="K96" i="18"/>
  <c r="D96" i="18"/>
  <c r="J96" i="18" s="1"/>
  <c r="I95" i="18"/>
  <c r="K95" i="18"/>
  <c r="D95" i="18"/>
  <c r="J95" i="18" s="1"/>
  <c r="I94" i="18"/>
  <c r="K94" i="18"/>
  <c r="D94" i="18"/>
  <c r="J94" i="18" s="1"/>
  <c r="D72" i="11"/>
  <c r="D71" i="11"/>
  <c r="D70" i="11"/>
  <c r="D69" i="11"/>
  <c r="D93" i="18"/>
  <c r="J93" i="18" s="1"/>
  <c r="D92" i="18"/>
  <c r="D91" i="18"/>
  <c r="D68" i="11"/>
  <c r="D67" i="11"/>
  <c r="D66" i="11"/>
  <c r="D65" i="11"/>
  <c r="D64" i="11"/>
  <c r="D63" i="11"/>
  <c r="D62" i="11"/>
  <c r="D61" i="11"/>
  <c r="D60" i="11"/>
  <c r="D59" i="11"/>
  <c r="D58" i="11"/>
  <c r="D90" i="18"/>
  <c r="D89" i="18"/>
  <c r="J89" i="18" s="1"/>
  <c r="D88" i="18"/>
  <c r="J88" i="18" s="1"/>
  <c r="D87" i="18"/>
  <c r="D57" i="11"/>
  <c r="D86" i="18"/>
  <c r="D85" i="18"/>
  <c r="D84" i="18"/>
  <c r="J84" i="18" s="1"/>
  <c r="D83" i="18"/>
  <c r="K83" i="18" s="1"/>
  <c r="D82" i="18"/>
  <c r="D81" i="18"/>
  <c r="J81" i="18" s="1"/>
  <c r="D80" i="18"/>
  <c r="J80" i="18" s="1"/>
  <c r="D79" i="18"/>
  <c r="K80" i="18"/>
  <c r="K81" i="18"/>
  <c r="K82" i="18"/>
  <c r="K84" i="18"/>
  <c r="K85" i="18"/>
  <c r="K86" i="18"/>
  <c r="K87" i="18"/>
  <c r="K88" i="18"/>
  <c r="K89" i="18"/>
  <c r="K90" i="18"/>
  <c r="K91" i="18"/>
  <c r="K92" i="18"/>
  <c r="K93" i="18"/>
  <c r="J82" i="18"/>
  <c r="J83" i="18"/>
  <c r="J85" i="18"/>
  <c r="J86" i="18"/>
  <c r="J87" i="18"/>
  <c r="J90" i="18"/>
  <c r="J91" i="18"/>
  <c r="J92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D66" i="18"/>
  <c r="J66" i="18" s="1"/>
  <c r="I66" i="18"/>
  <c r="K66" i="18"/>
  <c r="D78" i="18"/>
  <c r="D77" i="18"/>
  <c r="D76" i="18"/>
  <c r="D75" i="18"/>
  <c r="D74" i="18"/>
  <c r="D73" i="18"/>
  <c r="D72" i="18"/>
  <c r="D56" i="11"/>
  <c r="D71" i="18"/>
  <c r="D70" i="18"/>
  <c r="D55" i="11"/>
  <c r="D54" i="11"/>
  <c r="D69" i="18"/>
  <c r="D53" i="11"/>
  <c r="D68" i="18"/>
  <c r="D67" i="18"/>
  <c r="D52" i="11"/>
  <c r="J23" i="25" l="1"/>
  <c r="H24" i="25"/>
  <c r="I23" i="25"/>
  <c r="K23" i="25"/>
  <c r="D65" i="18"/>
  <c r="D64" i="18"/>
  <c r="D63" i="18" l="1"/>
  <c r="I63" i="18" s="1"/>
  <c r="D62" i="18"/>
  <c r="J62" i="18" s="1"/>
  <c r="K63" i="18"/>
  <c r="K64" i="18"/>
  <c r="K65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J63" i="18"/>
  <c r="J64" i="18"/>
  <c r="J65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I64" i="18"/>
  <c r="I65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D61" i="18"/>
  <c r="J61" i="18" s="1"/>
  <c r="D60" i="18"/>
  <c r="J60" i="18" s="1"/>
  <c r="D59" i="18"/>
  <c r="J59" i="18" s="1"/>
  <c r="D51" i="11"/>
  <c r="K60" i="18"/>
  <c r="K61" i="18"/>
  <c r="K62" i="18"/>
  <c r="I60" i="18"/>
  <c r="I61" i="18"/>
  <c r="I62" i="18"/>
  <c r="D58" i="18"/>
  <c r="J58" i="18" s="1"/>
  <c r="D50" i="11"/>
  <c r="J50" i="11" s="1"/>
  <c r="D57" i="18"/>
  <c r="J57" i="18" s="1"/>
  <c r="D56" i="18"/>
  <c r="J56" i="18" s="1"/>
  <c r="D49" i="11"/>
  <c r="D55" i="18"/>
  <c r="J55" i="18" s="1"/>
  <c r="D54" i="18"/>
  <c r="K54" i="18" s="1"/>
  <c r="D53" i="18"/>
  <c r="J53" i="18" s="1"/>
  <c r="D52" i="18"/>
  <c r="D48" i="11"/>
  <c r="J48" i="11" s="1"/>
  <c r="D51" i="18"/>
  <c r="J51" i="18" s="1"/>
  <c r="D50" i="18"/>
  <c r="J50" i="18" s="1"/>
  <c r="D47" i="11"/>
  <c r="D46" i="11"/>
  <c r="J46" i="11" s="1"/>
  <c r="D49" i="18"/>
  <c r="K49" i="18" s="1"/>
  <c r="D45" i="11"/>
  <c r="J45" i="11" s="1"/>
  <c r="D44" i="11"/>
  <c r="D42" i="11"/>
  <c r="J42" i="11" s="1"/>
  <c r="D43" i="11"/>
  <c r="D48" i="18"/>
  <c r="K48" i="18" s="1"/>
  <c r="D47" i="18"/>
  <c r="K47" i="18" s="1"/>
  <c r="D46" i="18"/>
  <c r="I46" i="18" s="1"/>
  <c r="D45" i="18"/>
  <c r="D44" i="18"/>
  <c r="I44" i="18" s="1"/>
  <c r="D41" i="11"/>
  <c r="D40" i="11"/>
  <c r="J40" i="11" s="1"/>
  <c r="D43" i="18"/>
  <c r="K43" i="18" s="1"/>
  <c r="D42" i="18"/>
  <c r="K42" i="18" s="1"/>
  <c r="D41" i="18"/>
  <c r="D40" i="18"/>
  <c r="K40" i="18" s="1"/>
  <c r="D39" i="18"/>
  <c r="J39" i="18" s="1"/>
  <c r="D39" i="11"/>
  <c r="K39" i="11" s="1"/>
  <c r="D38" i="11"/>
  <c r="D38" i="18"/>
  <c r="K38" i="18" s="1"/>
  <c r="D37" i="18"/>
  <c r="K37" i="18" s="1"/>
  <c r="D37" i="11"/>
  <c r="K37" i="11" s="1"/>
  <c r="K38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J37" i="11"/>
  <c r="J38" i="11"/>
  <c r="J39" i="11"/>
  <c r="J41" i="11"/>
  <c r="J43" i="11"/>
  <c r="J44" i="11"/>
  <c r="J47" i="11"/>
  <c r="J49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D36" i="18"/>
  <c r="K36" i="18" s="1"/>
  <c r="D36" i="11"/>
  <c r="D35" i="11"/>
  <c r="K39" i="18"/>
  <c r="K41" i="18"/>
  <c r="K44" i="18"/>
  <c r="K45" i="18"/>
  <c r="K46" i="18"/>
  <c r="K50" i="18"/>
  <c r="K51" i="18"/>
  <c r="K52" i="18"/>
  <c r="K53" i="18"/>
  <c r="K55" i="18"/>
  <c r="K56" i="18"/>
  <c r="K57" i="18"/>
  <c r="K58" i="18"/>
  <c r="K59" i="18"/>
  <c r="J36" i="18"/>
  <c r="J37" i="18"/>
  <c r="J38" i="18"/>
  <c r="J40" i="18"/>
  <c r="J41" i="18"/>
  <c r="J42" i="18"/>
  <c r="J43" i="18"/>
  <c r="J44" i="18"/>
  <c r="J45" i="18"/>
  <c r="J46" i="18"/>
  <c r="J47" i="18"/>
  <c r="J48" i="18"/>
  <c r="J49" i="18"/>
  <c r="J52" i="18"/>
  <c r="J54" i="18"/>
  <c r="I36" i="18"/>
  <c r="I37" i="18"/>
  <c r="I38" i="18"/>
  <c r="I39" i="18"/>
  <c r="I40" i="18"/>
  <c r="I41" i="18"/>
  <c r="I42" i="18"/>
  <c r="I43" i="18"/>
  <c r="I45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D34" i="11"/>
  <c r="D33" i="11" l="1"/>
  <c r="J33" i="11" s="1"/>
  <c r="D32" i="11"/>
  <c r="J32" i="11" s="1"/>
  <c r="D31" i="11"/>
  <c r="I4" i="18"/>
  <c r="I5" i="18"/>
  <c r="I6" i="18"/>
  <c r="I7" i="18"/>
  <c r="I8" i="18"/>
  <c r="I9" i="18"/>
  <c r="I10" i="18"/>
  <c r="I11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30" i="18"/>
  <c r="I31" i="18"/>
  <c r="I32" i="18"/>
  <c r="I33" i="18"/>
  <c r="I34" i="18"/>
  <c r="I35" i="18"/>
  <c r="D30" i="18"/>
  <c r="D31" i="18"/>
  <c r="D32" i="18"/>
  <c r="D33" i="18"/>
  <c r="D34" i="18"/>
  <c r="D35" i="18"/>
  <c r="D30" i="11"/>
  <c r="K30" i="11"/>
  <c r="K31" i="11"/>
  <c r="K32" i="11"/>
  <c r="K33" i="11"/>
  <c r="K34" i="11"/>
  <c r="K35" i="11"/>
  <c r="K36" i="11"/>
  <c r="J30" i="11"/>
  <c r="J31" i="11"/>
  <c r="J34" i="11"/>
  <c r="J35" i="11"/>
  <c r="J36" i="11"/>
  <c r="I30" i="11"/>
  <c r="I31" i="11"/>
  <c r="I32" i="11"/>
  <c r="I33" i="11"/>
  <c r="I34" i="11"/>
  <c r="I35" i="11"/>
  <c r="I36" i="11"/>
  <c r="D29" i="18"/>
  <c r="I29" i="18" s="1"/>
  <c r="D28" i="18"/>
  <c r="A3" i="1"/>
  <c r="D27" i="18"/>
  <c r="Q4" i="1" l="1"/>
  <c r="Q2" i="1"/>
  <c r="K24" i="18" l="1"/>
  <c r="K25" i="18"/>
  <c r="K26" i="18"/>
  <c r="K27" i="18"/>
  <c r="K28" i="18"/>
  <c r="K29" i="18"/>
  <c r="K30" i="18"/>
  <c r="K31" i="18"/>
  <c r="K32" i="18"/>
  <c r="K33" i="18"/>
  <c r="K34" i="18"/>
  <c r="K35" i="18"/>
  <c r="J27" i="18"/>
  <c r="J28" i="18"/>
  <c r="J29" i="18"/>
  <c r="J30" i="18"/>
  <c r="J31" i="18"/>
  <c r="J32" i="18"/>
  <c r="J33" i="18"/>
  <c r="J34" i="18"/>
  <c r="J35" i="18"/>
  <c r="K24" i="11"/>
  <c r="K25" i="11"/>
  <c r="K26" i="11"/>
  <c r="K29" i="11"/>
  <c r="J27" i="11"/>
  <c r="J28" i="11"/>
  <c r="I24" i="11"/>
  <c r="I25" i="11"/>
  <c r="I26" i="11"/>
  <c r="I27" i="11"/>
  <c r="I28" i="11"/>
  <c r="I29" i="11"/>
  <c r="D24" i="18"/>
  <c r="J24" i="18" s="1"/>
  <c r="D25" i="18"/>
  <c r="J25" i="18" s="1"/>
  <c r="D26" i="18"/>
  <c r="J26" i="18" s="1"/>
  <c r="D24" i="11" l="1"/>
  <c r="J24" i="11" s="1"/>
  <c r="D25" i="11"/>
  <c r="J25" i="11" s="1"/>
  <c r="D26" i="11"/>
  <c r="J26" i="11" s="1"/>
  <c r="D27" i="11"/>
  <c r="K27" i="11" s="1"/>
  <c r="D28" i="11"/>
  <c r="K28" i="11" s="1"/>
  <c r="D29" i="11"/>
  <c r="J29" i="11" s="1"/>
  <c r="K23" i="18" l="1"/>
  <c r="D23" i="18"/>
  <c r="J23" i="18" s="1"/>
  <c r="K22" i="18"/>
  <c r="D22" i="18"/>
  <c r="J22" i="18" s="1"/>
  <c r="K21" i="18"/>
  <c r="D21" i="18"/>
  <c r="J21" i="18" s="1"/>
  <c r="K20" i="18"/>
  <c r="D20" i="18"/>
  <c r="J20" i="18" s="1"/>
  <c r="J19" i="18"/>
  <c r="D19" i="18"/>
  <c r="K19" i="18" s="1"/>
  <c r="J18" i="18"/>
  <c r="D18" i="18"/>
  <c r="K18" i="18" s="1"/>
  <c r="K17" i="18"/>
  <c r="D17" i="18"/>
  <c r="J17" i="18" s="1"/>
  <c r="J16" i="18"/>
  <c r="D16" i="18"/>
  <c r="K16" i="18" s="1"/>
  <c r="J15" i="18"/>
  <c r="D15" i="18"/>
  <c r="K15" i="18" s="1"/>
  <c r="J14" i="18"/>
  <c r="D14" i="18"/>
  <c r="K14" i="18" s="1"/>
  <c r="K13" i="18"/>
  <c r="J13" i="18"/>
  <c r="D13" i="18"/>
  <c r="I13" i="18" s="1"/>
  <c r="K12" i="18"/>
  <c r="J12" i="18"/>
  <c r="D12" i="18"/>
  <c r="K11" i="18"/>
  <c r="D11" i="18"/>
  <c r="J11" i="18" s="1"/>
  <c r="J10" i="18"/>
  <c r="D10" i="18"/>
  <c r="K10" i="18" s="1"/>
  <c r="J9" i="18"/>
  <c r="D9" i="18"/>
  <c r="K9" i="18" s="1"/>
  <c r="J8" i="18"/>
  <c r="D8" i="18"/>
  <c r="K8" i="18" s="1"/>
  <c r="J7" i="18"/>
  <c r="D7" i="18"/>
  <c r="K7" i="18" s="1"/>
  <c r="J6" i="18"/>
  <c r="D6" i="18"/>
  <c r="K5" i="18"/>
  <c r="D5" i="18"/>
  <c r="J5" i="18" s="1"/>
  <c r="K4" i="18"/>
  <c r="D4" i="18"/>
  <c r="J4" i="18" s="1"/>
  <c r="K3" i="18"/>
  <c r="I3" i="18"/>
  <c r="D3" i="18"/>
  <c r="K6" i="18" l="1"/>
  <c r="K125" i="18"/>
  <c r="G125" i="18"/>
  <c r="I12" i="18"/>
  <c r="I125" i="18"/>
  <c r="H126" i="18"/>
  <c r="J3" i="18"/>
  <c r="K23" i="16"/>
  <c r="J23" i="16"/>
  <c r="I23" i="16"/>
  <c r="K22" i="16"/>
  <c r="J22" i="16"/>
  <c r="I22" i="16"/>
  <c r="K21" i="16"/>
  <c r="J21" i="16"/>
  <c r="I21" i="16"/>
  <c r="K20" i="16"/>
  <c r="J20" i="16"/>
  <c r="I20" i="16"/>
  <c r="K19" i="16"/>
  <c r="J19" i="16"/>
  <c r="I19" i="16"/>
  <c r="K18" i="16"/>
  <c r="J18" i="16"/>
  <c r="I18" i="16"/>
  <c r="K17" i="16"/>
  <c r="J17" i="16"/>
  <c r="I17" i="16"/>
  <c r="K16" i="16"/>
  <c r="J16" i="16"/>
  <c r="I16" i="16"/>
  <c r="K15" i="16"/>
  <c r="J15" i="16"/>
  <c r="I15" i="16"/>
  <c r="K14" i="16"/>
  <c r="J14" i="16"/>
  <c r="I14" i="16"/>
  <c r="K13" i="16"/>
  <c r="J13" i="16"/>
  <c r="I13" i="16"/>
  <c r="K12" i="16"/>
  <c r="J12" i="16"/>
  <c r="I12" i="16"/>
  <c r="K11" i="16"/>
  <c r="J11" i="16"/>
  <c r="I11" i="16"/>
  <c r="K10" i="16"/>
  <c r="J10" i="16"/>
  <c r="I10" i="16"/>
  <c r="K9" i="16"/>
  <c r="J9" i="16"/>
  <c r="I9" i="16"/>
  <c r="K8" i="16"/>
  <c r="J8" i="16"/>
  <c r="I8" i="16"/>
  <c r="K7" i="16"/>
  <c r="J7" i="16"/>
  <c r="I7" i="16"/>
  <c r="K6" i="16"/>
  <c r="J6" i="16"/>
  <c r="I6" i="16"/>
  <c r="K5" i="16"/>
  <c r="J5" i="16"/>
  <c r="I5" i="16"/>
  <c r="K4" i="16"/>
  <c r="J4" i="16"/>
  <c r="I4" i="16"/>
  <c r="K3" i="16"/>
  <c r="J3" i="16"/>
  <c r="I3" i="16"/>
  <c r="K23" i="15"/>
  <c r="J23" i="15"/>
  <c r="I23" i="15"/>
  <c r="K22" i="15"/>
  <c r="J22" i="15"/>
  <c r="I22" i="15"/>
  <c r="K21" i="15"/>
  <c r="J21" i="15"/>
  <c r="I21" i="15"/>
  <c r="K20" i="15"/>
  <c r="J20" i="15"/>
  <c r="I20" i="15"/>
  <c r="K19" i="15"/>
  <c r="J19" i="15"/>
  <c r="I19" i="15"/>
  <c r="K18" i="15"/>
  <c r="J18" i="15"/>
  <c r="I18" i="15"/>
  <c r="K17" i="15"/>
  <c r="J17" i="15"/>
  <c r="I17" i="15"/>
  <c r="K16" i="15"/>
  <c r="J16" i="15"/>
  <c r="I16" i="15"/>
  <c r="K15" i="15"/>
  <c r="J15" i="15"/>
  <c r="I15" i="15"/>
  <c r="K14" i="15"/>
  <c r="J14" i="15"/>
  <c r="I14" i="15"/>
  <c r="K13" i="15"/>
  <c r="J13" i="15"/>
  <c r="I13" i="15"/>
  <c r="K12" i="15"/>
  <c r="J12" i="15"/>
  <c r="I12" i="15"/>
  <c r="K11" i="15"/>
  <c r="J11" i="15"/>
  <c r="I11" i="15"/>
  <c r="K10" i="15"/>
  <c r="J10" i="15"/>
  <c r="I10" i="15"/>
  <c r="K9" i="15"/>
  <c r="J9" i="15"/>
  <c r="I9" i="15"/>
  <c r="K8" i="15"/>
  <c r="J8" i="15"/>
  <c r="I8" i="15"/>
  <c r="K7" i="15"/>
  <c r="J7" i="15"/>
  <c r="I7" i="15"/>
  <c r="K6" i="15"/>
  <c r="J6" i="15"/>
  <c r="I6" i="15"/>
  <c r="K5" i="15"/>
  <c r="J5" i="15"/>
  <c r="I5" i="15"/>
  <c r="K4" i="15"/>
  <c r="J4" i="15"/>
  <c r="I4" i="15"/>
  <c r="K3" i="15"/>
  <c r="K24" i="15" s="1"/>
  <c r="J3" i="15"/>
  <c r="I3" i="15"/>
  <c r="K23" i="14"/>
  <c r="J23" i="14"/>
  <c r="I23" i="14"/>
  <c r="K22" i="14"/>
  <c r="J22" i="14"/>
  <c r="I22" i="14"/>
  <c r="K21" i="14"/>
  <c r="J21" i="14"/>
  <c r="I21" i="14"/>
  <c r="K20" i="14"/>
  <c r="J20" i="14"/>
  <c r="I20" i="14"/>
  <c r="K19" i="14"/>
  <c r="J19" i="14"/>
  <c r="I19" i="14"/>
  <c r="K18" i="14"/>
  <c r="J18" i="14"/>
  <c r="I18" i="14"/>
  <c r="K17" i="14"/>
  <c r="J17" i="14"/>
  <c r="I17" i="14"/>
  <c r="K16" i="14"/>
  <c r="J16" i="14"/>
  <c r="I16" i="14"/>
  <c r="K15" i="14"/>
  <c r="J15" i="14"/>
  <c r="I15" i="14"/>
  <c r="K14" i="14"/>
  <c r="J14" i="14"/>
  <c r="I14" i="14"/>
  <c r="K13" i="14"/>
  <c r="J13" i="14"/>
  <c r="I13" i="14"/>
  <c r="K12" i="14"/>
  <c r="J12" i="14"/>
  <c r="I12" i="14"/>
  <c r="K11" i="14"/>
  <c r="J11" i="14"/>
  <c r="I11" i="14"/>
  <c r="K10" i="14"/>
  <c r="J10" i="14"/>
  <c r="I10" i="14"/>
  <c r="K9" i="14"/>
  <c r="J9" i="14"/>
  <c r="I9" i="14"/>
  <c r="K8" i="14"/>
  <c r="J8" i="14"/>
  <c r="I8" i="14"/>
  <c r="K7" i="14"/>
  <c r="J7" i="14"/>
  <c r="I7" i="14"/>
  <c r="K6" i="14"/>
  <c r="J6" i="14"/>
  <c r="I6" i="14"/>
  <c r="K5" i="14"/>
  <c r="J5" i="14"/>
  <c r="I5" i="14"/>
  <c r="K4" i="14"/>
  <c r="J4" i="14"/>
  <c r="I4" i="14"/>
  <c r="K3" i="14"/>
  <c r="J3" i="14"/>
  <c r="I3" i="14"/>
  <c r="K23" i="13"/>
  <c r="J23" i="13"/>
  <c r="I23" i="13"/>
  <c r="K22" i="13"/>
  <c r="J22" i="13"/>
  <c r="I22" i="13"/>
  <c r="K21" i="13"/>
  <c r="J21" i="13"/>
  <c r="I21" i="13"/>
  <c r="K20" i="13"/>
  <c r="J20" i="13"/>
  <c r="I20" i="13"/>
  <c r="K19" i="13"/>
  <c r="J19" i="13"/>
  <c r="I19" i="13"/>
  <c r="K18" i="13"/>
  <c r="J18" i="13"/>
  <c r="I18" i="13"/>
  <c r="K17" i="13"/>
  <c r="J17" i="13"/>
  <c r="I17" i="13"/>
  <c r="K16" i="13"/>
  <c r="J16" i="13"/>
  <c r="I16" i="13"/>
  <c r="K15" i="13"/>
  <c r="J15" i="13"/>
  <c r="I15" i="13"/>
  <c r="K14" i="13"/>
  <c r="J14" i="13"/>
  <c r="I14" i="13"/>
  <c r="K13" i="13"/>
  <c r="J13" i="13"/>
  <c r="I13" i="13"/>
  <c r="K12" i="13"/>
  <c r="J12" i="13"/>
  <c r="I12" i="13"/>
  <c r="K11" i="13"/>
  <c r="J11" i="13"/>
  <c r="I11" i="13"/>
  <c r="K10" i="13"/>
  <c r="J10" i="13"/>
  <c r="I10" i="13"/>
  <c r="K9" i="13"/>
  <c r="J9" i="13"/>
  <c r="I9" i="13"/>
  <c r="K8" i="13"/>
  <c r="J8" i="13"/>
  <c r="I8" i="13"/>
  <c r="K7" i="13"/>
  <c r="J7" i="13"/>
  <c r="I7" i="13"/>
  <c r="K6" i="13"/>
  <c r="J6" i="13"/>
  <c r="I6" i="13"/>
  <c r="K5" i="13"/>
  <c r="J5" i="13"/>
  <c r="I5" i="13"/>
  <c r="K4" i="13"/>
  <c r="J4" i="13"/>
  <c r="I4" i="13"/>
  <c r="K3" i="13"/>
  <c r="J3" i="13"/>
  <c r="I3" i="13"/>
  <c r="K23" i="12"/>
  <c r="J23" i="12"/>
  <c r="I23" i="12"/>
  <c r="K22" i="12"/>
  <c r="J22" i="12"/>
  <c r="I22" i="12"/>
  <c r="K21" i="12"/>
  <c r="J21" i="12"/>
  <c r="I21" i="12"/>
  <c r="K20" i="12"/>
  <c r="J20" i="12"/>
  <c r="I20" i="12"/>
  <c r="K19" i="12"/>
  <c r="J19" i="12"/>
  <c r="I19" i="12"/>
  <c r="K18" i="12"/>
  <c r="J18" i="12"/>
  <c r="I18" i="12"/>
  <c r="K17" i="12"/>
  <c r="J17" i="12"/>
  <c r="I17" i="12"/>
  <c r="K16" i="12"/>
  <c r="J16" i="12"/>
  <c r="I16" i="12"/>
  <c r="K15" i="12"/>
  <c r="J15" i="12"/>
  <c r="I15" i="12"/>
  <c r="K14" i="12"/>
  <c r="J14" i="12"/>
  <c r="I14" i="12"/>
  <c r="K13" i="12"/>
  <c r="J13" i="12"/>
  <c r="I13" i="12"/>
  <c r="K12" i="12"/>
  <c r="J12" i="12"/>
  <c r="I12" i="12"/>
  <c r="K11" i="12"/>
  <c r="J11" i="12"/>
  <c r="I11" i="12"/>
  <c r="K10" i="12"/>
  <c r="J10" i="12"/>
  <c r="I10" i="12"/>
  <c r="K9" i="12"/>
  <c r="J9" i="12"/>
  <c r="I9" i="12"/>
  <c r="K8" i="12"/>
  <c r="J8" i="12"/>
  <c r="I8" i="12"/>
  <c r="K7" i="12"/>
  <c r="J7" i="12"/>
  <c r="I7" i="12"/>
  <c r="K6" i="12"/>
  <c r="J6" i="12"/>
  <c r="I6" i="12"/>
  <c r="K5" i="12"/>
  <c r="J5" i="12"/>
  <c r="I5" i="12"/>
  <c r="K4" i="12"/>
  <c r="J4" i="12"/>
  <c r="I4" i="12"/>
  <c r="K3" i="12"/>
  <c r="K24" i="12" s="1"/>
  <c r="J3" i="12"/>
  <c r="K23" i="11"/>
  <c r="I23" i="11"/>
  <c r="K22" i="11"/>
  <c r="I22" i="11"/>
  <c r="I21" i="11"/>
  <c r="I20" i="11"/>
  <c r="K19" i="11"/>
  <c r="K18" i="11"/>
  <c r="I18" i="11"/>
  <c r="K17" i="11"/>
  <c r="I17" i="11"/>
  <c r="K16" i="11"/>
  <c r="I16" i="11"/>
  <c r="K15" i="11"/>
  <c r="I15" i="11"/>
  <c r="K14" i="11"/>
  <c r="I14" i="11"/>
  <c r="K13" i="11"/>
  <c r="I13" i="11"/>
  <c r="K12" i="11"/>
  <c r="I12" i="11"/>
  <c r="K11" i="11"/>
  <c r="I11" i="11"/>
  <c r="K10" i="11"/>
  <c r="I10" i="11"/>
  <c r="J9" i="11"/>
  <c r="I9" i="11"/>
  <c r="J8" i="11"/>
  <c r="I8" i="11"/>
  <c r="J7" i="11"/>
  <c r="I7" i="11"/>
  <c r="K6" i="11"/>
  <c r="I6" i="11"/>
  <c r="J5" i="11"/>
  <c r="I5" i="11"/>
  <c r="J4" i="11"/>
  <c r="I4" i="11"/>
  <c r="K3" i="11"/>
  <c r="I3" i="11"/>
  <c r="K23" i="8"/>
  <c r="J23" i="8"/>
  <c r="I23" i="8"/>
  <c r="K22" i="8"/>
  <c r="J22" i="8"/>
  <c r="I22" i="8"/>
  <c r="K21" i="8"/>
  <c r="J21" i="8"/>
  <c r="I21" i="8"/>
  <c r="K20" i="8"/>
  <c r="J20" i="8"/>
  <c r="I20" i="8"/>
  <c r="K19" i="8"/>
  <c r="J19" i="8"/>
  <c r="I19" i="8"/>
  <c r="K18" i="8"/>
  <c r="J18" i="8"/>
  <c r="I18" i="8"/>
  <c r="K17" i="8"/>
  <c r="J17" i="8"/>
  <c r="I17" i="8"/>
  <c r="K16" i="8"/>
  <c r="J16" i="8"/>
  <c r="I16" i="8"/>
  <c r="K15" i="8"/>
  <c r="J15" i="8"/>
  <c r="I15" i="8"/>
  <c r="K14" i="8"/>
  <c r="J14" i="8"/>
  <c r="I14" i="8"/>
  <c r="K13" i="8"/>
  <c r="J13" i="8"/>
  <c r="I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  <c r="K6" i="8"/>
  <c r="J6" i="8"/>
  <c r="I6" i="8"/>
  <c r="K5" i="8"/>
  <c r="J5" i="8"/>
  <c r="I5" i="8"/>
  <c r="K4" i="8"/>
  <c r="J4" i="8"/>
  <c r="I4" i="8"/>
  <c r="K3" i="8"/>
  <c r="J3" i="8"/>
  <c r="I3" i="8"/>
  <c r="I24" i="16" l="1"/>
  <c r="J24" i="12"/>
  <c r="J24" i="16"/>
  <c r="K24" i="16"/>
  <c r="J24" i="13"/>
  <c r="I24" i="13"/>
  <c r="K24" i="13"/>
  <c r="K24" i="14"/>
  <c r="I24" i="14"/>
  <c r="J24" i="15"/>
  <c r="I24" i="15"/>
  <c r="J24" i="14"/>
  <c r="J125" i="18"/>
  <c r="J82" i="8"/>
  <c r="K82" i="8"/>
  <c r="I82" i="8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8" i="16"/>
  <c r="G24" i="16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G24" i="13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23" i="11"/>
  <c r="J23" i="11" s="1"/>
  <c r="D22" i="11"/>
  <c r="J22" i="11" s="1"/>
  <c r="D21" i="11"/>
  <c r="D20" i="11"/>
  <c r="D19" i="11"/>
  <c r="D18" i="11"/>
  <c r="J18" i="11" s="1"/>
  <c r="D17" i="11"/>
  <c r="J17" i="11" s="1"/>
  <c r="D16" i="11"/>
  <c r="J16" i="11" s="1"/>
  <c r="D15" i="11"/>
  <c r="J15" i="11" s="1"/>
  <c r="D14" i="11"/>
  <c r="J14" i="11" s="1"/>
  <c r="D13" i="11"/>
  <c r="J13" i="11" s="1"/>
  <c r="D12" i="11"/>
  <c r="J12" i="11" s="1"/>
  <c r="D11" i="11"/>
  <c r="J11" i="11" s="1"/>
  <c r="D10" i="11"/>
  <c r="J10" i="11" s="1"/>
  <c r="D9" i="11"/>
  <c r="K9" i="11" s="1"/>
  <c r="D8" i="11"/>
  <c r="K8" i="11" s="1"/>
  <c r="D7" i="11"/>
  <c r="K7" i="11" s="1"/>
  <c r="D6" i="11"/>
  <c r="J6" i="11" s="1"/>
  <c r="D5" i="11"/>
  <c r="K5" i="11" s="1"/>
  <c r="D4" i="11"/>
  <c r="D3" i="11"/>
  <c r="D23" i="10"/>
  <c r="D23" i="7"/>
  <c r="D22" i="7"/>
  <c r="D21" i="7"/>
  <c r="D20" i="7"/>
  <c r="D19" i="7"/>
  <c r="D18" i="7"/>
  <c r="D17" i="7"/>
  <c r="D16" i="7"/>
  <c r="G62" i="7" l="1"/>
  <c r="J84" i="11"/>
  <c r="G84" i="11"/>
  <c r="H85" i="11" s="1"/>
  <c r="A5" i="1" s="1"/>
  <c r="J19" i="11"/>
  <c r="I84" i="11"/>
  <c r="I19" i="11"/>
  <c r="K4" i="11"/>
  <c r="K84" i="11"/>
  <c r="H63" i="7"/>
  <c r="Q4" i="34"/>
  <c r="H25" i="16"/>
  <c r="H25" i="13"/>
  <c r="E5" i="1" s="1"/>
  <c r="G24" i="12"/>
  <c r="H25" i="12" s="1"/>
  <c r="C5" i="1" s="1"/>
  <c r="Q4" i="12"/>
  <c r="I3" i="12"/>
  <c r="I24" i="12" s="1"/>
  <c r="G24" i="14"/>
  <c r="H25" i="14" s="1"/>
  <c r="G5" i="1" s="1"/>
  <c r="G24" i="10"/>
  <c r="J3" i="11"/>
  <c r="J21" i="11"/>
  <c r="K21" i="11"/>
  <c r="K20" i="11"/>
  <c r="J20" i="11"/>
  <c r="I3" i="1"/>
  <c r="C3" i="1"/>
  <c r="G24" i="15"/>
  <c r="H25" i="15" s="1"/>
  <c r="I5" i="1" s="1"/>
  <c r="H25" i="10" l="1"/>
  <c r="D16" i="34"/>
  <c r="H35" i="9"/>
  <c r="D14" i="34"/>
  <c r="D12" i="34"/>
  <c r="H83" i="8"/>
  <c r="P11" i="1"/>
  <c r="P15" i="1"/>
  <c r="R2" i="1" s="1"/>
  <c r="P17" i="1"/>
  <c r="R4" i="1" s="1"/>
  <c r="E3" i="1"/>
  <c r="G3" i="1"/>
  <c r="P13" i="1"/>
</calcChain>
</file>

<file path=xl/sharedStrings.xml><?xml version="1.0" encoding="utf-8"?>
<sst xmlns="http://schemas.openxmlformats.org/spreadsheetml/2006/main" count="850" uniqueCount="167">
  <si>
    <t>الحديد</t>
  </si>
  <si>
    <t>الخرسانة</t>
  </si>
  <si>
    <t>البلوك</t>
  </si>
  <si>
    <t>الكهرباء</t>
  </si>
  <si>
    <t>الاسمنت</t>
  </si>
  <si>
    <t>الدفان</t>
  </si>
  <si>
    <t>ملاحظات</t>
  </si>
  <si>
    <t xml:space="preserve">الاجمالي </t>
  </si>
  <si>
    <t>اسم الصنف</t>
  </si>
  <si>
    <t>سعر الوحدة</t>
  </si>
  <si>
    <t>الكمية</t>
  </si>
  <si>
    <t>مجموع المبلغ</t>
  </si>
  <si>
    <t>تاريخ الشراء</t>
  </si>
  <si>
    <t xml:space="preserve">دفـــع من </t>
  </si>
  <si>
    <t>رقم الفـــاتورة</t>
  </si>
  <si>
    <t>المجموع الكــــلي</t>
  </si>
  <si>
    <t xml:space="preserve">القــــائـــمة الــــرئـــيــســـية </t>
  </si>
  <si>
    <t>القائمة الرئيسية</t>
  </si>
  <si>
    <t>ابوبكر</t>
  </si>
  <si>
    <t>يونس</t>
  </si>
  <si>
    <t>كمال</t>
  </si>
  <si>
    <t>يوميات عمال</t>
  </si>
  <si>
    <t>مواد بناء منوعة</t>
  </si>
  <si>
    <t>تاريخ الصرف</t>
  </si>
  <si>
    <t>عمال تنزيل حديد</t>
  </si>
  <si>
    <t>تنزيل بومشي</t>
  </si>
  <si>
    <t>يومية 3 عمال + عشاء</t>
  </si>
  <si>
    <t>يوميات عمال صب حوائط البدروم</t>
  </si>
  <si>
    <t>يوميات عامل 5 ايام شهر 1 عبد الحميد</t>
  </si>
  <si>
    <t>يوميات عامل 7ايام شهر 1 يوسف</t>
  </si>
  <si>
    <t>يوميات عمال  حوائط البدروم</t>
  </si>
  <si>
    <t>يوميات عمال البدروم</t>
  </si>
  <si>
    <t>يوميات يوسف النيجر</t>
  </si>
  <si>
    <t>يوميات عمال حوائط البدروم</t>
  </si>
  <si>
    <t xml:space="preserve">يومية عامل </t>
  </si>
  <si>
    <t>عمال تنزيل بومشي البدروم</t>
  </si>
  <si>
    <t>عمال تنزيل بومشي</t>
  </si>
  <si>
    <t xml:space="preserve">سيكا </t>
  </si>
  <si>
    <t>رقم</t>
  </si>
  <si>
    <t>مجموع عهدات يونس</t>
  </si>
  <si>
    <t>مجموع عهدات كمال</t>
  </si>
  <si>
    <t>اكل عمال</t>
  </si>
  <si>
    <t>مرتب مهندس محمود شهر2</t>
  </si>
  <si>
    <t>مرتب مهندس محمود شهر1</t>
  </si>
  <si>
    <t>مرتب غفير عبد الباقي</t>
  </si>
  <si>
    <t>عمال تفكيك الخشب الحوائط</t>
  </si>
  <si>
    <t>عمال يومية</t>
  </si>
  <si>
    <t>عامل تنظيف</t>
  </si>
  <si>
    <t>يوميات عامل يوسف</t>
  </si>
  <si>
    <t>مجموع مصروفات ابــــوبكر</t>
  </si>
  <si>
    <t>مجموع مصروفات يـــــــونس</t>
  </si>
  <si>
    <t>مجموع مصروفات كـــمـــال</t>
  </si>
  <si>
    <t xml:space="preserve">المــجـــموع الكـــــلي للمــــصروفات </t>
  </si>
  <si>
    <t>يوميات حداد</t>
  </si>
  <si>
    <t>مرتب ابراهيم بوركينا</t>
  </si>
  <si>
    <t>مرتب ابو بكر بوركينا</t>
  </si>
  <si>
    <t>مرتب عبدالباقي النيجر</t>
  </si>
  <si>
    <t>2 حدادين 2 عمال</t>
  </si>
  <si>
    <t>3 حدادين 2 عمال</t>
  </si>
  <si>
    <t xml:space="preserve"> حدادين 2 عمال</t>
  </si>
  <si>
    <t>يومية تكسير زوائد سقف البدروم</t>
  </si>
  <si>
    <t>تنزيل ياجور سقف البدروم</t>
  </si>
  <si>
    <t>مرتب محمود المهندس  شهر 3</t>
  </si>
  <si>
    <t>مرتب مهندس محمود شهر 4</t>
  </si>
  <si>
    <t>تنزيل ياجور الدور الارضي</t>
  </si>
  <si>
    <t>ياجور 20 سقف البدروم</t>
  </si>
  <si>
    <t>ياجور 20 الدور الارضي</t>
  </si>
  <si>
    <t>مرتب عبدالباقي النيجر شهر 4</t>
  </si>
  <si>
    <t>النقل</t>
  </si>
  <si>
    <t xml:space="preserve">يوميات صاروخ </t>
  </si>
  <si>
    <t xml:space="preserve">اجار معدات  </t>
  </si>
  <si>
    <t>يوميات عمال بنى</t>
  </si>
  <si>
    <t>يومية عامل  تكسير</t>
  </si>
  <si>
    <t>يومية عامل</t>
  </si>
  <si>
    <t>مرتب محمود المهندس  شهر 5</t>
  </si>
  <si>
    <t>يومية عامل تنظيف</t>
  </si>
  <si>
    <t>عامل بوابة</t>
  </si>
  <si>
    <t>عمال صب اعمدة</t>
  </si>
  <si>
    <t>مرتب محمود المهندس  شهر 6</t>
  </si>
  <si>
    <t>متفرقات</t>
  </si>
  <si>
    <t>غير خالص</t>
  </si>
  <si>
    <t xml:space="preserve"> متفرقات</t>
  </si>
  <si>
    <t>0\</t>
  </si>
  <si>
    <t>عمال تنظيف</t>
  </si>
  <si>
    <t>تموين</t>
  </si>
  <si>
    <t>خضروات</t>
  </si>
  <si>
    <t>شاهي</t>
  </si>
  <si>
    <t>ياجور سقف 20</t>
  </si>
  <si>
    <t>عامل تنظيف سقف الدور الاول</t>
  </si>
  <si>
    <t>مرتب محمود المهندس  شهر7</t>
  </si>
  <si>
    <t xml:space="preserve">يومية بنى </t>
  </si>
  <si>
    <t>مرتب عامل ابوبكر شهر 7</t>
  </si>
  <si>
    <t>تعويض دعم  حموده</t>
  </si>
  <si>
    <t>مرتب محمود المهندس  شهر 8</t>
  </si>
  <si>
    <t xml:space="preserve">تصليح كابل </t>
  </si>
  <si>
    <t>عمال تنظيف عمارة المحجوب</t>
  </si>
  <si>
    <t xml:space="preserve">عامل تخريم </t>
  </si>
  <si>
    <t>يوميت عامل</t>
  </si>
  <si>
    <t>عامل صب</t>
  </si>
  <si>
    <t>عامل توزيع وتنظيف امام العمارة</t>
  </si>
  <si>
    <t xml:space="preserve">عامل حفر على الانبوب </t>
  </si>
  <si>
    <t>عامل تنظيف عمارة المحجوب</t>
  </si>
  <si>
    <t>يومية تصليح مياه</t>
  </si>
  <si>
    <t>اجمالي المسقوف 2700  *83  = 224100</t>
  </si>
  <si>
    <t>البند</t>
  </si>
  <si>
    <t xml:space="preserve">المبلـــــغ </t>
  </si>
  <si>
    <t>دفعة مقدمة</t>
  </si>
  <si>
    <t>دفعة عند الانتهاء من صب قواعد بدروم</t>
  </si>
  <si>
    <t>عند الانتهاء من صب جدران البدروم</t>
  </si>
  <si>
    <t>عند الانتهاء من صب سقف البدروم</t>
  </si>
  <si>
    <t xml:space="preserve">عند الانتهاء من اعمدة و مباني الدور الاول </t>
  </si>
  <si>
    <t>عند صب سقف الدور الارضي</t>
  </si>
  <si>
    <t xml:space="preserve">عند صب اعمدة مباني الدور الاول </t>
  </si>
  <si>
    <t xml:space="preserve">عند صب سقف الدور الاول </t>
  </si>
  <si>
    <t>عند صب  اعمدة و و مباني الدور التاني</t>
  </si>
  <si>
    <t xml:space="preserve">عند صب سقف الدور التاني </t>
  </si>
  <si>
    <t>عند صب اعمدة و مباني الدور الثالث</t>
  </si>
  <si>
    <t xml:space="preserve">صب سقف الدور الثالث </t>
  </si>
  <si>
    <t xml:space="preserve">تشطيب دار الدروج و التشطيب </t>
  </si>
  <si>
    <t>الرئيسية</t>
  </si>
  <si>
    <t>عمال تزريع سلم الدور  التاني</t>
  </si>
  <si>
    <t>تكسير التعشيش</t>
  </si>
  <si>
    <t>المقاولين</t>
  </si>
  <si>
    <t>الخرائط</t>
  </si>
  <si>
    <t>انابيب مياه الشرب</t>
  </si>
  <si>
    <t>ملحقات مياه الشرب</t>
  </si>
  <si>
    <t>انابيب الصرف الصحي</t>
  </si>
  <si>
    <t>ملحقات الصرف الصحي</t>
  </si>
  <si>
    <t>سيكــــا</t>
  </si>
  <si>
    <t>مرتبات عمال</t>
  </si>
  <si>
    <t>التموين</t>
  </si>
  <si>
    <t xml:space="preserve">الاختبارات </t>
  </si>
  <si>
    <t>يوميات الالات</t>
  </si>
  <si>
    <t>تاريخ العمل</t>
  </si>
  <si>
    <t xml:space="preserve">ملحقات مياه الشرب </t>
  </si>
  <si>
    <t xml:space="preserve">انابيب الشرب </t>
  </si>
  <si>
    <t>اكــــــل عمال</t>
  </si>
  <si>
    <t>المصروفات الى</t>
  </si>
  <si>
    <t xml:space="preserve">مواد بناء </t>
  </si>
  <si>
    <t>مرتبات</t>
  </si>
  <si>
    <t>&lt;10/10/3000</t>
  </si>
  <si>
    <t>ادوية</t>
  </si>
  <si>
    <t>مرتبات  عمال</t>
  </si>
  <si>
    <t>تجهيز الحظائر</t>
  </si>
  <si>
    <t>النافطة</t>
  </si>
  <si>
    <t>صيانة حظائر</t>
  </si>
  <si>
    <t>علف</t>
  </si>
  <si>
    <t>صافي الربح في الفترة المحددة</t>
  </si>
  <si>
    <t>مجموع المصروفات</t>
  </si>
  <si>
    <t>مجموع الايرادات</t>
  </si>
  <si>
    <t>&gt;30/9/2016</t>
  </si>
  <si>
    <t>ابراهيم</t>
  </si>
  <si>
    <t>نص شهر</t>
  </si>
  <si>
    <t>شهر</t>
  </si>
  <si>
    <t xml:space="preserve">دفعة على الحساب </t>
  </si>
  <si>
    <t>بكرة علافة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</si>
  <si>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</si>
  <si>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لامبات </t>
  </si>
  <si>
    <t>مواد كهربية</t>
  </si>
  <si>
    <t>سطل عجنة</t>
  </si>
  <si>
    <t xml:space="preserve">بادي  لحم كسكسي </t>
  </si>
  <si>
    <t xml:space="preserve">مضخة  </t>
  </si>
  <si>
    <t>زيت</t>
  </si>
  <si>
    <t>فلتر محرك</t>
  </si>
  <si>
    <t>بادي بيض</t>
  </si>
  <si>
    <t>فلتر زيت</t>
  </si>
  <si>
    <t>ترحيل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</si>
</sst>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u/>
      <sz val="12"/>
      <color theme="10"/>
      <name val="Calibri"/>
      <family val="2"/>
      <charset val="178"/>
    </font>
    <font>
      <b/>
      <sz val="14"/>
      <color theme="1"/>
      <name val="Arial"/>
      <family val="2"/>
      <scheme val="minor"/>
    </font>
    <font>
      <b/>
      <sz val="12"/>
      <color theme="1"/>
      <name val="Narkisim"/>
      <family val="2"/>
      <charset val="177"/>
    </font>
    <font>
      <b/>
      <sz val="1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1"/>
      <name val="Forte"/>
      <family val="4"/>
    </font>
    <font>
      <b/>
      <sz val="14"/>
      <color theme="0"/>
      <name val="Arial"/>
      <family val="2"/>
      <scheme val="minor"/>
    </font>
    <font>
      <b/>
      <sz val="12"/>
      <color theme="6" tint="-0.499984740745262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12"/>
      <color theme="9" tint="-0.499984740745262"/>
      <name val="Arial"/>
      <family val="2"/>
      <scheme val="minor"/>
    </font>
    <font>
      <b/>
      <sz val="12"/>
      <color theme="5" tint="-0.249977111117893"/>
      <name val="Arial"/>
      <family val="2"/>
      <scheme val="minor"/>
    </font>
    <font>
      <b/>
      <sz val="14"/>
      <color theme="1"/>
      <name val="Microsoft Sans Serif"/>
      <family val="2"/>
    </font>
    <font>
      <b/>
      <u/>
      <sz val="16"/>
      <color theme="10"/>
      <name val="Calibri"/>
      <family val="2"/>
    </font>
    <font>
      <b/>
      <sz val="16"/>
      <color theme="10"/>
      <name val="Calibri"/>
      <family val="2"/>
    </font>
    <font>
      <sz val="16"/>
      <color theme="1"/>
      <name val="Arial"/>
      <family val="2"/>
      <charset val="178"/>
      <scheme val="minor"/>
    </font>
    <font>
      <b/>
      <u/>
      <sz val="12"/>
      <color theme="1"/>
      <name val="Calibri"/>
      <family val="2"/>
    </font>
    <font>
      <b/>
      <sz val="14"/>
      <color theme="10"/>
      <name val="Calibri"/>
      <family val="2"/>
    </font>
    <font>
      <b/>
      <sz val="18"/>
      <color theme="1"/>
      <name val="Simplified Arabic"/>
      <family val="1"/>
    </font>
    <font>
      <b/>
      <sz val="18"/>
      <color theme="1"/>
      <name val="Arial"/>
      <family val="2"/>
      <scheme val="minor"/>
    </font>
    <font>
      <sz val="12"/>
      <color theme="0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sz val="12"/>
      <color rgb="FFFF0000"/>
      <name val="Arial"/>
      <family val="2"/>
      <charset val="178"/>
      <scheme val="minor"/>
    </font>
    <font>
      <b/>
      <sz val="11"/>
      <color theme="1"/>
      <name val="Kufi Extended Outline"/>
      <family val="5"/>
      <charset val="178"/>
    </font>
    <font>
      <b/>
      <sz val="11"/>
      <color theme="1"/>
      <name val="Sultan Medium"/>
      <charset val="178"/>
    </font>
    <font>
      <sz val="11"/>
      <color theme="1"/>
      <name val="Sultan Medium"/>
      <charset val="178"/>
    </font>
    <font>
      <b/>
      <sz val="11"/>
      <color theme="1"/>
      <name val="Sultan Medium"/>
    </font>
    <font>
      <b/>
      <sz val="12"/>
      <color theme="1"/>
      <name val="Sultan Medium"/>
      <charset val="178"/>
    </font>
    <font>
      <b/>
      <sz val="12"/>
      <color theme="1"/>
      <name val="Sultan Medium"/>
    </font>
    <font>
      <b/>
      <sz val="12"/>
      <color rgb="FFFF0000"/>
      <name val="Arial"/>
      <family val="2"/>
      <scheme val="minor"/>
    </font>
    <font>
      <b/>
      <sz val="12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darkGray">
        <bgColor theme="3" tint="0.5999938962981048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darkGray">
        <bgColor theme="9" tint="0.59999389629810485"/>
      </patternFill>
    </fill>
    <fill>
      <patternFill patternType="darkTrellis">
        <fgColor auto="1"/>
        <bgColor theme="3" tint="0.39994506668294322"/>
      </patternFill>
    </fill>
    <fill>
      <patternFill patternType="solid">
        <fgColor rgb="FF92D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darkGray">
        <bgColor theme="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darkGray"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164" fontId="7" fillId="0" borderId="12" xfId="0" applyNumberFormat="1" applyFont="1" applyFill="1" applyBorder="1" applyAlignment="1" applyProtection="1">
      <alignment horizontal="center" vertical="center"/>
      <protection locked="0"/>
    </xf>
    <xf numFmtId="164" fontId="7" fillId="0" borderId="1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 applyProtection="1">
      <alignment horizontal="center" vertical="center"/>
      <protection locked="0"/>
    </xf>
    <xf numFmtId="14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164" fontId="7" fillId="0" borderId="1" xfId="0" applyNumberFormat="1" applyFont="1" applyFill="1" applyBorder="1" applyAlignment="1" applyProtection="1">
      <alignment horizontal="center" vertical="center"/>
      <protection locked="0"/>
    </xf>
    <xf numFmtId="1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64" fontId="7" fillId="0" borderId="1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0" fillId="9" borderId="0" xfId="0" applyFill="1" applyAlignment="1"/>
    <xf numFmtId="0" fontId="0" fillId="11" borderId="0" xfId="0" applyFill="1"/>
    <xf numFmtId="0" fontId="1" fillId="0" borderId="0" xfId="0" applyFont="1" applyFill="1" applyAlignment="1">
      <alignment horizontal="center" vertical="center"/>
    </xf>
    <xf numFmtId="0" fontId="0" fillId="4" borderId="0" xfId="0" applyFill="1" applyAlignment="1"/>
    <xf numFmtId="164" fontId="1" fillId="0" borderId="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  <protection locked="0"/>
    </xf>
    <xf numFmtId="14" fontId="6" fillId="0" borderId="18" xfId="0" applyNumberFormat="1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15" borderId="10" xfId="0" applyFont="1" applyFill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1" fillId="12" borderId="12" xfId="0" applyFont="1" applyFill="1" applyBorder="1" applyAlignment="1">
      <alignment horizontal="center" vertical="center"/>
    </xf>
    <xf numFmtId="0" fontId="17" fillId="7" borderId="0" xfId="1" applyFont="1" applyFill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7" borderId="13" xfId="1" applyFont="1" applyFill="1" applyBorder="1" applyAlignment="1" applyProtection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7" borderId="1" xfId="0" applyFont="1" applyFill="1" applyBorder="1" applyAlignment="1">
      <alignment horizontal="center" vertical="center"/>
    </xf>
    <xf numFmtId="0" fontId="20" fillId="18" borderId="12" xfId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>
      <alignment horizontal="center" vertical="center"/>
    </xf>
    <xf numFmtId="0" fontId="0" fillId="14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18" fillId="7" borderId="1" xfId="1" applyFont="1" applyFill="1" applyBorder="1" applyAlignment="1" applyProtection="1">
      <alignment horizontal="center" vertical="center"/>
    </xf>
    <xf numFmtId="0" fontId="21" fillId="7" borderId="1" xfId="1" applyFont="1" applyFill="1" applyBorder="1" applyAlignment="1" applyProtection="1">
      <alignment horizontal="center" vertical="center"/>
    </xf>
    <xf numFmtId="0" fontId="18" fillId="7" borderId="12" xfId="1" applyFont="1" applyFill="1" applyBorder="1" applyAlignment="1" applyProtection="1">
      <alignment horizontal="center" vertical="center"/>
    </xf>
    <xf numFmtId="0" fontId="18" fillId="7" borderId="2" xfId="1" applyFont="1" applyFill="1" applyBorder="1" applyAlignment="1" applyProtection="1">
      <alignment horizontal="center" vertical="center"/>
    </xf>
    <xf numFmtId="0" fontId="18" fillId="7" borderId="0" xfId="1" applyFont="1" applyFill="1" applyBorder="1" applyAlignment="1" applyProtection="1">
      <alignment vertical="center"/>
    </xf>
    <xf numFmtId="0" fontId="10" fillId="14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2" fontId="5" fillId="10" borderId="12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6" borderId="0" xfId="0" applyFill="1"/>
    <xf numFmtId="0" fontId="0" fillId="13" borderId="0" xfId="0" applyFill="1"/>
    <xf numFmtId="0" fontId="24" fillId="19" borderId="0" xfId="0" applyFont="1" applyFill="1" applyBorder="1" applyAlignment="1"/>
    <xf numFmtId="0" fontId="0" fillId="19" borderId="0" xfId="0" applyFill="1" applyAlignment="1"/>
    <xf numFmtId="0" fontId="26" fillId="19" borderId="12" xfId="0" applyFont="1" applyFill="1" applyBorder="1" applyAlignment="1">
      <alignment horizontal="center" vertical="center"/>
    </xf>
    <xf numFmtId="0" fontId="0" fillId="6" borderId="0" xfId="0" applyFill="1" applyBorder="1"/>
    <xf numFmtId="14" fontId="3" fillId="17" borderId="12" xfId="0" applyNumberFormat="1" applyFont="1" applyFill="1" applyBorder="1" applyAlignment="1">
      <alignment horizontal="center" vertical="center"/>
    </xf>
    <xf numFmtId="0" fontId="3" fillId="17" borderId="12" xfId="0" applyFont="1" applyFill="1" applyBorder="1" applyAlignment="1">
      <alignment horizontal="center" vertical="center"/>
    </xf>
    <xf numFmtId="0" fontId="27" fillId="6" borderId="0" xfId="0" applyFont="1" applyFill="1"/>
    <xf numFmtId="0" fontId="0" fillId="0" borderId="4" xfId="0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9" fillId="0" borderId="12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3" fillId="0" borderId="12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center" vertical="center"/>
    </xf>
    <xf numFmtId="0" fontId="29" fillId="0" borderId="12" xfId="0" applyFont="1" applyFill="1" applyBorder="1" applyAlignment="1" applyProtection="1">
      <alignment horizontal="center" vertical="center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29" fillId="0" borderId="1" xfId="0" applyFont="1" applyFill="1" applyBorder="1" applyAlignment="1" applyProtection="1">
      <alignment horizontal="center" vertical="center"/>
    </xf>
    <xf numFmtId="0" fontId="30" fillId="0" borderId="1" xfId="0" applyFont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14" fontId="28" fillId="0" borderId="1" xfId="0" applyNumberFormat="1" applyFont="1" applyBorder="1" applyAlignment="1" applyProtection="1">
      <alignment horizontal="center" vertical="center"/>
      <protection locked="0"/>
    </xf>
    <xf numFmtId="0" fontId="29" fillId="0" borderId="1" xfId="0" applyFont="1" applyFill="1" applyBorder="1" applyAlignment="1" applyProtection="1">
      <alignment horizontal="center" vertical="center"/>
      <protection locked="0"/>
    </xf>
    <xf numFmtId="0" fontId="33" fillId="0" borderId="1" xfId="0" applyFont="1" applyFill="1" applyBorder="1" applyAlignment="1" applyProtection="1">
      <alignment horizontal="center" vertical="center"/>
    </xf>
    <xf numFmtId="14" fontId="28" fillId="0" borderId="1" xfId="0" applyNumberFormat="1" applyFont="1" applyFill="1" applyBorder="1" applyAlignment="1" applyProtection="1">
      <alignment horizontal="center" vertical="center"/>
      <protection locked="0"/>
    </xf>
    <xf numFmtId="0" fontId="30" fillId="0" borderId="1" xfId="0" applyFont="1" applyFill="1" applyBorder="1" applyAlignment="1" applyProtection="1">
      <alignment horizontal="center" vertical="center"/>
      <protection locked="0"/>
    </xf>
    <xf numFmtId="0" fontId="32" fillId="0" borderId="1" xfId="0" applyFont="1" applyFill="1" applyBorder="1" applyAlignment="1" applyProtection="1">
      <alignment horizontal="center" vertical="center"/>
    </xf>
    <xf numFmtId="0" fontId="33" fillId="0" borderId="1" xfId="0" applyFont="1" applyFill="1" applyBorder="1" applyAlignment="1" applyProtection="1">
      <alignment horizontal="center" vertical="center"/>
      <protection locked="0"/>
    </xf>
    <xf numFmtId="14" fontId="7" fillId="0" borderId="1" xfId="0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" fillId="19" borderId="0" xfId="0" applyFont="1" applyFill="1" applyBorder="1" applyAlignment="1">
      <alignment horizontal="center" vertical="center"/>
    </xf>
    <xf numFmtId="0" fontId="25" fillId="19" borderId="0" xfId="0" applyFont="1" applyFill="1" applyAlignment="1">
      <alignment horizontal="center"/>
    </xf>
    <xf numFmtId="14" fontId="3" fillId="20" borderId="12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4" fontId="37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14" fontId="1" fillId="0" borderId="12" xfId="0" applyNumberFormat="1" applyFont="1" applyFill="1" applyBorder="1" applyAlignment="1" applyProtection="1">
      <alignment horizontal="center" vertical="center"/>
      <protection locked="0"/>
    </xf>
    <xf numFmtId="1" fontId="3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" fillId="2" borderId="1" xfId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1" fillId="2" borderId="1" xfId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1" fillId="2" borderId="6" xfId="1" applyFont="1" applyFill="1" applyBorder="1" applyAlignment="1" applyProtection="1">
      <alignment horizontal="center" vertical="center"/>
    </xf>
    <xf numFmtId="0" fontId="21" fillId="2" borderId="7" xfId="1" applyFont="1" applyFill="1" applyBorder="1" applyAlignment="1" applyProtection="1">
      <alignment horizontal="center" vertical="center"/>
    </xf>
    <xf numFmtId="0" fontId="21" fillId="2" borderId="8" xfId="1" applyFont="1" applyFill="1" applyBorder="1" applyAlignment="1" applyProtection="1">
      <alignment horizontal="center" vertical="center"/>
    </xf>
    <xf numFmtId="0" fontId="21" fillId="2" borderId="9" xfId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17" borderId="14" xfId="0" applyFont="1" applyFill="1" applyBorder="1" applyAlignment="1">
      <alignment horizontal="center" vertical="center"/>
    </xf>
    <xf numFmtId="0" fontId="3" fillId="17" borderId="8" xfId="0" applyFont="1" applyFill="1" applyBorder="1" applyAlignment="1">
      <alignment horizontal="center" vertical="center"/>
    </xf>
    <xf numFmtId="0" fontId="24" fillId="19" borderId="0" xfId="0" applyFont="1" applyFill="1" applyBorder="1" applyAlignment="1">
      <alignment horizontal="center"/>
    </xf>
    <xf numFmtId="0" fontId="24" fillId="19" borderId="17" xfId="0" applyFont="1" applyFill="1" applyBorder="1" applyAlignment="1">
      <alignment horizontal="center"/>
    </xf>
    <xf numFmtId="0" fontId="5" fillId="17" borderId="16" xfId="0" applyFont="1" applyFill="1" applyBorder="1" applyAlignment="1">
      <alignment horizontal="center" vertical="center"/>
    </xf>
    <xf numFmtId="0" fontId="5" fillId="17" borderId="17" xfId="0" applyFont="1" applyFill="1" applyBorder="1" applyAlignment="1">
      <alignment horizontal="center" vertical="center"/>
    </xf>
    <xf numFmtId="0" fontId="5" fillId="17" borderId="28" xfId="0" applyFont="1" applyFill="1" applyBorder="1" applyAlignment="1">
      <alignment horizontal="center" vertical="center"/>
    </xf>
    <xf numFmtId="0" fontId="26" fillId="19" borderId="16" xfId="0" applyFont="1" applyFill="1" applyBorder="1" applyAlignment="1">
      <alignment horizontal="center" vertical="center"/>
    </xf>
    <xf numFmtId="0" fontId="26" fillId="19" borderId="28" xfId="0" applyFont="1" applyFill="1" applyBorder="1" applyAlignment="1">
      <alignment horizontal="center" vertical="center"/>
    </xf>
    <xf numFmtId="0" fontId="5" fillId="17" borderId="25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17" borderId="27" xfId="0" applyFont="1" applyFill="1" applyBorder="1" applyAlignment="1">
      <alignment horizontal="center" vertical="center"/>
    </xf>
    <xf numFmtId="0" fontId="0" fillId="19" borderId="0" xfId="0" applyFont="1" applyFill="1" applyBorder="1" applyAlignment="1">
      <alignment horizontal="center"/>
    </xf>
    <xf numFmtId="0" fontId="5" fillId="20" borderId="25" xfId="0" applyFont="1" applyFill="1" applyBorder="1" applyAlignment="1">
      <alignment horizontal="center" vertical="center"/>
    </xf>
    <xf numFmtId="0" fontId="5" fillId="20" borderId="26" xfId="0" applyFont="1" applyFill="1" applyBorder="1" applyAlignment="1">
      <alignment horizontal="center" vertical="center"/>
    </xf>
    <xf numFmtId="0" fontId="5" fillId="20" borderId="27" xfId="0" applyFont="1" applyFill="1" applyBorder="1" applyAlignment="1">
      <alignment horizontal="center" vertical="center"/>
    </xf>
    <xf numFmtId="0" fontId="5" fillId="20" borderId="16" xfId="0" applyFont="1" applyFill="1" applyBorder="1" applyAlignment="1">
      <alignment horizontal="center" vertical="center"/>
    </xf>
    <xf numFmtId="0" fontId="5" fillId="20" borderId="28" xfId="0" applyFont="1" applyFill="1" applyBorder="1" applyAlignment="1">
      <alignment horizontal="center" vertical="center"/>
    </xf>
    <xf numFmtId="0" fontId="25" fillId="19" borderId="0" xfId="0" applyFont="1" applyFill="1" applyAlignment="1">
      <alignment horizontal="center"/>
    </xf>
    <xf numFmtId="0" fontId="0" fillId="19" borderId="0" xfId="0" applyFill="1" applyAlignment="1">
      <alignment horizontal="center"/>
    </xf>
    <xf numFmtId="0" fontId="5" fillId="19" borderId="0" xfId="0" applyFont="1" applyFill="1" applyBorder="1" applyAlignment="1">
      <alignment horizontal="center" vertical="center"/>
    </xf>
    <xf numFmtId="0" fontId="3" fillId="17" borderId="16" xfId="0" applyFont="1" applyFill="1" applyBorder="1" applyAlignment="1">
      <alignment horizontal="center" vertical="center"/>
    </xf>
    <xf numFmtId="0" fontId="3" fillId="17" borderId="28" xfId="0" applyFont="1" applyFill="1" applyBorder="1" applyAlignment="1">
      <alignment horizontal="center" vertical="center"/>
    </xf>
    <xf numFmtId="0" fontId="24" fillId="19" borderId="20" xfId="0" applyFont="1" applyFill="1" applyBorder="1" applyAlignment="1">
      <alignment horizontal="center"/>
    </xf>
    <xf numFmtId="0" fontId="5" fillId="20" borderId="17" xfId="0" applyFont="1" applyFill="1" applyBorder="1" applyAlignment="1">
      <alignment horizontal="center" vertical="center"/>
    </xf>
    <xf numFmtId="0" fontId="3" fillId="20" borderId="16" xfId="0" applyFont="1" applyFill="1" applyBorder="1" applyAlignment="1">
      <alignment horizontal="center" vertical="center"/>
    </xf>
    <xf numFmtId="0" fontId="3" fillId="20" borderId="28" xfId="0" applyFont="1" applyFill="1" applyBorder="1" applyAlignment="1">
      <alignment horizontal="center" vertical="center"/>
    </xf>
    <xf numFmtId="0" fontId="36" fillId="20" borderId="16" xfId="0" applyFont="1" applyFill="1" applyBorder="1" applyAlignment="1">
      <alignment horizontal="center" vertical="center"/>
    </xf>
    <xf numFmtId="0" fontId="36" fillId="20" borderId="28" xfId="0" applyFont="1" applyFill="1" applyBorder="1" applyAlignment="1">
      <alignment horizontal="center" vertical="center"/>
    </xf>
    <xf numFmtId="0" fontId="3" fillId="17" borderId="17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0" fillId="14" borderId="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2" fillId="16" borderId="16" xfId="0" applyFont="1" applyFill="1" applyBorder="1" applyAlignment="1">
      <alignment horizontal="center" vertical="center"/>
    </xf>
    <xf numFmtId="0" fontId="22" fillId="16" borderId="17" xfId="0" applyFont="1" applyFill="1" applyBorder="1" applyAlignment="1">
      <alignment horizontal="center" vertical="center"/>
    </xf>
    <xf numFmtId="0" fontId="16" fillId="16" borderId="19" xfId="0" applyFont="1" applyFill="1" applyBorder="1" applyAlignment="1">
      <alignment horizontal="center" vertical="center"/>
    </xf>
    <xf numFmtId="0" fontId="16" fillId="16" borderId="20" xfId="0" applyFont="1" applyFill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2" fontId="5" fillId="10" borderId="15" xfId="0" applyNumberFormat="1" applyFont="1" applyFill="1" applyBorder="1" applyAlignment="1">
      <alignment horizontal="center" vertical="center"/>
    </xf>
    <xf numFmtId="2" fontId="5" fillId="10" borderId="21" xfId="0" applyNumberFormat="1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9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6" fillId="19" borderId="0" xfId="0" applyFont="1" applyFill="1" applyBorder="1" applyAlignment="1">
      <alignment horizontal="center" vertical="center"/>
    </xf>
    <xf numFmtId="0" fontId="0" fillId="19" borderId="19" xfId="0" applyFont="1" applyFill="1" applyBorder="1" applyAlignment="1">
      <alignment horizontal="center"/>
    </xf>
    <xf numFmtId="0" fontId="26" fillId="19" borderId="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00"/>
      <color rgb="FFF2E47A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1593;&#1604;&#1601;!A1"/><Relationship Id="rId7" Type="http://schemas.openxmlformats.org/officeDocument/2006/relationships/hyperlink" Target="#&#1606;&#1575;&#1601;&#1591;&#1577;!A1"/><Relationship Id="rId2" Type="http://schemas.openxmlformats.org/officeDocument/2006/relationships/hyperlink" Target="#'&#1589;&#1610;&#1575;&#1606;&#1577; &#1575;&#1604;&#1581;&#1592;&#1575;&#1574;&#1585;'!A1"/><Relationship Id="rId1" Type="http://schemas.openxmlformats.org/officeDocument/2006/relationships/hyperlink" Target="#'&#1605;&#1608;&#1575;&#1583; &#1576;&#1606;&#1575;&#1569; '!A1"/><Relationship Id="rId6" Type="http://schemas.openxmlformats.org/officeDocument/2006/relationships/hyperlink" Target="#'&#1578;&#1580;&#1607;&#1610;&#1586; &#1575;&#1604;&#1580;&#1592;&#1575;&#1574;&#1585;'!A1"/><Relationship Id="rId5" Type="http://schemas.openxmlformats.org/officeDocument/2006/relationships/hyperlink" Target="#'&#1605;&#1585;&#1578;&#1576;&#1575;&#1578; &#1593;&#1605;&#1575;&#1604;'!A1"/><Relationship Id="rId4" Type="http://schemas.openxmlformats.org/officeDocument/2006/relationships/hyperlink" Target="#&#1575;&#1583;&#1608;&#1610;&#1577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608;&#1585;&#1602;&#1577;3!A1"/><Relationship Id="rId1" Type="http://schemas.openxmlformats.org/officeDocument/2006/relationships/hyperlink" Target="#&#1608;&#1585;&#1602;&#1577;2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26590</xdr:colOff>
      <xdr:row>0</xdr:row>
      <xdr:rowOff>0</xdr:rowOff>
    </xdr:from>
    <xdr:to>
      <xdr:col>15</xdr:col>
      <xdr:colOff>740590</xdr:colOff>
      <xdr:row>0</xdr:row>
      <xdr:rowOff>5594</xdr:rowOff>
    </xdr:to>
    <xdr:sp macro="" textlink="">
      <xdr:nvSpPr>
        <xdr:cNvPr id="57" name="مستطيل 56">
          <a:hlinkClick xmlns:r="http://schemas.openxmlformats.org/officeDocument/2006/relationships" r:id="rId1"/>
        </xdr:cNvPr>
        <xdr:cNvSpPr/>
      </xdr:nvSpPr>
      <xdr:spPr>
        <a:xfrm>
          <a:off x="12473444339" y="307523"/>
          <a:ext cx="1476000" cy="324000"/>
        </a:xfrm>
        <a:prstGeom prst="rect">
          <a:avLst/>
        </a:prstGeom>
        <a:ln cap="sq">
          <a:solidFill>
            <a:schemeClr val="tx1"/>
          </a:solidFill>
          <a:bevel/>
        </a:ln>
        <a:effectLst>
          <a:outerShdw blurRad="50800" dist="50800" dir="5400000" sx="1000" sy="1000" algn="ctr" rotWithShape="0">
            <a:schemeClr val="bg1"/>
          </a:outerShdw>
        </a:effectLst>
      </xdr:spPr>
      <xdr:style>
        <a:lnRef idx="2">
          <a:schemeClr val="accent3"/>
        </a:lnRef>
        <a:fillRef idx="1003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 rtl="1"/>
          <a:endParaRPr lang="en-US" sz="16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710528</xdr:colOff>
      <xdr:row>11</xdr:row>
      <xdr:rowOff>1361</xdr:rowOff>
    </xdr:from>
    <xdr:to>
      <xdr:col>2</xdr:col>
      <xdr:colOff>756921</xdr:colOff>
      <xdr:row>11</xdr:row>
      <xdr:rowOff>307361</xdr:rowOff>
    </xdr:to>
    <xdr:sp macro="" textlink="">
      <xdr:nvSpPr>
        <xdr:cNvPr id="59" name="مستطيل مستدير الزوايا 58">
          <a:hlinkClick xmlns:r="http://schemas.openxmlformats.org/officeDocument/2006/relationships" r:id="rId2"/>
        </xdr:cNvPr>
        <xdr:cNvSpPr/>
      </xdr:nvSpPr>
      <xdr:spPr>
        <a:xfrm>
          <a:off x="12485239008" y="4069897"/>
          <a:ext cx="1584000" cy="306000"/>
        </a:xfrm>
        <a:prstGeom prst="roundRect">
          <a:avLst/>
        </a:prstGeom>
        <a:solidFill>
          <a:schemeClr val="bg2">
            <a:lumMod val="90000"/>
          </a:schemeClr>
        </a:solidFill>
        <a:ln cap="sq">
          <a:solidFill>
            <a:schemeClr val="tx1"/>
          </a:solidFill>
          <a:bevel/>
        </a:ln>
        <a:effectLst>
          <a:outerShdw blurRad="50800" dist="50800" dir="5400000" sx="1000" sy="1000" algn="ctr" rotWithShape="0">
            <a:schemeClr val="bg1"/>
          </a:outerShdw>
        </a:effectLst>
      </xdr:spPr>
      <xdr:style>
        <a:lnRef idx="2">
          <a:schemeClr val="accent3"/>
        </a:lnRef>
        <a:fillRef idx="1003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 rtl="1"/>
          <a:r>
            <a:rPr lang="ar-LY" sz="1400" b="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صيانة حظائر</a:t>
          </a:r>
          <a:endParaRPr lang="en-US" sz="14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65314</xdr:colOff>
      <xdr:row>12</xdr:row>
      <xdr:rowOff>308884</xdr:rowOff>
    </xdr:from>
    <xdr:to>
      <xdr:col>2</xdr:col>
      <xdr:colOff>747396</xdr:colOff>
      <xdr:row>13</xdr:row>
      <xdr:rowOff>301920</xdr:rowOff>
    </xdr:to>
    <xdr:sp macro="" textlink="">
      <xdr:nvSpPr>
        <xdr:cNvPr id="60" name="مستطيل مستدير الزوايا 59">
          <a:hlinkClick xmlns:r="http://schemas.openxmlformats.org/officeDocument/2006/relationships" r:id="rId3"/>
        </xdr:cNvPr>
        <xdr:cNvSpPr/>
      </xdr:nvSpPr>
      <xdr:spPr>
        <a:xfrm>
          <a:off x="12485248533" y="4690384"/>
          <a:ext cx="1444082" cy="306000"/>
        </a:xfrm>
        <a:prstGeom prst="roundRect">
          <a:avLst/>
        </a:prstGeom>
        <a:solidFill>
          <a:schemeClr val="bg2">
            <a:lumMod val="90000"/>
          </a:schemeClr>
        </a:solidFill>
        <a:ln cap="sq">
          <a:solidFill>
            <a:schemeClr val="tx1"/>
          </a:solidFill>
          <a:bevel/>
        </a:ln>
        <a:effectLst>
          <a:outerShdw blurRad="50800" dist="50800" dir="5400000" sx="1000" sy="1000" algn="ctr" rotWithShape="0">
            <a:schemeClr val="bg1"/>
          </a:outerShdw>
        </a:effectLst>
      </xdr:spPr>
      <xdr:style>
        <a:lnRef idx="2">
          <a:schemeClr val="accent3"/>
        </a:lnRef>
        <a:fillRef idx="1003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 rtl="1"/>
          <a:r>
            <a:rPr lang="ar-LY" sz="1400" b="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علف </a:t>
          </a:r>
          <a:endParaRPr lang="en-US" sz="14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435428</xdr:colOff>
      <xdr:row>14</xdr:row>
      <xdr:rowOff>312963</xdr:rowOff>
    </xdr:from>
    <xdr:to>
      <xdr:col>2</xdr:col>
      <xdr:colOff>718821</xdr:colOff>
      <xdr:row>15</xdr:row>
      <xdr:rowOff>309599</xdr:rowOff>
    </xdr:to>
    <xdr:sp macro="" textlink="">
      <xdr:nvSpPr>
        <xdr:cNvPr id="61" name="مستطيل مستدير الزوايا 60">
          <a:hlinkClick xmlns:r="http://schemas.openxmlformats.org/officeDocument/2006/relationships" r:id="rId4"/>
        </xdr:cNvPr>
        <xdr:cNvSpPr/>
      </xdr:nvSpPr>
      <xdr:spPr>
        <a:xfrm>
          <a:off x="12485277108" y="5320392"/>
          <a:ext cx="1821000" cy="309600"/>
        </a:xfrm>
        <a:prstGeom prst="roundRect">
          <a:avLst/>
        </a:prstGeom>
        <a:solidFill>
          <a:schemeClr val="bg2">
            <a:lumMod val="90000"/>
          </a:schemeClr>
        </a:solidFill>
        <a:ln cap="sq">
          <a:solidFill>
            <a:schemeClr val="tx1"/>
          </a:solidFill>
          <a:bevel/>
        </a:ln>
        <a:effectLst>
          <a:outerShdw blurRad="50800" dist="50800" dir="5400000" sx="1000" sy="1000" algn="ctr" rotWithShape="0">
            <a:schemeClr val="bg1"/>
          </a:outerShdw>
        </a:effectLst>
      </xdr:spPr>
      <xdr:style>
        <a:lnRef idx="2">
          <a:schemeClr val="accent3"/>
        </a:lnRef>
        <a:fillRef idx="1003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ar-LY" sz="1600" b="1" cap="all">
              <a:solidFill>
                <a:schemeClr val="dk1"/>
              </a:solidFill>
              <a:latin typeface="+mn-lt"/>
              <a:ea typeface="+mn-ea"/>
              <a:cs typeface="+mn-cs"/>
            </a:rPr>
            <a:t>ادوية </a:t>
          </a:r>
          <a:endParaRPr lang="en-US" sz="1600" b="1" cap="all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417085</xdr:colOff>
      <xdr:row>6</xdr:row>
      <xdr:rowOff>306160</xdr:rowOff>
    </xdr:from>
    <xdr:to>
      <xdr:col>2</xdr:col>
      <xdr:colOff>751478</xdr:colOff>
      <xdr:row>7</xdr:row>
      <xdr:rowOff>299195</xdr:rowOff>
    </xdr:to>
    <xdr:sp macro="" textlink="">
      <xdr:nvSpPr>
        <xdr:cNvPr id="71" name="مخطط انسيابي: معالجة 70">
          <a:hlinkClick xmlns:r="http://schemas.openxmlformats.org/officeDocument/2006/relationships" r:id="rId5"/>
        </xdr:cNvPr>
        <xdr:cNvSpPr/>
      </xdr:nvSpPr>
      <xdr:spPr>
        <a:xfrm>
          <a:off x="12485244451" y="2809874"/>
          <a:ext cx="1872000" cy="306000"/>
        </a:xfrm>
        <a:prstGeom prst="flowChartProcess">
          <a:avLst/>
        </a:prstGeom>
        <a:solidFill>
          <a:schemeClr val="bg2">
            <a:lumMod val="90000"/>
          </a:schemeClr>
        </a:solidFill>
        <a:ln cap="sq">
          <a:solidFill>
            <a:schemeClr val="tx1"/>
          </a:solidFill>
          <a:bevel/>
        </a:ln>
        <a:effectLst>
          <a:outerShdw blurRad="50800" dist="50800" dir="5400000" sx="1000" sy="1000" algn="ctr" rotWithShape="0">
            <a:schemeClr val="bg1"/>
          </a:outerShdw>
        </a:effectLst>
        <a:scene3d>
          <a:camera prst="perspectiveRight"/>
          <a:lightRig rig="threePt" dir="t"/>
        </a:scene3d>
        <a:sp3d/>
      </xdr:spPr>
      <xdr:style>
        <a:lnRef idx="2">
          <a:schemeClr val="accent3"/>
        </a:lnRef>
        <a:fillRef idx="1003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rtlCol="0" anchor="ctr">
          <a:flatTx/>
        </a:bodyPr>
        <a:lstStyle/>
        <a:p>
          <a:pPr marL="0" indent="0" algn="ctr" rtl="1"/>
          <a:r>
            <a:rPr lang="ar-LY" sz="1600" b="0" cap="all" spc="0">
              <a:ln w="9000" cmpd="sng">
                <a:solidFill>
                  <a:schemeClr val="tx1"/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مرتبات عمال</a:t>
          </a:r>
          <a:endParaRPr lang="en-US" sz="1600" b="0" cap="all" spc="0">
            <a:ln w="9000" cmpd="sng">
              <a:solidFill>
                <a:schemeClr val="tx1"/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68036</xdr:colOff>
      <xdr:row>3</xdr:row>
      <xdr:rowOff>13607</xdr:rowOff>
    </xdr:from>
    <xdr:to>
      <xdr:col>15</xdr:col>
      <xdr:colOff>750118</xdr:colOff>
      <xdr:row>3</xdr:row>
      <xdr:rowOff>306430</xdr:rowOff>
    </xdr:to>
    <xdr:sp macro="" textlink="">
      <xdr:nvSpPr>
        <xdr:cNvPr id="110" name="مستطيل مستدير الزوايا 109">
          <a:hlinkClick xmlns:r="http://schemas.openxmlformats.org/officeDocument/2006/relationships" r:id="rId6"/>
        </xdr:cNvPr>
        <xdr:cNvSpPr/>
      </xdr:nvSpPr>
      <xdr:spPr>
        <a:xfrm>
          <a:off x="12472427882" y="1578428"/>
          <a:ext cx="1444082" cy="292823"/>
        </a:xfrm>
        <a:prstGeom prst="roundRect">
          <a:avLst/>
        </a:prstGeom>
        <a:solidFill>
          <a:schemeClr val="bg2">
            <a:lumMod val="90000"/>
          </a:schemeClr>
        </a:solidFill>
        <a:ln cap="sq">
          <a:solidFill>
            <a:schemeClr val="tx1"/>
          </a:solidFill>
          <a:bevel/>
        </a:ln>
        <a:effectLst>
          <a:outerShdw blurRad="50800" dist="50800" dir="5400000" sx="1000" sy="1000" algn="ctr" rotWithShape="0">
            <a:schemeClr val="bg1"/>
          </a:outerShdw>
        </a:effectLst>
      </xdr:spPr>
      <xdr:style>
        <a:lnRef idx="2">
          <a:schemeClr val="accent3"/>
        </a:lnRef>
        <a:fillRef idx="1003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 rtl="1"/>
          <a:r>
            <a:rPr lang="ar-LY" sz="1600" b="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تجهيز  الحظائر</a:t>
          </a:r>
          <a:endParaRPr lang="en-US" sz="18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54427</xdr:colOff>
      <xdr:row>5</xdr:row>
      <xdr:rowOff>27214</xdr:rowOff>
    </xdr:from>
    <xdr:to>
      <xdr:col>15</xdr:col>
      <xdr:colOff>736509</xdr:colOff>
      <xdr:row>6</xdr:row>
      <xdr:rowOff>7073</xdr:rowOff>
    </xdr:to>
    <xdr:sp macro="" textlink="">
      <xdr:nvSpPr>
        <xdr:cNvPr id="111" name="مستطيل مستدير الزوايا 110">
          <a:hlinkClick xmlns:r="http://schemas.openxmlformats.org/officeDocument/2006/relationships" r:id="rId7"/>
        </xdr:cNvPr>
        <xdr:cNvSpPr/>
      </xdr:nvSpPr>
      <xdr:spPr>
        <a:xfrm>
          <a:off x="12474591420" y="1592035"/>
          <a:ext cx="1444082" cy="292824"/>
        </a:xfrm>
        <a:prstGeom prst="roundRect">
          <a:avLst/>
        </a:prstGeom>
        <a:solidFill>
          <a:schemeClr val="bg2">
            <a:lumMod val="90000"/>
          </a:schemeClr>
        </a:solidFill>
        <a:ln cap="sq">
          <a:solidFill>
            <a:schemeClr val="tx1"/>
          </a:solidFill>
          <a:bevel/>
        </a:ln>
        <a:effectLst>
          <a:outerShdw blurRad="50800" dist="50800" dir="5400000" sx="1000" sy="1000" algn="ctr" rotWithShape="0">
            <a:schemeClr val="bg1"/>
          </a:outerShdw>
        </a:effectLst>
      </xdr:spPr>
      <xdr:style>
        <a:lnRef idx="2">
          <a:schemeClr val="accent3"/>
        </a:lnRef>
        <a:fillRef idx="1003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 rtl="1"/>
          <a:r>
            <a:rPr lang="ar-LY" sz="1800" b="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نافطة</a:t>
          </a:r>
          <a:endParaRPr lang="en-US" sz="18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12</xdr:row>
      <xdr:rowOff>62595</xdr:rowOff>
    </xdr:from>
    <xdr:to>
      <xdr:col>18</xdr:col>
      <xdr:colOff>0</xdr:colOff>
      <xdr:row>13</xdr:row>
      <xdr:rowOff>91169</xdr:rowOff>
    </xdr:to>
    <xdr:sp macro="" textlink="">
      <xdr:nvSpPr>
        <xdr:cNvPr id="4" name="سداسي 3">
          <a:hlinkClick xmlns:r="http://schemas.openxmlformats.org/officeDocument/2006/relationships" r:id="rId1"/>
        </xdr:cNvPr>
        <xdr:cNvSpPr/>
      </xdr:nvSpPr>
      <xdr:spPr>
        <a:xfrm>
          <a:off x="12471802318" y="4171952"/>
          <a:ext cx="1284514" cy="382360"/>
        </a:xfrm>
        <a:prstGeom prst="hexagon">
          <a:avLst/>
        </a:prstGeom>
        <a:solidFill>
          <a:schemeClr val="accent4">
            <a:lumMod val="20000"/>
            <a:lumOff val="80000"/>
          </a:schemeClr>
        </a:solidFill>
        <a:ln cmpd="sng">
          <a:solidFill>
            <a:schemeClr val="accent1">
              <a:shade val="50000"/>
            </a:schemeClr>
          </a:solidFill>
          <a:bevel/>
        </a:ln>
        <a:effectLst/>
        <a:scene3d>
          <a:camera prst="orthographicFront"/>
          <a:lightRig rig="chilly" dir="t"/>
        </a:scene3d>
        <a:sp3d prstMaterial="matte"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LY" sz="1400" b="1">
              <a:solidFill>
                <a:schemeClr val="tx1"/>
              </a:solidFill>
            </a:rPr>
            <a:t>العهدات</a:t>
          </a:r>
          <a:endParaRPr lang="en-US" sz="1400" b="1">
            <a:solidFill>
              <a:schemeClr val="tx1"/>
            </a:solidFill>
          </a:endParaRPr>
        </a:p>
      </xdr:txBody>
    </xdr:sp>
    <xdr:clientData/>
  </xdr:twoCellAnchor>
  <xdr:oneCellAnchor>
    <xdr:from>
      <xdr:col>18</xdr:col>
      <xdr:colOff>0</xdr:colOff>
      <xdr:row>16</xdr:row>
      <xdr:rowOff>1</xdr:rowOff>
    </xdr:from>
    <xdr:ext cx="1401536" cy="794969"/>
    <xdr:sp macro="" textlink="">
      <xdr:nvSpPr>
        <xdr:cNvPr id="5" name="مستطيل مستدير الزوايا 4">
          <a:hlinkClick xmlns:r="http://schemas.openxmlformats.org/officeDocument/2006/relationships" r:id="rId2"/>
        </xdr:cNvPr>
        <xdr:cNvSpPr/>
      </xdr:nvSpPr>
      <xdr:spPr>
        <a:xfrm>
          <a:off x="12471790072" y="5184322"/>
          <a:ext cx="1401536" cy="794969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tx1">
              <a:lumMod val="95000"/>
              <a:lumOff val="5000"/>
              <a:alpha val="0"/>
            </a:schemeClr>
          </a:solidFill>
        </a:ln>
        <a:scene3d>
          <a:camera prst="perspectiveLeft"/>
          <a:lightRig rig="freezing" dir="t"/>
        </a:scene3d>
        <a:sp3d prstMaterial="metal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>
          <a:spAutoFit/>
        </a:bodyPr>
        <a:lstStyle/>
        <a:p>
          <a:pPr algn="ctr" rtl="1"/>
          <a:r>
            <a:rPr lang="ar-LY" sz="1400" b="1">
              <a:solidFill>
                <a:schemeClr val="tx1"/>
              </a:solidFill>
              <a:cs typeface="AlHurraTxtBold" pitchFamily="2" charset="-78"/>
            </a:rPr>
            <a:t>استلمات المقاول </a:t>
          </a:r>
          <a:endParaRPr lang="ar-SA" sz="1400" b="1">
            <a:solidFill>
              <a:schemeClr val="tx1"/>
            </a:solidFill>
            <a:cs typeface="AlHurraTxtBold" pitchFamily="2" charset="-7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rtlCol="0" anchor="ctr"/>
      <a:lstStyle>
        <a:defPPr algn="r" rtl="1">
          <a:defRPr sz="1400" b="1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rightToLeft="1" zoomScale="80" zoomScaleNormal="80" workbookViewId="0">
      <selection activeCell="J10" sqref="J10:K11"/>
    </sheetView>
  </sheetViews>
  <sheetFormatPr defaultRowHeight="15"/>
  <cols>
    <col min="1" max="1" width="19.21875" customWidth="1"/>
    <col min="2" max="2" width="11" customWidth="1"/>
    <col min="3" max="3" width="12.33203125" customWidth="1"/>
    <col min="4" max="4" width="13.109375" customWidth="1"/>
    <col min="5" max="5" width="11.21875" customWidth="1"/>
    <col min="6" max="6" width="12.44140625" customWidth="1"/>
    <col min="7" max="7" width="11" customWidth="1"/>
    <col min="8" max="8" width="15.6640625" customWidth="1"/>
    <col min="9" max="9" width="1.6640625" customWidth="1"/>
    <col min="12" max="12" width="11.21875" bestFit="1" customWidth="1"/>
  </cols>
  <sheetData>
    <row r="1" spans="1:13" ht="52.5" customHeight="1">
      <c r="A1" s="122" t="s">
        <v>144</v>
      </c>
      <c r="B1" s="122"/>
      <c r="C1" s="122"/>
      <c r="D1" s="122"/>
      <c r="E1" s="122"/>
      <c r="F1" s="122"/>
      <c r="G1" s="122"/>
      <c r="H1" s="122"/>
    </row>
    <row r="2" spans="1:13" ht="45.75" customHeight="1">
      <c r="A2" s="10" t="s">
        <v>8</v>
      </c>
      <c r="B2" s="10" t="s">
        <v>9</v>
      </c>
      <c r="C2" s="10" t="s">
        <v>10</v>
      </c>
      <c r="D2" s="10" t="s">
        <v>11</v>
      </c>
      <c r="E2" s="10" t="s">
        <v>12</v>
      </c>
      <c r="F2" s="10" t="s">
        <v>14</v>
      </c>
      <c r="G2" s="10" t="s">
        <v>13</v>
      </c>
      <c r="H2" s="10" t="s">
        <v>6</v>
      </c>
    </row>
    <row r="3" spans="1:13" ht="24.95" customHeight="1">
      <c r="A3" s="13" t="s">
        <v>162</v>
      </c>
      <c r="B3" s="99">
        <v>89.5</v>
      </c>
      <c r="C3" s="102">
        <v>1</v>
      </c>
      <c r="D3" s="5">
        <f t="shared" ref="D3:D12" si="0">B3*C3</f>
        <v>89.5</v>
      </c>
      <c r="E3" s="101">
        <v>43301</v>
      </c>
      <c r="F3" s="5"/>
      <c r="G3" s="5" t="s">
        <v>18</v>
      </c>
      <c r="H3" s="5"/>
    </row>
    <row r="4" spans="1:13" ht="24.95" customHeight="1">
      <c r="A4" s="13" t="s">
        <v>163</v>
      </c>
      <c r="B4" s="97">
        <v>95</v>
      </c>
      <c r="C4" s="109">
        <v>1</v>
      </c>
      <c r="D4" s="5">
        <f t="shared" si="0"/>
        <v>95</v>
      </c>
      <c r="E4" s="101">
        <v>43301</v>
      </c>
      <c r="F4" s="5"/>
      <c r="G4" s="5" t="s">
        <v>18</v>
      </c>
      <c r="H4" s="5"/>
    </row>
    <row r="5" spans="1:13" ht="24.95" customHeight="1">
      <c r="A5" s="5"/>
      <c r="B5" s="5"/>
      <c r="C5" s="5"/>
      <c r="D5" s="5">
        <f t="shared" si="0"/>
        <v>0</v>
      </c>
      <c r="E5" s="29"/>
      <c r="F5" s="5"/>
      <c r="G5" s="5"/>
      <c r="H5" s="5"/>
      <c r="J5" s="42">
        <f>'الرئيسية1 '!N19</f>
        <v>0</v>
      </c>
      <c r="K5" s="80" t="str">
        <f>'الرئيسية1 '!J19</f>
        <v>&lt;10/10/3000</v>
      </c>
      <c r="L5" s="80" t="str">
        <f>'الرئيسية1 '!E19</f>
        <v>&gt;30/9/2016</v>
      </c>
      <c r="M5" s="42">
        <f>SUMIFS(D3:D23,E3:E23,L5,E3:E23,K5,G3:G23,J5)</f>
        <v>0</v>
      </c>
    </row>
    <row r="6" spans="1:13" ht="24.95" customHeight="1">
      <c r="A6" s="5"/>
      <c r="B6" s="5"/>
      <c r="C6" s="5"/>
      <c r="D6" s="5">
        <f t="shared" si="0"/>
        <v>0</v>
      </c>
      <c r="E6" s="29"/>
      <c r="F6" s="5"/>
      <c r="G6" s="5"/>
      <c r="H6" s="5"/>
    </row>
    <row r="7" spans="1:13" ht="24.95" customHeight="1">
      <c r="A7" s="5"/>
      <c r="B7" s="5"/>
      <c r="C7" s="5"/>
      <c r="D7" s="5">
        <f t="shared" si="0"/>
        <v>0</v>
      </c>
      <c r="E7" s="29"/>
      <c r="F7" s="5"/>
      <c r="G7" s="5"/>
      <c r="H7" s="5"/>
    </row>
    <row r="8" spans="1:13" ht="24.95" customHeight="1">
      <c r="A8" s="5"/>
      <c r="B8" s="5"/>
      <c r="C8" s="5"/>
      <c r="D8" s="5">
        <f t="shared" si="0"/>
        <v>0</v>
      </c>
      <c r="E8" s="5"/>
      <c r="F8" s="5"/>
      <c r="G8" s="5"/>
      <c r="H8" s="5"/>
    </row>
    <row r="9" spans="1:13" ht="24.95" customHeight="1">
      <c r="A9" s="5"/>
      <c r="B9" s="5"/>
      <c r="C9" s="5"/>
      <c r="D9" s="5">
        <f t="shared" si="0"/>
        <v>0</v>
      </c>
      <c r="E9" s="5"/>
      <c r="F9" s="5"/>
      <c r="G9" s="5"/>
      <c r="H9" s="5"/>
    </row>
    <row r="10" spans="1:13" ht="24.95" customHeight="1">
      <c r="A10" s="5"/>
      <c r="B10" s="5"/>
      <c r="C10" s="5"/>
      <c r="D10" s="5">
        <f t="shared" si="0"/>
        <v>0</v>
      </c>
      <c r="E10" s="5"/>
      <c r="F10" s="5"/>
      <c r="G10" s="5"/>
      <c r="H10" s="5"/>
      <c r="J10" s="123" t="s">
        <v>17</v>
      </c>
      <c r="K10" s="123"/>
    </row>
    <row r="11" spans="1:13" ht="24.95" customHeight="1">
      <c r="A11" s="5"/>
      <c r="B11" s="5"/>
      <c r="C11" s="5"/>
      <c r="D11" s="5">
        <f t="shared" si="0"/>
        <v>0</v>
      </c>
      <c r="E11" s="5"/>
      <c r="F11" s="5"/>
      <c r="G11" s="5"/>
      <c r="H11" s="5"/>
      <c r="J11" s="123"/>
      <c r="K11" s="123"/>
    </row>
    <row r="12" spans="1:13" ht="24.95" customHeight="1">
      <c r="A12" s="5"/>
      <c r="B12" s="5"/>
      <c r="C12" s="5"/>
      <c r="D12" s="5">
        <f t="shared" si="0"/>
        <v>0</v>
      </c>
      <c r="E12" s="5"/>
      <c r="F12" s="5"/>
      <c r="G12" s="5"/>
      <c r="H12" s="5"/>
    </row>
    <row r="13" spans="1:13" ht="24.95" customHeight="1">
      <c r="A13" s="5"/>
      <c r="B13" s="5"/>
      <c r="C13" s="5"/>
      <c r="D13" s="5">
        <f t="shared" ref="D13:D23" si="1">B13*C13</f>
        <v>0</v>
      </c>
      <c r="E13" s="5"/>
      <c r="F13" s="5"/>
      <c r="G13" s="5"/>
      <c r="H13" s="5"/>
    </row>
    <row r="14" spans="1:13" ht="24.95" customHeight="1">
      <c r="A14" s="5"/>
      <c r="B14" s="5"/>
      <c r="C14" s="5"/>
      <c r="D14" s="5">
        <f t="shared" si="1"/>
        <v>0</v>
      </c>
      <c r="E14" s="5"/>
      <c r="F14" s="5"/>
      <c r="G14" s="5"/>
      <c r="H14" s="5"/>
    </row>
    <row r="15" spans="1:13" ht="24.95" customHeight="1">
      <c r="A15" s="5"/>
      <c r="B15" s="5"/>
      <c r="C15" s="5"/>
      <c r="D15" s="5">
        <f t="shared" si="1"/>
        <v>0</v>
      </c>
      <c r="E15" s="5"/>
      <c r="F15" s="5"/>
      <c r="G15" s="5"/>
      <c r="H15" s="5"/>
    </row>
    <row r="16" spans="1:13" ht="24.95" customHeight="1">
      <c r="A16" s="5"/>
      <c r="B16" s="5"/>
      <c r="C16" s="5"/>
      <c r="D16" s="5">
        <f t="shared" si="1"/>
        <v>0</v>
      </c>
      <c r="E16" s="5"/>
      <c r="F16" s="5"/>
      <c r="G16" s="5"/>
      <c r="H16" s="5"/>
    </row>
    <row r="17" spans="1:8" ht="24.95" customHeight="1">
      <c r="A17" s="5"/>
      <c r="B17" s="5"/>
      <c r="C17" s="5"/>
      <c r="D17" s="5">
        <f t="shared" si="1"/>
        <v>0</v>
      </c>
      <c r="E17" s="5"/>
      <c r="F17" s="5"/>
      <c r="G17" s="5"/>
      <c r="H17" s="5"/>
    </row>
    <row r="18" spans="1:8" ht="24.95" customHeight="1">
      <c r="A18" s="5"/>
      <c r="B18" s="5"/>
      <c r="C18" s="5"/>
      <c r="D18" s="5">
        <f t="shared" si="1"/>
        <v>0</v>
      </c>
      <c r="E18" s="5"/>
      <c r="F18" s="5"/>
      <c r="G18" s="5"/>
      <c r="H18" s="5"/>
    </row>
    <row r="19" spans="1:8" ht="24.95" customHeight="1">
      <c r="A19" s="5"/>
      <c r="B19" s="5"/>
      <c r="C19" s="5"/>
      <c r="D19" s="5">
        <f t="shared" si="1"/>
        <v>0</v>
      </c>
      <c r="E19" s="5"/>
      <c r="F19" s="5"/>
      <c r="G19" s="5"/>
      <c r="H19" s="5"/>
    </row>
    <row r="20" spans="1:8" ht="24.95" customHeight="1">
      <c r="A20" s="5"/>
      <c r="B20" s="5"/>
      <c r="C20" s="5"/>
      <c r="D20" s="5">
        <f t="shared" si="1"/>
        <v>0</v>
      </c>
      <c r="E20" s="5"/>
      <c r="F20" s="5"/>
      <c r="G20" s="5"/>
      <c r="H20" s="5"/>
    </row>
    <row r="21" spans="1:8" ht="24.95" customHeight="1">
      <c r="A21" s="5"/>
      <c r="B21" s="5"/>
      <c r="C21" s="5"/>
      <c r="D21" s="5">
        <f t="shared" si="1"/>
        <v>0</v>
      </c>
      <c r="E21" s="5"/>
      <c r="F21" s="5"/>
      <c r="G21" s="5"/>
      <c r="H21" s="5"/>
    </row>
    <row r="22" spans="1:8" ht="24.95" customHeight="1">
      <c r="A22" s="5"/>
      <c r="B22" s="5"/>
      <c r="C22" s="5"/>
      <c r="D22" s="5">
        <f t="shared" si="1"/>
        <v>0</v>
      </c>
      <c r="E22" s="5"/>
      <c r="F22" s="5"/>
      <c r="G22" s="5"/>
      <c r="H22" s="5"/>
    </row>
    <row r="23" spans="1:8" ht="24.95" customHeight="1">
      <c r="A23" s="5"/>
      <c r="B23" s="5"/>
      <c r="C23" s="5"/>
      <c r="D23" s="5">
        <f t="shared" si="1"/>
        <v>0</v>
      </c>
      <c r="E23" s="5"/>
      <c r="F23" s="5"/>
      <c r="G23" s="5"/>
      <c r="H23" s="5"/>
    </row>
    <row r="24" spans="1:8" ht="35.25" customHeight="1">
      <c r="A24" s="124" t="s">
        <v>15</v>
      </c>
      <c r="B24" s="125"/>
      <c r="C24" s="125"/>
      <c r="D24" s="125"/>
      <c r="E24" s="125"/>
      <c r="F24" s="126"/>
      <c r="G24" s="127">
        <f>SUM(D3:D23)</f>
        <v>184.5</v>
      </c>
      <c r="H24" s="128"/>
    </row>
    <row r="25" spans="1:8">
      <c r="H25">
        <f>G24</f>
        <v>184.5</v>
      </c>
    </row>
    <row r="29" spans="1:8">
      <c r="C29" s="79"/>
    </row>
  </sheetData>
  <mergeCells count="4">
    <mergeCell ref="A1:H1"/>
    <mergeCell ref="J10:K11"/>
    <mergeCell ref="A24:F24"/>
    <mergeCell ref="G24:H24"/>
  </mergeCells>
  <hyperlinks>
    <hyperlink ref="J10:K11" location="'الرئيسية1 '!A1" display="القائمة الرئيسية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rightToLeft="1" zoomScale="80" zoomScaleNormal="80" workbookViewId="0">
      <selection activeCell="M10" sqref="M10:N11"/>
    </sheetView>
  </sheetViews>
  <sheetFormatPr defaultRowHeight="15"/>
  <cols>
    <col min="1" max="1" width="19.21875" customWidth="1"/>
    <col min="2" max="2" width="11" customWidth="1"/>
    <col min="3" max="3" width="12.33203125" customWidth="1"/>
    <col min="4" max="4" width="13.109375" customWidth="1"/>
    <col min="5" max="5" width="11.21875" customWidth="1"/>
    <col min="6" max="6" width="12.44140625" customWidth="1"/>
    <col min="7" max="7" width="11" customWidth="1"/>
    <col min="8" max="8" width="15.6640625" customWidth="1"/>
    <col min="9" max="11" width="9" customWidth="1"/>
    <col min="14" max="14" width="13.77734375" customWidth="1"/>
    <col min="15" max="15" width="15.109375" customWidth="1"/>
  </cols>
  <sheetData>
    <row r="1" spans="1:16" ht="36.75" customHeight="1">
      <c r="A1" s="134" t="s">
        <v>134</v>
      </c>
      <c r="B1" s="134"/>
      <c r="C1" s="134"/>
      <c r="D1" s="134"/>
      <c r="E1" s="134"/>
      <c r="F1" s="134"/>
      <c r="G1" s="134"/>
      <c r="H1" s="134"/>
    </row>
    <row r="2" spans="1:16" ht="45.75" customHeight="1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14</v>
      </c>
      <c r="G2" s="4" t="s">
        <v>13</v>
      </c>
      <c r="H2" s="4" t="s">
        <v>6</v>
      </c>
      <c r="I2" s="6" t="s">
        <v>18</v>
      </c>
      <c r="J2" s="6" t="s">
        <v>19</v>
      </c>
      <c r="K2" s="6" t="s">
        <v>20</v>
      </c>
    </row>
    <row r="3" spans="1:16" ht="20.100000000000001" customHeight="1">
      <c r="A3" s="27" t="s">
        <v>28</v>
      </c>
      <c r="B3" s="24">
        <v>20</v>
      </c>
      <c r="C3" s="14">
        <v>65</v>
      </c>
      <c r="D3" s="5">
        <f t="shared" ref="D3:D6" si="0">B3*C3</f>
        <v>1300</v>
      </c>
      <c r="E3" s="22">
        <v>42767</v>
      </c>
      <c r="F3" s="5">
        <v>0</v>
      </c>
      <c r="G3" s="23" t="s">
        <v>18</v>
      </c>
      <c r="H3" s="5"/>
      <c r="I3" s="2">
        <f>IF(G3="ابوبكر",D3,0)</f>
        <v>1300</v>
      </c>
      <c r="J3" s="2">
        <f>IF(G3="يونس",D3,0)</f>
        <v>0</v>
      </c>
      <c r="K3" s="2">
        <f>IF(G3="كمال",D3,0)</f>
        <v>0</v>
      </c>
    </row>
    <row r="4" spans="1:16" ht="20.100000000000001" customHeight="1">
      <c r="A4" s="52" t="s">
        <v>29</v>
      </c>
      <c r="B4" s="24">
        <v>20</v>
      </c>
      <c r="C4" s="14">
        <v>7</v>
      </c>
      <c r="D4" s="5">
        <f t="shared" si="0"/>
        <v>140</v>
      </c>
      <c r="E4" s="22">
        <v>42767</v>
      </c>
      <c r="F4" s="5">
        <v>0</v>
      </c>
      <c r="G4" s="23" t="s">
        <v>18</v>
      </c>
      <c r="H4" s="5"/>
      <c r="I4" s="2">
        <f t="shared" ref="I4:I23" si="1">IF(G4="ابوبكر",D4,0)</f>
        <v>140</v>
      </c>
      <c r="J4" s="2">
        <f t="shared" ref="J4:J23" si="2">IF(G4="يونس",D4,0)</f>
        <v>0</v>
      </c>
      <c r="K4" s="2">
        <f t="shared" ref="K4:K23" si="3">IF(G4="كمال",D4,0)</f>
        <v>0</v>
      </c>
      <c r="M4" s="42">
        <f>'الرئيسية1 '!N19</f>
        <v>0</v>
      </c>
      <c r="N4" s="80" t="str">
        <f>'الرئيسية1 '!J19</f>
        <v>&lt;10/10/3000</v>
      </c>
      <c r="O4" s="80" t="str">
        <f>'الرئيسية1 '!E19</f>
        <v>&gt;30/9/2016</v>
      </c>
      <c r="P4" s="42">
        <f>SUMIFS(D3:D23,E3:E23,O4,E3:E23,N4,G3:G23,M4)</f>
        <v>0</v>
      </c>
    </row>
    <row r="5" spans="1:16" ht="20.100000000000001" customHeight="1">
      <c r="A5" s="52" t="s">
        <v>30</v>
      </c>
      <c r="B5" s="24">
        <v>110</v>
      </c>
      <c r="C5" s="14">
        <v>1</v>
      </c>
      <c r="D5" s="5">
        <f t="shared" si="0"/>
        <v>110</v>
      </c>
      <c r="E5" s="22">
        <v>42771</v>
      </c>
      <c r="F5" s="5">
        <v>0</v>
      </c>
      <c r="G5" s="23" t="s">
        <v>18</v>
      </c>
      <c r="H5" s="5"/>
      <c r="I5" s="2">
        <f t="shared" si="1"/>
        <v>110</v>
      </c>
      <c r="J5" s="2">
        <f t="shared" si="2"/>
        <v>0</v>
      </c>
      <c r="K5" s="2">
        <f t="shared" si="3"/>
        <v>0</v>
      </c>
    </row>
    <row r="6" spans="1:16" ht="20.100000000000001" customHeight="1">
      <c r="A6" s="52" t="s">
        <v>25</v>
      </c>
      <c r="B6" s="24">
        <v>100</v>
      </c>
      <c r="C6" s="14">
        <v>1</v>
      </c>
      <c r="D6" s="5">
        <f t="shared" si="0"/>
        <v>100</v>
      </c>
      <c r="E6" s="22">
        <v>42741</v>
      </c>
      <c r="F6" s="5">
        <v>0</v>
      </c>
      <c r="G6" s="23" t="s">
        <v>18</v>
      </c>
      <c r="H6" s="5"/>
      <c r="I6" s="2">
        <f t="shared" si="1"/>
        <v>100</v>
      </c>
      <c r="J6" s="2">
        <f t="shared" si="2"/>
        <v>0</v>
      </c>
      <c r="K6" s="2">
        <f t="shared" si="3"/>
        <v>0</v>
      </c>
    </row>
    <row r="7" spans="1:16" ht="20.100000000000001" customHeight="1">
      <c r="A7" s="3"/>
      <c r="B7" s="3"/>
      <c r="C7" s="3"/>
      <c r="D7" s="3">
        <f t="shared" ref="D7:D23" si="4">B7*C7</f>
        <v>0</v>
      </c>
      <c r="E7" s="3"/>
      <c r="F7" s="3"/>
      <c r="G7" s="3"/>
      <c r="H7" s="3"/>
      <c r="I7" s="2">
        <f t="shared" si="1"/>
        <v>0</v>
      </c>
      <c r="J7" s="2">
        <f t="shared" si="2"/>
        <v>0</v>
      </c>
      <c r="K7" s="2">
        <f t="shared" si="3"/>
        <v>0</v>
      </c>
    </row>
    <row r="8" spans="1:16" ht="20.100000000000001" customHeight="1">
      <c r="A8" s="3"/>
      <c r="B8" s="3"/>
      <c r="C8" s="3"/>
      <c r="D8" s="3">
        <f t="shared" si="4"/>
        <v>0</v>
      </c>
      <c r="E8" s="3"/>
      <c r="F8" s="3"/>
      <c r="G8" s="3"/>
      <c r="H8" s="3"/>
      <c r="I8" s="2">
        <f t="shared" si="1"/>
        <v>0</v>
      </c>
      <c r="J8" s="2">
        <f t="shared" si="2"/>
        <v>0</v>
      </c>
      <c r="K8" s="2">
        <f t="shared" si="3"/>
        <v>0</v>
      </c>
    </row>
    <row r="9" spans="1:16" ht="20.100000000000001" customHeight="1">
      <c r="A9" s="3"/>
      <c r="B9" s="3"/>
      <c r="C9" s="3"/>
      <c r="D9" s="3">
        <f t="shared" si="4"/>
        <v>0</v>
      </c>
      <c r="E9" s="3"/>
      <c r="F9" s="3"/>
      <c r="G9" s="3"/>
      <c r="H9" s="3"/>
      <c r="I9" s="2">
        <f t="shared" si="1"/>
        <v>0</v>
      </c>
      <c r="J9" s="2">
        <f t="shared" si="2"/>
        <v>0</v>
      </c>
      <c r="K9" s="2">
        <f t="shared" si="3"/>
        <v>0</v>
      </c>
    </row>
    <row r="10" spans="1:16" ht="20.100000000000001" customHeight="1">
      <c r="A10" s="3"/>
      <c r="B10" s="3"/>
      <c r="C10" s="3"/>
      <c r="D10" s="3">
        <f t="shared" si="4"/>
        <v>0</v>
      </c>
      <c r="E10" s="3"/>
      <c r="F10" s="3"/>
      <c r="G10" s="3"/>
      <c r="H10" s="3"/>
      <c r="I10" s="2">
        <f t="shared" si="1"/>
        <v>0</v>
      </c>
      <c r="J10" s="2">
        <f t="shared" si="2"/>
        <v>0</v>
      </c>
      <c r="K10" s="2">
        <f t="shared" si="3"/>
        <v>0</v>
      </c>
      <c r="M10" s="123" t="s">
        <v>17</v>
      </c>
      <c r="N10" s="123"/>
    </row>
    <row r="11" spans="1:16" ht="20.100000000000001" customHeight="1">
      <c r="A11" s="3"/>
      <c r="B11" s="3"/>
      <c r="C11" s="3"/>
      <c r="D11" s="3">
        <f t="shared" si="4"/>
        <v>0</v>
      </c>
      <c r="E11" s="3"/>
      <c r="F11" s="3"/>
      <c r="G11" s="3"/>
      <c r="H11" s="3"/>
      <c r="I11" s="2">
        <f t="shared" si="1"/>
        <v>0</v>
      </c>
      <c r="J11" s="2">
        <f t="shared" si="2"/>
        <v>0</v>
      </c>
      <c r="K11" s="2">
        <f t="shared" si="3"/>
        <v>0</v>
      </c>
      <c r="M11" s="123"/>
      <c r="N11" s="123"/>
    </row>
    <row r="12" spans="1:16" ht="20.100000000000001" customHeight="1">
      <c r="A12" s="3"/>
      <c r="B12" s="3"/>
      <c r="C12" s="3"/>
      <c r="D12" s="3">
        <f t="shared" si="4"/>
        <v>0</v>
      </c>
      <c r="E12" s="3"/>
      <c r="F12" s="3"/>
      <c r="G12" s="3"/>
      <c r="H12" s="3"/>
      <c r="I12" s="2">
        <f t="shared" si="1"/>
        <v>0</v>
      </c>
      <c r="J12" s="2">
        <f t="shared" si="2"/>
        <v>0</v>
      </c>
      <c r="K12" s="2">
        <f t="shared" si="3"/>
        <v>0</v>
      </c>
    </row>
    <row r="13" spans="1:16" ht="20.100000000000001" customHeight="1">
      <c r="A13" s="3"/>
      <c r="B13" s="3"/>
      <c r="C13" s="3"/>
      <c r="D13" s="3">
        <f t="shared" si="4"/>
        <v>0</v>
      </c>
      <c r="E13" s="3"/>
      <c r="F13" s="3"/>
      <c r="G13" s="3"/>
      <c r="H13" s="3"/>
      <c r="I13" s="2">
        <f t="shared" si="1"/>
        <v>0</v>
      </c>
      <c r="J13" s="2">
        <f t="shared" si="2"/>
        <v>0</v>
      </c>
      <c r="K13" s="2">
        <f t="shared" si="3"/>
        <v>0</v>
      </c>
    </row>
    <row r="14" spans="1:16" ht="20.100000000000001" customHeight="1">
      <c r="A14" s="3"/>
      <c r="B14" s="3"/>
      <c r="C14" s="3"/>
      <c r="D14" s="3">
        <f t="shared" si="4"/>
        <v>0</v>
      </c>
      <c r="E14" s="3"/>
      <c r="F14" s="3"/>
      <c r="G14" s="3"/>
      <c r="H14" s="3"/>
      <c r="I14" s="2">
        <f t="shared" si="1"/>
        <v>0</v>
      </c>
      <c r="J14" s="2">
        <f t="shared" si="2"/>
        <v>0</v>
      </c>
      <c r="K14" s="2">
        <f t="shared" si="3"/>
        <v>0</v>
      </c>
    </row>
    <row r="15" spans="1:16" ht="20.100000000000001" customHeight="1">
      <c r="A15" s="3"/>
      <c r="B15" s="3"/>
      <c r="C15" s="3"/>
      <c r="D15" s="3">
        <f t="shared" si="4"/>
        <v>0</v>
      </c>
      <c r="E15" s="3"/>
      <c r="F15" s="3"/>
      <c r="G15" s="3"/>
      <c r="H15" s="3"/>
      <c r="I15" s="2">
        <f t="shared" si="1"/>
        <v>0</v>
      </c>
      <c r="J15" s="2">
        <f t="shared" si="2"/>
        <v>0</v>
      </c>
      <c r="K15" s="2">
        <f t="shared" si="3"/>
        <v>0</v>
      </c>
    </row>
    <row r="16" spans="1:16" ht="20.100000000000001" customHeight="1">
      <c r="A16" s="3"/>
      <c r="B16" s="3"/>
      <c r="C16" s="3"/>
      <c r="D16" s="3">
        <f t="shared" si="4"/>
        <v>0</v>
      </c>
      <c r="E16" s="3"/>
      <c r="F16" s="3"/>
      <c r="G16" s="3"/>
      <c r="H16" s="3"/>
      <c r="I16" s="2">
        <f t="shared" si="1"/>
        <v>0</v>
      </c>
      <c r="J16" s="2">
        <f t="shared" si="2"/>
        <v>0</v>
      </c>
      <c r="K16" s="2">
        <f t="shared" si="3"/>
        <v>0</v>
      </c>
    </row>
    <row r="17" spans="1:11" ht="20.100000000000001" customHeight="1">
      <c r="A17" s="3"/>
      <c r="B17" s="3"/>
      <c r="C17" s="3"/>
      <c r="D17" s="3">
        <f t="shared" si="4"/>
        <v>0</v>
      </c>
      <c r="E17" s="3"/>
      <c r="F17" s="3"/>
      <c r="G17" s="3"/>
      <c r="H17" s="3"/>
      <c r="I17" s="2">
        <f t="shared" si="1"/>
        <v>0</v>
      </c>
      <c r="J17" s="2">
        <f t="shared" si="2"/>
        <v>0</v>
      </c>
      <c r="K17" s="2">
        <f t="shared" si="3"/>
        <v>0</v>
      </c>
    </row>
    <row r="18" spans="1:11" ht="20.100000000000001" customHeight="1">
      <c r="A18" s="3"/>
      <c r="B18" s="3"/>
      <c r="C18" s="3"/>
      <c r="D18" s="3">
        <f t="shared" si="4"/>
        <v>0</v>
      </c>
      <c r="E18" s="3"/>
      <c r="F18" s="3"/>
      <c r="G18" s="3"/>
      <c r="H18" s="3"/>
      <c r="I18" s="2">
        <f t="shared" si="1"/>
        <v>0</v>
      </c>
      <c r="J18" s="2">
        <f t="shared" si="2"/>
        <v>0</v>
      </c>
      <c r="K18" s="2">
        <f t="shared" si="3"/>
        <v>0</v>
      </c>
    </row>
    <row r="19" spans="1:11" ht="20.100000000000001" customHeight="1">
      <c r="A19" s="3"/>
      <c r="B19" s="3"/>
      <c r="C19" s="3"/>
      <c r="D19" s="3">
        <f t="shared" si="4"/>
        <v>0</v>
      </c>
      <c r="E19" s="3"/>
      <c r="F19" s="3"/>
      <c r="G19" s="3"/>
      <c r="H19" s="3"/>
      <c r="I19" s="2">
        <f t="shared" si="1"/>
        <v>0</v>
      </c>
      <c r="J19" s="2">
        <f t="shared" si="2"/>
        <v>0</v>
      </c>
      <c r="K19" s="2">
        <f t="shared" si="3"/>
        <v>0</v>
      </c>
    </row>
    <row r="20" spans="1:11" ht="20.100000000000001" customHeight="1">
      <c r="A20" s="3"/>
      <c r="B20" s="3"/>
      <c r="C20" s="3"/>
      <c r="D20" s="3">
        <f t="shared" si="4"/>
        <v>0</v>
      </c>
      <c r="E20" s="3"/>
      <c r="F20" s="3"/>
      <c r="G20" s="3"/>
      <c r="H20" s="3"/>
      <c r="I20" s="2">
        <f t="shared" si="1"/>
        <v>0</v>
      </c>
      <c r="J20" s="2">
        <f t="shared" si="2"/>
        <v>0</v>
      </c>
      <c r="K20" s="2">
        <f t="shared" si="3"/>
        <v>0</v>
      </c>
    </row>
    <row r="21" spans="1:11" ht="20.100000000000001" customHeight="1">
      <c r="A21" s="3"/>
      <c r="B21" s="3"/>
      <c r="C21" s="3"/>
      <c r="D21" s="3">
        <f t="shared" si="4"/>
        <v>0</v>
      </c>
      <c r="E21" s="3"/>
      <c r="F21" s="3"/>
      <c r="G21" s="3"/>
      <c r="H21" s="3"/>
      <c r="I21" s="2">
        <f t="shared" si="1"/>
        <v>0</v>
      </c>
      <c r="J21" s="2">
        <f t="shared" si="2"/>
        <v>0</v>
      </c>
      <c r="K21" s="2">
        <f t="shared" si="3"/>
        <v>0</v>
      </c>
    </row>
    <row r="22" spans="1:11" ht="20.100000000000001" customHeight="1">
      <c r="A22" s="3"/>
      <c r="B22" s="3"/>
      <c r="C22" s="3"/>
      <c r="D22" s="3">
        <f t="shared" si="4"/>
        <v>0</v>
      </c>
      <c r="E22" s="3"/>
      <c r="F22" s="3"/>
      <c r="G22" s="3"/>
      <c r="H22" s="3"/>
      <c r="I22" s="2">
        <f t="shared" si="1"/>
        <v>0</v>
      </c>
      <c r="J22" s="2">
        <f t="shared" si="2"/>
        <v>0</v>
      </c>
      <c r="K22" s="2">
        <f t="shared" si="3"/>
        <v>0</v>
      </c>
    </row>
    <row r="23" spans="1:11" ht="20.100000000000001" customHeight="1">
      <c r="A23" s="3"/>
      <c r="B23" s="3"/>
      <c r="C23" s="3"/>
      <c r="D23" s="3">
        <f t="shared" si="4"/>
        <v>0</v>
      </c>
      <c r="E23" s="3"/>
      <c r="F23" s="3"/>
      <c r="G23" s="3"/>
      <c r="H23" s="3"/>
      <c r="I23" s="2">
        <f t="shared" si="1"/>
        <v>0</v>
      </c>
      <c r="J23" s="2">
        <f t="shared" si="2"/>
        <v>0</v>
      </c>
      <c r="K23" s="2">
        <f t="shared" si="3"/>
        <v>0</v>
      </c>
    </row>
    <row r="24" spans="1:11" ht="35.25" customHeight="1">
      <c r="A24" s="124" t="s">
        <v>15</v>
      </c>
      <c r="B24" s="125"/>
      <c r="C24" s="125"/>
      <c r="D24" s="125"/>
      <c r="E24" s="125"/>
      <c r="F24" s="126"/>
      <c r="G24" s="127">
        <f>SUM(D3:D23)</f>
        <v>1650</v>
      </c>
      <c r="H24" s="128"/>
      <c r="I24" s="2">
        <f>SUM(I3:I23)</f>
        <v>1650</v>
      </c>
      <c r="J24" s="2">
        <f>SUM(J3:J23)</f>
        <v>0</v>
      </c>
      <c r="K24" s="2">
        <f>SUM(K3:K23)</f>
        <v>0</v>
      </c>
    </row>
    <row r="25" spans="1:11">
      <c r="H25">
        <f>G24</f>
        <v>1650</v>
      </c>
    </row>
    <row r="28" spans="1:11">
      <c r="B28" s="79"/>
      <c r="C28" s="79"/>
    </row>
  </sheetData>
  <mergeCells count="4">
    <mergeCell ref="A24:F24"/>
    <mergeCell ref="G24:H24"/>
    <mergeCell ref="M10:N11"/>
    <mergeCell ref="A1:H1"/>
  </mergeCells>
  <hyperlinks>
    <hyperlink ref="M10:N11" location="'الرئيسية1 '!A1" display="القائمة الرئيسية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rightToLeft="1" zoomScale="70" zoomScaleNormal="70" workbookViewId="0">
      <selection activeCell="M9" sqref="M9:N10"/>
    </sheetView>
  </sheetViews>
  <sheetFormatPr defaultRowHeight="15"/>
  <cols>
    <col min="1" max="1" width="19.21875" customWidth="1"/>
    <col min="2" max="2" width="11" customWidth="1"/>
    <col min="3" max="3" width="12.33203125" customWidth="1"/>
    <col min="4" max="4" width="13.109375" customWidth="1"/>
    <col min="5" max="5" width="11.21875" customWidth="1"/>
    <col min="6" max="6" width="12.44140625" customWidth="1"/>
    <col min="7" max="7" width="11" customWidth="1"/>
    <col min="8" max="8" width="15.6640625" customWidth="1"/>
    <col min="9" max="11" width="9" customWidth="1"/>
    <col min="15" max="15" width="15.44140625" customWidth="1"/>
    <col min="16" max="16" width="16.109375" customWidth="1"/>
  </cols>
  <sheetData>
    <row r="1" spans="1:17" ht="42.75" customHeight="1">
      <c r="A1" s="134" t="s">
        <v>135</v>
      </c>
      <c r="B1" s="134"/>
      <c r="C1" s="134"/>
      <c r="D1" s="134"/>
      <c r="E1" s="134"/>
      <c r="F1" s="134"/>
      <c r="G1" s="134"/>
      <c r="H1" s="134"/>
    </row>
    <row r="2" spans="1:17" ht="45.75" customHeight="1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14</v>
      </c>
      <c r="G2" s="4" t="s">
        <v>13</v>
      </c>
      <c r="H2" s="4" t="s">
        <v>6</v>
      </c>
      <c r="I2" s="6" t="s">
        <v>18</v>
      </c>
      <c r="J2" s="6" t="s">
        <v>19</v>
      </c>
      <c r="K2" s="6" t="s">
        <v>20</v>
      </c>
    </row>
    <row r="3" spans="1:17" ht="20.100000000000001" customHeight="1">
      <c r="A3" s="27" t="s">
        <v>28</v>
      </c>
      <c r="B3" s="24">
        <v>20</v>
      </c>
      <c r="C3" s="14">
        <v>65</v>
      </c>
      <c r="D3" s="5">
        <f t="shared" ref="D3:D6" si="0">B3*C3</f>
        <v>1300</v>
      </c>
      <c r="E3" s="22">
        <v>42767</v>
      </c>
      <c r="F3" s="5">
        <v>0</v>
      </c>
      <c r="G3" s="23" t="s">
        <v>18</v>
      </c>
      <c r="H3" s="5"/>
      <c r="I3" s="2">
        <f>IF(G3="ابوبكر",D3,0)</f>
        <v>1300</v>
      </c>
      <c r="J3" s="2">
        <f>IF(G3="يونس",D3,0)</f>
        <v>0</v>
      </c>
      <c r="K3" s="2">
        <f>IF(G3="كمال",D3,0)</f>
        <v>0</v>
      </c>
    </row>
    <row r="4" spans="1:17" ht="20.100000000000001" customHeight="1">
      <c r="A4" s="52" t="s">
        <v>29</v>
      </c>
      <c r="B4" s="24">
        <v>20</v>
      </c>
      <c r="C4" s="14">
        <v>7</v>
      </c>
      <c r="D4" s="5">
        <f t="shared" si="0"/>
        <v>140</v>
      </c>
      <c r="E4" s="22">
        <v>42767</v>
      </c>
      <c r="F4" s="5">
        <v>0</v>
      </c>
      <c r="G4" s="23" t="s">
        <v>18</v>
      </c>
      <c r="H4" s="5"/>
      <c r="I4" s="2">
        <f t="shared" ref="I4:I23" si="1">IF(G4="ابوبكر",D4,0)</f>
        <v>140</v>
      </c>
      <c r="J4" s="2">
        <f t="shared" ref="J4:J23" si="2">IF(G4="يونس",D4,0)</f>
        <v>0</v>
      </c>
      <c r="K4" s="2">
        <f t="shared" ref="K4:K23" si="3">IF(G4="كمال",D4,0)</f>
        <v>0</v>
      </c>
      <c r="N4" s="2">
        <f>'الرئيسية1 '!N19</f>
        <v>0</v>
      </c>
      <c r="O4" s="78" t="str">
        <f>'الرئيسية1 '!J19</f>
        <v>&lt;10/10/3000</v>
      </c>
      <c r="P4" s="78" t="str">
        <f>'الرئيسية1 '!E19</f>
        <v>&gt;30/9/2016</v>
      </c>
      <c r="Q4" s="2">
        <f>SUMIFS(D3:D23,E3:E23,P4,E3:E23,O4,G3:G23,N4)</f>
        <v>0</v>
      </c>
    </row>
    <row r="5" spans="1:17" ht="20.100000000000001" customHeight="1">
      <c r="A5" s="52" t="s">
        <v>30</v>
      </c>
      <c r="B5" s="24">
        <v>110</v>
      </c>
      <c r="C5" s="14">
        <v>1</v>
      </c>
      <c r="D5" s="5">
        <f t="shared" si="0"/>
        <v>110</v>
      </c>
      <c r="E5" s="22">
        <v>42771</v>
      </c>
      <c r="F5" s="5">
        <v>0</v>
      </c>
      <c r="G5" s="23" t="s">
        <v>20</v>
      </c>
      <c r="H5" s="5"/>
      <c r="I5" s="2">
        <f t="shared" si="1"/>
        <v>0</v>
      </c>
      <c r="J5" s="2">
        <f t="shared" si="2"/>
        <v>0</v>
      </c>
      <c r="K5" s="2">
        <f t="shared" si="3"/>
        <v>110</v>
      </c>
    </row>
    <row r="6" spans="1:17" ht="20.100000000000001" customHeight="1">
      <c r="A6" s="52" t="s">
        <v>25</v>
      </c>
      <c r="B6" s="24">
        <v>100</v>
      </c>
      <c r="C6" s="14">
        <v>1</v>
      </c>
      <c r="D6" s="5">
        <f t="shared" si="0"/>
        <v>100</v>
      </c>
      <c r="E6" s="22">
        <v>42741</v>
      </c>
      <c r="F6" s="5">
        <v>0</v>
      </c>
      <c r="G6" s="23" t="s">
        <v>20</v>
      </c>
      <c r="H6" s="5"/>
      <c r="I6" s="2">
        <f t="shared" si="1"/>
        <v>0</v>
      </c>
      <c r="J6" s="2">
        <f t="shared" si="2"/>
        <v>0</v>
      </c>
      <c r="K6" s="2">
        <f t="shared" si="3"/>
        <v>100</v>
      </c>
    </row>
    <row r="7" spans="1:17" ht="20.100000000000001" customHeight="1">
      <c r="A7" s="3"/>
      <c r="B7" s="3"/>
      <c r="C7" s="3"/>
      <c r="D7" s="3">
        <f t="shared" ref="D7:D23" si="4">B7*C7</f>
        <v>0</v>
      </c>
      <c r="E7" s="3"/>
      <c r="F7" s="3"/>
      <c r="G7" s="3"/>
      <c r="H7" s="3"/>
      <c r="I7" s="2">
        <f t="shared" si="1"/>
        <v>0</v>
      </c>
      <c r="J7" s="2">
        <f t="shared" si="2"/>
        <v>0</v>
      </c>
      <c r="K7" s="2">
        <f t="shared" si="3"/>
        <v>0</v>
      </c>
    </row>
    <row r="8" spans="1:17" ht="20.100000000000001" customHeight="1">
      <c r="A8" s="3"/>
      <c r="B8" s="3"/>
      <c r="C8" s="3"/>
      <c r="D8" s="3">
        <f t="shared" si="4"/>
        <v>0</v>
      </c>
      <c r="E8" s="3"/>
      <c r="F8" s="3"/>
      <c r="G8" s="3"/>
      <c r="H8" s="3"/>
      <c r="I8" s="2">
        <f t="shared" si="1"/>
        <v>0</v>
      </c>
      <c r="J8" s="2">
        <f t="shared" si="2"/>
        <v>0</v>
      </c>
      <c r="K8" s="2">
        <f t="shared" si="3"/>
        <v>0</v>
      </c>
    </row>
    <row r="9" spans="1:17" ht="20.100000000000001" customHeight="1">
      <c r="A9" s="3"/>
      <c r="B9" s="3"/>
      <c r="C9" s="3"/>
      <c r="D9" s="3">
        <f t="shared" si="4"/>
        <v>0</v>
      </c>
      <c r="E9" s="3"/>
      <c r="F9" s="3"/>
      <c r="G9" s="3"/>
      <c r="H9" s="3"/>
      <c r="I9" s="2">
        <f t="shared" si="1"/>
        <v>0</v>
      </c>
      <c r="J9" s="2">
        <f t="shared" si="2"/>
        <v>0</v>
      </c>
      <c r="K9" s="2">
        <f t="shared" si="3"/>
        <v>0</v>
      </c>
      <c r="M9" s="129" t="s">
        <v>17</v>
      </c>
      <c r="N9" s="129"/>
    </row>
    <row r="10" spans="1:17" ht="20.100000000000001" customHeight="1">
      <c r="A10" s="3"/>
      <c r="B10" s="3"/>
      <c r="C10" s="3"/>
      <c r="D10" s="3">
        <f t="shared" si="4"/>
        <v>0</v>
      </c>
      <c r="E10" s="3"/>
      <c r="F10" s="3"/>
      <c r="G10" s="3"/>
      <c r="H10" s="3"/>
      <c r="I10" s="2">
        <f t="shared" si="1"/>
        <v>0</v>
      </c>
      <c r="J10" s="2">
        <f t="shared" si="2"/>
        <v>0</v>
      </c>
      <c r="K10" s="2">
        <f t="shared" si="3"/>
        <v>0</v>
      </c>
      <c r="M10" s="129"/>
      <c r="N10" s="129"/>
    </row>
    <row r="11" spans="1:17" ht="20.100000000000001" customHeight="1">
      <c r="A11" s="3"/>
      <c r="B11" s="3"/>
      <c r="C11" s="3"/>
      <c r="D11" s="3">
        <f t="shared" si="4"/>
        <v>0</v>
      </c>
      <c r="E11" s="3"/>
      <c r="F11" s="3"/>
      <c r="G11" s="3"/>
      <c r="H11" s="3"/>
      <c r="I11" s="2">
        <f t="shared" si="1"/>
        <v>0</v>
      </c>
      <c r="J11" s="2">
        <f t="shared" si="2"/>
        <v>0</v>
      </c>
      <c r="K11" s="2">
        <f t="shared" si="3"/>
        <v>0</v>
      </c>
    </row>
    <row r="12" spans="1:17" ht="20.100000000000001" customHeight="1">
      <c r="A12" s="3"/>
      <c r="B12" s="3"/>
      <c r="C12" s="3"/>
      <c r="D12" s="3">
        <f t="shared" si="4"/>
        <v>0</v>
      </c>
      <c r="E12" s="3"/>
      <c r="F12" s="3"/>
      <c r="G12" s="3"/>
      <c r="H12" s="3"/>
      <c r="I12" s="2">
        <f t="shared" si="1"/>
        <v>0</v>
      </c>
      <c r="J12" s="2">
        <f t="shared" si="2"/>
        <v>0</v>
      </c>
      <c r="K12" s="2">
        <f t="shared" si="3"/>
        <v>0</v>
      </c>
    </row>
    <row r="13" spans="1:17" ht="20.100000000000001" customHeight="1">
      <c r="A13" s="3"/>
      <c r="B13" s="3"/>
      <c r="C13" s="3"/>
      <c r="D13" s="3">
        <f t="shared" si="4"/>
        <v>0</v>
      </c>
      <c r="E13" s="3"/>
      <c r="F13" s="3"/>
      <c r="G13" s="3"/>
      <c r="H13" s="3"/>
      <c r="I13" s="2">
        <f t="shared" si="1"/>
        <v>0</v>
      </c>
      <c r="J13" s="2">
        <f t="shared" si="2"/>
        <v>0</v>
      </c>
      <c r="K13" s="2">
        <f t="shared" si="3"/>
        <v>0</v>
      </c>
    </row>
    <row r="14" spans="1:17" ht="20.100000000000001" customHeight="1">
      <c r="A14" s="3"/>
      <c r="B14" s="3"/>
      <c r="C14" s="3"/>
      <c r="D14" s="3">
        <f t="shared" si="4"/>
        <v>0</v>
      </c>
      <c r="E14" s="3"/>
      <c r="F14" s="3"/>
      <c r="G14" s="3"/>
      <c r="H14" s="3"/>
      <c r="I14" s="2">
        <f t="shared" si="1"/>
        <v>0</v>
      </c>
      <c r="J14" s="2">
        <f t="shared" si="2"/>
        <v>0</v>
      </c>
      <c r="K14" s="2">
        <f t="shared" si="3"/>
        <v>0</v>
      </c>
    </row>
    <row r="15" spans="1:17" ht="20.100000000000001" customHeight="1">
      <c r="A15" s="3"/>
      <c r="B15" s="3"/>
      <c r="C15" s="3"/>
      <c r="D15" s="3">
        <f t="shared" si="4"/>
        <v>0</v>
      </c>
      <c r="E15" s="3"/>
      <c r="F15" s="3"/>
      <c r="G15" s="3"/>
      <c r="H15" s="3"/>
      <c r="I15" s="2">
        <f t="shared" si="1"/>
        <v>0</v>
      </c>
      <c r="J15" s="2">
        <f t="shared" si="2"/>
        <v>0</v>
      </c>
      <c r="K15" s="2">
        <f t="shared" si="3"/>
        <v>0</v>
      </c>
    </row>
    <row r="16" spans="1:17" ht="20.100000000000001" customHeight="1">
      <c r="A16" s="3"/>
      <c r="B16" s="3"/>
      <c r="C16" s="3"/>
      <c r="D16" s="3">
        <f t="shared" si="4"/>
        <v>0</v>
      </c>
      <c r="E16" s="3"/>
      <c r="F16" s="3"/>
      <c r="G16" s="3"/>
      <c r="H16" s="3"/>
      <c r="I16" s="2">
        <f t="shared" si="1"/>
        <v>0</v>
      </c>
      <c r="J16" s="2">
        <f t="shared" si="2"/>
        <v>0</v>
      </c>
      <c r="K16" s="2">
        <f t="shared" si="3"/>
        <v>0</v>
      </c>
    </row>
    <row r="17" spans="1:11" ht="20.100000000000001" customHeight="1">
      <c r="A17" s="3"/>
      <c r="B17" s="3"/>
      <c r="C17" s="3"/>
      <c r="D17" s="3">
        <f t="shared" si="4"/>
        <v>0</v>
      </c>
      <c r="E17" s="3"/>
      <c r="F17" s="3"/>
      <c r="G17" s="3"/>
      <c r="H17" s="3"/>
      <c r="I17" s="2">
        <f t="shared" si="1"/>
        <v>0</v>
      </c>
      <c r="J17" s="2">
        <f t="shared" si="2"/>
        <v>0</v>
      </c>
      <c r="K17" s="2">
        <f t="shared" si="3"/>
        <v>0</v>
      </c>
    </row>
    <row r="18" spans="1:11" ht="20.100000000000001" customHeight="1">
      <c r="A18" s="3"/>
      <c r="B18" s="3"/>
      <c r="C18" s="3"/>
      <c r="D18" s="3">
        <f t="shared" si="4"/>
        <v>0</v>
      </c>
      <c r="E18" s="3"/>
      <c r="F18" s="3"/>
      <c r="G18" s="3"/>
      <c r="H18" s="3"/>
      <c r="I18" s="2">
        <f t="shared" si="1"/>
        <v>0</v>
      </c>
      <c r="J18" s="2">
        <f t="shared" si="2"/>
        <v>0</v>
      </c>
      <c r="K18" s="2">
        <f t="shared" si="3"/>
        <v>0</v>
      </c>
    </row>
    <row r="19" spans="1:11" ht="20.100000000000001" customHeight="1">
      <c r="A19" s="3"/>
      <c r="B19" s="3"/>
      <c r="C19" s="3"/>
      <c r="D19" s="3">
        <f t="shared" si="4"/>
        <v>0</v>
      </c>
      <c r="E19" s="3"/>
      <c r="F19" s="3"/>
      <c r="G19" s="3"/>
      <c r="H19" s="3"/>
      <c r="I19" s="2">
        <f t="shared" si="1"/>
        <v>0</v>
      </c>
      <c r="J19" s="2">
        <f t="shared" si="2"/>
        <v>0</v>
      </c>
      <c r="K19" s="2">
        <f t="shared" si="3"/>
        <v>0</v>
      </c>
    </row>
    <row r="20" spans="1:11" ht="20.100000000000001" customHeight="1">
      <c r="A20" s="3"/>
      <c r="B20" s="3"/>
      <c r="C20" s="3"/>
      <c r="D20" s="3">
        <f t="shared" si="4"/>
        <v>0</v>
      </c>
      <c r="E20" s="3"/>
      <c r="F20" s="3"/>
      <c r="G20" s="3"/>
      <c r="H20" s="3"/>
      <c r="I20" s="2">
        <f t="shared" si="1"/>
        <v>0</v>
      </c>
      <c r="J20" s="2">
        <f t="shared" si="2"/>
        <v>0</v>
      </c>
      <c r="K20" s="2">
        <f t="shared" si="3"/>
        <v>0</v>
      </c>
    </row>
    <row r="21" spans="1:11" ht="20.100000000000001" customHeight="1">
      <c r="A21" s="3"/>
      <c r="B21" s="3"/>
      <c r="C21" s="3"/>
      <c r="D21" s="3">
        <f t="shared" si="4"/>
        <v>0</v>
      </c>
      <c r="E21" s="3"/>
      <c r="F21" s="3"/>
      <c r="G21" s="3"/>
      <c r="H21" s="3"/>
      <c r="I21" s="2">
        <f t="shared" si="1"/>
        <v>0</v>
      </c>
      <c r="J21" s="2">
        <f t="shared" si="2"/>
        <v>0</v>
      </c>
      <c r="K21" s="2">
        <f t="shared" si="3"/>
        <v>0</v>
      </c>
    </row>
    <row r="22" spans="1:11" ht="20.100000000000001" customHeight="1">
      <c r="A22" s="3"/>
      <c r="B22" s="3"/>
      <c r="C22" s="3"/>
      <c r="D22" s="3">
        <f t="shared" si="4"/>
        <v>0</v>
      </c>
      <c r="E22" s="3"/>
      <c r="F22" s="3"/>
      <c r="G22" s="3"/>
      <c r="H22" s="3"/>
      <c r="I22" s="2">
        <f t="shared" si="1"/>
        <v>0</v>
      </c>
      <c r="J22" s="2">
        <f t="shared" si="2"/>
        <v>0</v>
      </c>
      <c r="K22" s="2">
        <f t="shared" si="3"/>
        <v>0</v>
      </c>
    </row>
    <row r="23" spans="1:11" ht="20.100000000000001" customHeight="1">
      <c r="A23" s="3"/>
      <c r="B23" s="3"/>
      <c r="C23" s="3"/>
      <c r="D23" s="3">
        <f t="shared" si="4"/>
        <v>0</v>
      </c>
      <c r="E23" s="3"/>
      <c r="F23" s="3"/>
      <c r="G23" s="3"/>
      <c r="H23" s="3"/>
      <c r="I23" s="2">
        <f t="shared" si="1"/>
        <v>0</v>
      </c>
      <c r="J23" s="2">
        <f t="shared" si="2"/>
        <v>0</v>
      </c>
      <c r="K23" s="2">
        <f t="shared" si="3"/>
        <v>0</v>
      </c>
    </row>
    <row r="24" spans="1:11" ht="35.25" customHeight="1">
      <c r="A24" s="124" t="s">
        <v>15</v>
      </c>
      <c r="B24" s="125"/>
      <c r="C24" s="125"/>
      <c r="D24" s="125"/>
      <c r="E24" s="125"/>
      <c r="F24" s="126"/>
      <c r="G24" s="127">
        <f>SUM(D3:D23)</f>
        <v>1650</v>
      </c>
      <c r="H24" s="128"/>
      <c r="I24" s="2">
        <f>SUM(I3:I23)</f>
        <v>1440</v>
      </c>
      <c r="J24" s="2">
        <f>SUM(J3:J23)</f>
        <v>0</v>
      </c>
      <c r="K24" s="2">
        <f>SUM(K3:K23)</f>
        <v>210</v>
      </c>
    </row>
    <row r="25" spans="1:11" ht="15.75">
      <c r="H25" s="2">
        <f>G24</f>
        <v>1650</v>
      </c>
    </row>
    <row r="28" spans="1:11">
      <c r="C28" s="79"/>
    </row>
  </sheetData>
  <mergeCells count="4">
    <mergeCell ref="A24:F24"/>
    <mergeCell ref="G24:H24"/>
    <mergeCell ref="M9:N10"/>
    <mergeCell ref="A1:H1"/>
  </mergeCells>
  <hyperlinks>
    <hyperlink ref="M9:N10" location="'الرئيسية1 '!A1" display="القائمة الرئيسية"/>
  </hyperlink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rightToLeft="1" zoomScale="70" zoomScaleNormal="70" workbookViewId="0">
      <selection activeCell="M10" sqref="M10:N11"/>
    </sheetView>
  </sheetViews>
  <sheetFormatPr defaultRowHeight="15"/>
  <cols>
    <col min="1" max="1" width="19.21875" customWidth="1"/>
    <col min="2" max="2" width="11" customWidth="1"/>
    <col min="3" max="3" width="12.33203125" customWidth="1"/>
    <col min="4" max="4" width="13.109375" customWidth="1"/>
    <col min="5" max="5" width="11.21875" customWidth="1"/>
    <col min="6" max="6" width="12.44140625" customWidth="1"/>
    <col min="7" max="7" width="11" customWidth="1"/>
    <col min="8" max="8" width="15.6640625" customWidth="1"/>
    <col min="9" max="11" width="9" customWidth="1"/>
    <col min="15" max="15" width="11.77734375" customWidth="1"/>
    <col min="16" max="16" width="14.33203125" customWidth="1"/>
  </cols>
  <sheetData>
    <row r="1" spans="1:17" ht="39.75" customHeight="1">
      <c r="A1" s="134" t="s">
        <v>136</v>
      </c>
      <c r="B1" s="134"/>
      <c r="C1" s="134"/>
      <c r="D1" s="134"/>
      <c r="E1" s="134"/>
      <c r="F1" s="134"/>
      <c r="G1" s="134"/>
      <c r="H1" s="134"/>
    </row>
    <row r="2" spans="1:17" ht="45.75" customHeight="1" thickBot="1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14</v>
      </c>
      <c r="G2" s="4" t="s">
        <v>13</v>
      </c>
      <c r="H2" s="4" t="s">
        <v>6</v>
      </c>
      <c r="I2" s="6" t="s">
        <v>18</v>
      </c>
      <c r="J2" s="6" t="s">
        <v>19</v>
      </c>
      <c r="K2" s="6" t="s">
        <v>20</v>
      </c>
    </row>
    <row r="3" spans="1:17" ht="20.100000000000001" customHeight="1" thickBot="1">
      <c r="A3" s="19" t="s">
        <v>41</v>
      </c>
      <c r="B3" s="26">
        <v>58.5</v>
      </c>
      <c r="C3" s="8">
        <v>1</v>
      </c>
      <c r="D3" s="1">
        <f>B3*C3</f>
        <v>58.5</v>
      </c>
      <c r="E3" s="19">
        <v>42753</v>
      </c>
      <c r="F3" s="1">
        <v>0</v>
      </c>
      <c r="G3" s="20" t="s">
        <v>19</v>
      </c>
      <c r="H3" s="3"/>
      <c r="I3" s="2">
        <f>IF(G3="ابوبكر",D3,0)</f>
        <v>0</v>
      </c>
      <c r="J3" s="2">
        <f>IF(G3="يونس",D3,0)</f>
        <v>58.5</v>
      </c>
      <c r="K3" s="2">
        <f>IF(G3="كمال",D3,0)</f>
        <v>0</v>
      </c>
    </row>
    <row r="4" spans="1:17" ht="20.100000000000001" customHeight="1" thickBot="1">
      <c r="A4" s="19" t="s">
        <v>41</v>
      </c>
      <c r="B4" s="16">
        <v>11.5</v>
      </c>
      <c r="C4" s="8">
        <v>1</v>
      </c>
      <c r="D4" s="1">
        <f t="shared" ref="D4:D82" si="0">B4*C4</f>
        <v>11.5</v>
      </c>
      <c r="E4" s="19">
        <v>42756</v>
      </c>
      <c r="F4" s="1">
        <v>0</v>
      </c>
      <c r="G4" s="20" t="s">
        <v>20</v>
      </c>
      <c r="H4" s="3"/>
      <c r="I4" s="2">
        <f t="shared" ref="I4:I82" si="1">IF(G4="ابوبكر",D4,0)</f>
        <v>0</v>
      </c>
      <c r="J4" s="2">
        <f t="shared" ref="J4:J82" si="2">IF(G4="يونس",D4,0)</f>
        <v>0</v>
      </c>
      <c r="K4" s="2">
        <f t="shared" ref="K4:K82" si="3">IF(G4="كمال",D4,0)</f>
        <v>11.5</v>
      </c>
    </row>
    <row r="5" spans="1:17" ht="20.100000000000001" customHeight="1" thickBot="1">
      <c r="A5" s="19" t="s">
        <v>41</v>
      </c>
      <c r="B5" s="16">
        <v>10</v>
      </c>
      <c r="C5" s="8">
        <v>1</v>
      </c>
      <c r="D5" s="1">
        <f t="shared" si="0"/>
        <v>10</v>
      </c>
      <c r="E5" s="19">
        <v>42759</v>
      </c>
      <c r="F5" s="1">
        <v>0</v>
      </c>
      <c r="G5" s="20" t="s">
        <v>20</v>
      </c>
      <c r="H5" s="3"/>
      <c r="I5" s="2">
        <f t="shared" si="1"/>
        <v>0</v>
      </c>
      <c r="J5" s="2">
        <f t="shared" si="2"/>
        <v>0</v>
      </c>
      <c r="K5" s="2">
        <f t="shared" si="3"/>
        <v>10</v>
      </c>
    </row>
    <row r="6" spans="1:17" ht="20.100000000000001" customHeight="1" thickBot="1">
      <c r="A6" s="19" t="s">
        <v>41</v>
      </c>
      <c r="B6" s="17">
        <v>154.75</v>
      </c>
      <c r="C6" s="8">
        <v>1</v>
      </c>
      <c r="D6" s="1">
        <f t="shared" si="0"/>
        <v>154.75</v>
      </c>
      <c r="E6" s="19">
        <v>42761</v>
      </c>
      <c r="F6" s="1">
        <v>0</v>
      </c>
      <c r="G6" s="20" t="s">
        <v>19</v>
      </c>
      <c r="H6" s="3"/>
      <c r="I6" s="2">
        <f t="shared" si="1"/>
        <v>0</v>
      </c>
      <c r="J6" s="2">
        <f t="shared" si="2"/>
        <v>154.75</v>
      </c>
      <c r="K6" s="2">
        <f t="shared" si="3"/>
        <v>0</v>
      </c>
    </row>
    <row r="7" spans="1:17" ht="20.100000000000001" customHeight="1" thickBot="1">
      <c r="A7" s="19" t="s">
        <v>41</v>
      </c>
      <c r="B7" s="18">
        <v>11</v>
      </c>
      <c r="C7" s="8">
        <v>1</v>
      </c>
      <c r="D7" s="1">
        <f t="shared" si="0"/>
        <v>11</v>
      </c>
      <c r="E7" s="19">
        <v>42741</v>
      </c>
      <c r="F7" s="1">
        <v>0</v>
      </c>
      <c r="G7" s="20" t="s">
        <v>20</v>
      </c>
      <c r="H7" s="3"/>
      <c r="I7" s="2">
        <f t="shared" si="1"/>
        <v>0</v>
      </c>
      <c r="J7" s="2">
        <f t="shared" si="2"/>
        <v>0</v>
      </c>
      <c r="K7" s="2">
        <f t="shared" si="3"/>
        <v>11</v>
      </c>
      <c r="N7" s="42">
        <f>'الرئيسية1 '!N19</f>
        <v>0</v>
      </c>
      <c r="O7" s="80" t="str">
        <f>'الرئيسية1 '!J19</f>
        <v>&lt;10/10/3000</v>
      </c>
      <c r="P7" s="80" t="str">
        <f>'الرئيسية1 '!E19</f>
        <v>&gt;30/9/2016</v>
      </c>
      <c r="Q7" s="42">
        <f>SUMIFS(D3:D83,E3:E83,P7,E3:E83,O7,G3:G83,N7)</f>
        <v>0</v>
      </c>
    </row>
    <row r="8" spans="1:17" ht="20.100000000000001" customHeight="1" thickBot="1">
      <c r="A8" s="19" t="s">
        <v>41</v>
      </c>
      <c r="B8" s="18">
        <v>20</v>
      </c>
      <c r="C8" s="8">
        <v>1</v>
      </c>
      <c r="D8" s="1">
        <f t="shared" si="0"/>
        <v>20</v>
      </c>
      <c r="E8" s="19">
        <v>42742</v>
      </c>
      <c r="F8" s="1">
        <v>0</v>
      </c>
      <c r="G8" s="20" t="s">
        <v>20</v>
      </c>
      <c r="H8" s="3"/>
      <c r="I8" s="2">
        <f t="shared" si="1"/>
        <v>0</v>
      </c>
      <c r="J8" s="2">
        <f t="shared" si="2"/>
        <v>0</v>
      </c>
      <c r="K8" s="2">
        <f t="shared" si="3"/>
        <v>20</v>
      </c>
    </row>
    <row r="9" spans="1:17" ht="20.100000000000001" customHeight="1" thickBot="1">
      <c r="A9" s="19" t="s">
        <v>41</v>
      </c>
      <c r="B9" s="18">
        <v>23.5</v>
      </c>
      <c r="C9" s="8">
        <v>1</v>
      </c>
      <c r="D9" s="1">
        <f t="shared" si="0"/>
        <v>23.5</v>
      </c>
      <c r="E9" s="19">
        <v>42774</v>
      </c>
      <c r="F9" s="1">
        <v>0</v>
      </c>
      <c r="G9" s="20" t="s">
        <v>20</v>
      </c>
      <c r="H9" s="3"/>
      <c r="I9" s="2">
        <f t="shared" si="1"/>
        <v>0</v>
      </c>
      <c r="J9" s="2">
        <f t="shared" si="2"/>
        <v>0</v>
      </c>
      <c r="K9" s="2">
        <f t="shared" si="3"/>
        <v>23.5</v>
      </c>
    </row>
    <row r="10" spans="1:17" ht="20.100000000000001" customHeight="1" thickBot="1">
      <c r="A10" s="19" t="s">
        <v>41</v>
      </c>
      <c r="B10" s="18">
        <v>15</v>
      </c>
      <c r="C10" s="8">
        <v>1</v>
      </c>
      <c r="D10" s="1">
        <f t="shared" si="0"/>
        <v>15</v>
      </c>
      <c r="E10" s="19">
        <v>42775</v>
      </c>
      <c r="F10" s="1">
        <v>0</v>
      </c>
      <c r="G10" s="20" t="s">
        <v>19</v>
      </c>
      <c r="H10" s="3"/>
      <c r="I10" s="2">
        <f t="shared" si="1"/>
        <v>0</v>
      </c>
      <c r="J10" s="2">
        <f t="shared" si="2"/>
        <v>15</v>
      </c>
      <c r="K10" s="2">
        <f t="shared" si="3"/>
        <v>0</v>
      </c>
      <c r="M10" s="129" t="s">
        <v>17</v>
      </c>
      <c r="N10" s="129"/>
    </row>
    <row r="11" spans="1:17" ht="20.100000000000001" customHeight="1" thickBot="1">
      <c r="A11" s="19" t="s">
        <v>41</v>
      </c>
      <c r="B11" s="18">
        <v>10</v>
      </c>
      <c r="C11" s="8">
        <v>1</v>
      </c>
      <c r="D11" s="1">
        <f t="shared" si="0"/>
        <v>10</v>
      </c>
      <c r="E11" s="19">
        <v>42775</v>
      </c>
      <c r="F11" s="1">
        <v>0</v>
      </c>
      <c r="G11" s="20" t="s">
        <v>19</v>
      </c>
      <c r="H11" s="3"/>
      <c r="I11" s="2">
        <f t="shared" si="1"/>
        <v>0</v>
      </c>
      <c r="J11" s="2">
        <f t="shared" si="2"/>
        <v>10</v>
      </c>
      <c r="K11" s="2">
        <f t="shared" si="3"/>
        <v>0</v>
      </c>
      <c r="M11" s="129"/>
      <c r="N11" s="129"/>
    </row>
    <row r="12" spans="1:17" ht="20.100000000000001" customHeight="1" thickBot="1">
      <c r="A12" s="19" t="s">
        <v>41</v>
      </c>
      <c r="B12" s="18">
        <v>36</v>
      </c>
      <c r="C12" s="8">
        <v>1</v>
      </c>
      <c r="D12" s="1">
        <f t="shared" si="0"/>
        <v>36</v>
      </c>
      <c r="E12" s="19">
        <v>42765</v>
      </c>
      <c r="F12" s="1">
        <v>0</v>
      </c>
      <c r="G12" s="20" t="s">
        <v>19</v>
      </c>
      <c r="H12" s="3"/>
      <c r="I12" s="2">
        <f t="shared" si="1"/>
        <v>0</v>
      </c>
      <c r="J12" s="2">
        <f t="shared" si="2"/>
        <v>36</v>
      </c>
      <c r="K12" s="2">
        <f t="shared" si="3"/>
        <v>0</v>
      </c>
    </row>
    <row r="13" spans="1:17" ht="20.100000000000001" customHeight="1" thickBot="1">
      <c r="A13" s="19" t="s">
        <v>41</v>
      </c>
      <c r="B13" s="18">
        <v>16.25</v>
      </c>
      <c r="C13" s="8">
        <v>1</v>
      </c>
      <c r="D13" s="1">
        <f t="shared" si="0"/>
        <v>16.25</v>
      </c>
      <c r="E13" s="19">
        <v>42765</v>
      </c>
      <c r="F13" s="1">
        <v>0</v>
      </c>
      <c r="G13" s="20" t="s">
        <v>19</v>
      </c>
      <c r="H13" s="3"/>
      <c r="I13" s="2">
        <f t="shared" si="1"/>
        <v>0</v>
      </c>
      <c r="J13" s="2">
        <f t="shared" si="2"/>
        <v>16.25</v>
      </c>
      <c r="K13" s="2">
        <f t="shared" si="3"/>
        <v>0</v>
      </c>
    </row>
    <row r="14" spans="1:17" ht="20.100000000000001" customHeight="1" thickBot="1">
      <c r="A14" s="19" t="s">
        <v>41</v>
      </c>
      <c r="B14" s="18">
        <v>6.25</v>
      </c>
      <c r="C14" s="8">
        <v>1</v>
      </c>
      <c r="D14" s="1">
        <f t="shared" si="0"/>
        <v>6.25</v>
      </c>
      <c r="E14" s="19">
        <v>42766</v>
      </c>
      <c r="F14" s="1">
        <v>0</v>
      </c>
      <c r="G14" s="20" t="s">
        <v>19</v>
      </c>
      <c r="H14" s="3"/>
      <c r="I14" s="2">
        <f t="shared" si="1"/>
        <v>0</v>
      </c>
      <c r="J14" s="2">
        <f t="shared" si="2"/>
        <v>6.25</v>
      </c>
      <c r="K14" s="2">
        <f t="shared" si="3"/>
        <v>0</v>
      </c>
    </row>
    <row r="15" spans="1:17" ht="20.100000000000001" customHeight="1" thickBot="1">
      <c r="A15" s="19" t="s">
        <v>41</v>
      </c>
      <c r="B15" s="18">
        <v>6.25</v>
      </c>
      <c r="C15" s="8">
        <v>1</v>
      </c>
      <c r="D15" s="1">
        <f t="shared" si="0"/>
        <v>6.25</v>
      </c>
      <c r="E15" s="19">
        <v>42768</v>
      </c>
      <c r="F15" s="1">
        <v>0</v>
      </c>
      <c r="G15" s="20" t="s">
        <v>19</v>
      </c>
      <c r="H15" s="3"/>
      <c r="I15" s="2">
        <f t="shared" si="1"/>
        <v>0</v>
      </c>
      <c r="J15" s="2">
        <f t="shared" si="2"/>
        <v>6.25</v>
      </c>
      <c r="K15" s="2">
        <f t="shared" si="3"/>
        <v>0</v>
      </c>
    </row>
    <row r="16" spans="1:17" ht="20.100000000000001" customHeight="1" thickBot="1">
      <c r="A16" s="19" t="s">
        <v>41</v>
      </c>
      <c r="B16" s="18">
        <v>5</v>
      </c>
      <c r="C16" s="8">
        <v>1</v>
      </c>
      <c r="D16" s="1">
        <f t="shared" si="0"/>
        <v>5</v>
      </c>
      <c r="E16" s="19">
        <v>42770</v>
      </c>
      <c r="F16" s="1">
        <v>0</v>
      </c>
      <c r="G16" s="20" t="s">
        <v>19</v>
      </c>
      <c r="H16" s="3"/>
      <c r="I16" s="2">
        <f t="shared" si="1"/>
        <v>0</v>
      </c>
      <c r="J16" s="2">
        <f t="shared" si="2"/>
        <v>5</v>
      </c>
      <c r="K16" s="2">
        <f t="shared" si="3"/>
        <v>0</v>
      </c>
    </row>
    <row r="17" spans="1:11" ht="20.100000000000001" customHeight="1" thickBot="1">
      <c r="A17" s="19" t="s">
        <v>41</v>
      </c>
      <c r="B17" s="18">
        <v>15</v>
      </c>
      <c r="C17" s="8">
        <v>1</v>
      </c>
      <c r="D17" s="1">
        <f t="shared" si="0"/>
        <v>15</v>
      </c>
      <c r="E17" s="19">
        <v>42770</v>
      </c>
      <c r="F17" s="1">
        <v>0</v>
      </c>
      <c r="G17" s="20" t="s">
        <v>19</v>
      </c>
      <c r="H17" s="3"/>
      <c r="I17" s="2">
        <f t="shared" si="1"/>
        <v>0</v>
      </c>
      <c r="J17" s="2">
        <f t="shared" si="2"/>
        <v>15</v>
      </c>
      <c r="K17" s="2">
        <f t="shared" si="3"/>
        <v>0</v>
      </c>
    </row>
    <row r="18" spans="1:11" ht="20.100000000000001" customHeight="1" thickBot="1">
      <c r="A18" s="19" t="s">
        <v>41</v>
      </c>
      <c r="B18" s="18">
        <v>19.75</v>
      </c>
      <c r="C18" s="8">
        <v>1</v>
      </c>
      <c r="D18" s="1">
        <f t="shared" si="0"/>
        <v>19.75</v>
      </c>
      <c r="E18" s="19">
        <v>42740</v>
      </c>
      <c r="F18" s="1">
        <v>0</v>
      </c>
      <c r="G18" s="20" t="s">
        <v>19</v>
      </c>
      <c r="H18" s="3"/>
      <c r="I18" s="2">
        <f t="shared" si="1"/>
        <v>0</v>
      </c>
      <c r="J18" s="2">
        <f t="shared" si="2"/>
        <v>19.75</v>
      </c>
      <c r="K18" s="2">
        <f t="shared" si="3"/>
        <v>0</v>
      </c>
    </row>
    <row r="19" spans="1:11" ht="20.100000000000001" customHeight="1" thickBot="1">
      <c r="A19" s="19" t="s">
        <v>41</v>
      </c>
      <c r="B19" s="18">
        <v>2.5</v>
      </c>
      <c r="C19" s="8">
        <v>1</v>
      </c>
      <c r="D19" s="1">
        <f t="shared" si="0"/>
        <v>2.5</v>
      </c>
      <c r="E19" s="19">
        <v>42773</v>
      </c>
      <c r="F19" s="1">
        <v>0</v>
      </c>
      <c r="G19" s="20" t="s">
        <v>18</v>
      </c>
      <c r="H19" s="3"/>
      <c r="I19" s="2">
        <f t="shared" si="1"/>
        <v>2.5</v>
      </c>
      <c r="J19" s="2">
        <f t="shared" si="2"/>
        <v>0</v>
      </c>
      <c r="K19" s="2">
        <f t="shared" si="3"/>
        <v>0</v>
      </c>
    </row>
    <row r="20" spans="1:11" ht="20.100000000000001" customHeight="1" thickBot="1">
      <c r="A20" s="19" t="s">
        <v>41</v>
      </c>
      <c r="B20" s="18">
        <v>15</v>
      </c>
      <c r="C20" s="8">
        <v>1</v>
      </c>
      <c r="D20" s="1">
        <f t="shared" si="0"/>
        <v>15</v>
      </c>
      <c r="E20" s="19">
        <v>42778</v>
      </c>
      <c r="F20" s="1">
        <v>0</v>
      </c>
      <c r="G20" s="20" t="s">
        <v>19</v>
      </c>
      <c r="H20" s="3"/>
      <c r="I20" s="2">
        <f t="shared" si="1"/>
        <v>0</v>
      </c>
      <c r="J20" s="2">
        <f t="shared" si="2"/>
        <v>15</v>
      </c>
      <c r="K20" s="2">
        <f t="shared" si="3"/>
        <v>0</v>
      </c>
    </row>
    <row r="21" spans="1:11" ht="20.100000000000001" customHeight="1" thickBot="1">
      <c r="A21" s="19" t="s">
        <v>41</v>
      </c>
      <c r="B21" s="18">
        <v>175</v>
      </c>
      <c r="C21" s="8">
        <v>1</v>
      </c>
      <c r="D21" s="1">
        <f t="shared" si="0"/>
        <v>175</v>
      </c>
      <c r="E21" s="19">
        <v>42779</v>
      </c>
      <c r="F21" s="1">
        <v>0</v>
      </c>
      <c r="G21" s="20" t="s">
        <v>20</v>
      </c>
      <c r="H21" s="3"/>
      <c r="I21" s="2">
        <f t="shared" si="1"/>
        <v>0</v>
      </c>
      <c r="J21" s="2">
        <f t="shared" si="2"/>
        <v>0</v>
      </c>
      <c r="K21" s="2">
        <f t="shared" si="3"/>
        <v>175</v>
      </c>
    </row>
    <row r="22" spans="1:11" ht="20.100000000000001" customHeight="1" thickBot="1">
      <c r="A22" s="19" t="s">
        <v>41</v>
      </c>
      <c r="B22" s="18">
        <v>17.5</v>
      </c>
      <c r="C22" s="8">
        <v>1</v>
      </c>
      <c r="D22" s="1">
        <f t="shared" si="0"/>
        <v>17.5</v>
      </c>
      <c r="E22" s="19">
        <v>42775</v>
      </c>
      <c r="F22" s="1">
        <v>0</v>
      </c>
      <c r="G22" s="20" t="s">
        <v>19</v>
      </c>
      <c r="H22" s="3"/>
      <c r="I22" s="2">
        <f t="shared" si="1"/>
        <v>0</v>
      </c>
      <c r="J22" s="2">
        <f t="shared" si="2"/>
        <v>17.5</v>
      </c>
      <c r="K22" s="2">
        <f t="shared" si="3"/>
        <v>0</v>
      </c>
    </row>
    <row r="23" spans="1:11" ht="20.100000000000001" customHeight="1" thickBot="1">
      <c r="A23" s="19" t="s">
        <v>41</v>
      </c>
      <c r="B23" s="18">
        <v>250</v>
      </c>
      <c r="C23" s="8">
        <v>1</v>
      </c>
      <c r="D23" s="1">
        <f t="shared" si="0"/>
        <v>250</v>
      </c>
      <c r="E23" s="19">
        <v>42781</v>
      </c>
      <c r="F23" s="1">
        <v>0</v>
      </c>
      <c r="G23" s="20" t="s">
        <v>19</v>
      </c>
      <c r="H23" s="3"/>
      <c r="I23" s="2">
        <f t="shared" si="1"/>
        <v>0</v>
      </c>
      <c r="J23" s="2">
        <f t="shared" si="2"/>
        <v>250</v>
      </c>
      <c r="K23" s="2">
        <f t="shared" si="3"/>
        <v>0</v>
      </c>
    </row>
    <row r="24" spans="1:11" ht="20.100000000000001" customHeight="1" thickBot="1">
      <c r="A24" s="19" t="s">
        <v>41</v>
      </c>
      <c r="B24" s="18">
        <v>34.5</v>
      </c>
      <c r="C24" s="8">
        <v>1</v>
      </c>
      <c r="D24" s="1">
        <f t="shared" si="0"/>
        <v>34.5</v>
      </c>
      <c r="E24" s="19">
        <v>42789</v>
      </c>
      <c r="F24" s="1">
        <v>0</v>
      </c>
      <c r="G24" s="20" t="s">
        <v>19</v>
      </c>
      <c r="H24" s="5"/>
      <c r="I24" s="2">
        <f t="shared" si="1"/>
        <v>0</v>
      </c>
      <c r="J24" s="2">
        <f t="shared" si="2"/>
        <v>34.5</v>
      </c>
      <c r="K24" s="2">
        <f t="shared" si="3"/>
        <v>0</v>
      </c>
    </row>
    <row r="25" spans="1:11" ht="20.100000000000001" customHeight="1" thickBot="1">
      <c r="A25" s="19" t="s">
        <v>41</v>
      </c>
      <c r="B25" s="18">
        <v>50</v>
      </c>
      <c r="C25" s="5">
        <v>1</v>
      </c>
      <c r="D25" s="1">
        <f t="shared" si="0"/>
        <v>50</v>
      </c>
      <c r="E25" s="19">
        <v>42795</v>
      </c>
      <c r="F25" s="1">
        <v>0</v>
      </c>
      <c r="G25" s="20" t="s">
        <v>19</v>
      </c>
      <c r="H25" s="5"/>
      <c r="I25" s="2">
        <f t="shared" si="1"/>
        <v>0</v>
      </c>
      <c r="J25" s="2">
        <f t="shared" si="2"/>
        <v>50</v>
      </c>
      <c r="K25" s="2">
        <f t="shared" si="3"/>
        <v>0</v>
      </c>
    </row>
    <row r="26" spans="1:11" ht="20.100000000000001" customHeight="1" thickBot="1">
      <c r="A26" s="19" t="s">
        <v>41</v>
      </c>
      <c r="B26" s="18">
        <v>5</v>
      </c>
      <c r="C26" s="5">
        <v>1</v>
      </c>
      <c r="D26" s="1">
        <f t="shared" si="0"/>
        <v>5</v>
      </c>
      <c r="E26" s="19">
        <v>42795</v>
      </c>
      <c r="F26" s="1">
        <v>0</v>
      </c>
      <c r="G26" s="20" t="s">
        <v>19</v>
      </c>
      <c r="H26" s="5"/>
      <c r="I26" s="2">
        <f t="shared" si="1"/>
        <v>0</v>
      </c>
      <c r="J26" s="2">
        <f t="shared" si="2"/>
        <v>5</v>
      </c>
      <c r="K26" s="2">
        <f t="shared" si="3"/>
        <v>0</v>
      </c>
    </row>
    <row r="27" spans="1:11" ht="20.100000000000001" customHeight="1" thickBot="1">
      <c r="A27" s="19" t="s">
        <v>41</v>
      </c>
      <c r="B27" s="18">
        <v>10</v>
      </c>
      <c r="C27" s="5">
        <v>1</v>
      </c>
      <c r="D27" s="1">
        <f t="shared" si="0"/>
        <v>10</v>
      </c>
      <c r="E27" s="19">
        <v>42798</v>
      </c>
      <c r="F27" s="1">
        <v>0</v>
      </c>
      <c r="G27" s="20" t="s">
        <v>20</v>
      </c>
      <c r="H27" s="5"/>
      <c r="I27" s="2">
        <f t="shared" si="1"/>
        <v>0</v>
      </c>
      <c r="J27" s="2">
        <f t="shared" si="2"/>
        <v>0</v>
      </c>
      <c r="K27" s="2">
        <f t="shared" si="3"/>
        <v>10</v>
      </c>
    </row>
    <row r="28" spans="1:11" ht="20.100000000000001" customHeight="1" thickBot="1">
      <c r="A28" s="19" t="s">
        <v>41</v>
      </c>
      <c r="B28" s="1">
        <v>105</v>
      </c>
      <c r="C28" s="1">
        <v>1</v>
      </c>
      <c r="D28" s="1">
        <f t="shared" si="0"/>
        <v>105</v>
      </c>
      <c r="E28" s="7">
        <v>42799</v>
      </c>
      <c r="F28" s="1">
        <v>0</v>
      </c>
      <c r="G28" s="20" t="s">
        <v>20</v>
      </c>
      <c r="H28" s="5"/>
      <c r="I28" s="2">
        <f t="shared" si="1"/>
        <v>0</v>
      </c>
      <c r="J28" s="2">
        <f t="shared" si="2"/>
        <v>0</v>
      </c>
      <c r="K28" s="2">
        <f t="shared" si="3"/>
        <v>105</v>
      </c>
    </row>
    <row r="29" spans="1:11" ht="20.100000000000001" customHeight="1" thickBot="1">
      <c r="A29" s="19" t="s">
        <v>41</v>
      </c>
      <c r="B29" s="36">
        <v>5</v>
      </c>
      <c r="C29" s="36">
        <v>1</v>
      </c>
      <c r="D29" s="36">
        <f t="shared" si="0"/>
        <v>5</v>
      </c>
      <c r="E29" s="46">
        <v>42801</v>
      </c>
      <c r="F29" s="1">
        <v>0</v>
      </c>
      <c r="G29" s="39" t="s">
        <v>19</v>
      </c>
      <c r="H29" s="38"/>
      <c r="I29" s="2">
        <f t="shared" si="1"/>
        <v>0</v>
      </c>
      <c r="J29" s="2">
        <f t="shared" si="2"/>
        <v>5</v>
      </c>
      <c r="K29" s="2">
        <f t="shared" si="3"/>
        <v>0</v>
      </c>
    </row>
    <row r="30" spans="1:11" ht="20.100000000000001" customHeight="1">
      <c r="A30" s="40" t="s">
        <v>41</v>
      </c>
      <c r="B30" s="36">
        <v>5</v>
      </c>
      <c r="C30" s="36">
        <v>1</v>
      </c>
      <c r="D30" s="36">
        <f t="shared" si="0"/>
        <v>5</v>
      </c>
      <c r="E30" s="46">
        <v>42803</v>
      </c>
      <c r="F30" s="36">
        <v>0</v>
      </c>
      <c r="G30" s="41" t="s">
        <v>19</v>
      </c>
      <c r="H30" s="38"/>
      <c r="I30" s="2">
        <f t="shared" si="1"/>
        <v>0</v>
      </c>
      <c r="J30" s="2">
        <f t="shared" si="2"/>
        <v>5</v>
      </c>
      <c r="K30" s="2">
        <f t="shared" si="3"/>
        <v>0</v>
      </c>
    </row>
    <row r="31" spans="1:11" ht="20.100000000000001" customHeight="1">
      <c r="A31" s="22" t="s">
        <v>41</v>
      </c>
      <c r="B31" s="1">
        <v>10</v>
      </c>
      <c r="C31" s="1">
        <v>1</v>
      </c>
      <c r="D31" s="1">
        <f t="shared" si="0"/>
        <v>10</v>
      </c>
      <c r="E31" s="7">
        <v>42806</v>
      </c>
      <c r="F31" s="1">
        <v>0</v>
      </c>
      <c r="G31" s="23" t="s">
        <v>20</v>
      </c>
      <c r="H31" s="5"/>
      <c r="I31" s="2">
        <f t="shared" si="1"/>
        <v>0</v>
      </c>
      <c r="J31" s="2">
        <f t="shared" si="2"/>
        <v>0</v>
      </c>
      <c r="K31" s="2">
        <f t="shared" si="3"/>
        <v>10</v>
      </c>
    </row>
    <row r="32" spans="1:11" ht="20.100000000000001" customHeight="1">
      <c r="A32" s="22" t="s">
        <v>41</v>
      </c>
      <c r="B32" s="1">
        <v>7</v>
      </c>
      <c r="C32" s="1">
        <v>1</v>
      </c>
      <c r="D32" s="1">
        <f t="shared" si="0"/>
        <v>7</v>
      </c>
      <c r="E32" s="7">
        <v>42808</v>
      </c>
      <c r="F32" s="1">
        <v>0</v>
      </c>
      <c r="G32" s="23" t="s">
        <v>19</v>
      </c>
      <c r="H32" s="5"/>
      <c r="I32" s="2">
        <f t="shared" si="1"/>
        <v>0</v>
      </c>
      <c r="J32" s="2">
        <f t="shared" si="2"/>
        <v>7</v>
      </c>
      <c r="K32" s="2">
        <f t="shared" si="3"/>
        <v>0</v>
      </c>
    </row>
    <row r="33" spans="1:11" ht="20.100000000000001" customHeight="1">
      <c r="A33" s="22" t="s">
        <v>41</v>
      </c>
      <c r="B33" s="1">
        <v>16.5</v>
      </c>
      <c r="C33" s="1">
        <v>1</v>
      </c>
      <c r="D33" s="1">
        <f t="shared" si="0"/>
        <v>16.5</v>
      </c>
      <c r="E33" s="7">
        <v>42814</v>
      </c>
      <c r="F33" s="1">
        <v>0</v>
      </c>
      <c r="G33" s="23" t="s">
        <v>19</v>
      </c>
      <c r="H33" s="1"/>
      <c r="I33" s="2">
        <f t="shared" si="1"/>
        <v>0</v>
      </c>
      <c r="J33" s="2">
        <f t="shared" si="2"/>
        <v>16.5</v>
      </c>
      <c r="K33" s="2">
        <f t="shared" si="3"/>
        <v>0</v>
      </c>
    </row>
    <row r="34" spans="1:11" ht="20.100000000000001" customHeight="1">
      <c r="A34" s="22" t="s">
        <v>41</v>
      </c>
      <c r="B34" s="1">
        <v>12</v>
      </c>
      <c r="C34" s="1">
        <v>1</v>
      </c>
      <c r="D34" s="1">
        <f t="shared" si="0"/>
        <v>12</v>
      </c>
      <c r="E34" s="7">
        <v>42815</v>
      </c>
      <c r="F34" s="1">
        <v>0</v>
      </c>
      <c r="G34" s="23" t="s">
        <v>19</v>
      </c>
      <c r="H34" s="5"/>
      <c r="I34" s="2">
        <f t="shared" si="1"/>
        <v>0</v>
      </c>
      <c r="J34" s="2">
        <f t="shared" si="2"/>
        <v>12</v>
      </c>
      <c r="K34" s="2">
        <f t="shared" si="3"/>
        <v>0</v>
      </c>
    </row>
    <row r="35" spans="1:11" ht="20.100000000000001" customHeight="1">
      <c r="A35" s="22" t="s">
        <v>41</v>
      </c>
      <c r="B35" s="5">
        <v>16</v>
      </c>
      <c r="C35" s="5">
        <v>1</v>
      </c>
      <c r="D35" s="5">
        <f t="shared" si="0"/>
        <v>16</v>
      </c>
      <c r="E35" s="29">
        <v>42816</v>
      </c>
      <c r="F35" s="5">
        <v>0</v>
      </c>
      <c r="G35" s="23" t="s">
        <v>20</v>
      </c>
      <c r="H35" s="5"/>
      <c r="I35" s="2">
        <f t="shared" si="1"/>
        <v>0</v>
      </c>
      <c r="J35" s="2">
        <f t="shared" si="2"/>
        <v>0</v>
      </c>
      <c r="K35" s="2">
        <f t="shared" si="3"/>
        <v>16</v>
      </c>
    </row>
    <row r="36" spans="1:11" ht="20.100000000000001" customHeight="1">
      <c r="A36" s="22" t="s">
        <v>41</v>
      </c>
      <c r="B36" s="5">
        <v>11</v>
      </c>
      <c r="C36" s="5">
        <v>1</v>
      </c>
      <c r="D36" s="5">
        <f t="shared" si="0"/>
        <v>11</v>
      </c>
      <c r="E36" s="29">
        <v>42819</v>
      </c>
      <c r="F36" s="5">
        <v>0</v>
      </c>
      <c r="G36" s="23" t="s">
        <v>19</v>
      </c>
      <c r="H36" s="5"/>
      <c r="I36" s="2">
        <f t="shared" si="1"/>
        <v>0</v>
      </c>
      <c r="J36" s="2">
        <f t="shared" si="2"/>
        <v>11</v>
      </c>
      <c r="K36" s="2">
        <f t="shared" si="3"/>
        <v>0</v>
      </c>
    </row>
    <row r="37" spans="1:11" ht="20.100000000000001" customHeight="1">
      <c r="A37" s="22" t="s">
        <v>41</v>
      </c>
      <c r="B37" s="5">
        <v>25</v>
      </c>
      <c r="C37" s="5">
        <v>1</v>
      </c>
      <c r="D37" s="5">
        <f t="shared" si="0"/>
        <v>25</v>
      </c>
      <c r="E37" s="29">
        <v>42820</v>
      </c>
      <c r="F37" s="5">
        <v>0</v>
      </c>
      <c r="G37" s="23" t="s">
        <v>20</v>
      </c>
      <c r="H37" s="5"/>
      <c r="I37" s="2">
        <f t="shared" si="1"/>
        <v>0</v>
      </c>
      <c r="J37" s="2">
        <f t="shared" si="2"/>
        <v>0</v>
      </c>
      <c r="K37" s="2">
        <f t="shared" si="3"/>
        <v>25</v>
      </c>
    </row>
    <row r="38" spans="1:11" ht="20.100000000000001" customHeight="1">
      <c r="A38" s="22" t="s">
        <v>41</v>
      </c>
      <c r="B38" s="5">
        <v>20</v>
      </c>
      <c r="C38" s="5">
        <v>1</v>
      </c>
      <c r="D38" s="5">
        <f t="shared" si="0"/>
        <v>20</v>
      </c>
      <c r="E38" s="29">
        <v>42821</v>
      </c>
      <c r="F38" s="5">
        <v>0</v>
      </c>
      <c r="G38" s="23" t="s">
        <v>20</v>
      </c>
      <c r="H38" s="5"/>
      <c r="I38" s="2">
        <f t="shared" si="1"/>
        <v>0</v>
      </c>
      <c r="J38" s="2">
        <f t="shared" si="2"/>
        <v>0</v>
      </c>
      <c r="K38" s="2">
        <f t="shared" si="3"/>
        <v>20</v>
      </c>
    </row>
    <row r="39" spans="1:11" ht="20.100000000000001" customHeight="1">
      <c r="A39" s="22" t="s">
        <v>41</v>
      </c>
      <c r="B39" s="5">
        <v>40</v>
      </c>
      <c r="C39" s="5">
        <v>1</v>
      </c>
      <c r="D39" s="5">
        <f t="shared" si="0"/>
        <v>40</v>
      </c>
      <c r="E39" s="29">
        <v>42822</v>
      </c>
      <c r="F39" s="5">
        <v>0</v>
      </c>
      <c r="G39" s="23" t="s">
        <v>20</v>
      </c>
      <c r="H39" s="5"/>
      <c r="I39" s="2">
        <f t="shared" si="1"/>
        <v>0</v>
      </c>
      <c r="J39" s="2">
        <f t="shared" si="2"/>
        <v>0</v>
      </c>
      <c r="K39" s="2">
        <f t="shared" si="3"/>
        <v>40</v>
      </c>
    </row>
    <row r="40" spans="1:11" ht="20.100000000000001" customHeight="1">
      <c r="A40" s="22" t="s">
        <v>41</v>
      </c>
      <c r="B40" s="5">
        <v>15</v>
      </c>
      <c r="C40" s="5">
        <v>1</v>
      </c>
      <c r="D40" s="5">
        <f t="shared" si="0"/>
        <v>15</v>
      </c>
      <c r="E40" s="29">
        <v>42824</v>
      </c>
      <c r="F40" s="5">
        <v>0</v>
      </c>
      <c r="G40" s="23" t="s">
        <v>19</v>
      </c>
      <c r="H40" s="5"/>
      <c r="I40" s="2">
        <f t="shared" si="1"/>
        <v>0</v>
      </c>
      <c r="J40" s="2">
        <f t="shared" si="2"/>
        <v>15</v>
      </c>
      <c r="K40" s="2">
        <f t="shared" si="3"/>
        <v>0</v>
      </c>
    </row>
    <row r="41" spans="1:11" ht="20.100000000000001" customHeight="1">
      <c r="A41" s="22" t="s">
        <v>41</v>
      </c>
      <c r="B41" s="5">
        <v>10</v>
      </c>
      <c r="C41" s="5">
        <v>1</v>
      </c>
      <c r="D41" s="5">
        <f t="shared" si="0"/>
        <v>10</v>
      </c>
      <c r="E41" s="29">
        <v>42826</v>
      </c>
      <c r="F41" s="5">
        <v>0</v>
      </c>
      <c r="G41" s="23" t="s">
        <v>19</v>
      </c>
      <c r="H41" s="5"/>
      <c r="I41" s="2">
        <f t="shared" si="1"/>
        <v>0</v>
      </c>
      <c r="J41" s="2">
        <f t="shared" si="2"/>
        <v>10</v>
      </c>
      <c r="K41" s="2">
        <f t="shared" si="3"/>
        <v>0</v>
      </c>
    </row>
    <row r="42" spans="1:11" ht="20.100000000000001" customHeight="1">
      <c r="A42" s="22" t="s">
        <v>41</v>
      </c>
      <c r="B42" s="5">
        <v>15</v>
      </c>
      <c r="C42" s="5">
        <v>1</v>
      </c>
      <c r="D42" s="5">
        <f t="shared" si="0"/>
        <v>15</v>
      </c>
      <c r="E42" s="29">
        <v>42827</v>
      </c>
      <c r="F42" s="5">
        <v>0</v>
      </c>
      <c r="G42" s="23" t="s">
        <v>19</v>
      </c>
      <c r="H42" s="5"/>
      <c r="I42" s="2">
        <f t="shared" si="1"/>
        <v>0</v>
      </c>
      <c r="J42" s="2">
        <f t="shared" si="2"/>
        <v>15</v>
      </c>
      <c r="K42" s="2">
        <f t="shared" si="3"/>
        <v>0</v>
      </c>
    </row>
    <row r="43" spans="1:11" ht="20.100000000000001" customHeight="1">
      <c r="A43" s="22" t="s">
        <v>41</v>
      </c>
      <c r="B43" s="5">
        <v>15</v>
      </c>
      <c r="C43" s="5">
        <v>1</v>
      </c>
      <c r="D43" s="5">
        <f t="shared" si="0"/>
        <v>15</v>
      </c>
      <c r="E43" s="29">
        <v>42828</v>
      </c>
      <c r="F43" s="5">
        <v>0</v>
      </c>
      <c r="G43" s="23" t="s">
        <v>19</v>
      </c>
      <c r="H43" s="5"/>
      <c r="I43" s="2">
        <f t="shared" si="1"/>
        <v>0</v>
      </c>
      <c r="J43" s="2">
        <f t="shared" si="2"/>
        <v>15</v>
      </c>
      <c r="K43" s="2">
        <f t="shared" si="3"/>
        <v>0</v>
      </c>
    </row>
    <row r="44" spans="1:11" ht="20.100000000000001" customHeight="1">
      <c r="A44" s="22" t="s">
        <v>41</v>
      </c>
      <c r="B44" s="5">
        <v>15</v>
      </c>
      <c r="C44" s="5">
        <v>1</v>
      </c>
      <c r="D44" s="5">
        <f t="shared" si="0"/>
        <v>15</v>
      </c>
      <c r="E44" s="29">
        <v>42829</v>
      </c>
      <c r="F44" s="5">
        <v>0</v>
      </c>
      <c r="G44" s="23" t="s">
        <v>19</v>
      </c>
      <c r="H44" s="5"/>
      <c r="I44" s="2">
        <f t="shared" si="1"/>
        <v>0</v>
      </c>
      <c r="J44" s="2">
        <f t="shared" si="2"/>
        <v>15</v>
      </c>
      <c r="K44" s="2">
        <f t="shared" si="3"/>
        <v>0</v>
      </c>
    </row>
    <row r="45" spans="1:11" ht="20.100000000000001" customHeight="1">
      <c r="A45" s="22" t="s">
        <v>41</v>
      </c>
      <c r="B45" s="5">
        <v>5</v>
      </c>
      <c r="C45" s="5">
        <v>1</v>
      </c>
      <c r="D45" s="5">
        <f t="shared" si="0"/>
        <v>5</v>
      </c>
      <c r="E45" s="29">
        <v>42830</v>
      </c>
      <c r="F45" s="5">
        <v>0</v>
      </c>
      <c r="G45" s="23" t="s">
        <v>19</v>
      </c>
      <c r="H45" s="5"/>
      <c r="I45" s="2">
        <f t="shared" si="1"/>
        <v>0</v>
      </c>
      <c r="J45" s="2">
        <f t="shared" si="2"/>
        <v>5</v>
      </c>
      <c r="K45" s="2">
        <f t="shared" si="3"/>
        <v>0</v>
      </c>
    </row>
    <row r="46" spans="1:11" ht="20.100000000000001" customHeight="1">
      <c r="A46" s="22" t="s">
        <v>41</v>
      </c>
      <c r="B46" s="5">
        <v>6.25</v>
      </c>
      <c r="C46" s="5">
        <v>1</v>
      </c>
      <c r="D46" s="5">
        <f t="shared" si="0"/>
        <v>6.25</v>
      </c>
      <c r="E46" s="29">
        <v>42833</v>
      </c>
      <c r="F46" s="5">
        <v>0</v>
      </c>
      <c r="G46" s="23" t="s">
        <v>19</v>
      </c>
      <c r="H46" s="5"/>
      <c r="I46" s="2">
        <f t="shared" si="1"/>
        <v>0</v>
      </c>
      <c r="J46" s="2">
        <f t="shared" si="2"/>
        <v>6.25</v>
      </c>
      <c r="K46" s="2">
        <f t="shared" si="3"/>
        <v>0</v>
      </c>
    </row>
    <row r="47" spans="1:11" ht="20.100000000000001" customHeight="1">
      <c r="A47" s="22" t="s">
        <v>41</v>
      </c>
      <c r="B47" s="5">
        <v>5</v>
      </c>
      <c r="C47" s="5">
        <v>1</v>
      </c>
      <c r="D47" s="5">
        <f t="shared" si="0"/>
        <v>5</v>
      </c>
      <c r="E47" s="29">
        <v>42840</v>
      </c>
      <c r="F47" s="5">
        <v>0</v>
      </c>
      <c r="G47" s="23" t="s">
        <v>19</v>
      </c>
      <c r="H47" s="5"/>
      <c r="I47" s="2">
        <f t="shared" si="1"/>
        <v>0</v>
      </c>
      <c r="J47" s="2">
        <f t="shared" si="2"/>
        <v>5</v>
      </c>
      <c r="K47" s="2">
        <f t="shared" si="3"/>
        <v>0</v>
      </c>
    </row>
    <row r="48" spans="1:11" ht="20.100000000000001" customHeight="1">
      <c r="A48" s="22" t="s">
        <v>41</v>
      </c>
      <c r="B48" s="5">
        <v>12</v>
      </c>
      <c r="C48" s="5">
        <v>1</v>
      </c>
      <c r="D48" s="5">
        <f t="shared" si="0"/>
        <v>12</v>
      </c>
      <c r="E48" s="29">
        <v>42848</v>
      </c>
      <c r="F48" s="5">
        <v>0</v>
      </c>
      <c r="G48" s="23" t="s">
        <v>19</v>
      </c>
      <c r="H48" s="5"/>
      <c r="I48" s="2">
        <f t="shared" si="1"/>
        <v>0</v>
      </c>
      <c r="J48" s="2">
        <f t="shared" si="2"/>
        <v>12</v>
      </c>
      <c r="K48" s="2">
        <f t="shared" si="3"/>
        <v>0</v>
      </c>
    </row>
    <row r="49" spans="1:11" ht="20.100000000000001" customHeight="1">
      <c r="A49" s="22" t="s">
        <v>41</v>
      </c>
      <c r="B49" s="5">
        <v>5</v>
      </c>
      <c r="C49" s="5">
        <v>1</v>
      </c>
      <c r="D49" s="5">
        <f t="shared" si="0"/>
        <v>5</v>
      </c>
      <c r="E49" s="29">
        <v>42856</v>
      </c>
      <c r="F49" s="5">
        <v>0</v>
      </c>
      <c r="G49" s="23" t="s">
        <v>19</v>
      </c>
      <c r="H49" s="5"/>
      <c r="I49" s="2">
        <f t="shared" si="1"/>
        <v>0</v>
      </c>
      <c r="J49" s="2">
        <f t="shared" si="2"/>
        <v>5</v>
      </c>
      <c r="K49" s="2">
        <f t="shared" si="3"/>
        <v>0</v>
      </c>
    </row>
    <row r="50" spans="1:11" ht="20.100000000000001" customHeight="1">
      <c r="A50" s="22" t="s">
        <v>41</v>
      </c>
      <c r="B50" s="5">
        <v>6</v>
      </c>
      <c r="C50" s="5">
        <v>1</v>
      </c>
      <c r="D50" s="5">
        <f t="shared" si="0"/>
        <v>6</v>
      </c>
      <c r="E50" s="29">
        <v>42857</v>
      </c>
      <c r="F50" s="5">
        <v>0</v>
      </c>
      <c r="G50" s="23" t="s">
        <v>19</v>
      </c>
      <c r="H50" s="5"/>
      <c r="I50" s="2">
        <f t="shared" si="1"/>
        <v>0</v>
      </c>
      <c r="J50" s="2">
        <f t="shared" si="2"/>
        <v>6</v>
      </c>
      <c r="K50" s="2">
        <f t="shared" si="3"/>
        <v>0</v>
      </c>
    </row>
    <row r="51" spans="1:11" ht="20.100000000000001" customHeight="1">
      <c r="A51" s="22" t="s">
        <v>41</v>
      </c>
      <c r="B51" s="5">
        <v>59.5</v>
      </c>
      <c r="C51" s="5">
        <v>1</v>
      </c>
      <c r="D51" s="5">
        <f t="shared" si="0"/>
        <v>59.5</v>
      </c>
      <c r="E51" s="29">
        <v>42856</v>
      </c>
      <c r="F51" s="5">
        <v>0</v>
      </c>
      <c r="G51" s="23" t="s">
        <v>20</v>
      </c>
      <c r="H51" s="5"/>
      <c r="I51" s="2">
        <f t="shared" si="1"/>
        <v>0</v>
      </c>
      <c r="J51" s="2">
        <f t="shared" si="2"/>
        <v>0</v>
      </c>
      <c r="K51" s="2">
        <f t="shared" si="3"/>
        <v>59.5</v>
      </c>
    </row>
    <row r="52" spans="1:11" ht="20.100000000000001" customHeight="1">
      <c r="A52" s="22" t="s">
        <v>41</v>
      </c>
      <c r="B52" s="5">
        <v>20</v>
      </c>
      <c r="C52" s="5">
        <v>1</v>
      </c>
      <c r="D52" s="5">
        <f t="shared" si="0"/>
        <v>20</v>
      </c>
      <c r="E52" s="29">
        <v>42872</v>
      </c>
      <c r="F52" s="5">
        <v>0</v>
      </c>
      <c r="G52" s="23" t="s">
        <v>19</v>
      </c>
      <c r="H52" s="5"/>
      <c r="I52" s="2">
        <f t="shared" si="1"/>
        <v>0</v>
      </c>
      <c r="J52" s="2">
        <f t="shared" si="2"/>
        <v>20</v>
      </c>
      <c r="K52" s="2">
        <f t="shared" si="3"/>
        <v>0</v>
      </c>
    </row>
    <row r="53" spans="1:11" ht="20.100000000000001" customHeight="1">
      <c r="A53" s="22" t="s">
        <v>41</v>
      </c>
      <c r="B53" s="5">
        <v>14</v>
      </c>
      <c r="C53" s="5">
        <v>1</v>
      </c>
      <c r="D53" s="5">
        <f t="shared" si="0"/>
        <v>14</v>
      </c>
      <c r="E53" s="29">
        <v>42876</v>
      </c>
      <c r="F53" s="5">
        <v>0</v>
      </c>
      <c r="G53" s="23" t="s">
        <v>19</v>
      </c>
      <c r="H53" s="5"/>
      <c r="I53" s="2">
        <f t="shared" si="1"/>
        <v>0</v>
      </c>
      <c r="J53" s="2">
        <f t="shared" si="2"/>
        <v>14</v>
      </c>
      <c r="K53" s="2">
        <f t="shared" si="3"/>
        <v>0</v>
      </c>
    </row>
    <row r="54" spans="1:11" ht="20.100000000000001" customHeight="1">
      <c r="A54" s="22" t="s">
        <v>41</v>
      </c>
      <c r="B54" s="5">
        <v>6</v>
      </c>
      <c r="C54" s="5">
        <v>1</v>
      </c>
      <c r="D54" s="5">
        <f t="shared" si="0"/>
        <v>6</v>
      </c>
      <c r="E54" s="29">
        <v>42878</v>
      </c>
      <c r="F54" s="5">
        <v>0</v>
      </c>
      <c r="G54" s="23" t="s">
        <v>19</v>
      </c>
      <c r="H54" s="5"/>
      <c r="I54" s="2">
        <f t="shared" si="1"/>
        <v>0</v>
      </c>
      <c r="J54" s="2">
        <f t="shared" si="2"/>
        <v>6</v>
      </c>
      <c r="K54" s="2">
        <f t="shared" si="3"/>
        <v>0</v>
      </c>
    </row>
    <row r="55" spans="1:11" ht="20.100000000000001" customHeight="1">
      <c r="A55" s="22" t="s">
        <v>41</v>
      </c>
      <c r="B55" s="5">
        <v>12.75</v>
      </c>
      <c r="C55" s="5">
        <v>1</v>
      </c>
      <c r="D55" s="5">
        <f t="shared" si="0"/>
        <v>12.75</v>
      </c>
      <c r="E55" s="29">
        <v>42879</v>
      </c>
      <c r="F55" s="5">
        <v>0</v>
      </c>
      <c r="G55" s="23" t="s">
        <v>19</v>
      </c>
      <c r="H55" s="5"/>
      <c r="I55" s="2">
        <f t="shared" si="1"/>
        <v>0</v>
      </c>
      <c r="J55" s="2">
        <f t="shared" si="2"/>
        <v>12.75</v>
      </c>
      <c r="K55" s="2">
        <f t="shared" si="3"/>
        <v>0</v>
      </c>
    </row>
    <row r="56" spans="1:11" ht="20.100000000000001" customHeight="1">
      <c r="A56" s="22" t="s">
        <v>41</v>
      </c>
      <c r="B56" s="5">
        <v>10.5</v>
      </c>
      <c r="C56" s="5">
        <v>1</v>
      </c>
      <c r="D56" s="5">
        <f t="shared" si="0"/>
        <v>10.5</v>
      </c>
      <c r="E56" s="29">
        <v>42880</v>
      </c>
      <c r="F56" s="5">
        <v>0</v>
      </c>
      <c r="G56" s="23" t="s">
        <v>19</v>
      </c>
      <c r="H56" s="5"/>
      <c r="I56" s="2">
        <f t="shared" si="1"/>
        <v>0</v>
      </c>
      <c r="J56" s="2">
        <f t="shared" si="2"/>
        <v>10.5</v>
      </c>
      <c r="K56" s="2">
        <f t="shared" si="3"/>
        <v>0</v>
      </c>
    </row>
    <row r="57" spans="1:11" ht="20.100000000000001" customHeight="1">
      <c r="A57" s="22" t="s">
        <v>79</v>
      </c>
      <c r="B57" s="5">
        <v>20</v>
      </c>
      <c r="C57" s="5">
        <v>1</v>
      </c>
      <c r="D57" s="5">
        <f t="shared" si="0"/>
        <v>20</v>
      </c>
      <c r="E57" s="29">
        <v>42931</v>
      </c>
      <c r="F57" s="5">
        <v>0</v>
      </c>
      <c r="G57" s="23" t="s">
        <v>19</v>
      </c>
      <c r="H57" s="5"/>
      <c r="I57" s="2">
        <f t="shared" si="1"/>
        <v>0</v>
      </c>
      <c r="J57" s="2">
        <f t="shared" si="2"/>
        <v>20</v>
      </c>
      <c r="K57" s="2">
        <f t="shared" si="3"/>
        <v>0</v>
      </c>
    </row>
    <row r="58" spans="1:11" ht="20.100000000000001" customHeight="1">
      <c r="A58" s="22" t="s">
        <v>41</v>
      </c>
      <c r="B58" s="5">
        <v>22</v>
      </c>
      <c r="C58" s="5">
        <v>1</v>
      </c>
      <c r="D58" s="5">
        <f t="shared" si="0"/>
        <v>22</v>
      </c>
      <c r="E58" s="29">
        <v>42938</v>
      </c>
      <c r="F58" s="5">
        <v>0</v>
      </c>
      <c r="G58" s="23" t="s">
        <v>19</v>
      </c>
      <c r="H58" s="5"/>
      <c r="I58" s="2">
        <f t="shared" si="1"/>
        <v>0</v>
      </c>
      <c r="J58" s="2">
        <f t="shared" si="2"/>
        <v>22</v>
      </c>
      <c r="K58" s="2">
        <f t="shared" si="3"/>
        <v>0</v>
      </c>
    </row>
    <row r="59" spans="1:11" ht="20.100000000000001" customHeight="1">
      <c r="A59" s="22" t="s">
        <v>84</v>
      </c>
      <c r="B59" s="5">
        <v>145</v>
      </c>
      <c r="C59" s="5">
        <v>1</v>
      </c>
      <c r="D59" s="5">
        <f t="shared" si="0"/>
        <v>145</v>
      </c>
      <c r="E59" s="29">
        <v>42941</v>
      </c>
      <c r="F59" s="5">
        <v>0</v>
      </c>
      <c r="G59" s="23" t="s">
        <v>19</v>
      </c>
      <c r="H59" s="5"/>
      <c r="I59" s="2">
        <f t="shared" si="1"/>
        <v>0</v>
      </c>
      <c r="J59" s="2">
        <f t="shared" si="2"/>
        <v>145</v>
      </c>
      <c r="K59" s="2">
        <f t="shared" si="3"/>
        <v>0</v>
      </c>
    </row>
    <row r="60" spans="1:11" ht="20.100000000000001" customHeight="1">
      <c r="A60" s="22" t="s">
        <v>41</v>
      </c>
      <c r="B60" s="5">
        <v>7</v>
      </c>
      <c r="C60" s="5">
        <v>1</v>
      </c>
      <c r="D60" s="5">
        <f t="shared" si="0"/>
        <v>7</v>
      </c>
      <c r="E60" s="29">
        <v>42941</v>
      </c>
      <c r="F60" s="5">
        <v>0</v>
      </c>
      <c r="G60" s="23" t="s">
        <v>19</v>
      </c>
      <c r="H60" s="5"/>
      <c r="I60" s="2">
        <f t="shared" si="1"/>
        <v>0</v>
      </c>
      <c r="J60" s="2">
        <f t="shared" si="2"/>
        <v>7</v>
      </c>
      <c r="K60" s="2">
        <f t="shared" si="3"/>
        <v>0</v>
      </c>
    </row>
    <row r="61" spans="1:11" ht="20.100000000000001" customHeight="1">
      <c r="A61" s="22" t="s">
        <v>41</v>
      </c>
      <c r="B61" s="5">
        <v>5</v>
      </c>
      <c r="C61" s="5">
        <v>1</v>
      </c>
      <c r="D61" s="5">
        <f t="shared" si="0"/>
        <v>5</v>
      </c>
      <c r="E61" s="29">
        <v>42941</v>
      </c>
      <c r="F61" s="5">
        <v>0</v>
      </c>
      <c r="G61" s="23" t="s">
        <v>19</v>
      </c>
      <c r="H61" s="5"/>
      <c r="I61" s="2">
        <f t="shared" si="1"/>
        <v>0</v>
      </c>
      <c r="J61" s="2">
        <f t="shared" si="2"/>
        <v>5</v>
      </c>
      <c r="K61" s="2">
        <f t="shared" si="3"/>
        <v>0</v>
      </c>
    </row>
    <row r="62" spans="1:11" ht="20.100000000000001" customHeight="1">
      <c r="A62" s="22" t="s">
        <v>41</v>
      </c>
      <c r="B62" s="5">
        <v>10</v>
      </c>
      <c r="C62" s="5">
        <v>1</v>
      </c>
      <c r="D62" s="5">
        <f t="shared" si="0"/>
        <v>10</v>
      </c>
      <c r="E62" s="29">
        <v>42936</v>
      </c>
      <c r="F62" s="5">
        <v>0</v>
      </c>
      <c r="G62" s="23" t="s">
        <v>19</v>
      </c>
      <c r="H62" s="5"/>
      <c r="I62" s="2">
        <f t="shared" si="1"/>
        <v>0</v>
      </c>
      <c r="J62" s="2">
        <f t="shared" si="2"/>
        <v>10</v>
      </c>
      <c r="K62" s="2">
        <f t="shared" si="3"/>
        <v>0</v>
      </c>
    </row>
    <row r="63" spans="1:11" ht="20.100000000000001" customHeight="1">
      <c r="A63" s="22" t="s">
        <v>41</v>
      </c>
      <c r="B63" s="5">
        <v>10</v>
      </c>
      <c r="C63" s="5">
        <v>1</v>
      </c>
      <c r="D63" s="5">
        <f t="shared" si="0"/>
        <v>10</v>
      </c>
      <c r="E63" s="29">
        <v>42939</v>
      </c>
      <c r="F63" s="5">
        <v>0</v>
      </c>
      <c r="G63" s="23" t="s">
        <v>19</v>
      </c>
      <c r="H63" s="5"/>
      <c r="I63" s="2">
        <f t="shared" si="1"/>
        <v>0</v>
      </c>
      <c r="J63" s="2">
        <f t="shared" si="2"/>
        <v>10</v>
      </c>
      <c r="K63" s="2">
        <f t="shared" si="3"/>
        <v>0</v>
      </c>
    </row>
    <row r="64" spans="1:11" ht="20.100000000000001" customHeight="1">
      <c r="A64" s="22" t="s">
        <v>85</v>
      </c>
      <c r="B64" s="5">
        <v>20.5</v>
      </c>
      <c r="C64" s="5">
        <v>1</v>
      </c>
      <c r="D64" s="5">
        <f t="shared" si="0"/>
        <v>20.5</v>
      </c>
      <c r="E64" s="29">
        <v>42940</v>
      </c>
      <c r="F64" s="5">
        <v>0</v>
      </c>
      <c r="G64" s="23" t="s">
        <v>19</v>
      </c>
      <c r="H64" s="5"/>
      <c r="I64" s="2">
        <f t="shared" si="1"/>
        <v>0</v>
      </c>
      <c r="J64" s="2">
        <f t="shared" si="2"/>
        <v>20.5</v>
      </c>
      <c r="K64" s="2">
        <f t="shared" si="3"/>
        <v>0</v>
      </c>
    </row>
    <row r="65" spans="1:11" ht="20.100000000000001" customHeight="1">
      <c r="A65" s="22" t="s">
        <v>86</v>
      </c>
      <c r="B65" s="5">
        <v>9</v>
      </c>
      <c r="C65" s="5">
        <v>1</v>
      </c>
      <c r="D65" s="5">
        <f t="shared" si="0"/>
        <v>9</v>
      </c>
      <c r="E65" s="29">
        <v>42942</v>
      </c>
      <c r="F65" s="5">
        <v>0</v>
      </c>
      <c r="G65" s="23" t="s">
        <v>19</v>
      </c>
      <c r="H65" s="5"/>
      <c r="I65" s="2">
        <f t="shared" si="1"/>
        <v>0</v>
      </c>
      <c r="J65" s="2">
        <f t="shared" si="2"/>
        <v>9</v>
      </c>
      <c r="K65" s="2">
        <f t="shared" si="3"/>
        <v>0</v>
      </c>
    </row>
    <row r="66" spans="1:11" ht="20.100000000000001" customHeight="1">
      <c r="A66" s="22" t="s">
        <v>41</v>
      </c>
      <c r="B66" s="5">
        <v>20</v>
      </c>
      <c r="C66" s="5">
        <v>1</v>
      </c>
      <c r="D66" s="5">
        <f t="shared" si="0"/>
        <v>20</v>
      </c>
      <c r="E66" s="29">
        <v>42947</v>
      </c>
      <c r="F66" s="5">
        <v>0</v>
      </c>
      <c r="G66" s="23" t="s">
        <v>19</v>
      </c>
      <c r="H66" s="5"/>
      <c r="I66" s="2">
        <f t="shared" si="1"/>
        <v>0</v>
      </c>
      <c r="J66" s="2">
        <f t="shared" si="2"/>
        <v>20</v>
      </c>
      <c r="K66" s="2">
        <f t="shared" si="3"/>
        <v>0</v>
      </c>
    </row>
    <row r="67" spans="1:11" ht="20.100000000000001" customHeight="1">
      <c r="A67" s="22" t="s">
        <v>41</v>
      </c>
      <c r="B67" s="5">
        <v>12</v>
      </c>
      <c r="C67" s="5">
        <v>1</v>
      </c>
      <c r="D67" s="5">
        <f t="shared" si="0"/>
        <v>12</v>
      </c>
      <c r="E67" s="29">
        <v>42950</v>
      </c>
      <c r="F67" s="5">
        <v>0</v>
      </c>
      <c r="G67" s="23" t="s">
        <v>19</v>
      </c>
      <c r="H67" s="5"/>
      <c r="I67" s="2">
        <f t="shared" si="1"/>
        <v>0</v>
      </c>
      <c r="J67" s="2">
        <f t="shared" si="2"/>
        <v>12</v>
      </c>
      <c r="K67" s="2">
        <f t="shared" si="3"/>
        <v>0</v>
      </c>
    </row>
    <row r="68" spans="1:11" ht="20.100000000000001" customHeight="1">
      <c r="A68" s="22" t="s">
        <v>41</v>
      </c>
      <c r="B68" s="5">
        <v>5</v>
      </c>
      <c r="C68" s="5">
        <v>1</v>
      </c>
      <c r="D68" s="5">
        <f t="shared" si="0"/>
        <v>5</v>
      </c>
      <c r="E68" s="29">
        <v>42952</v>
      </c>
      <c r="F68" s="5">
        <v>0</v>
      </c>
      <c r="G68" s="23" t="s">
        <v>19</v>
      </c>
      <c r="H68" s="5"/>
      <c r="I68" s="2">
        <f t="shared" si="1"/>
        <v>0</v>
      </c>
      <c r="J68" s="2">
        <f t="shared" si="2"/>
        <v>5</v>
      </c>
      <c r="K68" s="2">
        <f t="shared" si="3"/>
        <v>0</v>
      </c>
    </row>
    <row r="69" spans="1:11" ht="20.100000000000001" customHeight="1">
      <c r="A69" s="22" t="s">
        <v>41</v>
      </c>
      <c r="B69" s="5">
        <v>6</v>
      </c>
      <c r="C69" s="5">
        <v>1</v>
      </c>
      <c r="D69" s="5">
        <f t="shared" si="0"/>
        <v>6</v>
      </c>
      <c r="E69" s="29">
        <v>42943</v>
      </c>
      <c r="F69" s="5">
        <v>0</v>
      </c>
      <c r="G69" s="23" t="s">
        <v>19</v>
      </c>
      <c r="H69" s="5"/>
      <c r="I69" s="2">
        <f t="shared" si="1"/>
        <v>0</v>
      </c>
      <c r="J69" s="2">
        <f t="shared" si="2"/>
        <v>6</v>
      </c>
      <c r="K69" s="2">
        <f t="shared" si="3"/>
        <v>0</v>
      </c>
    </row>
    <row r="70" spans="1:11" ht="20.100000000000001" customHeight="1">
      <c r="A70" s="22" t="s">
        <v>41</v>
      </c>
      <c r="B70" s="5">
        <v>5</v>
      </c>
      <c r="C70" s="5">
        <v>1</v>
      </c>
      <c r="D70" s="5">
        <f t="shared" si="0"/>
        <v>5</v>
      </c>
      <c r="E70" s="29">
        <v>42955</v>
      </c>
      <c r="F70" s="5">
        <v>0</v>
      </c>
      <c r="G70" s="23" t="s">
        <v>19</v>
      </c>
      <c r="H70" s="5"/>
      <c r="I70" s="2">
        <f t="shared" si="1"/>
        <v>0</v>
      </c>
      <c r="J70" s="2">
        <f t="shared" si="2"/>
        <v>5</v>
      </c>
      <c r="K70" s="2">
        <f t="shared" si="3"/>
        <v>0</v>
      </c>
    </row>
    <row r="71" spans="1:11" ht="20.100000000000001" customHeight="1">
      <c r="A71" s="22" t="s">
        <v>41</v>
      </c>
      <c r="B71" s="5">
        <v>15</v>
      </c>
      <c r="C71" s="5">
        <v>1</v>
      </c>
      <c r="D71" s="5">
        <f t="shared" si="0"/>
        <v>15</v>
      </c>
      <c r="E71" s="29">
        <v>42961</v>
      </c>
      <c r="F71" s="5">
        <v>0</v>
      </c>
      <c r="G71" s="23" t="s">
        <v>19</v>
      </c>
      <c r="H71" s="5"/>
      <c r="I71" s="2">
        <f t="shared" si="1"/>
        <v>0</v>
      </c>
      <c r="J71" s="2">
        <f t="shared" si="2"/>
        <v>15</v>
      </c>
      <c r="K71" s="2">
        <f t="shared" si="3"/>
        <v>0</v>
      </c>
    </row>
    <row r="72" spans="1:11" ht="20.100000000000001" customHeight="1">
      <c r="A72" s="22" t="s">
        <v>41</v>
      </c>
      <c r="B72" s="5">
        <v>12</v>
      </c>
      <c r="C72" s="5">
        <v>1</v>
      </c>
      <c r="D72" s="5">
        <f t="shared" si="0"/>
        <v>12</v>
      </c>
      <c r="E72" s="29">
        <v>42962</v>
      </c>
      <c r="F72" s="5"/>
      <c r="G72" s="23" t="s">
        <v>19</v>
      </c>
      <c r="H72" s="5"/>
      <c r="I72" s="2">
        <f t="shared" si="1"/>
        <v>0</v>
      </c>
      <c r="J72" s="2">
        <f t="shared" si="2"/>
        <v>12</v>
      </c>
      <c r="K72" s="2">
        <f t="shared" si="3"/>
        <v>0</v>
      </c>
    </row>
    <row r="73" spans="1:11" ht="20.100000000000001" customHeight="1">
      <c r="A73" s="22" t="s">
        <v>41</v>
      </c>
      <c r="B73" s="5">
        <v>7</v>
      </c>
      <c r="C73" s="5">
        <v>1</v>
      </c>
      <c r="D73" s="5">
        <f t="shared" si="0"/>
        <v>7</v>
      </c>
      <c r="E73" s="29">
        <v>42982</v>
      </c>
      <c r="F73" s="5"/>
      <c r="G73" s="23" t="s">
        <v>19</v>
      </c>
      <c r="H73" s="5"/>
      <c r="I73" s="2">
        <f t="shared" si="1"/>
        <v>0</v>
      </c>
      <c r="J73" s="2">
        <f t="shared" si="2"/>
        <v>7</v>
      </c>
      <c r="K73" s="2">
        <f t="shared" si="3"/>
        <v>0</v>
      </c>
    </row>
    <row r="74" spans="1:11" ht="20.100000000000001" customHeight="1">
      <c r="A74" s="22" t="s">
        <v>41</v>
      </c>
      <c r="B74" s="5">
        <v>6</v>
      </c>
      <c r="C74" s="5">
        <v>1</v>
      </c>
      <c r="D74" s="5">
        <f t="shared" si="0"/>
        <v>6</v>
      </c>
      <c r="E74" s="29">
        <v>42983</v>
      </c>
      <c r="F74" s="5"/>
      <c r="G74" s="23" t="s">
        <v>19</v>
      </c>
      <c r="H74" s="5"/>
      <c r="I74" s="2">
        <f t="shared" si="1"/>
        <v>0</v>
      </c>
      <c r="J74" s="2">
        <f t="shared" si="2"/>
        <v>6</v>
      </c>
      <c r="K74" s="2">
        <f t="shared" si="3"/>
        <v>0</v>
      </c>
    </row>
    <row r="75" spans="1:11" ht="20.100000000000001" customHeight="1">
      <c r="A75" s="22" t="s">
        <v>41</v>
      </c>
      <c r="B75" s="5">
        <v>6</v>
      </c>
      <c r="C75" s="5">
        <v>1</v>
      </c>
      <c r="D75" s="5">
        <f t="shared" si="0"/>
        <v>6</v>
      </c>
      <c r="E75" s="29">
        <v>42984</v>
      </c>
      <c r="F75" s="5"/>
      <c r="G75" s="23" t="s">
        <v>19</v>
      </c>
      <c r="H75" s="5"/>
      <c r="I75" s="2">
        <f t="shared" si="1"/>
        <v>0</v>
      </c>
      <c r="J75" s="2">
        <f t="shared" si="2"/>
        <v>6</v>
      </c>
      <c r="K75" s="2">
        <f t="shared" si="3"/>
        <v>0</v>
      </c>
    </row>
    <row r="76" spans="1:11" ht="20.100000000000001" customHeight="1">
      <c r="A76" s="22" t="s">
        <v>41</v>
      </c>
      <c r="B76" s="5">
        <v>5</v>
      </c>
      <c r="C76" s="5">
        <v>1</v>
      </c>
      <c r="D76" s="5">
        <f t="shared" si="0"/>
        <v>5</v>
      </c>
      <c r="E76" s="29">
        <v>42988</v>
      </c>
      <c r="F76" s="5"/>
      <c r="G76" s="23" t="s">
        <v>19</v>
      </c>
      <c r="H76" s="5"/>
      <c r="I76" s="2">
        <f t="shared" si="1"/>
        <v>0</v>
      </c>
      <c r="J76" s="2">
        <f t="shared" si="2"/>
        <v>5</v>
      </c>
      <c r="K76" s="2">
        <f t="shared" si="3"/>
        <v>0</v>
      </c>
    </row>
    <row r="77" spans="1:11" ht="20.100000000000001" customHeight="1">
      <c r="A77" s="22" t="s">
        <v>41</v>
      </c>
      <c r="B77" s="5">
        <v>8</v>
      </c>
      <c r="C77" s="5">
        <v>1</v>
      </c>
      <c r="D77" s="5">
        <f t="shared" si="0"/>
        <v>8</v>
      </c>
      <c r="E77" s="29">
        <v>43001</v>
      </c>
      <c r="F77" s="5"/>
      <c r="G77" s="23" t="s">
        <v>19</v>
      </c>
      <c r="H77" s="5"/>
      <c r="I77" s="2">
        <f t="shared" si="1"/>
        <v>0</v>
      </c>
      <c r="J77" s="2">
        <f t="shared" si="2"/>
        <v>8</v>
      </c>
      <c r="K77" s="2">
        <f t="shared" si="3"/>
        <v>0</v>
      </c>
    </row>
    <row r="78" spans="1:11" ht="20.100000000000001" customHeight="1">
      <c r="A78" s="22" t="s">
        <v>41</v>
      </c>
      <c r="B78" s="62">
        <v>7</v>
      </c>
      <c r="C78" s="62">
        <v>1</v>
      </c>
      <c r="D78" s="62">
        <f t="shared" si="0"/>
        <v>7</v>
      </c>
      <c r="E78" s="64">
        <v>43002</v>
      </c>
      <c r="F78" s="43"/>
      <c r="G78" s="63" t="s">
        <v>19</v>
      </c>
      <c r="H78" s="43"/>
      <c r="I78" s="2">
        <f t="shared" si="1"/>
        <v>0</v>
      </c>
      <c r="J78" s="2">
        <f t="shared" si="2"/>
        <v>7</v>
      </c>
      <c r="K78" s="2">
        <f t="shared" si="3"/>
        <v>0</v>
      </c>
    </row>
    <row r="79" spans="1:11" ht="20.100000000000001" customHeight="1">
      <c r="A79" s="22" t="s">
        <v>41</v>
      </c>
      <c r="B79" s="62">
        <v>7</v>
      </c>
      <c r="C79" s="62">
        <v>1</v>
      </c>
      <c r="D79" s="62">
        <f t="shared" si="0"/>
        <v>7</v>
      </c>
      <c r="E79" s="64">
        <v>43003</v>
      </c>
      <c r="F79" s="43"/>
      <c r="G79" s="63" t="s">
        <v>19</v>
      </c>
      <c r="H79" s="43"/>
      <c r="I79" s="2">
        <f t="shared" si="1"/>
        <v>0</v>
      </c>
      <c r="J79" s="2">
        <f t="shared" si="2"/>
        <v>7</v>
      </c>
      <c r="K79" s="2">
        <f t="shared" si="3"/>
        <v>0</v>
      </c>
    </row>
    <row r="80" spans="1:11" ht="20.100000000000001" customHeight="1">
      <c r="A80" s="22" t="s">
        <v>41</v>
      </c>
      <c r="B80" s="62">
        <v>8.5</v>
      </c>
      <c r="C80" s="62">
        <v>1</v>
      </c>
      <c r="D80" s="62">
        <f t="shared" si="0"/>
        <v>8.5</v>
      </c>
      <c r="E80" s="64">
        <v>43004</v>
      </c>
      <c r="F80" s="43"/>
      <c r="G80" s="63" t="s">
        <v>19</v>
      </c>
      <c r="H80" s="43"/>
      <c r="I80" s="2">
        <f t="shared" si="1"/>
        <v>0</v>
      </c>
      <c r="J80" s="2">
        <f t="shared" si="2"/>
        <v>8.5</v>
      </c>
      <c r="K80" s="2">
        <f t="shared" si="3"/>
        <v>0</v>
      </c>
    </row>
    <row r="81" spans="1:11" ht="20.100000000000001" customHeight="1">
      <c r="A81" s="22" t="s">
        <v>41</v>
      </c>
      <c r="B81" s="62">
        <v>6</v>
      </c>
      <c r="C81" s="62">
        <v>1</v>
      </c>
      <c r="D81" s="62">
        <f t="shared" si="0"/>
        <v>6</v>
      </c>
      <c r="E81" s="64">
        <v>43005</v>
      </c>
      <c r="F81" s="43"/>
      <c r="G81" s="63" t="s">
        <v>19</v>
      </c>
      <c r="H81" s="43"/>
      <c r="I81" s="2">
        <f t="shared" si="1"/>
        <v>0</v>
      </c>
      <c r="J81" s="2">
        <f t="shared" si="2"/>
        <v>6</v>
      </c>
      <c r="K81" s="2">
        <f t="shared" si="3"/>
        <v>0</v>
      </c>
    </row>
    <row r="82" spans="1:11" ht="20.100000000000001" customHeight="1">
      <c r="A82" s="22" t="s">
        <v>41</v>
      </c>
      <c r="B82" s="62">
        <v>7</v>
      </c>
      <c r="C82" s="62">
        <v>1</v>
      </c>
      <c r="D82" s="62">
        <f t="shared" si="0"/>
        <v>7</v>
      </c>
      <c r="E82" s="64">
        <v>43006</v>
      </c>
      <c r="F82" s="43"/>
      <c r="G82" s="63" t="s">
        <v>19</v>
      </c>
      <c r="H82" s="43"/>
      <c r="I82" s="2">
        <f t="shared" si="1"/>
        <v>0</v>
      </c>
      <c r="J82" s="2">
        <f t="shared" si="2"/>
        <v>7</v>
      </c>
      <c r="K82" s="2">
        <f t="shared" si="3"/>
        <v>0</v>
      </c>
    </row>
    <row r="83" spans="1:11" ht="20.100000000000001" customHeight="1">
      <c r="A83" s="22" t="s">
        <v>41</v>
      </c>
      <c r="B83" s="62"/>
      <c r="C83" s="62"/>
      <c r="D83" s="62"/>
      <c r="E83" s="62"/>
      <c r="F83" s="43"/>
      <c r="G83" s="63"/>
      <c r="H83" s="43"/>
      <c r="I83" s="2"/>
      <c r="J83" s="2"/>
      <c r="K83" s="2"/>
    </row>
    <row r="84" spans="1:11" ht="35.25" customHeight="1">
      <c r="A84" s="124" t="s">
        <v>15</v>
      </c>
      <c r="B84" s="125"/>
      <c r="C84" s="125"/>
      <c r="D84" s="125"/>
      <c r="E84" s="125"/>
      <c r="F84" s="126"/>
      <c r="G84" s="127">
        <f>SUM(D:D)</f>
        <v>1873.75</v>
      </c>
      <c r="H84" s="128"/>
      <c r="I84" s="2">
        <f>SUMIF(G:G,"ابوبكر",D:D)</f>
        <v>2.5</v>
      </c>
      <c r="J84" s="2">
        <f>SUMIF(G:G,"يونس",D:D)</f>
        <v>1334.75</v>
      </c>
      <c r="K84" s="2">
        <f>SUMIF(G:G,"كمال",D:D)</f>
        <v>536.5</v>
      </c>
    </row>
    <row r="85" spans="1:11">
      <c r="H85">
        <f>G84</f>
        <v>1873.75</v>
      </c>
    </row>
    <row r="89" spans="1:11">
      <c r="C89" s="79"/>
    </row>
  </sheetData>
  <mergeCells count="4">
    <mergeCell ref="A84:F84"/>
    <mergeCell ref="G84:H84"/>
    <mergeCell ref="M10:N11"/>
    <mergeCell ref="A1:H1"/>
  </mergeCells>
  <hyperlinks>
    <hyperlink ref="M10:N11" location="'الرئيسية1 '!A1" display="القائمة الرئيسية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rightToLeft="1" zoomScale="80" zoomScaleNormal="80" workbookViewId="0">
      <selection activeCell="J10" sqref="J10:K11"/>
    </sheetView>
  </sheetViews>
  <sheetFormatPr defaultRowHeight="15"/>
  <cols>
    <col min="1" max="1" width="32.6640625" customWidth="1"/>
    <col min="2" max="2" width="11" customWidth="1"/>
    <col min="3" max="3" width="12.33203125" customWidth="1"/>
    <col min="4" max="4" width="13.109375" customWidth="1"/>
    <col min="5" max="5" width="11.21875" customWidth="1"/>
    <col min="6" max="6" width="12.44140625" customWidth="1"/>
    <col min="7" max="7" width="11" customWidth="1"/>
    <col min="8" max="8" width="15.6640625" customWidth="1"/>
    <col min="12" max="12" width="15.33203125" customWidth="1"/>
    <col min="13" max="13" width="15.88671875" customWidth="1"/>
    <col min="14" max="14" width="14.109375" customWidth="1"/>
  </cols>
  <sheetData>
    <row r="1" spans="1:14" ht="35.25" customHeight="1">
      <c r="A1" s="134" t="s">
        <v>141</v>
      </c>
      <c r="B1" s="134"/>
      <c r="C1" s="134"/>
      <c r="D1" s="134"/>
      <c r="E1" s="134"/>
      <c r="F1" s="134"/>
      <c r="G1" s="134"/>
      <c r="H1" s="134"/>
    </row>
    <row r="2" spans="1:14" ht="45.75" customHeight="1">
      <c r="A2" s="10" t="s">
        <v>8</v>
      </c>
      <c r="B2" s="10" t="s">
        <v>9</v>
      </c>
      <c r="C2" s="10" t="s">
        <v>10</v>
      </c>
      <c r="D2" s="10" t="s">
        <v>11</v>
      </c>
      <c r="E2" s="10" t="s">
        <v>12</v>
      </c>
      <c r="F2" s="10" t="s">
        <v>14</v>
      </c>
      <c r="G2" s="10" t="s">
        <v>13</v>
      </c>
      <c r="H2" s="10" t="s">
        <v>6</v>
      </c>
    </row>
    <row r="3" spans="1:14" ht="20.100000000000001" customHeight="1">
      <c r="A3" s="13"/>
      <c r="B3" s="105"/>
      <c r="C3" s="102"/>
      <c r="D3" s="12">
        <f>B3*C3</f>
        <v>0</v>
      </c>
      <c r="E3" s="104"/>
      <c r="F3" s="12"/>
      <c r="G3" s="12" t="s">
        <v>18</v>
      </c>
      <c r="H3" s="12"/>
    </row>
    <row r="4" spans="1:14" ht="20.100000000000001" customHeight="1">
      <c r="A4" s="13"/>
      <c r="B4" s="97"/>
      <c r="C4" s="98"/>
      <c r="D4" s="12">
        <f t="shared" ref="D4:D8" si="0">B4*C4</f>
        <v>0</v>
      </c>
      <c r="E4" s="104"/>
      <c r="F4" s="12"/>
      <c r="G4" s="12" t="s">
        <v>18</v>
      </c>
      <c r="H4" s="12"/>
    </row>
    <row r="5" spans="1:14" ht="20.100000000000001" customHeight="1">
      <c r="A5" s="13"/>
      <c r="B5" s="13"/>
      <c r="C5" s="102"/>
      <c r="D5" s="12">
        <f t="shared" si="0"/>
        <v>0</v>
      </c>
      <c r="E5" s="104"/>
      <c r="F5" s="12"/>
      <c r="G5" s="12" t="s">
        <v>18</v>
      </c>
      <c r="H5" s="12"/>
      <c r="K5" s="42">
        <f>'الرئيسية1 '!N19</f>
        <v>0</v>
      </c>
      <c r="L5" s="80" t="str">
        <f>'الرئيسية1 '!J19</f>
        <v>&lt;10/10/3000</v>
      </c>
      <c r="M5" s="80" t="str">
        <f>'الرئيسية1 '!E19</f>
        <v>&gt;30/9/2016</v>
      </c>
      <c r="N5" s="42">
        <f>SUMIFS(D3:D39,E3:E39,M5,E3:E39,L5,G3:G39,K5)</f>
        <v>0</v>
      </c>
    </row>
    <row r="6" spans="1:14" ht="20.100000000000001" customHeight="1">
      <c r="A6" s="13"/>
      <c r="B6" s="102"/>
      <c r="C6" s="102"/>
      <c r="D6" s="12">
        <f t="shared" si="0"/>
        <v>0</v>
      </c>
      <c r="E6" s="104"/>
      <c r="F6" s="12"/>
      <c r="G6" s="12" t="s">
        <v>18</v>
      </c>
      <c r="H6" s="12"/>
    </row>
    <row r="7" spans="1:14" ht="20.100000000000001" customHeight="1">
      <c r="A7" s="13"/>
      <c r="B7" s="102"/>
      <c r="C7" s="102"/>
      <c r="D7" s="12">
        <f t="shared" si="0"/>
        <v>0</v>
      </c>
      <c r="E7" s="104"/>
      <c r="F7" s="12"/>
      <c r="G7" s="12" t="s">
        <v>18</v>
      </c>
      <c r="H7" s="12"/>
    </row>
    <row r="8" spans="1:14" ht="20.100000000000001" customHeight="1">
      <c r="A8" s="13"/>
      <c r="B8" s="102"/>
      <c r="C8" s="102"/>
      <c r="D8" s="12">
        <f t="shared" si="0"/>
        <v>0</v>
      </c>
      <c r="E8" s="104"/>
      <c r="F8" s="12"/>
      <c r="G8" s="12" t="s">
        <v>18</v>
      </c>
      <c r="H8" s="12"/>
    </row>
    <row r="9" spans="1:14" ht="20.100000000000001" customHeight="1">
      <c r="A9" s="13"/>
      <c r="B9" s="106"/>
      <c r="C9" s="97"/>
      <c r="D9" s="12"/>
      <c r="E9" s="104"/>
      <c r="F9" s="12"/>
      <c r="G9" s="12" t="s">
        <v>18</v>
      </c>
      <c r="H9" s="12"/>
    </row>
    <row r="10" spans="1:14" ht="20.100000000000001" customHeight="1">
      <c r="A10" s="13"/>
      <c r="B10" s="106"/>
      <c r="C10" s="97"/>
      <c r="D10" s="12"/>
      <c r="E10" s="104"/>
      <c r="F10" s="12"/>
      <c r="G10" s="12" t="s">
        <v>18</v>
      </c>
      <c r="H10" s="12"/>
      <c r="J10" s="129" t="s">
        <v>17</v>
      </c>
      <c r="K10" s="129"/>
    </row>
    <row r="11" spans="1:14" ht="20.100000000000001" customHeight="1">
      <c r="A11" s="13"/>
      <c r="B11" s="106"/>
      <c r="C11" s="97"/>
      <c r="D11" s="12"/>
      <c r="E11" s="104"/>
      <c r="F11" s="12"/>
      <c r="G11" s="12" t="s">
        <v>18</v>
      </c>
      <c r="H11" s="12"/>
      <c r="J11" s="129"/>
      <c r="K11" s="129"/>
    </row>
    <row r="12" spans="1:14" ht="20.100000000000001" customHeight="1">
      <c r="A12" s="13"/>
      <c r="B12" s="103"/>
      <c r="C12" s="97"/>
      <c r="D12" s="12"/>
      <c r="E12" s="104"/>
      <c r="F12" s="12"/>
      <c r="G12" s="12" t="s">
        <v>18</v>
      </c>
      <c r="H12" s="12"/>
    </row>
    <row r="13" spans="1:14" ht="20.100000000000001" customHeight="1">
      <c r="A13" s="13"/>
      <c r="B13" s="97"/>
      <c r="C13" s="97"/>
      <c r="D13" s="12"/>
      <c r="E13" s="104"/>
      <c r="F13" s="12"/>
      <c r="G13" s="12" t="s">
        <v>18</v>
      </c>
      <c r="H13" s="12"/>
    </row>
    <row r="14" spans="1:14" ht="20.100000000000001" customHeight="1">
      <c r="A14" s="13"/>
      <c r="B14" s="97"/>
      <c r="C14" s="97"/>
      <c r="D14" s="12"/>
      <c r="E14" s="104"/>
      <c r="F14" s="12"/>
      <c r="G14" s="12" t="s">
        <v>18</v>
      </c>
      <c r="H14" s="12"/>
    </row>
    <row r="15" spans="1:14" ht="20.100000000000001" customHeight="1">
      <c r="A15" s="13"/>
      <c r="B15" s="97"/>
      <c r="C15" s="97"/>
      <c r="D15" s="12"/>
      <c r="E15" s="104"/>
      <c r="F15" s="12"/>
      <c r="G15" s="12" t="s">
        <v>18</v>
      </c>
      <c r="H15" s="12"/>
    </row>
    <row r="16" spans="1:14" ht="20.100000000000001" customHeight="1">
      <c r="A16" s="13"/>
      <c r="B16" s="102"/>
      <c r="C16" s="97"/>
      <c r="D16" s="12"/>
      <c r="E16" s="104"/>
      <c r="F16" s="12"/>
      <c r="G16" s="12" t="s">
        <v>18</v>
      </c>
      <c r="H16" s="12"/>
    </row>
    <row r="17" spans="1:8" ht="20.100000000000001" customHeight="1">
      <c r="A17" s="13"/>
      <c r="B17" s="97"/>
      <c r="C17" s="102"/>
      <c r="D17" s="12"/>
      <c r="E17" s="104"/>
      <c r="F17" s="12"/>
      <c r="G17" s="12" t="s">
        <v>18</v>
      </c>
      <c r="H17" s="11"/>
    </row>
    <row r="18" spans="1:8" ht="20.100000000000001" customHeight="1">
      <c r="A18" s="13"/>
      <c r="B18" s="102"/>
      <c r="C18" s="102"/>
      <c r="D18" s="12"/>
      <c r="E18" s="104"/>
      <c r="F18" s="12"/>
      <c r="G18" s="12" t="s">
        <v>18</v>
      </c>
      <c r="H18" s="3"/>
    </row>
    <row r="19" spans="1:8" ht="20.100000000000001" customHeight="1">
      <c r="A19" s="5"/>
      <c r="B19" s="5"/>
      <c r="C19" s="5"/>
      <c r="D19" s="5"/>
      <c r="E19" s="29"/>
      <c r="F19" s="5"/>
      <c r="G19" s="12" t="s">
        <v>18</v>
      </c>
      <c r="H19" s="3"/>
    </row>
    <row r="20" spans="1:8" ht="20.100000000000001" customHeight="1">
      <c r="A20" s="3"/>
      <c r="B20" s="3"/>
      <c r="C20" s="3"/>
      <c r="D20" s="5"/>
      <c r="E20" s="3"/>
      <c r="F20" s="3"/>
      <c r="G20" s="12" t="s">
        <v>18</v>
      </c>
      <c r="H20" s="3"/>
    </row>
    <row r="21" spans="1:8" ht="20.100000000000001" customHeight="1">
      <c r="A21" s="3"/>
      <c r="B21" s="3"/>
      <c r="C21" s="3"/>
      <c r="D21" s="5">
        <f t="shared" ref="D21:D22" si="1">B21*C21</f>
        <v>0</v>
      </c>
      <c r="E21" s="3"/>
      <c r="F21" s="3"/>
      <c r="G21" s="12" t="s">
        <v>18</v>
      </c>
      <c r="H21" s="3"/>
    </row>
    <row r="22" spans="1:8" ht="20.100000000000001" customHeight="1">
      <c r="A22" s="3"/>
      <c r="B22" s="3"/>
      <c r="C22" s="3"/>
      <c r="D22" s="5">
        <f t="shared" si="1"/>
        <v>0</v>
      </c>
      <c r="E22" s="3"/>
      <c r="F22" s="3"/>
      <c r="G22" s="3"/>
      <c r="H22" s="3"/>
    </row>
    <row r="23" spans="1:8" ht="20.100000000000001" customHeight="1">
      <c r="A23" s="3"/>
      <c r="B23" s="3"/>
      <c r="C23" s="3"/>
      <c r="D23" s="3">
        <f t="shared" ref="D23" si="2">B23*C23</f>
        <v>0</v>
      </c>
      <c r="E23" s="3"/>
      <c r="F23" s="3"/>
      <c r="G23" s="3"/>
      <c r="H23" s="3"/>
    </row>
    <row r="24" spans="1:8" ht="35.25" customHeight="1">
      <c r="A24" s="124" t="s">
        <v>15</v>
      </c>
      <c r="B24" s="125"/>
      <c r="C24" s="125"/>
      <c r="D24" s="125"/>
      <c r="E24" s="125"/>
      <c r="F24" s="126"/>
      <c r="G24" s="127">
        <f>SUM(D3:D23)</f>
        <v>0</v>
      </c>
      <c r="H24" s="128"/>
    </row>
    <row r="25" spans="1:8">
      <c r="H25">
        <f>G24</f>
        <v>0</v>
      </c>
    </row>
    <row r="30" spans="1:8">
      <c r="C30" s="79"/>
    </row>
  </sheetData>
  <mergeCells count="4">
    <mergeCell ref="A24:F24"/>
    <mergeCell ref="G24:H24"/>
    <mergeCell ref="J10:K11"/>
    <mergeCell ref="A1:H1"/>
  </mergeCells>
  <hyperlinks>
    <hyperlink ref="J10:K11" location="'الرئيسية1 '!A1" display="القائمة الرئيسية"/>
  </hyperlinks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rightToLeft="1" zoomScale="80" zoomScaleNormal="80" workbookViewId="0">
      <selection activeCell="J10" sqref="J10:K11"/>
    </sheetView>
  </sheetViews>
  <sheetFormatPr defaultRowHeight="15"/>
  <cols>
    <col min="1" max="1" width="25.88671875" customWidth="1"/>
    <col min="2" max="2" width="11" customWidth="1"/>
    <col min="3" max="3" width="12.33203125" customWidth="1"/>
    <col min="4" max="4" width="13.109375" customWidth="1"/>
    <col min="5" max="5" width="13.44140625" customWidth="1"/>
    <col min="6" max="6" width="12.44140625" customWidth="1"/>
    <col min="7" max="7" width="11" customWidth="1"/>
    <col min="8" max="8" width="15.6640625" customWidth="1"/>
    <col min="9" max="9" width="9.88671875" bestFit="1" customWidth="1"/>
    <col min="12" max="12" width="13.6640625" customWidth="1"/>
    <col min="13" max="13" width="14" customWidth="1"/>
    <col min="14" max="14" width="15.44140625" customWidth="1"/>
  </cols>
  <sheetData>
    <row r="1" spans="1:14" ht="32.25" customHeight="1">
      <c r="A1" s="134" t="s">
        <v>146</v>
      </c>
      <c r="B1" s="134"/>
      <c r="C1" s="134"/>
      <c r="D1" s="134"/>
      <c r="E1" s="134"/>
      <c r="F1" s="134"/>
      <c r="G1" s="134"/>
      <c r="H1" s="134"/>
    </row>
    <row r="2" spans="1:14" ht="45.75" customHeight="1" thickBot="1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14</v>
      </c>
      <c r="G2" s="4" t="s">
        <v>13</v>
      </c>
      <c r="H2" s="4" t="s">
        <v>6</v>
      </c>
    </row>
    <row r="3" spans="1:14" ht="24.95" customHeight="1" thickBot="1">
      <c r="A3" s="91" t="s">
        <v>160</v>
      </c>
      <c r="B3" s="92">
        <v>250</v>
      </c>
      <c r="C3" s="92">
        <v>30</v>
      </c>
      <c r="D3" s="118">
        <f>B3*C3</f>
        <v>7500</v>
      </c>
      <c r="E3" s="117">
        <v>43286</v>
      </c>
      <c r="F3" s="13"/>
      <c r="G3" s="13" t="s">
        <v>18</v>
      </c>
      <c r="H3" s="13"/>
      <c r="I3" s="79"/>
    </row>
    <row r="4" spans="1:14" ht="24.95" customHeight="1" thickBot="1">
      <c r="A4" s="91" t="s">
        <v>164</v>
      </c>
      <c r="B4" s="93">
        <v>220</v>
      </c>
      <c r="C4" s="96">
        <v>50</v>
      </c>
      <c r="D4" s="118">
        <f>B4*C4</f>
        <v>11000</v>
      </c>
      <c r="E4" s="117">
        <v>43292</v>
      </c>
      <c r="F4" s="13"/>
      <c r="G4" s="13" t="s">
        <v>18</v>
      </c>
      <c r="H4" s="13"/>
      <c r="I4" s="7"/>
    </row>
    <row r="5" spans="1:14" ht="24.95" customHeight="1" thickBot="1">
      <c r="A5" s="91" t="s">
        <v>164</v>
      </c>
      <c r="B5" s="93">
        <v>240</v>
      </c>
      <c r="C5" s="96">
        <v>60</v>
      </c>
      <c r="D5" s="118">
        <f t="shared" ref="D5:D9" si="0">B5*C5</f>
        <v>14400</v>
      </c>
      <c r="E5" s="117">
        <v>43302</v>
      </c>
      <c r="F5" s="13"/>
      <c r="G5" s="13" t="s">
        <v>18</v>
      </c>
      <c r="H5" s="13"/>
      <c r="I5" s="79"/>
    </row>
    <row r="6" spans="1:14" ht="24.95" customHeight="1" thickBot="1">
      <c r="A6" s="91"/>
      <c r="B6" s="93"/>
      <c r="C6" s="96"/>
      <c r="D6" s="118">
        <f t="shared" si="0"/>
        <v>0</v>
      </c>
      <c r="E6" s="117"/>
      <c r="F6" s="13"/>
      <c r="G6" s="13" t="s">
        <v>18</v>
      </c>
      <c r="H6" s="121"/>
    </row>
    <row r="7" spans="1:14" ht="24.95" customHeight="1" thickBot="1">
      <c r="A7" s="91"/>
      <c r="B7" s="92"/>
      <c r="C7" s="92"/>
      <c r="D7" s="118">
        <f t="shared" si="0"/>
        <v>0</v>
      </c>
      <c r="E7" s="117"/>
      <c r="F7" s="13"/>
      <c r="G7" s="13" t="s">
        <v>18</v>
      </c>
      <c r="H7" s="13"/>
      <c r="K7" s="42">
        <f>'الرئيسية1 '!N19</f>
        <v>0</v>
      </c>
      <c r="L7" s="80" t="str">
        <f>'الرئيسية1 '!J19</f>
        <v>&lt;10/10/3000</v>
      </c>
      <c r="M7" s="80" t="str">
        <f>'الرئيسية1 '!E19</f>
        <v>&gt;30/9/2016</v>
      </c>
      <c r="N7" s="42">
        <f>SUMIFS(D3:D33,E3:E33,M7,E3:E33,L7,G3:G33,K7)</f>
        <v>0</v>
      </c>
    </row>
    <row r="8" spans="1:14" ht="24.95" customHeight="1" thickBot="1">
      <c r="A8" s="91"/>
      <c r="B8" s="13"/>
      <c r="C8" s="92"/>
      <c r="D8" s="118">
        <f t="shared" si="0"/>
        <v>0</v>
      </c>
      <c r="E8" s="117"/>
      <c r="F8" s="13"/>
      <c r="G8" s="13" t="s">
        <v>18</v>
      </c>
      <c r="H8" s="13"/>
    </row>
    <row r="9" spans="1:14" ht="24.95" customHeight="1" thickBot="1">
      <c r="A9" s="91"/>
      <c r="B9" s="94"/>
      <c r="C9" s="93"/>
      <c r="D9" s="118">
        <f t="shared" si="0"/>
        <v>0</v>
      </c>
      <c r="E9" s="117"/>
      <c r="F9" s="13"/>
      <c r="G9" s="13" t="s">
        <v>18</v>
      </c>
      <c r="H9" s="13"/>
    </row>
    <row r="10" spans="1:14" ht="24.95" customHeight="1" thickBot="1">
      <c r="A10" s="91"/>
      <c r="B10" s="93"/>
      <c r="C10" s="93"/>
      <c r="D10" s="118">
        <f t="shared" ref="D10:D28" si="1">B10*C10</f>
        <v>0</v>
      </c>
      <c r="E10" s="117"/>
      <c r="F10" s="13"/>
      <c r="G10" s="13" t="s">
        <v>18</v>
      </c>
      <c r="H10" s="13"/>
      <c r="J10" s="136" t="s">
        <v>17</v>
      </c>
      <c r="K10" s="137"/>
    </row>
    <row r="11" spans="1:14" ht="24.95" customHeight="1" thickBot="1">
      <c r="A11" s="91"/>
      <c r="B11" s="93"/>
      <c r="C11" s="93"/>
      <c r="D11" s="118">
        <f t="shared" si="1"/>
        <v>0</v>
      </c>
      <c r="E11" s="117"/>
      <c r="F11" s="13"/>
      <c r="G11" s="13" t="s">
        <v>18</v>
      </c>
      <c r="H11" s="13"/>
      <c r="J11" s="138"/>
      <c r="K11" s="139"/>
    </row>
    <row r="12" spans="1:14" ht="24.95" customHeight="1" thickBot="1">
      <c r="A12" s="91"/>
      <c r="B12" s="93"/>
      <c r="C12" s="93"/>
      <c r="D12" s="118">
        <f t="shared" si="1"/>
        <v>0</v>
      </c>
      <c r="E12" s="117"/>
      <c r="F12" s="13"/>
      <c r="G12" s="13" t="s">
        <v>18</v>
      </c>
      <c r="H12" s="13"/>
    </row>
    <row r="13" spans="1:14" ht="24.95" customHeight="1" thickBot="1">
      <c r="A13" s="91"/>
      <c r="B13" s="93"/>
      <c r="C13" s="96"/>
      <c r="D13" s="118">
        <f t="shared" si="1"/>
        <v>0</v>
      </c>
      <c r="E13" s="117"/>
      <c r="F13" s="13"/>
      <c r="G13" s="13" t="s">
        <v>18</v>
      </c>
      <c r="H13" s="13"/>
    </row>
    <row r="14" spans="1:14" ht="24.95" customHeight="1" thickBot="1">
      <c r="A14" s="91"/>
      <c r="B14" s="92"/>
      <c r="C14" s="92"/>
      <c r="D14" s="119">
        <f>B14*C14</f>
        <v>0</v>
      </c>
      <c r="E14" s="117"/>
      <c r="F14" s="119"/>
      <c r="G14" s="119" t="s">
        <v>18</v>
      </c>
      <c r="H14" s="119"/>
    </row>
    <row r="15" spans="1:14" ht="24.95" customHeight="1" thickBot="1">
      <c r="A15" s="91"/>
      <c r="B15" s="93"/>
      <c r="C15" s="96"/>
      <c r="D15" s="120">
        <f t="shared" si="1"/>
        <v>0</v>
      </c>
      <c r="E15" s="117"/>
      <c r="F15" s="12"/>
      <c r="G15" s="12" t="s">
        <v>18</v>
      </c>
      <c r="H15" s="12"/>
    </row>
    <row r="16" spans="1:14" ht="24.95" customHeight="1" thickBot="1">
      <c r="A16" s="91"/>
      <c r="B16" s="92"/>
      <c r="C16" s="92"/>
      <c r="D16" s="119">
        <f t="shared" si="1"/>
        <v>0</v>
      </c>
      <c r="E16" s="117"/>
      <c r="F16" s="119"/>
      <c r="G16" s="119" t="s">
        <v>18</v>
      </c>
      <c r="H16" s="119"/>
    </row>
    <row r="17" spans="1:9" ht="24.95" customHeight="1" thickBot="1">
      <c r="A17" s="91"/>
      <c r="B17" s="92"/>
      <c r="C17" s="92"/>
      <c r="D17" s="12">
        <f t="shared" si="1"/>
        <v>0</v>
      </c>
      <c r="E17" s="117"/>
      <c r="F17" s="12"/>
      <c r="G17" s="12" t="s">
        <v>18</v>
      </c>
      <c r="H17" s="12"/>
    </row>
    <row r="18" spans="1:9" ht="24.95" customHeight="1" thickBot="1">
      <c r="A18" s="91"/>
      <c r="B18" s="92"/>
      <c r="C18" s="92"/>
      <c r="D18" s="12">
        <f t="shared" si="1"/>
        <v>0</v>
      </c>
      <c r="E18" s="117"/>
      <c r="F18" s="12"/>
      <c r="G18" s="12" t="s">
        <v>18</v>
      </c>
      <c r="H18" s="12"/>
      <c r="I18" s="79">
        <v>43229</v>
      </c>
    </row>
    <row r="19" spans="1:9" ht="24.95" customHeight="1" thickBot="1">
      <c r="A19" s="91"/>
      <c r="B19" s="92"/>
      <c r="C19" s="92"/>
      <c r="D19" s="12">
        <f>B19*C19</f>
        <v>0</v>
      </c>
      <c r="E19" s="117"/>
      <c r="F19" s="12"/>
      <c r="G19" s="12" t="s">
        <v>18</v>
      </c>
      <c r="H19" s="12"/>
      <c r="I19" s="79">
        <v>43212</v>
      </c>
    </row>
    <row r="20" spans="1:9" ht="24.95" customHeight="1" thickBot="1">
      <c r="A20" s="91"/>
      <c r="B20" s="92"/>
      <c r="C20" s="92"/>
      <c r="D20" s="12">
        <f>B20*C20</f>
        <v>0</v>
      </c>
      <c r="E20" s="117"/>
      <c r="F20" s="12"/>
      <c r="G20" s="12" t="s">
        <v>18</v>
      </c>
      <c r="H20" s="12"/>
    </row>
    <row r="21" spans="1:9" ht="24.95" customHeight="1" thickBot="1">
      <c r="A21" s="91"/>
      <c r="B21" s="92"/>
      <c r="C21" s="92"/>
      <c r="D21" s="12">
        <f t="shared" si="1"/>
        <v>0</v>
      </c>
      <c r="E21" s="117"/>
      <c r="F21" s="12"/>
      <c r="G21" s="12" t="s">
        <v>18</v>
      </c>
      <c r="H21" s="12"/>
      <c r="I21" s="79">
        <v>43235</v>
      </c>
    </row>
    <row r="22" spans="1:9" ht="24.95" customHeight="1" thickBot="1">
      <c r="A22" s="91"/>
      <c r="B22" s="92"/>
      <c r="C22" s="93"/>
      <c r="D22" s="12">
        <f>B22*C22</f>
        <v>0</v>
      </c>
      <c r="E22" s="117"/>
      <c r="F22" s="12"/>
      <c r="G22" s="12" t="s">
        <v>18</v>
      </c>
      <c r="H22" s="12"/>
      <c r="I22" s="79">
        <v>43222</v>
      </c>
    </row>
    <row r="23" spans="1:9" ht="24.95" customHeight="1" thickBot="1">
      <c r="A23" s="91"/>
      <c r="B23" s="92"/>
      <c r="C23" s="93"/>
      <c r="D23" s="12">
        <f t="shared" si="1"/>
        <v>0</v>
      </c>
      <c r="E23" s="117"/>
      <c r="F23" s="12"/>
      <c r="G23" s="12" t="s">
        <v>18</v>
      </c>
      <c r="H23" s="12"/>
      <c r="I23" s="79">
        <v>43255</v>
      </c>
    </row>
    <row r="24" spans="1:9" ht="24.95" customHeight="1" thickBot="1">
      <c r="A24" s="91"/>
      <c r="B24" s="92"/>
      <c r="C24" s="93"/>
      <c r="D24" s="12">
        <f t="shared" si="1"/>
        <v>0</v>
      </c>
      <c r="E24" s="117"/>
      <c r="F24" s="12"/>
      <c r="G24" s="12" t="s">
        <v>18</v>
      </c>
      <c r="H24" s="12"/>
      <c r="I24" s="79">
        <v>43251</v>
      </c>
    </row>
    <row r="25" spans="1:9" ht="24.95" customHeight="1" thickBot="1">
      <c r="A25" s="91"/>
      <c r="B25" s="92"/>
      <c r="C25" s="92"/>
      <c r="D25" s="12">
        <f>B25*C25</f>
        <v>0</v>
      </c>
      <c r="E25" s="117"/>
      <c r="F25" s="12"/>
      <c r="G25" s="12" t="s">
        <v>18</v>
      </c>
      <c r="H25" s="12"/>
    </row>
    <row r="26" spans="1:9" ht="24.95" customHeight="1" thickBot="1">
      <c r="A26" s="91"/>
      <c r="B26" s="92"/>
      <c r="C26" s="93"/>
      <c r="D26" s="12">
        <f>B26*C26</f>
        <v>0</v>
      </c>
      <c r="E26" s="117"/>
      <c r="F26" s="12"/>
      <c r="G26" s="12" t="s">
        <v>18</v>
      </c>
      <c r="H26" s="12"/>
    </row>
    <row r="27" spans="1:9" ht="24.95" customHeight="1" thickBot="1">
      <c r="A27" s="91"/>
      <c r="B27" s="92"/>
      <c r="C27" s="93"/>
      <c r="D27" s="12">
        <f t="shared" si="1"/>
        <v>0</v>
      </c>
      <c r="E27" s="117"/>
      <c r="F27" s="12"/>
      <c r="G27" s="12" t="s">
        <v>18</v>
      </c>
      <c r="H27" s="12"/>
      <c r="I27" s="79">
        <v>43262</v>
      </c>
    </row>
    <row r="28" spans="1:9" ht="24.95" customHeight="1" thickBot="1">
      <c r="A28" s="91"/>
      <c r="B28" s="92"/>
      <c r="C28" s="93"/>
      <c r="D28" s="12">
        <f t="shared" si="1"/>
        <v>0</v>
      </c>
      <c r="E28" s="117"/>
      <c r="F28" s="12"/>
      <c r="G28" s="12" t="s">
        <v>18</v>
      </c>
      <c r="H28" s="12"/>
      <c r="I28" s="79">
        <v>43260</v>
      </c>
    </row>
    <row r="29" spans="1:9" ht="24.95" customHeight="1" thickBot="1">
      <c r="A29" s="91"/>
      <c r="B29" s="93"/>
      <c r="C29" s="92"/>
      <c r="D29" s="12"/>
      <c r="E29" s="117"/>
      <c r="F29" s="12"/>
      <c r="G29" s="12" t="s">
        <v>18</v>
      </c>
      <c r="H29" s="12"/>
    </row>
    <row r="30" spans="1:9" ht="24.95" customHeight="1" thickBot="1">
      <c r="A30" s="91"/>
      <c r="B30" s="93"/>
      <c r="C30" s="95"/>
      <c r="D30" s="5"/>
      <c r="E30" s="117"/>
      <c r="F30" s="5"/>
      <c r="G30" s="5" t="s">
        <v>18</v>
      </c>
      <c r="H30" s="5"/>
    </row>
    <row r="31" spans="1:9" ht="24.95" customHeight="1" thickBot="1">
      <c r="A31" s="5"/>
      <c r="B31" s="5"/>
      <c r="C31" s="95"/>
      <c r="D31" s="5"/>
      <c r="E31" s="115"/>
      <c r="F31" s="5"/>
      <c r="G31" s="5" t="s">
        <v>18</v>
      </c>
      <c r="H31" s="5"/>
    </row>
    <row r="32" spans="1:9" ht="24.95" customHeight="1" thickBot="1">
      <c r="A32" s="5"/>
      <c r="B32" s="5"/>
      <c r="C32" s="95"/>
      <c r="D32" s="5"/>
      <c r="E32" s="115"/>
      <c r="F32" s="5"/>
      <c r="G32" s="5" t="s">
        <v>18</v>
      </c>
      <c r="H32" s="5"/>
    </row>
    <row r="33" spans="1:8" ht="24.95" customHeight="1">
      <c r="A33" s="5"/>
      <c r="B33" s="5"/>
      <c r="C33" s="5"/>
      <c r="D33" s="114"/>
      <c r="E33" s="116"/>
      <c r="F33" s="5"/>
      <c r="G33" s="5"/>
      <c r="H33" s="5"/>
    </row>
    <row r="34" spans="1:8" ht="35.25" customHeight="1">
      <c r="A34" s="124" t="s">
        <v>15</v>
      </c>
      <c r="B34" s="125"/>
      <c r="C34" s="125"/>
      <c r="D34" s="125"/>
      <c r="E34" s="125"/>
      <c r="F34" s="126"/>
      <c r="G34" s="127">
        <f>SUM(D:D)</f>
        <v>32900</v>
      </c>
      <c r="H34" s="128"/>
    </row>
    <row r="35" spans="1:8">
      <c r="H35">
        <f>G34</f>
        <v>32900</v>
      </c>
    </row>
    <row r="40" spans="1:8">
      <c r="A40" s="42"/>
      <c r="B40" s="42"/>
      <c r="C40" s="80"/>
      <c r="D40" s="42"/>
    </row>
  </sheetData>
  <mergeCells count="4">
    <mergeCell ref="A34:F34"/>
    <mergeCell ref="G34:H34"/>
    <mergeCell ref="J10:K11"/>
    <mergeCell ref="A1:H1"/>
  </mergeCells>
  <hyperlinks>
    <hyperlink ref="J10:K11" location="'الرئيسية1 '!A1" display="القائمة الرئيسية"/>
  </hyperlink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rightToLeft="1" zoomScale="70" zoomScaleNormal="70" workbookViewId="0">
      <selection activeCell="G11" sqref="G11"/>
    </sheetView>
  </sheetViews>
  <sheetFormatPr defaultRowHeight="15"/>
  <cols>
    <col min="1" max="1" width="35" customWidth="1"/>
    <col min="2" max="2" width="11" customWidth="1"/>
    <col min="3" max="3" width="12.33203125" customWidth="1"/>
    <col min="4" max="4" width="13.109375" customWidth="1"/>
    <col min="5" max="5" width="11.21875" customWidth="1"/>
    <col min="6" max="6" width="12.44140625" customWidth="1"/>
    <col min="7" max="7" width="11" customWidth="1"/>
    <col min="8" max="8" width="15.6640625" customWidth="1"/>
    <col min="9" max="11" width="9" customWidth="1"/>
  </cols>
  <sheetData>
    <row r="1" spans="1:16" ht="42.75" customHeight="1">
      <c r="A1" s="122" t="s">
        <v>145</v>
      </c>
      <c r="B1" s="122"/>
      <c r="C1" s="122"/>
      <c r="D1" s="122"/>
      <c r="E1" s="122"/>
      <c r="F1" s="122"/>
      <c r="G1" s="122"/>
      <c r="H1" s="122"/>
    </row>
    <row r="2" spans="1:16" ht="45.75" customHeight="1">
      <c r="A2" s="10" t="s">
        <v>8</v>
      </c>
      <c r="B2" s="10" t="s">
        <v>9</v>
      </c>
      <c r="C2" s="10" t="s">
        <v>10</v>
      </c>
      <c r="D2" s="10" t="s">
        <v>11</v>
      </c>
      <c r="E2" s="10" t="s">
        <v>23</v>
      </c>
      <c r="F2" s="10" t="s">
        <v>14</v>
      </c>
      <c r="G2" s="10" t="s">
        <v>13</v>
      </c>
      <c r="H2" s="10" t="s">
        <v>6</v>
      </c>
      <c r="I2" s="6" t="s">
        <v>18</v>
      </c>
      <c r="J2" s="6" t="s">
        <v>19</v>
      </c>
      <c r="K2" s="6" t="s">
        <v>20</v>
      </c>
    </row>
    <row r="3" spans="1:16" ht="24.95" customHeight="1">
      <c r="A3" s="13" t="s">
        <v>155</v>
      </c>
      <c r="B3" s="13">
        <v>140</v>
      </c>
      <c r="C3" s="102">
        <v>2</v>
      </c>
      <c r="D3" s="12">
        <f>B3*C3</f>
        <v>280</v>
      </c>
      <c r="E3" s="108">
        <v>43272</v>
      </c>
      <c r="F3" s="5"/>
      <c r="G3" s="23" t="s">
        <v>18</v>
      </c>
      <c r="H3" s="5"/>
      <c r="I3" s="2">
        <f>IF(G3="ابوبكر",D3,0)</f>
        <v>280</v>
      </c>
      <c r="J3" s="2">
        <f>IF(G3="يونس",D3,0)</f>
        <v>0</v>
      </c>
      <c r="K3" s="2">
        <f>IF(G3="كمال",D3,0)</f>
        <v>0</v>
      </c>
    </row>
    <row r="4" spans="1:16" ht="24.95" customHeight="1">
      <c r="A4" s="13" t="s">
        <v>145</v>
      </c>
      <c r="B4" s="102">
        <v>670</v>
      </c>
      <c r="C4" s="102">
        <v>1</v>
      </c>
      <c r="D4" s="12">
        <f t="shared" ref="D4:D18" si="0">B4*C4</f>
        <v>670</v>
      </c>
      <c r="E4" s="108">
        <v>43277</v>
      </c>
      <c r="F4" s="5"/>
      <c r="G4" s="23" t="s">
        <v>18</v>
      </c>
      <c r="H4" s="5"/>
      <c r="I4" s="2">
        <f t="shared" ref="I4:I23" si="1">IF(G4="ابوبكر",D4,0)</f>
        <v>670</v>
      </c>
      <c r="J4" s="2">
        <f t="shared" ref="J4:J23" si="2">IF(G4="يونس",D4,0)</f>
        <v>0</v>
      </c>
      <c r="K4" s="2">
        <f t="shared" ref="K4:K23" si="3">IF(G4="كمال",D4,0)</f>
        <v>0</v>
      </c>
    </row>
    <row r="5" spans="1:16" ht="24.95" customHeight="1">
      <c r="A5" s="13" t="s">
        <v>157</v>
      </c>
      <c r="B5" s="102">
        <v>1.65</v>
      </c>
      <c r="C5" s="102">
        <v>100</v>
      </c>
      <c r="D5" s="12">
        <f t="shared" si="0"/>
        <v>165</v>
      </c>
      <c r="E5" s="108">
        <v>43282</v>
      </c>
      <c r="F5" s="5"/>
      <c r="G5" s="23" t="s">
        <v>18</v>
      </c>
      <c r="H5" s="5"/>
      <c r="I5" s="2">
        <f t="shared" si="1"/>
        <v>165</v>
      </c>
      <c r="J5" s="2">
        <f t="shared" si="2"/>
        <v>0</v>
      </c>
      <c r="K5" s="2">
        <f t="shared" si="3"/>
        <v>0</v>
      </c>
      <c r="M5">
        <f>'الرئيسية1 '!N19</f>
        <v>0</v>
      </c>
      <c r="N5" s="79" t="str">
        <f>'الرئيسية1 '!J19</f>
        <v>&lt;10/10/3000</v>
      </c>
      <c r="O5" s="79" t="str">
        <f>'الرئيسية1 '!E19</f>
        <v>&gt;30/9/2016</v>
      </c>
      <c r="P5">
        <f>SUMIFS(D3:D81,E3:E81,O5,E3:E81,N5,G3:G81,M5)</f>
        <v>0</v>
      </c>
    </row>
    <row r="6" spans="1:16" ht="24.95" customHeight="1">
      <c r="A6" s="13" t="s">
        <v>158</v>
      </c>
      <c r="B6" s="102">
        <v>30</v>
      </c>
      <c r="C6" s="102">
        <v>1</v>
      </c>
      <c r="D6" s="12">
        <f t="shared" si="0"/>
        <v>30</v>
      </c>
      <c r="E6" s="108">
        <v>43281</v>
      </c>
      <c r="F6" s="5"/>
      <c r="G6" s="23" t="s">
        <v>18</v>
      </c>
      <c r="H6" s="5"/>
      <c r="I6" s="2">
        <f t="shared" si="1"/>
        <v>30</v>
      </c>
      <c r="J6" s="2">
        <f t="shared" si="2"/>
        <v>0</v>
      </c>
      <c r="K6" s="2">
        <f t="shared" si="3"/>
        <v>0</v>
      </c>
    </row>
    <row r="7" spans="1:16" ht="24.95" customHeight="1">
      <c r="A7" s="13" t="s">
        <v>159</v>
      </c>
      <c r="B7" s="102">
        <v>20</v>
      </c>
      <c r="C7" s="102">
        <v>1</v>
      </c>
      <c r="D7" s="12">
        <f t="shared" si="0"/>
        <v>20</v>
      </c>
      <c r="E7" s="108">
        <v>43281</v>
      </c>
      <c r="F7" s="5"/>
      <c r="G7" s="23" t="s">
        <v>18</v>
      </c>
      <c r="H7" s="5"/>
      <c r="I7" s="2">
        <f t="shared" si="1"/>
        <v>20</v>
      </c>
      <c r="J7" s="2">
        <f t="shared" si="2"/>
        <v>0</v>
      </c>
      <c r="K7" s="2">
        <f t="shared" si="3"/>
        <v>0</v>
      </c>
    </row>
    <row r="8" spans="1:16" ht="24.95" customHeight="1">
      <c r="A8" s="13" t="s">
        <v>161</v>
      </c>
      <c r="B8" s="102">
        <v>590</v>
      </c>
      <c r="C8" s="102">
        <v>1</v>
      </c>
      <c r="D8" s="12">
        <f t="shared" si="0"/>
        <v>590</v>
      </c>
      <c r="E8" s="108">
        <v>43298</v>
      </c>
      <c r="F8" s="5"/>
      <c r="G8" s="23" t="s">
        <v>151</v>
      </c>
      <c r="H8" s="5"/>
      <c r="I8" s="2">
        <f t="shared" si="1"/>
        <v>0</v>
      </c>
      <c r="J8" s="2">
        <f t="shared" si="2"/>
        <v>0</v>
      </c>
      <c r="K8" s="2">
        <f t="shared" si="3"/>
        <v>0</v>
      </c>
    </row>
    <row r="9" spans="1:16" ht="24.95" customHeight="1">
      <c r="A9" s="13" t="s">
        <v>145</v>
      </c>
      <c r="B9" s="102">
        <v>2580</v>
      </c>
      <c r="C9" s="102">
        <v>1</v>
      </c>
      <c r="D9" s="12">
        <f t="shared" si="0"/>
        <v>2580</v>
      </c>
      <c r="E9" s="108">
        <v>43302</v>
      </c>
      <c r="F9" s="5"/>
      <c r="G9" s="23" t="s">
        <v>151</v>
      </c>
      <c r="H9" s="5"/>
      <c r="I9" s="2">
        <f t="shared" si="1"/>
        <v>0</v>
      </c>
      <c r="J9" s="2">
        <f t="shared" si="2"/>
        <v>0</v>
      </c>
      <c r="K9" s="2">
        <f t="shared" si="3"/>
        <v>0</v>
      </c>
    </row>
    <row r="10" spans="1:16" ht="24.95" customHeight="1">
      <c r="A10" s="13" t="s">
        <v>165</v>
      </c>
      <c r="B10" s="102">
        <v>75</v>
      </c>
      <c r="C10" s="102">
        <v>1</v>
      </c>
      <c r="D10" s="12">
        <f t="shared" si="0"/>
        <v>75</v>
      </c>
      <c r="E10" s="108">
        <v>43304</v>
      </c>
      <c r="F10" s="5"/>
      <c r="G10" s="23" t="s">
        <v>151</v>
      </c>
      <c r="H10" s="5"/>
      <c r="I10" s="2">
        <f t="shared" si="1"/>
        <v>0</v>
      </c>
      <c r="J10" s="2">
        <f t="shared" si="2"/>
        <v>0</v>
      </c>
      <c r="K10" s="2">
        <f t="shared" si="3"/>
        <v>0</v>
      </c>
      <c r="M10" s="136" t="s">
        <v>17</v>
      </c>
      <c r="N10" s="137"/>
    </row>
    <row r="11" spans="1:16" ht="24.95" customHeight="1">
      <c r="A11" s="13"/>
      <c r="B11" s="102"/>
      <c r="C11" s="102"/>
      <c r="D11" s="12">
        <f t="shared" si="0"/>
        <v>0</v>
      </c>
      <c r="E11" s="108"/>
      <c r="F11" s="5"/>
      <c r="G11" s="23"/>
      <c r="H11" s="5"/>
      <c r="I11" s="2">
        <f t="shared" si="1"/>
        <v>0</v>
      </c>
      <c r="J11" s="2">
        <f t="shared" si="2"/>
        <v>0</v>
      </c>
      <c r="K11" s="2">
        <f t="shared" si="3"/>
        <v>0</v>
      </c>
      <c r="M11" s="138"/>
      <c r="N11" s="139"/>
    </row>
    <row r="12" spans="1:16" ht="24.95" customHeight="1">
      <c r="A12" s="13"/>
      <c r="B12" s="102"/>
      <c r="C12" s="102"/>
      <c r="D12" s="12">
        <f t="shared" si="0"/>
        <v>0</v>
      </c>
      <c r="E12" s="108"/>
      <c r="F12" s="5"/>
      <c r="G12" s="23"/>
      <c r="H12" s="5"/>
      <c r="I12" s="2">
        <f t="shared" si="1"/>
        <v>0</v>
      </c>
      <c r="J12" s="2">
        <f t="shared" si="2"/>
        <v>0</v>
      </c>
      <c r="K12" s="2">
        <f t="shared" si="3"/>
        <v>0</v>
      </c>
    </row>
    <row r="13" spans="1:16" ht="24.95" customHeight="1">
      <c r="A13" s="13"/>
      <c r="B13" s="102"/>
      <c r="C13" s="102"/>
      <c r="D13" s="12">
        <f t="shared" si="0"/>
        <v>0</v>
      </c>
      <c r="E13" s="108"/>
      <c r="F13" s="5"/>
      <c r="G13" s="23"/>
      <c r="H13" s="5"/>
      <c r="I13" s="2">
        <f t="shared" si="1"/>
        <v>0</v>
      </c>
      <c r="J13" s="2">
        <f t="shared" si="2"/>
        <v>0</v>
      </c>
      <c r="K13" s="2">
        <f t="shared" si="3"/>
        <v>0</v>
      </c>
    </row>
    <row r="14" spans="1:16" ht="24.95" customHeight="1">
      <c r="A14" s="13"/>
      <c r="B14" s="102"/>
      <c r="C14" s="102"/>
      <c r="D14" s="12">
        <f t="shared" si="0"/>
        <v>0</v>
      </c>
      <c r="E14" s="108"/>
      <c r="F14" s="5"/>
      <c r="G14" s="23"/>
      <c r="H14" s="5"/>
      <c r="I14" s="2">
        <f t="shared" si="1"/>
        <v>0</v>
      </c>
      <c r="J14" s="2">
        <f t="shared" si="2"/>
        <v>0</v>
      </c>
      <c r="K14" s="2">
        <f t="shared" si="3"/>
        <v>0</v>
      </c>
    </row>
    <row r="15" spans="1:16" ht="24.95" customHeight="1">
      <c r="A15" s="13"/>
      <c r="B15" s="102"/>
      <c r="C15" s="102"/>
      <c r="D15" s="12">
        <f t="shared" si="0"/>
        <v>0</v>
      </c>
      <c r="E15" s="108"/>
      <c r="F15" s="5"/>
      <c r="G15" s="23"/>
      <c r="H15" s="5"/>
      <c r="I15" s="2">
        <f t="shared" si="1"/>
        <v>0</v>
      </c>
      <c r="J15" s="2">
        <f t="shared" si="2"/>
        <v>0</v>
      </c>
      <c r="K15" s="2">
        <f t="shared" si="3"/>
        <v>0</v>
      </c>
    </row>
    <row r="16" spans="1:16" ht="24.95" customHeight="1">
      <c r="A16" s="13"/>
      <c r="B16" s="102"/>
      <c r="C16" s="102"/>
      <c r="D16" s="12">
        <f t="shared" si="0"/>
        <v>0</v>
      </c>
      <c r="E16" s="108"/>
      <c r="F16" s="5"/>
      <c r="G16" s="23"/>
      <c r="H16" s="5"/>
      <c r="I16" s="2">
        <f t="shared" si="1"/>
        <v>0</v>
      </c>
      <c r="J16" s="2">
        <f t="shared" si="2"/>
        <v>0</v>
      </c>
      <c r="K16" s="2">
        <f t="shared" si="3"/>
        <v>0</v>
      </c>
    </row>
    <row r="17" spans="1:11" ht="24.95" customHeight="1">
      <c r="A17" s="13"/>
      <c r="B17" s="102"/>
      <c r="C17" s="102"/>
      <c r="D17" s="12">
        <f t="shared" si="0"/>
        <v>0</v>
      </c>
      <c r="E17" s="108"/>
      <c r="F17" s="5"/>
      <c r="G17" s="23"/>
      <c r="H17" s="5"/>
      <c r="I17" s="2">
        <f t="shared" si="1"/>
        <v>0</v>
      </c>
      <c r="J17" s="2">
        <f t="shared" si="2"/>
        <v>0</v>
      </c>
      <c r="K17" s="2">
        <f t="shared" si="3"/>
        <v>0</v>
      </c>
    </row>
    <row r="18" spans="1:11" ht="24.95" customHeight="1">
      <c r="A18" s="13"/>
      <c r="B18" s="102"/>
      <c r="C18" s="102"/>
      <c r="D18" s="12">
        <f t="shared" si="0"/>
        <v>0</v>
      </c>
      <c r="E18" s="108"/>
      <c r="F18" s="5"/>
      <c r="G18" s="23"/>
      <c r="H18" s="5"/>
      <c r="I18" s="2">
        <f t="shared" si="1"/>
        <v>0</v>
      </c>
      <c r="J18" s="2">
        <f t="shared" si="2"/>
        <v>0</v>
      </c>
      <c r="K18" s="2">
        <f t="shared" si="3"/>
        <v>0</v>
      </c>
    </row>
    <row r="19" spans="1:11" ht="24.95" customHeight="1">
      <c r="A19" s="13"/>
      <c r="B19" s="102"/>
      <c r="C19" s="102"/>
      <c r="D19" s="12"/>
      <c r="E19" s="108"/>
      <c r="F19" s="5"/>
      <c r="G19" s="23"/>
      <c r="H19" s="5"/>
      <c r="I19" s="2">
        <f t="shared" si="1"/>
        <v>0</v>
      </c>
      <c r="J19" s="2">
        <f t="shared" si="2"/>
        <v>0</v>
      </c>
      <c r="K19" s="2">
        <f t="shared" si="3"/>
        <v>0</v>
      </c>
    </row>
    <row r="20" spans="1:11" ht="24.95" customHeight="1">
      <c r="A20" s="13"/>
      <c r="B20" s="102"/>
      <c r="C20" s="102"/>
      <c r="D20" s="12"/>
      <c r="E20" s="108"/>
      <c r="F20" s="5"/>
      <c r="G20" s="23"/>
      <c r="H20" s="5"/>
      <c r="I20" s="2">
        <f t="shared" si="1"/>
        <v>0</v>
      </c>
      <c r="J20" s="2">
        <f t="shared" si="2"/>
        <v>0</v>
      </c>
      <c r="K20" s="2">
        <f t="shared" si="3"/>
        <v>0</v>
      </c>
    </row>
    <row r="21" spans="1:11" ht="24.95" customHeight="1">
      <c r="A21" s="13"/>
      <c r="B21" s="102"/>
      <c r="C21" s="102"/>
      <c r="D21" s="12"/>
      <c r="E21" s="108"/>
      <c r="F21" s="5"/>
      <c r="G21" s="23"/>
      <c r="H21" s="5"/>
      <c r="I21" s="2">
        <f t="shared" si="1"/>
        <v>0</v>
      </c>
      <c r="J21" s="2">
        <f t="shared" si="2"/>
        <v>0</v>
      </c>
      <c r="K21" s="2">
        <f t="shared" si="3"/>
        <v>0</v>
      </c>
    </row>
    <row r="22" spans="1:11" ht="24.95" customHeight="1">
      <c r="A22" s="13"/>
      <c r="B22" s="105"/>
      <c r="C22" s="97"/>
      <c r="D22" s="12"/>
      <c r="E22" s="108"/>
      <c r="F22" s="5"/>
      <c r="G22" s="23"/>
      <c r="H22" s="5"/>
      <c r="I22" s="2">
        <f t="shared" si="1"/>
        <v>0</v>
      </c>
      <c r="J22" s="2">
        <f t="shared" si="2"/>
        <v>0</v>
      </c>
      <c r="K22" s="2">
        <f t="shared" si="3"/>
        <v>0</v>
      </c>
    </row>
    <row r="23" spans="1:11" ht="24.95" customHeight="1">
      <c r="A23" s="13"/>
      <c r="B23" s="102"/>
      <c r="C23" s="102"/>
      <c r="D23" s="12"/>
      <c r="E23" s="108"/>
      <c r="F23" s="5"/>
      <c r="G23" s="23"/>
      <c r="H23" s="5"/>
      <c r="I23" s="2">
        <f t="shared" si="1"/>
        <v>0</v>
      </c>
      <c r="J23" s="2">
        <f t="shared" si="2"/>
        <v>0</v>
      </c>
      <c r="K23" s="2">
        <f t="shared" si="3"/>
        <v>0</v>
      </c>
    </row>
    <row r="24" spans="1:11" ht="24.95" customHeight="1">
      <c r="A24" s="13"/>
      <c r="B24" s="102"/>
      <c r="C24" s="102"/>
      <c r="D24" s="12"/>
      <c r="E24" s="108"/>
      <c r="F24" s="5"/>
      <c r="G24" s="23"/>
      <c r="H24" s="5"/>
      <c r="I24" s="2"/>
      <c r="J24" s="2"/>
      <c r="K24" s="2"/>
    </row>
    <row r="25" spans="1:11" ht="24.95" customHeight="1">
      <c r="A25" s="13"/>
      <c r="B25" s="102"/>
      <c r="C25" s="102"/>
      <c r="D25" s="12"/>
      <c r="E25" s="108"/>
      <c r="F25" s="5"/>
      <c r="G25" s="23"/>
      <c r="H25" s="5"/>
      <c r="I25" s="2"/>
      <c r="J25" s="2"/>
      <c r="K25" s="2"/>
    </row>
    <row r="26" spans="1:11" ht="24.95" customHeight="1">
      <c r="A26" s="13"/>
      <c r="B26" s="97"/>
      <c r="C26" s="98"/>
      <c r="D26" s="12"/>
      <c r="E26" s="108"/>
      <c r="F26" s="5"/>
      <c r="G26" s="23"/>
      <c r="H26" s="5"/>
      <c r="I26" s="2"/>
      <c r="J26" s="2"/>
      <c r="K26" s="2"/>
    </row>
    <row r="27" spans="1:11" ht="24.95" customHeight="1">
      <c r="A27" s="13"/>
      <c r="B27" s="102"/>
      <c r="C27" s="102"/>
      <c r="D27" s="12"/>
      <c r="E27" s="108"/>
      <c r="F27" s="5"/>
      <c r="G27" s="23"/>
      <c r="H27" s="5"/>
      <c r="I27" s="2"/>
      <c r="J27" s="2"/>
      <c r="K27" s="2"/>
    </row>
    <row r="28" spans="1:11" ht="24.95" customHeight="1">
      <c r="A28" s="13"/>
      <c r="B28" s="102"/>
      <c r="C28" s="97"/>
      <c r="D28" s="12"/>
      <c r="E28" s="108"/>
      <c r="F28" s="5"/>
      <c r="G28" s="23"/>
      <c r="H28" s="5"/>
      <c r="I28" s="2"/>
      <c r="J28" s="2"/>
      <c r="K28" s="2"/>
    </row>
    <row r="29" spans="1:11" ht="24.95" customHeight="1">
      <c r="A29" s="13"/>
      <c r="B29" s="102"/>
      <c r="C29" s="97"/>
      <c r="D29" s="12"/>
      <c r="E29" s="108"/>
      <c r="F29" s="5"/>
      <c r="G29" s="23"/>
      <c r="H29" s="5"/>
      <c r="I29" s="2"/>
      <c r="J29" s="2"/>
      <c r="K29" s="2"/>
    </row>
    <row r="30" spans="1:11" ht="24.95" customHeight="1">
      <c r="A30" s="13"/>
      <c r="B30" s="102"/>
      <c r="C30" s="97"/>
      <c r="D30" s="12"/>
      <c r="E30" s="108"/>
      <c r="F30" s="5"/>
      <c r="G30" s="23"/>
      <c r="H30" s="5"/>
      <c r="I30" s="2"/>
      <c r="J30" s="2"/>
      <c r="K30" s="2"/>
    </row>
    <row r="31" spans="1:11" ht="24.95" customHeight="1">
      <c r="A31" s="13"/>
      <c r="B31" s="102"/>
      <c r="C31" s="97"/>
      <c r="D31" s="12"/>
      <c r="E31" s="108"/>
      <c r="F31" s="5"/>
      <c r="G31" s="23"/>
      <c r="H31" s="5"/>
      <c r="I31" s="2"/>
      <c r="J31" s="2"/>
      <c r="K31" s="2"/>
    </row>
    <row r="32" spans="1:11" ht="24.95" customHeight="1">
      <c r="A32" s="13"/>
      <c r="B32" s="106"/>
      <c r="C32" s="97"/>
      <c r="D32" s="12"/>
      <c r="E32" s="108"/>
      <c r="F32" s="5"/>
      <c r="G32" s="23"/>
      <c r="H32" s="5"/>
      <c r="I32" s="2"/>
      <c r="J32" s="2"/>
      <c r="K32" s="2"/>
    </row>
    <row r="33" spans="1:11" ht="24.95" customHeight="1">
      <c r="A33" s="13"/>
      <c r="B33" s="106"/>
      <c r="C33" s="97"/>
      <c r="D33" s="12"/>
      <c r="E33" s="108"/>
      <c r="F33" s="5"/>
      <c r="G33" s="23"/>
      <c r="H33" s="5"/>
      <c r="I33" s="2"/>
      <c r="J33" s="2"/>
      <c r="K33" s="2"/>
    </row>
    <row r="34" spans="1:11" ht="24.95" customHeight="1">
      <c r="A34" s="13"/>
      <c r="B34" s="106"/>
      <c r="C34" s="97"/>
      <c r="D34" s="12"/>
      <c r="E34" s="108"/>
      <c r="F34" s="5"/>
      <c r="G34" s="23"/>
      <c r="H34" s="5"/>
      <c r="I34" s="2"/>
      <c r="J34" s="2"/>
      <c r="K34" s="2"/>
    </row>
    <row r="35" spans="1:11" ht="24.95" customHeight="1">
      <c r="A35" s="13"/>
      <c r="B35" s="106"/>
      <c r="C35" s="97"/>
      <c r="D35" s="12"/>
      <c r="E35" s="108"/>
      <c r="F35" s="5"/>
      <c r="G35" s="23"/>
      <c r="H35" s="5"/>
      <c r="I35" s="2"/>
      <c r="J35" s="2"/>
      <c r="K35" s="2"/>
    </row>
    <row r="36" spans="1:11" ht="24.95" customHeight="1">
      <c r="A36" s="13"/>
      <c r="B36" s="103"/>
      <c r="C36" s="97"/>
      <c r="D36" s="12"/>
      <c r="E36" s="108"/>
      <c r="F36" s="5"/>
      <c r="G36" s="23"/>
      <c r="H36" s="5"/>
      <c r="I36" s="2"/>
      <c r="J36" s="2"/>
      <c r="K36" s="2"/>
    </row>
    <row r="37" spans="1:11" ht="24.95" customHeight="1">
      <c r="A37" s="13"/>
      <c r="B37" s="97"/>
      <c r="C37" s="97"/>
      <c r="D37" s="12"/>
      <c r="E37" s="108"/>
      <c r="F37" s="5"/>
      <c r="G37" s="23"/>
      <c r="H37" s="5"/>
      <c r="I37" s="2"/>
      <c r="J37" s="2"/>
      <c r="K37" s="2"/>
    </row>
    <row r="38" spans="1:11" ht="24.95" customHeight="1">
      <c r="A38" s="13"/>
      <c r="B38" s="102"/>
      <c r="C38" s="97"/>
      <c r="D38" s="12"/>
      <c r="E38" s="108"/>
      <c r="F38" s="5"/>
      <c r="G38" s="23"/>
      <c r="H38" s="5"/>
      <c r="I38" s="2"/>
      <c r="J38" s="2"/>
      <c r="K38" s="2"/>
    </row>
    <row r="39" spans="1:11" ht="24.95" customHeight="1">
      <c r="A39" s="13"/>
      <c r="B39" s="102"/>
      <c r="C39" s="97"/>
      <c r="D39" s="12"/>
      <c r="E39" s="108"/>
      <c r="F39" s="5"/>
      <c r="G39" s="23"/>
      <c r="H39" s="5"/>
      <c r="I39" s="2"/>
      <c r="J39" s="2"/>
      <c r="K39" s="2"/>
    </row>
    <row r="40" spans="1:11" ht="24.95" customHeight="1">
      <c r="A40" s="13"/>
      <c r="B40" s="102"/>
      <c r="C40" s="102"/>
      <c r="D40" s="12"/>
      <c r="E40" s="108"/>
      <c r="F40" s="5"/>
      <c r="G40" s="23"/>
      <c r="H40" s="5"/>
      <c r="I40" s="2"/>
      <c r="J40" s="2"/>
      <c r="K40" s="2"/>
    </row>
    <row r="41" spans="1:11" ht="24.95" customHeight="1">
      <c r="A41" s="13"/>
      <c r="B41" s="97"/>
      <c r="C41" s="98"/>
      <c r="D41" s="12"/>
      <c r="E41" s="108"/>
      <c r="F41" s="5"/>
      <c r="G41" s="23"/>
      <c r="H41" s="5"/>
      <c r="I41" s="2"/>
      <c r="J41" s="2"/>
      <c r="K41" s="2"/>
    </row>
    <row r="42" spans="1:11" ht="24.95" customHeight="1">
      <c r="A42" s="13"/>
      <c r="B42" s="97"/>
      <c r="C42" s="102"/>
      <c r="D42" s="12"/>
      <c r="E42" s="108"/>
      <c r="F42" s="5"/>
      <c r="G42" s="23"/>
      <c r="H42" s="5"/>
      <c r="I42" s="2"/>
      <c r="J42" s="2"/>
      <c r="K42" s="2"/>
    </row>
    <row r="43" spans="1:11" ht="24.95" customHeight="1">
      <c r="A43" s="13"/>
      <c r="B43" s="97"/>
      <c r="C43" s="97"/>
      <c r="D43" s="12"/>
      <c r="E43" s="108"/>
      <c r="F43" s="5"/>
      <c r="G43" s="23"/>
      <c r="H43" s="5"/>
      <c r="I43" s="2"/>
      <c r="J43" s="2"/>
      <c r="K43" s="2"/>
    </row>
    <row r="44" spans="1:11" ht="24.95" customHeight="1">
      <c r="A44" s="13"/>
      <c r="B44" s="97"/>
      <c r="C44" s="97"/>
      <c r="D44" s="12"/>
      <c r="E44" s="108"/>
      <c r="F44" s="5"/>
      <c r="G44" s="23"/>
      <c r="H44" s="5"/>
      <c r="I44" s="2"/>
      <c r="J44" s="2"/>
      <c r="K44" s="2"/>
    </row>
    <row r="45" spans="1:11" ht="24.95" customHeight="1">
      <c r="A45" s="13"/>
      <c r="B45" s="97"/>
      <c r="C45" s="97"/>
      <c r="D45" s="12"/>
      <c r="E45" s="108"/>
      <c r="F45" s="5"/>
      <c r="G45" s="23"/>
      <c r="H45" s="5"/>
      <c r="I45" s="2"/>
      <c r="J45" s="2"/>
      <c r="K45" s="2"/>
    </row>
    <row r="46" spans="1:11" ht="24.95" customHeight="1">
      <c r="A46" s="13"/>
      <c r="B46" s="97"/>
      <c r="C46" s="98"/>
      <c r="D46" s="12"/>
      <c r="E46" s="108"/>
      <c r="F46" s="5"/>
      <c r="G46" s="23"/>
      <c r="H46" s="5"/>
      <c r="I46" s="2"/>
      <c r="J46" s="2"/>
      <c r="K46" s="2"/>
    </row>
    <row r="47" spans="1:11" ht="24.95" customHeight="1">
      <c r="A47" s="13"/>
      <c r="B47" s="102"/>
      <c r="C47" s="102"/>
      <c r="D47" s="12"/>
      <c r="E47" s="108"/>
      <c r="F47" s="5"/>
      <c r="G47" s="23"/>
      <c r="H47" s="5"/>
      <c r="I47" s="2"/>
      <c r="J47" s="2"/>
      <c r="K47" s="2"/>
    </row>
    <row r="48" spans="1:11" ht="24.95" customHeight="1">
      <c r="A48" s="13"/>
      <c r="B48" s="102"/>
      <c r="C48" s="102"/>
      <c r="D48" s="12"/>
      <c r="E48" s="108"/>
      <c r="F48" s="5"/>
      <c r="G48" s="23"/>
      <c r="H48" s="5"/>
      <c r="I48" s="2"/>
      <c r="J48" s="2"/>
      <c r="K48" s="2"/>
    </row>
    <row r="49" spans="1:11" ht="24.95" customHeight="1">
      <c r="A49" s="13"/>
      <c r="B49" s="97"/>
      <c r="C49" s="109"/>
      <c r="D49" s="12"/>
      <c r="E49" s="108"/>
      <c r="F49" s="5"/>
      <c r="G49" s="23"/>
      <c r="H49" s="5"/>
      <c r="I49" s="2"/>
      <c r="J49" s="2"/>
      <c r="K49" s="2"/>
    </row>
    <row r="50" spans="1:11" ht="24.95" customHeight="1">
      <c r="A50" s="13"/>
      <c r="B50" s="97"/>
      <c r="C50" s="102"/>
      <c r="D50" s="12"/>
      <c r="E50" s="108"/>
      <c r="F50" s="5"/>
      <c r="G50" s="23"/>
      <c r="H50" s="5"/>
      <c r="I50" s="2"/>
      <c r="J50" s="2"/>
      <c r="K50" s="2"/>
    </row>
    <row r="51" spans="1:11" ht="24.95" customHeight="1">
      <c r="A51" s="13"/>
      <c r="B51" s="97"/>
      <c r="C51" s="102"/>
      <c r="D51" s="12"/>
      <c r="E51" s="108"/>
      <c r="F51" s="5"/>
      <c r="G51" s="23"/>
      <c r="H51" s="5"/>
      <c r="I51" s="2"/>
      <c r="J51" s="2"/>
      <c r="K51" s="2"/>
    </row>
    <row r="52" spans="1:11" ht="24.95" customHeight="1">
      <c r="A52" s="13"/>
      <c r="B52" s="102"/>
      <c r="C52" s="97"/>
      <c r="D52" s="12"/>
      <c r="E52" s="101"/>
      <c r="F52" s="5"/>
      <c r="G52" s="23"/>
      <c r="H52" s="5"/>
      <c r="I52" s="2"/>
      <c r="J52" s="2"/>
      <c r="K52" s="2"/>
    </row>
    <row r="53" spans="1:11" ht="24.95" customHeight="1">
      <c r="A53" s="13"/>
      <c r="B53" s="97"/>
      <c r="C53" s="97"/>
      <c r="D53" s="12"/>
      <c r="E53" s="108"/>
      <c r="F53" s="5"/>
      <c r="G53" s="23"/>
      <c r="H53" s="5"/>
      <c r="I53" s="2"/>
      <c r="J53" s="2"/>
      <c r="K53" s="2"/>
    </row>
    <row r="54" spans="1:11" ht="24.95" customHeight="1">
      <c r="A54" s="13"/>
      <c r="B54" s="100"/>
      <c r="C54" s="100"/>
      <c r="D54" s="12"/>
      <c r="E54" s="104"/>
      <c r="F54" s="5"/>
      <c r="G54" s="23"/>
      <c r="H54" s="5"/>
      <c r="I54" s="2"/>
      <c r="J54" s="2"/>
      <c r="K54" s="2"/>
    </row>
    <row r="55" spans="1:11" ht="24.95" customHeight="1">
      <c r="A55" s="12"/>
      <c r="B55" s="12"/>
      <c r="C55" s="12"/>
      <c r="D55" s="12"/>
      <c r="E55" s="12"/>
      <c r="F55" s="5"/>
      <c r="G55" s="23"/>
      <c r="H55" s="5"/>
      <c r="I55" s="2"/>
      <c r="J55" s="2"/>
      <c r="K55" s="2"/>
    </row>
    <row r="56" spans="1:11" ht="24.95" customHeight="1">
      <c r="A56" s="12"/>
      <c r="B56" s="12"/>
      <c r="C56" s="12"/>
      <c r="D56" s="12"/>
      <c r="E56" s="12"/>
      <c r="F56" s="5"/>
      <c r="G56" s="23"/>
      <c r="H56" s="5"/>
      <c r="I56" s="2"/>
      <c r="J56" s="2"/>
      <c r="K56" s="2"/>
    </row>
    <row r="57" spans="1:11" ht="24.95" customHeight="1">
      <c r="A57" s="12"/>
      <c r="B57" s="12"/>
      <c r="C57" s="12"/>
      <c r="D57" s="12"/>
      <c r="E57" s="12"/>
      <c r="F57" s="5"/>
      <c r="G57" s="23"/>
      <c r="H57" s="5"/>
      <c r="I57" s="2"/>
      <c r="J57" s="2"/>
      <c r="K57" s="2"/>
    </row>
    <row r="58" spans="1:11" ht="24.95" customHeight="1">
      <c r="A58" s="12"/>
      <c r="B58" s="12"/>
      <c r="C58" s="12"/>
      <c r="D58" s="12"/>
      <c r="E58" s="12"/>
      <c r="F58" s="5"/>
      <c r="G58" s="23"/>
      <c r="H58" s="5"/>
      <c r="I58" s="2"/>
      <c r="J58" s="2"/>
      <c r="K58" s="2"/>
    </row>
    <row r="59" spans="1:11" ht="24.95" customHeight="1">
      <c r="A59" s="12"/>
      <c r="B59" s="12"/>
      <c r="C59" s="12"/>
      <c r="D59" s="12"/>
      <c r="E59" s="12"/>
      <c r="F59" s="5"/>
      <c r="G59" s="23"/>
      <c r="H59" s="5"/>
      <c r="I59" s="2"/>
      <c r="J59" s="2"/>
      <c r="K59" s="2"/>
    </row>
    <row r="60" spans="1:11" ht="24.95" customHeight="1">
      <c r="A60" s="12"/>
      <c r="B60" s="12"/>
      <c r="C60" s="12"/>
      <c r="D60" s="12">
        <f t="shared" ref="D60:D67" si="4">B60*C60</f>
        <v>0</v>
      </c>
      <c r="E60" s="12"/>
      <c r="F60" s="5"/>
      <c r="G60" s="23"/>
      <c r="H60" s="5"/>
      <c r="I60" s="2"/>
      <c r="J60" s="2"/>
      <c r="K60" s="2"/>
    </row>
    <row r="61" spans="1:11" ht="24.95" customHeight="1">
      <c r="A61" s="12"/>
      <c r="B61" s="12"/>
      <c r="C61" s="12"/>
      <c r="D61" s="12">
        <f t="shared" si="4"/>
        <v>0</v>
      </c>
      <c r="E61" s="12"/>
      <c r="F61" s="5"/>
      <c r="G61" s="23"/>
      <c r="H61" s="5"/>
      <c r="I61" s="2"/>
      <c r="J61" s="2"/>
      <c r="K61" s="2"/>
    </row>
    <row r="62" spans="1:11" ht="24.95" customHeight="1">
      <c r="A62" s="12"/>
      <c r="B62" s="12"/>
      <c r="C62" s="12"/>
      <c r="D62" s="12">
        <f t="shared" si="4"/>
        <v>0</v>
      </c>
      <c r="E62" s="12"/>
      <c r="F62" s="5"/>
      <c r="G62" s="23"/>
      <c r="H62" s="5"/>
      <c r="I62" s="2"/>
      <c r="J62" s="2"/>
      <c r="K62" s="2"/>
    </row>
    <row r="63" spans="1:11" ht="24.95" customHeight="1">
      <c r="A63" s="12"/>
      <c r="B63" s="12"/>
      <c r="C63" s="12"/>
      <c r="D63" s="12">
        <f t="shared" si="4"/>
        <v>0</v>
      </c>
      <c r="E63" s="12"/>
      <c r="F63" s="5"/>
      <c r="G63" s="23"/>
      <c r="H63" s="5"/>
      <c r="I63" s="2"/>
      <c r="J63" s="2"/>
      <c r="K63" s="2"/>
    </row>
    <row r="64" spans="1:11" ht="24.95" customHeight="1">
      <c r="A64" s="12"/>
      <c r="B64" s="12"/>
      <c r="C64" s="12"/>
      <c r="D64" s="12">
        <f t="shared" si="4"/>
        <v>0</v>
      </c>
      <c r="E64" s="12"/>
      <c r="F64" s="5"/>
      <c r="G64" s="23"/>
      <c r="H64" s="5"/>
      <c r="I64" s="2"/>
      <c r="J64" s="2"/>
      <c r="K64" s="2"/>
    </row>
    <row r="65" spans="1:11" ht="24.95" customHeight="1">
      <c r="A65" s="12"/>
      <c r="B65" s="12"/>
      <c r="C65" s="12"/>
      <c r="D65" s="12">
        <f t="shared" si="4"/>
        <v>0</v>
      </c>
      <c r="E65" s="12"/>
      <c r="F65" s="5"/>
      <c r="G65" s="23"/>
      <c r="H65" s="5"/>
      <c r="I65" s="2"/>
      <c r="J65" s="2"/>
      <c r="K65" s="2"/>
    </row>
    <row r="66" spans="1:11" ht="24.95" customHeight="1">
      <c r="A66" s="12"/>
      <c r="B66" s="12"/>
      <c r="C66" s="12"/>
      <c r="D66" s="12">
        <f t="shared" si="4"/>
        <v>0</v>
      </c>
      <c r="E66" s="12"/>
      <c r="F66" s="5"/>
      <c r="G66" s="23"/>
      <c r="H66" s="5"/>
      <c r="I66" s="2"/>
      <c r="J66" s="2"/>
      <c r="K66" s="2"/>
    </row>
    <row r="67" spans="1:11" ht="24.95" customHeight="1">
      <c r="A67" s="12"/>
      <c r="B67" s="12"/>
      <c r="C67" s="12"/>
      <c r="D67" s="12">
        <f t="shared" si="4"/>
        <v>0</v>
      </c>
      <c r="E67" s="12"/>
      <c r="F67" s="5"/>
      <c r="G67" s="23"/>
      <c r="H67" s="5"/>
      <c r="I67" s="2"/>
      <c r="J67" s="2"/>
      <c r="K67" s="2"/>
    </row>
    <row r="68" spans="1:11" ht="24.95" customHeight="1">
      <c r="A68" s="12"/>
      <c r="B68" s="12"/>
      <c r="C68" s="12"/>
      <c r="D68" s="12">
        <f t="shared" ref="D68:D81" si="5">B68*C68</f>
        <v>0</v>
      </c>
      <c r="E68" s="12"/>
      <c r="F68" s="5"/>
      <c r="G68" s="23"/>
      <c r="H68" s="5"/>
      <c r="I68" s="2"/>
      <c r="J68" s="2"/>
      <c r="K68" s="2"/>
    </row>
    <row r="69" spans="1:11" ht="24.95" customHeight="1">
      <c r="A69" s="12"/>
      <c r="B69" s="12"/>
      <c r="C69" s="12"/>
      <c r="D69" s="12">
        <f t="shared" si="5"/>
        <v>0</v>
      </c>
      <c r="E69" s="12"/>
      <c r="F69" s="5"/>
      <c r="G69" s="23"/>
      <c r="H69" s="5"/>
      <c r="I69" s="2"/>
      <c r="J69" s="2"/>
      <c r="K69" s="2"/>
    </row>
    <row r="70" spans="1:11" ht="24.95" customHeight="1">
      <c r="A70" s="5"/>
      <c r="B70" s="5"/>
      <c r="C70" s="5"/>
      <c r="D70" s="5">
        <f t="shared" si="5"/>
        <v>0</v>
      </c>
      <c r="E70" s="5"/>
      <c r="F70" s="5"/>
      <c r="G70" s="23"/>
      <c r="H70" s="5"/>
      <c r="I70" s="2"/>
      <c r="J70" s="2"/>
      <c r="K70" s="2"/>
    </row>
    <row r="71" spans="1:11" ht="24.95" customHeight="1">
      <c r="A71" s="5"/>
      <c r="B71" s="5"/>
      <c r="C71" s="5"/>
      <c r="D71" s="5">
        <f t="shared" si="5"/>
        <v>0</v>
      </c>
      <c r="E71" s="5"/>
      <c r="F71" s="5"/>
      <c r="G71" s="23"/>
      <c r="H71" s="5"/>
      <c r="I71" s="2"/>
      <c r="J71" s="2"/>
      <c r="K71" s="2"/>
    </row>
    <row r="72" spans="1:11" ht="24.95" customHeight="1">
      <c r="A72" s="5"/>
      <c r="B72" s="5"/>
      <c r="C72" s="5"/>
      <c r="D72" s="5">
        <f t="shared" si="5"/>
        <v>0</v>
      </c>
      <c r="E72" s="5"/>
      <c r="F72" s="5"/>
      <c r="G72" s="23"/>
      <c r="H72" s="5"/>
      <c r="I72" s="2"/>
      <c r="J72" s="2"/>
      <c r="K72" s="2"/>
    </row>
    <row r="73" spans="1:11" ht="24.95" customHeight="1">
      <c r="A73" s="5"/>
      <c r="B73" s="5"/>
      <c r="C73" s="5"/>
      <c r="D73" s="5">
        <f t="shared" si="5"/>
        <v>0</v>
      </c>
      <c r="E73" s="5"/>
      <c r="F73" s="5"/>
      <c r="G73" s="23"/>
      <c r="H73" s="5"/>
      <c r="I73" s="2"/>
      <c r="J73" s="2"/>
      <c r="K73" s="2"/>
    </row>
    <row r="74" spans="1:11" ht="24.95" customHeight="1">
      <c r="A74" s="5"/>
      <c r="B74" s="5"/>
      <c r="C74" s="5"/>
      <c r="D74" s="5">
        <f t="shared" si="5"/>
        <v>0</v>
      </c>
      <c r="E74" s="5"/>
      <c r="F74" s="5"/>
      <c r="G74" s="23"/>
      <c r="H74" s="5"/>
      <c r="I74" s="2"/>
      <c r="J74" s="2"/>
      <c r="K74" s="2"/>
    </row>
    <row r="75" spans="1:11" ht="24.95" customHeight="1">
      <c r="A75" s="5"/>
      <c r="B75" s="5"/>
      <c r="C75" s="5"/>
      <c r="D75" s="5">
        <f t="shared" si="5"/>
        <v>0</v>
      </c>
      <c r="E75" s="5"/>
      <c r="F75" s="5"/>
      <c r="G75" s="23"/>
      <c r="H75" s="5"/>
      <c r="I75" s="2"/>
      <c r="J75" s="2"/>
      <c r="K75" s="2"/>
    </row>
    <row r="76" spans="1:11" ht="24.95" customHeight="1">
      <c r="A76" s="5"/>
      <c r="B76" s="5"/>
      <c r="C76" s="5"/>
      <c r="D76" s="5">
        <f t="shared" si="5"/>
        <v>0</v>
      </c>
      <c r="E76" s="5"/>
      <c r="F76" s="5"/>
      <c r="G76" s="23"/>
      <c r="H76" s="5"/>
      <c r="I76" s="2"/>
      <c r="J76" s="2"/>
      <c r="K76" s="2"/>
    </row>
    <row r="77" spans="1:11" ht="24.95" customHeight="1">
      <c r="A77" s="5"/>
      <c r="B77" s="5"/>
      <c r="C77" s="5"/>
      <c r="D77" s="5">
        <f t="shared" si="5"/>
        <v>0</v>
      </c>
      <c r="E77" s="5"/>
      <c r="F77" s="5"/>
      <c r="G77" s="23"/>
      <c r="H77" s="5"/>
      <c r="I77" s="2"/>
      <c r="J77" s="2"/>
      <c r="K77" s="2"/>
    </row>
    <row r="78" spans="1:11" ht="24.95" customHeight="1">
      <c r="A78" s="5"/>
      <c r="B78" s="5"/>
      <c r="C78" s="5"/>
      <c r="D78" s="5">
        <f t="shared" si="5"/>
        <v>0</v>
      </c>
      <c r="E78" s="5"/>
      <c r="F78" s="5"/>
      <c r="G78" s="23" t="s">
        <v>18</v>
      </c>
      <c r="H78" s="5"/>
      <c r="I78" s="2"/>
      <c r="J78" s="2"/>
      <c r="K78" s="2"/>
    </row>
    <row r="79" spans="1:11" ht="24.95" customHeight="1">
      <c r="A79" s="5"/>
      <c r="B79" s="5"/>
      <c r="C79" s="5"/>
      <c r="D79" s="5">
        <f t="shared" si="5"/>
        <v>0</v>
      </c>
      <c r="E79" s="5"/>
      <c r="F79" s="5"/>
      <c r="G79" s="23" t="s">
        <v>18</v>
      </c>
      <c r="H79" s="5"/>
      <c r="I79" s="2"/>
      <c r="J79" s="2"/>
      <c r="K79" s="2"/>
    </row>
    <row r="80" spans="1:11" ht="24.95" customHeight="1">
      <c r="A80" s="5"/>
      <c r="B80" s="5"/>
      <c r="C80" s="5"/>
      <c r="D80" s="5">
        <f t="shared" si="5"/>
        <v>0</v>
      </c>
      <c r="E80" s="5"/>
      <c r="F80" s="5"/>
      <c r="G80" s="23" t="s">
        <v>18</v>
      </c>
      <c r="H80" s="5"/>
      <c r="I80" s="2"/>
      <c r="J80" s="2"/>
      <c r="K80" s="2"/>
    </row>
    <row r="81" spans="1:11" ht="24.95" customHeight="1">
      <c r="A81" s="5"/>
      <c r="B81" s="5"/>
      <c r="C81" s="5"/>
      <c r="D81" s="5">
        <f t="shared" si="5"/>
        <v>0</v>
      </c>
      <c r="E81" s="5"/>
      <c r="F81" s="5"/>
      <c r="G81" s="5"/>
      <c r="H81" s="5"/>
      <c r="I81" s="2"/>
      <c r="J81" s="2"/>
      <c r="K81" s="2"/>
    </row>
    <row r="82" spans="1:11" ht="35.25" customHeight="1">
      <c r="A82" s="124" t="s">
        <v>15</v>
      </c>
      <c r="B82" s="125"/>
      <c r="C82" s="125"/>
      <c r="D82" s="125"/>
      <c r="E82" s="125"/>
      <c r="F82" s="126"/>
      <c r="G82" s="127">
        <f>SUM(D3:D81)</f>
        <v>4410</v>
      </c>
      <c r="H82" s="128"/>
      <c r="I82" s="2">
        <f>SUM(I3:I23)</f>
        <v>1165</v>
      </c>
      <c r="J82" s="2">
        <f>SUM(J3:J23)</f>
        <v>0</v>
      </c>
      <c r="K82" s="2">
        <f>SUM(K3:K23)</f>
        <v>0</v>
      </c>
    </row>
    <row r="83" spans="1:11">
      <c r="D83" s="37"/>
      <c r="H83">
        <f>G82</f>
        <v>4410</v>
      </c>
    </row>
    <row r="88" spans="1:11">
      <c r="C88" s="79"/>
    </row>
  </sheetData>
  <mergeCells count="4">
    <mergeCell ref="A82:F82"/>
    <mergeCell ref="G82:H82"/>
    <mergeCell ref="M10:N11"/>
    <mergeCell ref="A1:H1"/>
  </mergeCells>
  <hyperlinks>
    <hyperlink ref="M10:N11" location="'الرئيسية1 '!A1" display="القائمة الرئيسية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rightToLeft="1" zoomScale="80" zoomScaleNormal="80" workbookViewId="0">
      <selection activeCell="J9" sqref="J9:K10"/>
    </sheetView>
  </sheetViews>
  <sheetFormatPr defaultRowHeight="15"/>
  <cols>
    <col min="1" max="1" width="22.5546875" customWidth="1"/>
    <col min="2" max="2" width="11" customWidth="1"/>
    <col min="3" max="3" width="12.33203125" customWidth="1"/>
    <col min="4" max="4" width="13.109375" customWidth="1"/>
    <col min="5" max="5" width="11.21875" customWidth="1"/>
    <col min="6" max="6" width="12.44140625" customWidth="1"/>
    <col min="7" max="7" width="11" customWidth="1"/>
    <col min="8" max="8" width="15.6640625" customWidth="1"/>
    <col min="11" max="11" width="15.88671875" customWidth="1"/>
    <col min="12" max="12" width="20.77734375" customWidth="1"/>
  </cols>
  <sheetData>
    <row r="1" spans="1:13" ht="34.5" customHeight="1">
      <c r="A1" s="134" t="s">
        <v>143</v>
      </c>
      <c r="B1" s="134"/>
      <c r="C1" s="134"/>
      <c r="D1" s="134"/>
      <c r="E1" s="134"/>
      <c r="F1" s="134"/>
      <c r="G1" s="134"/>
      <c r="H1" s="134"/>
    </row>
    <row r="2" spans="1:13" ht="45.75" customHeight="1">
      <c r="A2" s="10" t="s">
        <v>8</v>
      </c>
      <c r="B2" s="10" t="s">
        <v>9</v>
      </c>
      <c r="C2" s="10" t="s">
        <v>10</v>
      </c>
      <c r="D2" s="10" t="s">
        <v>11</v>
      </c>
      <c r="E2" s="10" t="s">
        <v>12</v>
      </c>
      <c r="F2" s="10" t="s">
        <v>14</v>
      </c>
      <c r="G2" s="10" t="s">
        <v>13</v>
      </c>
      <c r="H2" s="10" t="s">
        <v>6</v>
      </c>
    </row>
    <row r="3" spans="1:13" ht="24.95" customHeight="1">
      <c r="A3" s="13" t="s">
        <v>154</v>
      </c>
      <c r="B3" s="13">
        <v>100000</v>
      </c>
      <c r="C3" s="102">
        <v>1</v>
      </c>
      <c r="D3" s="110">
        <f>B3*C3</f>
        <v>100000</v>
      </c>
      <c r="E3" s="104">
        <v>43275</v>
      </c>
      <c r="F3" s="110"/>
      <c r="G3" s="110" t="s">
        <v>18</v>
      </c>
      <c r="H3" s="110"/>
    </row>
    <row r="4" spans="1:13" ht="24.95" customHeight="1">
      <c r="A4" s="13"/>
      <c r="B4" s="102"/>
      <c r="C4" s="102"/>
      <c r="D4" s="110">
        <f>B4*C4</f>
        <v>0</v>
      </c>
      <c r="E4" s="104"/>
      <c r="F4" s="110"/>
      <c r="G4" s="110" t="s">
        <v>18</v>
      </c>
      <c r="H4" s="110"/>
    </row>
    <row r="5" spans="1:13" ht="24.95" customHeight="1">
      <c r="A5" s="13"/>
      <c r="B5" s="97"/>
      <c r="C5" s="98"/>
      <c r="D5" s="110">
        <f>B5*C5</f>
        <v>0</v>
      </c>
      <c r="E5" s="104"/>
      <c r="F5" s="110"/>
      <c r="G5" s="110" t="s">
        <v>18</v>
      </c>
      <c r="H5" s="110"/>
    </row>
    <row r="6" spans="1:13" ht="24.95" customHeight="1">
      <c r="A6" s="13"/>
      <c r="B6" s="102"/>
      <c r="C6" s="97"/>
      <c r="D6" s="110"/>
      <c r="E6" s="104"/>
      <c r="F6" s="110"/>
      <c r="G6" s="110"/>
      <c r="H6" s="110"/>
      <c r="J6" s="42">
        <f>'الرئيسية1 '!N19</f>
        <v>0</v>
      </c>
      <c r="K6" s="80" t="str">
        <f>'الرئيسية1 '!J19</f>
        <v>&lt;10/10/3000</v>
      </c>
      <c r="L6" s="80" t="str">
        <f>'الرئيسية1 '!E19</f>
        <v>&gt;30/9/2016</v>
      </c>
      <c r="M6" s="42">
        <f>SUMIFS(D3:D23,E3:E23,L6,E3:E23,K6,G3:G23,J6)</f>
        <v>0</v>
      </c>
    </row>
    <row r="7" spans="1:13" ht="24.95" customHeight="1">
      <c r="A7" s="13"/>
      <c r="B7" s="102"/>
      <c r="C7" s="102"/>
      <c r="D7" s="110"/>
      <c r="E7" s="104"/>
      <c r="F7" s="110"/>
      <c r="G7" s="110"/>
      <c r="H7" s="110"/>
    </row>
    <row r="8" spans="1:13" ht="20.100000000000001" customHeight="1">
      <c r="A8" s="11"/>
      <c r="B8" s="11"/>
      <c r="C8" s="11"/>
      <c r="D8" s="11"/>
      <c r="E8" s="11"/>
      <c r="F8" s="11"/>
      <c r="G8" s="110"/>
      <c r="H8" s="11"/>
    </row>
    <row r="9" spans="1:13" ht="20.100000000000001" customHeight="1">
      <c r="A9" s="5"/>
      <c r="B9" s="5"/>
      <c r="C9" s="5"/>
      <c r="D9" s="5"/>
      <c r="E9" s="5"/>
      <c r="F9" s="5"/>
      <c r="G9" s="110"/>
      <c r="H9" s="3"/>
      <c r="J9" s="129" t="s">
        <v>17</v>
      </c>
      <c r="K9" s="129"/>
    </row>
    <row r="10" spans="1:13" ht="20.100000000000001" customHeight="1">
      <c r="A10" s="3"/>
      <c r="B10" s="3"/>
      <c r="C10" s="3"/>
      <c r="D10" s="3"/>
      <c r="E10" s="3"/>
      <c r="F10" s="3"/>
      <c r="G10" s="110"/>
      <c r="H10" s="3"/>
      <c r="J10" s="129"/>
      <c r="K10" s="129"/>
    </row>
    <row r="11" spans="1:13" ht="20.100000000000001" customHeight="1">
      <c r="A11" s="3"/>
      <c r="B11" s="3"/>
      <c r="C11" s="3"/>
      <c r="D11" s="3"/>
      <c r="E11" s="3"/>
      <c r="F11" s="3"/>
      <c r="G11" s="110"/>
      <c r="H11" s="3"/>
    </row>
    <row r="12" spans="1:13" ht="20.100000000000001" customHeight="1">
      <c r="A12" s="3"/>
      <c r="B12" s="3"/>
      <c r="C12" s="3"/>
      <c r="D12" s="3"/>
      <c r="E12" s="3"/>
      <c r="F12" s="3"/>
      <c r="G12" s="110"/>
      <c r="H12" s="3"/>
    </row>
    <row r="13" spans="1:13" ht="20.100000000000001" customHeight="1">
      <c r="A13" s="3"/>
      <c r="B13" s="3"/>
      <c r="C13" s="3"/>
      <c r="D13" s="3"/>
      <c r="E13" s="3"/>
      <c r="F13" s="3"/>
      <c r="G13" s="110"/>
      <c r="H13" s="3"/>
    </row>
    <row r="14" spans="1:13" ht="20.100000000000001" customHeight="1">
      <c r="A14" s="3"/>
      <c r="B14" s="3"/>
      <c r="C14" s="3"/>
      <c r="D14" s="3"/>
      <c r="E14" s="3"/>
      <c r="F14" s="3"/>
      <c r="G14" s="110"/>
      <c r="H14" s="3"/>
    </row>
    <row r="15" spans="1:13" ht="20.100000000000001" customHeight="1">
      <c r="A15" s="3"/>
      <c r="B15" s="3"/>
      <c r="C15" s="3"/>
      <c r="D15" s="3"/>
      <c r="E15" s="3"/>
      <c r="F15" s="3"/>
      <c r="G15" s="110"/>
      <c r="H15" s="3"/>
    </row>
    <row r="16" spans="1:13" ht="20.100000000000001" customHeight="1">
      <c r="A16" s="3"/>
      <c r="B16" s="3"/>
      <c r="C16" s="3"/>
      <c r="D16" s="3">
        <f t="shared" ref="D16:D23" si="0">B16*C16</f>
        <v>0</v>
      </c>
      <c r="E16" s="3"/>
      <c r="F16" s="3"/>
      <c r="G16" s="3"/>
      <c r="H16" s="3"/>
    </row>
    <row r="17" spans="1:8" ht="20.100000000000001" customHeight="1">
      <c r="A17" s="3"/>
      <c r="B17" s="3"/>
      <c r="C17" s="3"/>
      <c r="D17" s="3">
        <f t="shared" si="0"/>
        <v>0</v>
      </c>
      <c r="E17" s="3"/>
      <c r="F17" s="3"/>
      <c r="G17" s="3"/>
      <c r="H17" s="3"/>
    </row>
    <row r="18" spans="1:8" ht="20.100000000000001" customHeight="1">
      <c r="A18" s="3"/>
      <c r="B18" s="3"/>
      <c r="C18" s="3"/>
      <c r="D18" s="3">
        <f t="shared" si="0"/>
        <v>0</v>
      </c>
      <c r="E18" s="3"/>
      <c r="F18" s="3"/>
      <c r="G18" s="3"/>
      <c r="H18" s="3"/>
    </row>
    <row r="19" spans="1:8" ht="20.100000000000001" customHeight="1">
      <c r="A19" s="3"/>
      <c r="B19" s="3"/>
      <c r="C19" s="3"/>
      <c r="D19" s="3">
        <f t="shared" si="0"/>
        <v>0</v>
      </c>
      <c r="E19" s="3"/>
      <c r="F19" s="3"/>
      <c r="G19" s="3"/>
      <c r="H19" s="3"/>
    </row>
    <row r="20" spans="1:8" ht="20.100000000000001" customHeight="1">
      <c r="A20" s="3"/>
      <c r="B20" s="3"/>
      <c r="C20" s="3"/>
      <c r="D20" s="3">
        <f t="shared" si="0"/>
        <v>0</v>
      </c>
      <c r="E20" s="3"/>
      <c r="F20" s="3"/>
      <c r="G20" s="3"/>
      <c r="H20" s="3"/>
    </row>
    <row r="21" spans="1:8" ht="20.100000000000001" customHeight="1">
      <c r="A21" s="3"/>
      <c r="B21" s="3"/>
      <c r="C21" s="3"/>
      <c r="D21" s="3">
        <f t="shared" si="0"/>
        <v>0</v>
      </c>
      <c r="E21" s="3"/>
      <c r="F21" s="3"/>
      <c r="G21" s="3"/>
      <c r="H21" s="3"/>
    </row>
    <row r="22" spans="1:8" ht="20.100000000000001" customHeight="1">
      <c r="A22" s="3"/>
      <c r="B22" s="3"/>
      <c r="C22" s="3"/>
      <c r="D22" s="3">
        <f t="shared" si="0"/>
        <v>0</v>
      </c>
      <c r="E22" s="3"/>
      <c r="F22" s="3"/>
      <c r="G22" s="3"/>
      <c r="H22" s="3"/>
    </row>
    <row r="23" spans="1:8" ht="20.100000000000001" customHeight="1">
      <c r="A23" s="3"/>
      <c r="B23" s="3"/>
      <c r="C23" s="3"/>
      <c r="D23" s="3">
        <f t="shared" si="0"/>
        <v>0</v>
      </c>
      <c r="E23" s="3"/>
      <c r="F23" s="3"/>
      <c r="G23" s="3"/>
      <c r="H23" s="3"/>
    </row>
    <row r="24" spans="1:8" ht="20.100000000000001" customHeight="1">
      <c r="A24" s="5"/>
      <c r="B24" s="5"/>
      <c r="C24" s="5"/>
      <c r="D24" s="5"/>
      <c r="E24" s="5"/>
      <c r="F24" s="5"/>
      <c r="G24" s="5"/>
      <c r="H24" s="5"/>
    </row>
    <row r="25" spans="1:8" ht="20.100000000000001" customHeight="1">
      <c r="A25" s="5"/>
      <c r="B25" s="5"/>
      <c r="C25" s="5"/>
      <c r="D25" s="5"/>
      <c r="E25" s="5"/>
      <c r="F25" s="5"/>
      <c r="G25" s="5"/>
      <c r="H25" s="5"/>
    </row>
    <row r="26" spans="1:8" ht="20.100000000000001" customHeight="1">
      <c r="A26" s="5"/>
      <c r="B26" s="5"/>
      <c r="C26" s="5"/>
      <c r="D26" s="5"/>
      <c r="E26" s="5"/>
      <c r="F26" s="5"/>
      <c r="G26" s="5"/>
      <c r="H26" s="5"/>
    </row>
    <row r="27" spans="1:8" ht="20.100000000000001" customHeight="1">
      <c r="A27" s="5"/>
      <c r="B27" s="5"/>
      <c r="C27" s="5"/>
      <c r="D27" s="5"/>
      <c r="E27" s="5"/>
      <c r="F27" s="5"/>
      <c r="G27" s="5"/>
      <c r="H27" s="5"/>
    </row>
    <row r="28" spans="1:8" ht="20.100000000000001" customHeight="1">
      <c r="A28" s="5"/>
      <c r="B28" s="5"/>
      <c r="C28" s="5"/>
      <c r="D28" s="5"/>
      <c r="E28" s="5"/>
      <c r="F28" s="5"/>
      <c r="G28" s="5"/>
      <c r="H28" s="5"/>
    </row>
    <row r="29" spans="1:8" ht="20.100000000000001" customHeight="1">
      <c r="A29" s="5"/>
      <c r="B29" s="5"/>
      <c r="C29" s="5"/>
      <c r="D29" s="5"/>
      <c r="E29" s="5"/>
      <c r="F29" s="5"/>
      <c r="G29" s="5"/>
      <c r="H29" s="5"/>
    </row>
    <row r="30" spans="1:8" ht="20.100000000000001" customHeight="1">
      <c r="A30" s="5"/>
      <c r="B30" s="5"/>
      <c r="C30" s="5"/>
      <c r="D30" s="5"/>
      <c r="E30" s="5"/>
      <c r="F30" s="5"/>
      <c r="G30" s="5"/>
      <c r="H30" s="5"/>
    </row>
    <row r="31" spans="1:8" ht="20.100000000000001" customHeight="1">
      <c r="A31" s="5"/>
      <c r="B31" s="5"/>
      <c r="C31" s="5"/>
      <c r="D31" s="5"/>
      <c r="E31" s="5"/>
      <c r="F31" s="5"/>
      <c r="G31" s="5"/>
      <c r="H31" s="5"/>
    </row>
    <row r="32" spans="1:8" ht="20.100000000000001" customHeight="1">
      <c r="A32" s="5"/>
      <c r="B32" s="5"/>
      <c r="C32" s="5"/>
      <c r="D32" s="5"/>
      <c r="E32" s="5"/>
      <c r="F32" s="5"/>
      <c r="G32" s="5"/>
      <c r="H32" s="5"/>
    </row>
    <row r="33" spans="1:8" ht="20.100000000000001" customHeight="1">
      <c r="A33" s="5"/>
      <c r="B33" s="5"/>
      <c r="C33" s="5"/>
      <c r="D33" s="5"/>
      <c r="E33" s="5"/>
      <c r="F33" s="5"/>
      <c r="G33" s="5"/>
      <c r="H33" s="5"/>
    </row>
    <row r="34" spans="1:8" ht="20.100000000000001" customHeight="1">
      <c r="A34" s="5"/>
      <c r="B34" s="5"/>
      <c r="C34" s="5"/>
      <c r="D34" s="5"/>
      <c r="E34" s="5"/>
      <c r="F34" s="5"/>
      <c r="G34" s="5"/>
      <c r="H34" s="5"/>
    </row>
    <row r="35" spans="1:8" ht="20.100000000000001" customHeight="1">
      <c r="A35" s="5"/>
      <c r="B35" s="5"/>
      <c r="C35" s="5"/>
      <c r="D35" s="5"/>
      <c r="E35" s="5"/>
      <c r="F35" s="5"/>
      <c r="G35" s="5"/>
      <c r="H35" s="5"/>
    </row>
    <row r="36" spans="1:8" ht="20.100000000000001" customHeight="1">
      <c r="A36" s="5"/>
      <c r="B36" s="5"/>
      <c r="C36" s="5"/>
      <c r="D36" s="5"/>
      <c r="E36" s="5"/>
      <c r="F36" s="5"/>
      <c r="G36" s="5"/>
      <c r="H36" s="5"/>
    </row>
    <row r="37" spans="1:8" ht="20.100000000000001" customHeight="1">
      <c r="A37" s="5"/>
      <c r="B37" s="5"/>
      <c r="C37" s="5"/>
      <c r="D37" s="5"/>
      <c r="E37" s="5"/>
      <c r="F37" s="5"/>
      <c r="G37" s="5"/>
      <c r="H37" s="5"/>
    </row>
    <row r="38" spans="1:8" ht="20.100000000000001" customHeight="1">
      <c r="A38" s="5"/>
      <c r="B38" s="5"/>
      <c r="C38" s="5"/>
      <c r="D38" s="5"/>
      <c r="E38" s="5"/>
      <c r="F38" s="5"/>
      <c r="G38" s="5"/>
      <c r="H38" s="5"/>
    </row>
    <row r="39" spans="1:8" ht="20.100000000000001" customHeight="1">
      <c r="A39" s="5"/>
      <c r="B39" s="5"/>
      <c r="C39" s="5"/>
      <c r="D39" s="5"/>
      <c r="E39" s="5"/>
      <c r="F39" s="5"/>
      <c r="G39" s="5"/>
      <c r="H39" s="5"/>
    </row>
    <row r="40" spans="1:8" ht="20.100000000000001" customHeight="1">
      <c r="A40" s="5"/>
      <c r="B40" s="5"/>
      <c r="C40" s="5"/>
      <c r="D40" s="5"/>
      <c r="E40" s="5"/>
      <c r="F40" s="5"/>
      <c r="G40" s="5"/>
      <c r="H40" s="5"/>
    </row>
    <row r="41" spans="1:8" ht="20.100000000000001" customHeight="1">
      <c r="A41" s="5"/>
      <c r="B41" s="5"/>
      <c r="C41" s="5"/>
      <c r="D41" s="5"/>
      <c r="E41" s="5"/>
      <c r="F41" s="5"/>
      <c r="G41" s="5"/>
      <c r="H41" s="5"/>
    </row>
    <row r="42" spans="1:8" ht="20.100000000000001" customHeight="1">
      <c r="A42" s="5"/>
      <c r="B42" s="5"/>
      <c r="C42" s="5"/>
      <c r="D42" s="5"/>
      <c r="E42" s="5"/>
      <c r="F42" s="5"/>
      <c r="G42" s="5"/>
      <c r="H42" s="5"/>
    </row>
    <row r="43" spans="1:8" ht="20.100000000000001" customHeight="1">
      <c r="A43" s="5"/>
      <c r="B43" s="5"/>
      <c r="C43" s="5"/>
      <c r="D43" s="5"/>
      <c r="E43" s="5"/>
      <c r="F43" s="5"/>
      <c r="G43" s="5"/>
      <c r="H43" s="5"/>
    </row>
    <row r="44" spans="1:8" ht="20.100000000000001" customHeight="1">
      <c r="A44" s="5"/>
      <c r="B44" s="5"/>
      <c r="C44" s="5"/>
      <c r="D44" s="5"/>
      <c r="E44" s="5"/>
      <c r="F44" s="5"/>
      <c r="G44" s="5"/>
      <c r="H44" s="5"/>
    </row>
    <row r="45" spans="1:8" ht="20.100000000000001" customHeight="1">
      <c r="A45" s="5"/>
      <c r="B45" s="5"/>
      <c r="C45" s="5"/>
      <c r="D45" s="5"/>
      <c r="E45" s="5"/>
      <c r="F45" s="5"/>
      <c r="G45" s="5"/>
      <c r="H45" s="5"/>
    </row>
    <row r="46" spans="1:8" ht="20.100000000000001" customHeight="1">
      <c r="A46" s="5"/>
      <c r="B46" s="5"/>
      <c r="C46" s="5"/>
      <c r="D46" s="5"/>
      <c r="E46" s="5"/>
      <c r="F46" s="5"/>
      <c r="G46" s="5"/>
      <c r="H46" s="5"/>
    </row>
    <row r="47" spans="1:8" ht="20.100000000000001" customHeight="1">
      <c r="A47" s="5"/>
      <c r="B47" s="5"/>
      <c r="C47" s="5"/>
      <c r="D47" s="5"/>
      <c r="E47" s="5"/>
      <c r="F47" s="5"/>
      <c r="G47" s="5"/>
      <c r="H47" s="5"/>
    </row>
    <row r="48" spans="1:8" ht="20.100000000000001" customHeight="1">
      <c r="A48" s="5"/>
      <c r="B48" s="5"/>
      <c r="C48" s="5"/>
      <c r="D48" s="5"/>
      <c r="E48" s="5"/>
      <c r="F48" s="5"/>
      <c r="G48" s="5"/>
      <c r="H48" s="5"/>
    </row>
    <row r="49" spans="1:8" ht="20.100000000000001" customHeight="1">
      <c r="A49" s="5"/>
      <c r="B49" s="5"/>
      <c r="C49" s="5"/>
      <c r="D49" s="5"/>
      <c r="E49" s="5"/>
      <c r="F49" s="5"/>
      <c r="G49" s="5"/>
      <c r="H49" s="5"/>
    </row>
    <row r="50" spans="1:8" ht="20.100000000000001" customHeight="1">
      <c r="A50" s="5"/>
      <c r="B50" s="5"/>
      <c r="C50" s="5"/>
      <c r="D50" s="5"/>
      <c r="E50" s="5"/>
      <c r="F50" s="5"/>
      <c r="G50" s="5"/>
      <c r="H50" s="5"/>
    </row>
    <row r="51" spans="1:8" ht="20.100000000000001" customHeight="1">
      <c r="A51" s="5"/>
      <c r="B51" s="5"/>
      <c r="C51" s="5"/>
      <c r="D51" s="5"/>
      <c r="E51" s="5"/>
      <c r="F51" s="5"/>
      <c r="G51" s="5"/>
      <c r="H51" s="5"/>
    </row>
    <row r="52" spans="1:8" ht="20.100000000000001" customHeight="1">
      <c r="A52" s="5"/>
      <c r="B52" s="5"/>
      <c r="C52" s="5"/>
      <c r="D52" s="5"/>
      <c r="E52" s="5"/>
      <c r="F52" s="5"/>
      <c r="G52" s="5"/>
      <c r="H52" s="5"/>
    </row>
    <row r="53" spans="1:8" ht="20.100000000000001" customHeight="1">
      <c r="A53" s="5"/>
      <c r="B53" s="5"/>
      <c r="C53" s="5"/>
      <c r="D53" s="5"/>
      <c r="E53" s="5"/>
      <c r="F53" s="5"/>
      <c r="G53" s="5"/>
      <c r="H53" s="5"/>
    </row>
    <row r="54" spans="1:8" ht="20.100000000000001" customHeight="1">
      <c r="A54" s="5"/>
      <c r="B54" s="5"/>
      <c r="C54" s="5"/>
      <c r="D54" s="5"/>
      <c r="E54" s="5"/>
      <c r="F54" s="5"/>
      <c r="G54" s="5"/>
      <c r="H54" s="5"/>
    </row>
    <row r="55" spans="1:8" ht="20.100000000000001" customHeight="1">
      <c r="A55" s="5"/>
      <c r="B55" s="5"/>
      <c r="C55" s="5"/>
      <c r="D55" s="5"/>
      <c r="E55" s="5"/>
      <c r="F55" s="5"/>
      <c r="G55" s="5"/>
      <c r="H55" s="5"/>
    </row>
    <row r="56" spans="1:8" ht="20.100000000000001" customHeight="1">
      <c r="A56" s="5"/>
      <c r="B56" s="5"/>
      <c r="C56" s="5"/>
      <c r="D56" s="5"/>
      <c r="E56" s="5"/>
      <c r="F56" s="5"/>
      <c r="G56" s="5"/>
      <c r="H56" s="5"/>
    </row>
    <row r="57" spans="1:8" ht="20.100000000000001" customHeight="1">
      <c r="A57" s="5"/>
      <c r="B57" s="5"/>
      <c r="C57" s="5"/>
      <c r="D57" s="5"/>
      <c r="E57" s="5"/>
      <c r="F57" s="5"/>
      <c r="G57" s="5"/>
      <c r="H57" s="5"/>
    </row>
    <row r="58" spans="1:8" ht="20.100000000000001" customHeight="1">
      <c r="A58" s="5"/>
      <c r="B58" s="5"/>
      <c r="C58" s="5"/>
      <c r="D58" s="5"/>
      <c r="E58" s="5"/>
      <c r="F58" s="5"/>
      <c r="G58" s="5"/>
      <c r="H58" s="5"/>
    </row>
    <row r="59" spans="1:8" ht="20.100000000000001" customHeight="1">
      <c r="A59" s="5"/>
      <c r="B59" s="5"/>
      <c r="C59" s="5"/>
      <c r="D59" s="5"/>
      <c r="E59" s="5"/>
      <c r="F59" s="5"/>
      <c r="G59" s="5"/>
      <c r="H59" s="5"/>
    </row>
    <row r="60" spans="1:8" ht="20.100000000000001" customHeight="1">
      <c r="A60" s="5"/>
      <c r="B60" s="5"/>
      <c r="C60" s="5"/>
      <c r="D60" s="5"/>
      <c r="E60" s="5"/>
      <c r="F60" s="5"/>
      <c r="G60" s="5"/>
      <c r="H60" s="5"/>
    </row>
    <row r="61" spans="1:8" ht="20.100000000000001" customHeight="1">
      <c r="A61" s="5"/>
      <c r="B61" s="5"/>
      <c r="C61" s="5"/>
      <c r="D61" s="5"/>
      <c r="E61" s="5"/>
      <c r="F61" s="5"/>
      <c r="G61" s="5"/>
      <c r="H61" s="5"/>
    </row>
    <row r="62" spans="1:8" ht="35.25" customHeight="1">
      <c r="A62" s="124" t="s">
        <v>15</v>
      </c>
      <c r="B62" s="125"/>
      <c r="C62" s="125"/>
      <c r="D62" s="125"/>
      <c r="E62" s="125"/>
      <c r="F62" s="126"/>
      <c r="G62" s="127">
        <f>SUM(D3:D23)</f>
        <v>100000</v>
      </c>
      <c r="H62" s="128"/>
    </row>
    <row r="63" spans="1:8">
      <c r="H63">
        <f>G62</f>
        <v>100000</v>
      </c>
    </row>
    <row r="65" spans="1:4">
      <c r="A65" s="42"/>
      <c r="B65" s="42"/>
      <c r="C65" s="80"/>
      <c r="D65" s="42"/>
    </row>
  </sheetData>
  <mergeCells count="4">
    <mergeCell ref="A62:F62"/>
    <mergeCell ref="G62:H62"/>
    <mergeCell ref="J9:K10"/>
    <mergeCell ref="A1:H1"/>
  </mergeCells>
  <hyperlinks>
    <hyperlink ref="J9:K10" location="'الرئيسية1 '!A1" display="القائمة الرئيسية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rightToLeft="1" tabSelected="1" defaultGridColor="0" colorId="63" zoomScale="70" zoomScaleNormal="70" workbookViewId="0">
      <selection activeCell="M1" sqref="M1:N16"/>
    </sheetView>
  </sheetViews>
  <sheetFormatPr defaultRowHeight="15"/>
  <cols>
    <col min="1" max="1" width="9" customWidth="1"/>
    <col min="5" max="5" width="12.5546875" customWidth="1"/>
    <col min="8" max="8" width="8.88671875" hidden="1" customWidth="1"/>
    <col min="10" max="10" width="14.109375" customWidth="1"/>
    <col min="14" max="14" width="17.77734375" customWidth="1"/>
    <col min="17" max="17" width="20.6640625" customWidth="1"/>
    <col min="18" max="18" width="15.44140625" customWidth="1"/>
    <col min="19" max="19" width="23.33203125" customWidth="1"/>
  </cols>
  <sheetData>
    <row r="1" spans="1:22" ht="24.95" customHeight="1">
      <c r="A1" s="143" t="s">
        <v>156</v>
      </c>
      <c r="B1" s="143"/>
      <c r="C1" s="143"/>
      <c r="D1" s="143"/>
      <c r="E1" s="143"/>
      <c r="F1" s="161"/>
      <c r="G1" s="161"/>
      <c r="H1" s="161"/>
      <c r="I1" s="161"/>
      <c r="J1" s="161"/>
      <c r="K1" s="161"/>
      <c r="L1" s="161"/>
      <c r="M1" s="153"/>
      <c r="N1" s="153"/>
      <c r="O1" s="143"/>
      <c r="P1" s="143"/>
      <c r="Q1" s="143"/>
      <c r="R1" s="160"/>
      <c r="S1" s="160"/>
      <c r="T1" s="160"/>
      <c r="U1" s="160"/>
      <c r="V1" s="160"/>
    </row>
    <row r="2" spans="1:22" ht="24.95" customHeight="1">
      <c r="A2" s="143"/>
      <c r="B2" s="143"/>
      <c r="C2" s="143"/>
      <c r="D2" s="202"/>
      <c r="E2" s="202"/>
      <c r="F2" s="161"/>
      <c r="G2" s="161"/>
      <c r="H2" s="161"/>
      <c r="I2" s="161"/>
      <c r="J2" s="161"/>
      <c r="K2" s="161"/>
      <c r="L2" s="161"/>
      <c r="M2" s="153"/>
      <c r="N2" s="153"/>
      <c r="O2" s="83"/>
      <c r="P2" s="83"/>
      <c r="Q2" s="204"/>
      <c r="R2" s="160"/>
      <c r="S2" s="160"/>
      <c r="T2" s="160"/>
      <c r="U2" s="160"/>
      <c r="V2" s="160"/>
    </row>
    <row r="3" spans="1:22" ht="24.95" customHeight="1" thickBot="1">
      <c r="A3" s="143"/>
      <c r="B3" s="143"/>
      <c r="C3" s="143"/>
      <c r="D3" s="143"/>
      <c r="E3" s="143"/>
      <c r="F3" s="161"/>
      <c r="G3" s="161"/>
      <c r="H3" s="161"/>
      <c r="I3" s="161"/>
      <c r="J3" s="161"/>
      <c r="K3" s="161"/>
      <c r="L3" s="161"/>
      <c r="M3" s="153"/>
      <c r="N3" s="153"/>
      <c r="O3" s="143"/>
      <c r="P3" s="143"/>
      <c r="Q3" s="143"/>
      <c r="R3" s="160"/>
      <c r="S3" s="160"/>
      <c r="T3" s="160"/>
      <c r="U3" s="160"/>
      <c r="V3" s="160"/>
    </row>
    <row r="4" spans="1:22" ht="24.95" customHeight="1" thickBot="1">
      <c r="A4" s="143"/>
      <c r="B4" s="143"/>
      <c r="C4" s="143"/>
      <c r="D4" s="202"/>
      <c r="E4" s="202"/>
      <c r="F4" s="161"/>
      <c r="G4" s="161"/>
      <c r="H4" s="161"/>
      <c r="I4" s="161"/>
      <c r="J4" s="161"/>
      <c r="K4" s="161"/>
      <c r="L4" s="161"/>
      <c r="M4" s="153"/>
      <c r="N4" s="153"/>
      <c r="O4" s="83"/>
      <c r="P4" s="83"/>
      <c r="Q4" s="85">
        <f>'تجهيز الجظائر'!G62</f>
        <v>100000</v>
      </c>
      <c r="R4" s="160"/>
      <c r="S4" s="160"/>
      <c r="T4" s="160"/>
      <c r="U4" s="160"/>
      <c r="V4" s="160"/>
    </row>
    <row r="5" spans="1:22" ht="24.95" customHeight="1" thickBot="1">
      <c r="A5" s="143"/>
      <c r="B5" s="143"/>
      <c r="C5" s="143"/>
      <c r="D5" s="143"/>
      <c r="E5" s="143"/>
      <c r="F5" s="161"/>
      <c r="G5" s="161"/>
      <c r="H5" s="161"/>
      <c r="I5" s="161"/>
      <c r="J5" s="161"/>
      <c r="K5" s="161"/>
      <c r="L5" s="161"/>
      <c r="M5" s="153"/>
      <c r="N5" s="153"/>
      <c r="O5" s="143"/>
      <c r="P5" s="143"/>
      <c r="Q5" s="143"/>
      <c r="R5" s="160"/>
      <c r="S5" s="160"/>
      <c r="T5" s="160"/>
      <c r="U5" s="160"/>
      <c r="V5" s="160"/>
    </row>
    <row r="6" spans="1:22" ht="24.95" customHeight="1" thickBot="1">
      <c r="A6" s="143"/>
      <c r="B6" s="143"/>
      <c r="C6" s="143"/>
      <c r="D6" s="202"/>
      <c r="E6" s="202"/>
      <c r="F6" s="161"/>
      <c r="G6" s="161"/>
      <c r="H6" s="161"/>
      <c r="I6" s="161"/>
      <c r="J6" s="161"/>
      <c r="K6" s="161"/>
      <c r="L6" s="161"/>
      <c r="M6" s="153"/>
      <c r="N6" s="153"/>
      <c r="O6" s="83"/>
      <c r="P6" s="83"/>
      <c r="Q6" s="85">
        <f>نافطة!G24</f>
        <v>184.5</v>
      </c>
      <c r="R6" s="160"/>
      <c r="S6" s="160"/>
      <c r="T6" s="160"/>
      <c r="U6" s="160"/>
      <c r="V6" s="160"/>
    </row>
    <row r="7" spans="1:22" ht="24.95" customHeight="1" thickBot="1">
      <c r="A7" s="143"/>
      <c r="B7" s="143"/>
      <c r="C7" s="143"/>
      <c r="D7" s="164"/>
      <c r="E7" s="164"/>
      <c r="F7" s="161"/>
      <c r="G7" s="161"/>
      <c r="H7" s="161"/>
      <c r="I7" s="161"/>
      <c r="J7" s="161"/>
      <c r="K7" s="161"/>
      <c r="L7" s="161"/>
      <c r="M7" s="153"/>
      <c r="N7" s="153"/>
      <c r="O7" s="143"/>
      <c r="P7" s="143"/>
      <c r="Q7" s="143"/>
      <c r="R7" s="160"/>
      <c r="S7" s="160"/>
      <c r="T7" s="160"/>
      <c r="U7" s="160"/>
      <c r="V7" s="160"/>
    </row>
    <row r="8" spans="1:22" ht="24.95" customHeight="1" thickBot="1">
      <c r="A8" s="143"/>
      <c r="B8" s="143"/>
      <c r="C8" s="143"/>
      <c r="D8" s="148">
        <f>'مرتبات عمال'!G46</f>
        <v>0</v>
      </c>
      <c r="E8" s="149"/>
      <c r="F8" s="161"/>
      <c r="G8" s="161"/>
      <c r="H8" s="161"/>
      <c r="I8" s="161"/>
      <c r="J8" s="161"/>
      <c r="K8" s="161"/>
      <c r="L8" s="161"/>
      <c r="M8" s="153"/>
      <c r="N8" s="153"/>
      <c r="O8" s="83"/>
      <c r="P8" s="83"/>
      <c r="Q8" s="204"/>
      <c r="R8" s="160"/>
      <c r="S8" s="160"/>
      <c r="T8" s="160"/>
      <c r="U8" s="160"/>
      <c r="V8" s="160"/>
    </row>
    <row r="9" spans="1:22" ht="24.95" customHeight="1">
      <c r="A9" s="143"/>
      <c r="B9" s="143"/>
      <c r="C9" s="143"/>
      <c r="D9" s="203"/>
      <c r="E9" s="203"/>
      <c r="F9" s="161"/>
      <c r="G9" s="161"/>
      <c r="H9" s="161"/>
      <c r="I9" s="161"/>
      <c r="J9" s="161"/>
      <c r="K9" s="161"/>
      <c r="L9" s="161"/>
      <c r="M9" s="153"/>
      <c r="N9" s="153"/>
      <c r="O9" s="143"/>
      <c r="P9" s="143"/>
      <c r="Q9" s="143"/>
      <c r="R9" s="143"/>
      <c r="S9" s="143"/>
      <c r="T9" s="143"/>
      <c r="U9" s="143"/>
      <c r="V9" s="143"/>
    </row>
    <row r="10" spans="1:22" ht="24.95" customHeight="1">
      <c r="A10" s="143"/>
      <c r="B10" s="143"/>
      <c r="C10" s="143"/>
      <c r="D10" s="202"/>
      <c r="E10" s="202"/>
      <c r="F10" s="161"/>
      <c r="G10" s="161"/>
      <c r="H10" s="161"/>
      <c r="I10" s="161"/>
      <c r="J10" s="161"/>
      <c r="K10" s="161"/>
      <c r="L10" s="161"/>
      <c r="M10" s="153"/>
      <c r="N10" s="153"/>
      <c r="O10" s="143"/>
      <c r="P10" s="143"/>
      <c r="Q10" s="143"/>
      <c r="R10" s="143"/>
      <c r="S10" s="143"/>
      <c r="T10" s="143"/>
      <c r="U10" s="143"/>
      <c r="V10" s="143"/>
    </row>
    <row r="11" spans="1:22" ht="24.95" customHeight="1" thickBot="1">
      <c r="A11" s="143"/>
      <c r="B11" s="143"/>
      <c r="C11" s="143"/>
      <c r="D11" s="164"/>
      <c r="E11" s="164"/>
      <c r="F11" s="161"/>
      <c r="G11" s="161"/>
      <c r="H11" s="161"/>
      <c r="I11" s="161"/>
      <c r="J11" s="161"/>
      <c r="K11" s="161"/>
      <c r="L11" s="161"/>
      <c r="M11" s="153"/>
      <c r="N11" s="153"/>
      <c r="O11" s="143"/>
      <c r="P11" s="143"/>
      <c r="Q11" s="143"/>
      <c r="R11" s="143"/>
      <c r="S11" s="143"/>
      <c r="T11" s="143"/>
      <c r="U11" s="143"/>
      <c r="V11" s="143"/>
    </row>
    <row r="12" spans="1:22" ht="24.95" customHeight="1" thickBot="1">
      <c r="A12" s="143"/>
      <c r="B12" s="143"/>
      <c r="C12" s="143"/>
      <c r="D12" s="148">
        <f>'صيانة الحظائر'!G82</f>
        <v>4410</v>
      </c>
      <c r="E12" s="149"/>
      <c r="F12" s="161"/>
      <c r="G12" s="161"/>
      <c r="H12" s="161"/>
      <c r="I12" s="161"/>
      <c r="J12" s="161"/>
      <c r="K12" s="161"/>
      <c r="L12" s="161"/>
      <c r="M12" s="153"/>
      <c r="N12" s="153"/>
      <c r="O12" s="83"/>
      <c r="P12" s="83"/>
      <c r="Q12" s="161"/>
      <c r="R12" s="161"/>
      <c r="S12" s="161"/>
      <c r="T12" s="159"/>
      <c r="U12" s="159"/>
      <c r="V12" s="159"/>
    </row>
    <row r="13" spans="1:22" ht="24.95" customHeight="1" thickBot="1">
      <c r="A13" s="143"/>
      <c r="B13" s="143"/>
      <c r="C13" s="143"/>
      <c r="D13" s="144"/>
      <c r="E13" s="144"/>
      <c r="F13" s="161"/>
      <c r="G13" s="161"/>
      <c r="H13" s="161"/>
      <c r="I13" s="161"/>
      <c r="J13" s="161"/>
      <c r="K13" s="161"/>
      <c r="L13" s="161"/>
      <c r="M13" s="153"/>
      <c r="N13" s="153"/>
      <c r="O13" s="83"/>
      <c r="P13" s="83"/>
      <c r="Q13" s="161"/>
      <c r="R13" s="161"/>
      <c r="S13" s="161"/>
      <c r="T13" s="159"/>
      <c r="U13" s="159"/>
      <c r="V13" s="159"/>
    </row>
    <row r="14" spans="1:22" ht="24.95" customHeight="1" thickBot="1">
      <c r="A14" s="143"/>
      <c r="B14" s="143"/>
      <c r="C14" s="143"/>
      <c r="D14" s="148">
        <f>علف!G34</f>
        <v>32900</v>
      </c>
      <c r="E14" s="149"/>
      <c r="F14" s="161"/>
      <c r="G14" s="161"/>
      <c r="H14" s="161"/>
      <c r="I14" s="161"/>
      <c r="J14" s="161"/>
      <c r="K14" s="161"/>
      <c r="L14" s="161"/>
      <c r="M14" s="153"/>
      <c r="N14" s="153"/>
      <c r="O14" s="83"/>
      <c r="P14" s="83"/>
      <c r="Q14" s="161"/>
      <c r="R14" s="161"/>
      <c r="S14" s="161"/>
      <c r="T14" s="159"/>
      <c r="U14" s="159"/>
      <c r="V14" s="159"/>
    </row>
    <row r="15" spans="1:22" ht="24.95" customHeight="1" thickBot="1">
      <c r="A15" s="143"/>
      <c r="B15" s="143"/>
      <c r="C15" s="143"/>
      <c r="D15" s="144"/>
      <c r="E15" s="144"/>
      <c r="F15" s="161"/>
      <c r="G15" s="161"/>
      <c r="H15" s="161"/>
      <c r="I15" s="161"/>
      <c r="J15" s="161"/>
      <c r="K15" s="161"/>
      <c r="L15" s="161"/>
      <c r="M15" s="153"/>
      <c r="N15" s="153"/>
      <c r="O15" s="83"/>
      <c r="P15" s="83"/>
      <c r="Q15" s="161"/>
      <c r="R15" s="161"/>
      <c r="S15" s="161"/>
      <c r="T15" s="159"/>
      <c r="U15" s="159"/>
      <c r="V15" s="159"/>
    </row>
    <row r="16" spans="1:22" ht="24.95" customHeight="1" thickBot="1">
      <c r="A16" s="143"/>
      <c r="B16" s="143"/>
      <c r="C16" s="143"/>
      <c r="D16" s="148">
        <f>ادوية!G24</f>
        <v>0</v>
      </c>
      <c r="E16" s="149"/>
      <c r="F16" s="161"/>
      <c r="G16" s="161"/>
      <c r="H16" s="161"/>
      <c r="I16" s="161"/>
      <c r="J16" s="161"/>
      <c r="K16" s="161"/>
      <c r="L16" s="161"/>
      <c r="M16" s="153"/>
      <c r="N16" s="153"/>
      <c r="O16" s="83"/>
      <c r="P16" s="83"/>
      <c r="Q16" s="161"/>
      <c r="R16" s="161"/>
      <c r="S16" s="161"/>
      <c r="T16" s="159"/>
      <c r="U16" s="159"/>
      <c r="V16" s="159"/>
    </row>
    <row r="17" spans="1:22" ht="24.95" customHeight="1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83"/>
      <c r="P17" s="83"/>
      <c r="Q17" s="83"/>
      <c r="R17" s="83"/>
      <c r="S17" s="83"/>
      <c r="T17" s="159"/>
      <c r="U17" s="159"/>
      <c r="V17" s="159"/>
    </row>
    <row r="18" spans="1:22" ht="15.75" customHeight="1" thickBot="1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83"/>
      <c r="P18" s="83"/>
      <c r="Q18" s="83"/>
      <c r="R18" s="83"/>
      <c r="S18" s="83"/>
      <c r="T18" s="159"/>
      <c r="U18" s="159"/>
      <c r="V18" s="159"/>
    </row>
    <row r="19" spans="1:22" ht="45" customHeight="1" thickBot="1">
      <c r="A19" s="150" t="s">
        <v>148</v>
      </c>
      <c r="B19" s="151"/>
      <c r="C19" s="151"/>
      <c r="D19" s="152"/>
      <c r="E19" s="145" t="s">
        <v>150</v>
      </c>
      <c r="F19" s="147"/>
      <c r="G19" s="145" t="s">
        <v>137</v>
      </c>
      <c r="H19" s="146"/>
      <c r="I19" s="147"/>
      <c r="J19" s="87" t="s">
        <v>140</v>
      </c>
      <c r="K19" s="150" t="s">
        <v>166</v>
      </c>
      <c r="L19" s="151"/>
      <c r="M19" s="152"/>
      <c r="N19" s="88"/>
      <c r="O19" s="162"/>
      <c r="P19" s="163"/>
      <c r="Q19" s="145"/>
      <c r="R19" s="147"/>
      <c r="S19" s="111"/>
      <c r="T19" s="159"/>
      <c r="U19" s="159"/>
      <c r="V19" s="159"/>
    </row>
    <row r="20" spans="1:22" ht="15" customHeight="1" thickBot="1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3"/>
      <c r="P20" s="83"/>
      <c r="Q20" s="83"/>
      <c r="R20" s="83"/>
      <c r="S20" s="83"/>
      <c r="T20" s="159"/>
      <c r="U20" s="159"/>
      <c r="V20" s="159"/>
    </row>
    <row r="21" spans="1:22" ht="38.25" customHeight="1" thickBot="1">
      <c r="A21" s="154" t="s">
        <v>149</v>
      </c>
      <c r="B21" s="155"/>
      <c r="C21" s="155"/>
      <c r="D21" s="156"/>
      <c r="E21" s="157" t="s">
        <v>150</v>
      </c>
      <c r="F21" s="158"/>
      <c r="G21" s="157" t="s">
        <v>137</v>
      </c>
      <c r="H21" s="165"/>
      <c r="I21" s="158"/>
      <c r="J21" s="113" t="str">
        <f>J19</f>
        <v>&lt;10/10/3000</v>
      </c>
      <c r="K21" s="154" t="s">
        <v>166</v>
      </c>
      <c r="L21" s="155"/>
      <c r="M21" s="156"/>
      <c r="N21" s="88"/>
      <c r="O21" s="166"/>
      <c r="P21" s="167"/>
      <c r="Q21" s="168"/>
      <c r="R21" s="169"/>
      <c r="S21" s="83"/>
      <c r="T21" s="112"/>
      <c r="U21" s="112"/>
      <c r="V21" s="112"/>
    </row>
    <row r="22" spans="1:22" ht="39.75" customHeight="1" thickBot="1">
      <c r="A22" s="141" t="s">
        <v>147</v>
      </c>
      <c r="B22" s="141"/>
      <c r="C22" s="141"/>
      <c r="D22" s="142"/>
      <c r="E22" s="162">
        <f>Q21-Q19</f>
        <v>0</v>
      </c>
      <c r="F22" s="170"/>
      <c r="G22" s="170"/>
      <c r="H22" s="170"/>
      <c r="I22" s="163"/>
      <c r="J22" s="171"/>
      <c r="K22" s="171"/>
      <c r="L22" s="172"/>
      <c r="M22" s="172"/>
      <c r="N22" s="172"/>
      <c r="O22" s="171"/>
      <c r="P22" s="171"/>
      <c r="Q22" s="86"/>
      <c r="R22" s="86"/>
      <c r="S22" s="86"/>
      <c r="T22" s="86"/>
      <c r="U22" s="82"/>
      <c r="V22" s="82"/>
    </row>
    <row r="23" spans="1:22" ht="17.25" hidden="1" customHeight="1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</row>
    <row r="24" spans="1:22" hidden="1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</row>
    <row r="25" spans="1:22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2"/>
      <c r="V25" s="82"/>
    </row>
    <row r="26" spans="1:22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</row>
    <row r="27" spans="1:2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</row>
    <row r="28" spans="1:22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</row>
    <row r="29" spans="1:22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</row>
  </sheetData>
  <mergeCells count="45">
    <mergeCell ref="G21:I21"/>
    <mergeCell ref="K21:M21"/>
    <mergeCell ref="O21:P21"/>
    <mergeCell ref="Q21:R21"/>
    <mergeCell ref="E22:I22"/>
    <mergeCell ref="J22:K22"/>
    <mergeCell ref="L22:N22"/>
    <mergeCell ref="O22:P22"/>
    <mergeCell ref="D16:E16"/>
    <mergeCell ref="D15:E15"/>
    <mergeCell ref="F1:L16"/>
    <mergeCell ref="D1:E1"/>
    <mergeCell ref="D14:E14"/>
    <mergeCell ref="D4:E4"/>
    <mergeCell ref="D2:E2"/>
    <mergeCell ref="D5:E5"/>
    <mergeCell ref="D11:E11"/>
    <mergeCell ref="D9:E9"/>
    <mergeCell ref="D7:E7"/>
    <mergeCell ref="O7:Q7"/>
    <mergeCell ref="T12:V20"/>
    <mergeCell ref="R1:V8"/>
    <mergeCell ref="Q19:R19"/>
    <mergeCell ref="Q12:S16"/>
    <mergeCell ref="O19:P19"/>
    <mergeCell ref="O9:V11"/>
    <mergeCell ref="O1:Q1"/>
    <mergeCell ref="O3:Q3"/>
    <mergeCell ref="O5:Q5"/>
    <mergeCell ref="A22:D22"/>
    <mergeCell ref="A1:C16"/>
    <mergeCell ref="D3:E3"/>
    <mergeCell ref="A17:N18"/>
    <mergeCell ref="G19:I19"/>
    <mergeCell ref="E19:F19"/>
    <mergeCell ref="D10:E10"/>
    <mergeCell ref="D6:E6"/>
    <mergeCell ref="D8:E8"/>
    <mergeCell ref="D12:E12"/>
    <mergeCell ref="A19:D19"/>
    <mergeCell ref="K19:M19"/>
    <mergeCell ref="M1:N16"/>
    <mergeCell ref="A21:D21"/>
    <mergeCell ref="E21:F21"/>
    <mergeCell ref="D13:E1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rightToLeft="1" zoomScale="70" zoomScaleNormal="70" workbookViewId="0">
      <selection sqref="A1:Q1"/>
    </sheetView>
  </sheetViews>
  <sheetFormatPr defaultRowHeight="15"/>
  <cols>
    <col min="1" max="1" width="15.6640625" customWidth="1"/>
    <col min="2" max="2" width="0.88671875" customWidth="1"/>
    <col min="3" max="3" width="17.6640625" customWidth="1"/>
    <col min="4" max="4" width="1.21875" customWidth="1"/>
    <col min="5" max="5" width="18.88671875" customWidth="1"/>
    <col min="6" max="6" width="1.21875" customWidth="1"/>
    <col min="7" max="7" width="21.88671875" customWidth="1"/>
    <col min="8" max="8" width="1.33203125" customWidth="1"/>
    <col min="9" max="9" width="21.21875" customWidth="1"/>
    <col min="10" max="10" width="1.33203125" customWidth="1"/>
    <col min="11" max="11" width="20.21875" customWidth="1"/>
    <col min="12" max="12" width="1.21875" customWidth="1"/>
    <col min="13" max="13" width="13.88671875" customWidth="1"/>
    <col min="14" max="14" width="1.21875" customWidth="1"/>
    <col min="15" max="15" width="4.44140625" customWidth="1"/>
    <col min="16" max="16" width="1.109375" customWidth="1"/>
    <col min="17" max="17" width="18.88671875" customWidth="1"/>
    <col min="18" max="18" width="23.88671875" customWidth="1"/>
    <col min="19" max="20" width="9" customWidth="1"/>
  </cols>
  <sheetData>
    <row r="1" spans="1:23" ht="24.75" customHeight="1" thickBot="1">
      <c r="A1" s="173" t="s">
        <v>16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72"/>
      <c r="S1" s="32"/>
      <c r="T1" s="32"/>
      <c r="U1" s="32"/>
      <c r="V1" s="32"/>
      <c r="W1" s="32"/>
    </row>
    <row r="2" spans="1:23" ht="50.1" customHeight="1">
      <c r="A2" s="67" t="s">
        <v>122</v>
      </c>
      <c r="B2" s="30"/>
      <c r="C2" s="67" t="s">
        <v>0</v>
      </c>
      <c r="D2" s="30"/>
      <c r="E2" s="67" t="s">
        <v>1</v>
      </c>
      <c r="F2" s="30"/>
      <c r="G2" s="67" t="s">
        <v>2</v>
      </c>
      <c r="H2" s="30"/>
      <c r="I2" s="68" t="s">
        <v>3</v>
      </c>
      <c r="J2" s="30"/>
      <c r="K2" s="184" t="s">
        <v>39</v>
      </c>
      <c r="L2" s="184"/>
      <c r="M2" s="184"/>
      <c r="N2" s="184"/>
      <c r="O2" s="184"/>
      <c r="P2" s="188"/>
      <c r="Q2" s="186" t="e">
        <f>#REF!</f>
        <v>#REF!</v>
      </c>
      <c r="R2" s="191" t="e">
        <f>G11-P15</f>
        <v>#REF!</v>
      </c>
      <c r="S2" s="32"/>
      <c r="T2" s="32"/>
      <c r="U2" s="32"/>
      <c r="V2" s="32"/>
      <c r="W2" s="32"/>
    </row>
    <row r="3" spans="1:23" ht="33.75" customHeight="1" thickBot="1">
      <c r="A3" s="49" t="e">
        <f>#REF!</f>
        <v>#REF!</v>
      </c>
      <c r="B3" s="33"/>
      <c r="C3" s="49" t="e">
        <f>#REF!</f>
        <v>#REF!</v>
      </c>
      <c r="D3" s="33"/>
      <c r="E3" s="49" t="e">
        <f>#REF!</f>
        <v>#REF!</v>
      </c>
      <c r="F3" s="33"/>
      <c r="G3" s="49" t="e">
        <f>#REF!</f>
        <v>#REF!</v>
      </c>
      <c r="H3" s="33"/>
      <c r="I3" s="49" t="e">
        <f>#REF!</f>
        <v>#REF!</v>
      </c>
      <c r="J3" s="13"/>
      <c r="K3" s="185"/>
      <c r="L3" s="185"/>
      <c r="M3" s="185"/>
      <c r="N3" s="185"/>
      <c r="O3" s="185"/>
      <c r="P3" s="189"/>
      <c r="Q3" s="187" t="e">
        <f>#REF!</f>
        <v>#REF!</v>
      </c>
      <c r="R3" s="192"/>
      <c r="S3" s="32"/>
      <c r="T3" s="32"/>
      <c r="U3" s="32"/>
      <c r="V3" s="32"/>
      <c r="W3" s="32"/>
    </row>
    <row r="4" spans="1:23" ht="66.75" customHeight="1" thickBot="1">
      <c r="A4" s="58" t="s">
        <v>130</v>
      </c>
      <c r="B4" s="30"/>
      <c r="C4" s="58" t="s">
        <v>124</v>
      </c>
      <c r="D4" s="30"/>
      <c r="E4" s="58" t="s">
        <v>125</v>
      </c>
      <c r="F4" s="30"/>
      <c r="G4" s="58" t="s">
        <v>126</v>
      </c>
      <c r="H4" s="30"/>
      <c r="I4" s="58" t="s">
        <v>127</v>
      </c>
      <c r="J4" s="30"/>
      <c r="K4" s="182" t="s">
        <v>40</v>
      </c>
      <c r="L4" s="183"/>
      <c r="M4" s="183"/>
      <c r="N4" s="183"/>
      <c r="O4" s="183"/>
      <c r="P4" s="190"/>
      <c r="Q4" s="76" t="e">
        <f>#REF!</f>
        <v>#REF!</v>
      </c>
      <c r="R4" s="77" t="e">
        <f>G13-P17</f>
        <v>#REF!</v>
      </c>
      <c r="S4" s="32"/>
      <c r="T4" s="32"/>
      <c r="U4" s="32"/>
      <c r="V4" s="32"/>
      <c r="W4" s="32"/>
    </row>
    <row r="5" spans="1:23" ht="36" customHeight="1" thickBot="1">
      <c r="A5" s="49">
        <f>'أكل العمال'!H85</f>
        <v>1873.75</v>
      </c>
      <c r="B5" s="45"/>
      <c r="C5" s="49">
        <f>'انابيب الشرب '!H25</f>
        <v>1650</v>
      </c>
      <c r="D5" s="44"/>
      <c r="E5" s="49">
        <f>'ملحقات مياه الشرب '!H25</f>
        <v>1650</v>
      </c>
      <c r="F5" s="44"/>
      <c r="G5" s="49">
        <f>الاختبارات!H25</f>
        <v>1650</v>
      </c>
      <c r="H5" s="44"/>
      <c r="I5" s="49">
        <f>سيكا!H25</f>
        <v>450</v>
      </c>
      <c r="J5" s="44"/>
      <c r="K5" s="71"/>
      <c r="L5" s="71"/>
      <c r="M5" s="71"/>
      <c r="N5" s="71"/>
      <c r="O5" s="71"/>
      <c r="P5" s="71"/>
      <c r="Q5" s="71"/>
      <c r="R5" s="71"/>
      <c r="S5" s="32"/>
      <c r="T5" s="32"/>
      <c r="U5" s="32"/>
      <c r="V5" s="32"/>
      <c r="W5" s="32"/>
    </row>
    <row r="6" spans="1:23" ht="50.1" customHeight="1" thickBot="1">
      <c r="A6" s="67" t="s">
        <v>129</v>
      </c>
      <c r="B6" s="30"/>
      <c r="C6" s="67" t="s">
        <v>123</v>
      </c>
      <c r="D6" s="30"/>
      <c r="E6" s="67" t="s">
        <v>4</v>
      </c>
      <c r="F6" s="30"/>
      <c r="G6" s="70" t="s">
        <v>5</v>
      </c>
      <c r="H6" s="30"/>
      <c r="I6" s="69" t="s">
        <v>68</v>
      </c>
      <c r="J6" s="30"/>
      <c r="K6" s="71"/>
      <c r="L6" s="71"/>
      <c r="M6" s="71"/>
      <c r="N6" s="71"/>
      <c r="O6" s="71"/>
      <c r="P6" s="71"/>
      <c r="Q6" s="71"/>
      <c r="R6" s="71"/>
      <c r="S6" s="32"/>
      <c r="T6" s="32"/>
      <c r="U6" s="32"/>
      <c r="V6" s="32"/>
      <c r="W6" s="32"/>
    </row>
    <row r="7" spans="1:23" ht="32.25" customHeight="1" thickBot="1">
      <c r="A7" s="49" t="e">
        <f>'تجهيز الجظائر'!#REF!</f>
        <v>#REF!</v>
      </c>
      <c r="B7" s="45"/>
      <c r="C7" s="49" t="e">
        <f>'صيانة الحظائر'!#REF!</f>
        <v>#REF!</v>
      </c>
      <c r="D7" s="44"/>
      <c r="E7" s="49" t="e">
        <f>علف!#REF!</f>
        <v>#REF!</v>
      </c>
      <c r="F7" s="44"/>
      <c r="G7" s="49" t="e">
        <f>ادوية!#REF!</f>
        <v>#REF!</v>
      </c>
      <c r="H7" s="44"/>
      <c r="I7" s="50" t="e">
        <f>#REF!</f>
        <v>#REF!</v>
      </c>
      <c r="J7" s="44"/>
      <c r="K7" s="71"/>
      <c r="L7" s="71"/>
      <c r="M7" s="71"/>
      <c r="N7" s="71"/>
      <c r="O7" s="71"/>
      <c r="P7" s="71"/>
      <c r="Q7" s="71"/>
      <c r="R7" s="71"/>
      <c r="S7" s="32"/>
      <c r="T7" s="32"/>
      <c r="U7" s="32"/>
      <c r="V7" s="32"/>
      <c r="W7" s="32"/>
    </row>
    <row r="8" spans="1:23" ht="47.25" customHeight="1">
      <c r="A8" s="58" t="s">
        <v>128</v>
      </c>
      <c r="B8" s="30"/>
      <c r="C8" s="58" t="s">
        <v>81</v>
      </c>
      <c r="D8" s="30"/>
      <c r="E8" s="58" t="s">
        <v>21</v>
      </c>
      <c r="F8" s="30"/>
      <c r="G8" s="58" t="s">
        <v>22</v>
      </c>
      <c r="H8" s="30"/>
      <c r="I8" s="51" t="s">
        <v>70</v>
      </c>
      <c r="J8" s="30"/>
      <c r="K8" s="71"/>
      <c r="L8" s="71"/>
      <c r="M8" s="71"/>
      <c r="N8" s="71"/>
      <c r="O8" s="71"/>
      <c r="P8" s="71"/>
      <c r="Q8" s="71"/>
      <c r="R8" s="71"/>
      <c r="S8" s="32"/>
      <c r="T8" s="32"/>
      <c r="U8" s="32"/>
      <c r="V8" s="32"/>
      <c r="W8" s="32"/>
    </row>
    <row r="9" spans="1:23" ht="39" customHeight="1">
      <c r="A9" s="49">
        <f>الياجور!G25</f>
        <v>0</v>
      </c>
      <c r="B9" s="45"/>
      <c r="C9" s="49">
        <f>'انابيب الشرب '!H29</f>
        <v>0</v>
      </c>
      <c r="D9" s="44"/>
      <c r="E9" s="49">
        <f>'ملحقات مياه الشرب '!H29</f>
        <v>0</v>
      </c>
      <c r="F9" s="44"/>
      <c r="G9" s="49">
        <f>الاختبارات!H29</f>
        <v>0</v>
      </c>
      <c r="H9" s="44"/>
      <c r="I9" s="49">
        <f>سيكا!H29</f>
        <v>0</v>
      </c>
      <c r="J9" s="44"/>
      <c r="K9" s="71"/>
      <c r="L9" s="71"/>
      <c r="M9" s="71"/>
      <c r="N9" s="71"/>
      <c r="O9" s="71"/>
      <c r="P9" s="71"/>
      <c r="Q9" s="71"/>
      <c r="R9" s="71"/>
      <c r="S9" s="32"/>
      <c r="T9" s="32"/>
      <c r="U9" s="32"/>
      <c r="V9" s="32"/>
      <c r="W9" s="32"/>
    </row>
    <row r="10" spans="1:23">
      <c r="A10" s="193"/>
      <c r="B10" s="193"/>
      <c r="C10" s="193"/>
      <c r="D10" s="193"/>
      <c r="E10" s="193"/>
      <c r="F10" s="193"/>
      <c r="G10" s="193"/>
      <c r="H10" s="193"/>
      <c r="I10" s="193"/>
      <c r="J10" s="34"/>
      <c r="K10" s="34"/>
      <c r="L10" s="34"/>
      <c r="M10" s="34"/>
      <c r="N10" s="34"/>
      <c r="O10" s="34"/>
      <c r="P10" s="34"/>
      <c r="Q10" s="34"/>
      <c r="R10" s="34"/>
      <c r="S10" s="32"/>
      <c r="T10" s="32"/>
      <c r="U10" s="32"/>
      <c r="V10" s="32"/>
      <c r="W10" s="32"/>
    </row>
    <row r="11" spans="1:23" ht="27.75" customHeight="1">
      <c r="A11" s="193"/>
      <c r="B11" s="193"/>
      <c r="C11" s="193"/>
      <c r="D11" s="193"/>
      <c r="E11" s="193"/>
      <c r="F11" s="193"/>
      <c r="G11" s="193"/>
      <c r="H11" s="193"/>
      <c r="I11" s="193"/>
      <c r="J11" s="31"/>
      <c r="K11" s="174" t="s">
        <v>52</v>
      </c>
      <c r="L11" s="175"/>
      <c r="M11" s="175"/>
      <c r="N11" s="175"/>
      <c r="O11" s="176"/>
      <c r="P11" s="177" t="e">
        <f>#REF!+#REF!+#REF!+#REF!+'تجهيز الجظائر'!G62+'صيانة الحظائر'!G82+علف!G34+ادوية!G24+'أكل العمال'!G84+'انابيب الشرب '!G24+'ملحقات مياه الشرب '!G24+الاختبارات!G24+سيكا!G24+'يوميات الالات'!G24+#REF!+#REF!+'يوميات عمال'!G125+#REF!+#REF!+#REF!+الياجور!G23</f>
        <v>#REF!</v>
      </c>
      <c r="Q11" s="177"/>
      <c r="R11" s="74"/>
      <c r="S11" s="32"/>
      <c r="T11" s="32"/>
      <c r="U11" s="32"/>
      <c r="V11" s="32"/>
      <c r="W11" s="32"/>
    </row>
    <row r="12" spans="1:23" ht="14.25" customHeight="1">
      <c r="A12" s="193"/>
      <c r="B12" s="193"/>
      <c r="C12" s="193"/>
      <c r="D12" s="193"/>
      <c r="E12" s="193"/>
      <c r="F12" s="193"/>
      <c r="G12" s="193"/>
      <c r="H12" s="193"/>
      <c r="I12" s="193"/>
      <c r="J12" s="31"/>
      <c r="K12" s="181"/>
      <c r="L12" s="181"/>
      <c r="M12" s="181"/>
      <c r="N12" s="181"/>
      <c r="O12" s="181"/>
      <c r="P12" s="181"/>
      <c r="Q12" s="181"/>
      <c r="R12" s="66"/>
      <c r="S12" s="32"/>
      <c r="T12" s="32"/>
      <c r="U12" s="32"/>
      <c r="V12" s="32"/>
      <c r="W12" s="32"/>
    </row>
    <row r="13" spans="1:23" ht="27" customHeight="1">
      <c r="A13" s="193"/>
      <c r="B13" s="193"/>
      <c r="C13" s="193"/>
      <c r="D13" s="193"/>
      <c r="E13" s="193"/>
      <c r="F13" s="193"/>
      <c r="G13" s="193"/>
      <c r="H13" s="193"/>
      <c r="I13" s="193"/>
      <c r="J13" s="31"/>
      <c r="K13" s="178" t="s">
        <v>49</v>
      </c>
      <c r="L13" s="178"/>
      <c r="M13" s="178"/>
      <c r="N13" s="178"/>
      <c r="O13" s="178"/>
      <c r="P13" s="179" t="e">
        <f>#REF!+#REF!+#REF!+#REF!+#REF!+'تجهيز الجظائر'!#REF!+'صيانة الحظائر'!I82+علف!#REF!+ادوية!#REF!+'أكل العمال'!I84+'انابيب الشرب '!I24+'ملحقات مياه الشرب '!I24+الاختبارات!I24+سيكا!I24+'يوميات الالات'!I24+#REF!+'يوميات عمال'!I125+#REF!+#REF!+#REF!+الياجور!I23</f>
        <v>#REF!</v>
      </c>
      <c r="Q13" s="180"/>
      <c r="R13" s="74"/>
      <c r="S13" s="32"/>
      <c r="T13" s="32"/>
      <c r="U13" s="32"/>
      <c r="V13" s="32"/>
      <c r="W13" s="32"/>
    </row>
    <row r="14" spans="1:23" ht="15.75" customHeight="1">
      <c r="A14" s="193"/>
      <c r="B14" s="193"/>
      <c r="C14" s="193"/>
      <c r="D14" s="193"/>
      <c r="E14" s="193"/>
      <c r="F14" s="193"/>
      <c r="G14" s="193"/>
      <c r="H14" s="193"/>
      <c r="I14" s="193"/>
      <c r="J14" s="195"/>
      <c r="K14" s="197"/>
      <c r="L14" s="197"/>
      <c r="M14" s="197"/>
      <c r="N14" s="197"/>
      <c r="O14" s="197"/>
      <c r="P14" s="197"/>
      <c r="Q14" s="199"/>
      <c r="R14" s="73"/>
      <c r="S14" s="32"/>
      <c r="T14" s="32"/>
      <c r="U14" s="32"/>
      <c r="V14" s="32"/>
      <c r="W14" s="32"/>
    </row>
    <row r="15" spans="1:23" ht="30.75" customHeight="1">
      <c r="A15" s="193"/>
      <c r="B15" s="193"/>
      <c r="C15" s="193"/>
      <c r="D15" s="193"/>
      <c r="E15" s="193"/>
      <c r="F15" s="193"/>
      <c r="G15" s="193"/>
      <c r="H15" s="193"/>
      <c r="I15" s="193"/>
      <c r="J15" s="195"/>
      <c r="K15" s="200" t="s">
        <v>50</v>
      </c>
      <c r="L15" s="200"/>
      <c r="M15" s="200"/>
      <c r="N15" s="200"/>
      <c r="O15" s="200"/>
      <c r="P15" s="140" t="e">
        <f>#REF!+#REF!+#REF!+#REF!+#REF!+'تجهيز الجظائر'!#REF!+'صيانة الحظائر'!J82+علف!#REF!+ادوية!#REF!+'أكل العمال'!J84+'انابيب الشرب '!J24+'ملحقات مياه الشرب '!J24+الاختبارات!J24+سيكا!J24+'يوميات الالات'!J24+#REF!+'يوميات عمال'!J125+#REF!+#REF!+#REF!+الياجور!J23</f>
        <v>#REF!</v>
      </c>
      <c r="Q15" s="194"/>
      <c r="R15" s="75"/>
      <c r="S15" s="32"/>
      <c r="T15" s="32"/>
      <c r="U15" s="32"/>
      <c r="V15" s="32"/>
      <c r="W15" s="32"/>
    </row>
    <row r="16" spans="1:23" ht="15.75" customHeight="1">
      <c r="A16" s="193"/>
      <c r="B16" s="193"/>
      <c r="C16" s="193"/>
      <c r="D16" s="193"/>
      <c r="E16" s="193"/>
      <c r="F16" s="193"/>
      <c r="G16" s="193"/>
      <c r="H16" s="193"/>
      <c r="I16" s="193"/>
      <c r="J16" s="195"/>
      <c r="K16" s="197"/>
      <c r="L16" s="197"/>
      <c r="M16" s="197"/>
      <c r="N16" s="197"/>
      <c r="O16" s="197"/>
      <c r="P16" s="197"/>
      <c r="Q16" s="197"/>
      <c r="R16" s="73"/>
      <c r="S16" s="32"/>
      <c r="T16" s="32"/>
      <c r="U16" s="32"/>
      <c r="V16" s="32"/>
      <c r="W16" s="32"/>
    </row>
    <row r="17" spans="1:23" ht="20.25">
      <c r="A17" s="193"/>
      <c r="B17" s="193"/>
      <c r="C17" s="193"/>
      <c r="D17" s="193"/>
      <c r="E17" s="193"/>
      <c r="F17" s="193"/>
      <c r="G17" s="193"/>
      <c r="H17" s="193"/>
      <c r="I17" s="193"/>
      <c r="J17" s="195"/>
      <c r="K17" s="198" t="s">
        <v>51</v>
      </c>
      <c r="L17" s="198"/>
      <c r="M17" s="198"/>
      <c r="N17" s="198"/>
      <c r="O17" s="198"/>
      <c r="P17" s="179" t="e">
        <f>#REF!+#REF!+#REF!+#REF!+#REF!+'تجهيز الجظائر'!#REF!+'صيانة الحظائر'!K82+علف!#REF!+ادوية!#REF!+'أكل العمال'!K84+'انابيب الشرب '!K24+'ملحقات مياه الشرب '!K24+الاختبارات!K24+سيكا!K24+'يوميات الالات'!K24+#REF!+'يوميات عمال'!K125+#REF!+#REF!+#REF!+الياجور!K23</f>
        <v>#REF!</v>
      </c>
      <c r="Q17" s="180"/>
      <c r="R17" s="74"/>
      <c r="S17" s="32"/>
      <c r="T17" s="32"/>
      <c r="U17" s="32"/>
      <c r="V17" s="32"/>
      <c r="W17" s="32"/>
    </row>
    <row r="18" spans="1:23" ht="15" customHeight="1">
      <c r="A18" s="193"/>
      <c r="B18" s="193"/>
      <c r="C18" s="193"/>
      <c r="D18" s="193"/>
      <c r="E18" s="193"/>
      <c r="F18" s="193"/>
      <c r="G18" s="193"/>
      <c r="H18" s="193"/>
      <c r="I18" s="193"/>
      <c r="J18" s="196"/>
      <c r="K18" s="196"/>
      <c r="L18" s="196"/>
      <c r="M18" s="196"/>
      <c r="N18" s="196"/>
      <c r="O18" s="196"/>
      <c r="P18" s="196"/>
      <c r="Q18" s="196"/>
      <c r="R18" s="65"/>
      <c r="S18" s="32"/>
      <c r="T18" s="32"/>
      <c r="U18" s="32"/>
      <c r="V18" s="32"/>
      <c r="W18" s="32"/>
    </row>
    <row r="19" spans="1:23" ht="15" customHeight="1">
      <c r="A19" s="193"/>
      <c r="B19" s="193"/>
      <c r="C19" s="193"/>
      <c r="D19" s="193"/>
      <c r="E19" s="193"/>
      <c r="F19" s="193"/>
      <c r="G19" s="193"/>
      <c r="H19" s="193"/>
      <c r="I19" s="193"/>
      <c r="J19" s="196"/>
      <c r="K19" s="196"/>
      <c r="L19" s="196"/>
      <c r="M19" s="196"/>
      <c r="N19" s="196"/>
      <c r="O19" s="196"/>
      <c r="P19" s="196"/>
      <c r="Q19" s="196"/>
      <c r="R19" s="65"/>
      <c r="S19" s="32"/>
      <c r="T19" s="32"/>
      <c r="U19" s="32"/>
      <c r="V19" s="32"/>
    </row>
    <row r="20" spans="1:23" ht="15" customHeight="1">
      <c r="A20" s="193"/>
      <c r="B20" s="193"/>
      <c r="C20" s="193"/>
      <c r="D20" s="193"/>
      <c r="E20" s="193"/>
      <c r="F20" s="193"/>
      <c r="G20" s="193"/>
      <c r="H20" s="193"/>
      <c r="I20" s="193"/>
      <c r="J20" s="196"/>
      <c r="K20" s="196"/>
      <c r="L20" s="196"/>
      <c r="M20" s="196"/>
      <c r="N20" s="196"/>
      <c r="O20" s="196"/>
      <c r="P20" s="196"/>
      <c r="Q20" s="196"/>
      <c r="R20" s="65"/>
      <c r="S20" s="32"/>
      <c r="T20" s="32"/>
      <c r="U20" s="32"/>
      <c r="V20" s="32"/>
    </row>
    <row r="21" spans="1:23" ht="15" customHeight="1">
      <c r="A21" s="193"/>
      <c r="B21" s="193"/>
      <c r="C21" s="193"/>
      <c r="D21" s="193"/>
      <c r="E21" s="193"/>
      <c r="F21" s="193"/>
      <c r="G21" s="193"/>
      <c r="H21" s="193"/>
      <c r="I21" s="193"/>
      <c r="J21" s="196"/>
      <c r="K21" s="196"/>
      <c r="L21" s="196"/>
      <c r="M21" s="196"/>
      <c r="N21" s="196"/>
      <c r="O21" s="196"/>
      <c r="P21" s="196"/>
      <c r="Q21" s="196"/>
      <c r="R21" s="65"/>
      <c r="S21" s="32"/>
      <c r="T21" s="32"/>
      <c r="U21" s="32"/>
      <c r="V21" s="32"/>
    </row>
    <row r="22" spans="1:23" ht="15" customHeight="1">
      <c r="A22" s="193"/>
      <c r="B22" s="193"/>
      <c r="C22" s="193"/>
      <c r="D22" s="193"/>
      <c r="E22" s="193"/>
      <c r="F22" s="193"/>
      <c r="G22" s="193"/>
      <c r="H22" s="193"/>
      <c r="I22" s="193"/>
      <c r="J22" s="196"/>
      <c r="K22" s="196"/>
      <c r="L22" s="196"/>
      <c r="M22" s="196"/>
      <c r="N22" s="196"/>
      <c r="O22" s="196"/>
      <c r="P22" s="196"/>
      <c r="Q22" s="196"/>
      <c r="R22" s="65"/>
      <c r="S22" s="32"/>
      <c r="T22" s="32"/>
      <c r="U22" s="32"/>
      <c r="V22" s="32"/>
    </row>
    <row r="23" spans="1:23" ht="15" customHeight="1">
      <c r="A23" s="193"/>
      <c r="B23" s="193"/>
      <c r="C23" s="193"/>
      <c r="D23" s="193"/>
      <c r="E23" s="193"/>
      <c r="F23" s="193"/>
      <c r="G23" s="193"/>
      <c r="H23" s="193"/>
      <c r="I23" s="193"/>
      <c r="J23" s="196"/>
      <c r="K23" s="196"/>
      <c r="L23" s="196"/>
      <c r="M23" s="196"/>
      <c r="N23" s="196"/>
      <c r="O23" s="196"/>
      <c r="P23" s="196"/>
      <c r="Q23" s="196"/>
      <c r="R23" s="65"/>
      <c r="S23" s="32"/>
      <c r="T23" s="32"/>
      <c r="U23" s="32"/>
      <c r="V23" s="32"/>
    </row>
    <row r="24" spans="1:23" ht="15" customHeight="1">
      <c r="A24" s="193"/>
      <c r="B24" s="193"/>
      <c r="C24" s="193"/>
      <c r="D24" s="193"/>
      <c r="E24" s="193"/>
      <c r="F24" s="193"/>
      <c r="G24" s="193"/>
      <c r="H24" s="193"/>
      <c r="I24" s="193"/>
      <c r="J24" s="196"/>
      <c r="K24" s="196"/>
      <c r="L24" s="196"/>
      <c r="M24" s="196"/>
      <c r="N24" s="196"/>
      <c r="O24" s="196"/>
      <c r="P24" s="196"/>
      <c r="Q24" s="196"/>
      <c r="R24" s="65"/>
      <c r="S24" s="32"/>
      <c r="T24" s="32"/>
      <c r="U24" s="32"/>
      <c r="V24" s="32"/>
    </row>
    <row r="25" spans="1:23" ht="15" customHeight="1">
      <c r="A25" s="193"/>
      <c r="B25" s="193"/>
      <c r="C25" s="193"/>
      <c r="D25" s="193"/>
      <c r="E25" s="193"/>
      <c r="F25" s="193"/>
      <c r="G25" s="193"/>
      <c r="H25" s="193"/>
      <c r="I25" s="193"/>
      <c r="J25" s="196"/>
      <c r="K25" s="196"/>
      <c r="L25" s="196"/>
      <c r="M25" s="196"/>
      <c r="N25" s="196"/>
      <c r="O25" s="196"/>
      <c r="P25" s="196"/>
      <c r="Q25" s="196"/>
      <c r="R25" s="65"/>
      <c r="S25" s="32"/>
      <c r="T25" s="32"/>
      <c r="U25" s="32"/>
      <c r="V25" s="32"/>
    </row>
    <row r="26" spans="1:23" ht="15" customHeight="1">
      <c r="A26" s="193"/>
      <c r="B26" s="193"/>
      <c r="C26" s="193"/>
      <c r="D26" s="193"/>
      <c r="E26" s="193"/>
      <c r="F26" s="193"/>
      <c r="G26" s="193"/>
      <c r="H26" s="193"/>
      <c r="I26" s="193"/>
      <c r="J26" s="196"/>
      <c r="K26" s="196"/>
      <c r="L26" s="196"/>
      <c r="M26" s="196"/>
      <c r="N26" s="196"/>
      <c r="O26" s="196"/>
      <c r="P26" s="196"/>
      <c r="Q26" s="196"/>
      <c r="R26" s="65"/>
      <c r="S26" s="32"/>
      <c r="T26" s="32"/>
      <c r="U26" s="32"/>
      <c r="V26" s="32"/>
    </row>
    <row r="27" spans="1:23" ht="15" customHeight="1">
      <c r="A27" s="193"/>
      <c r="B27" s="193"/>
      <c r="C27" s="193"/>
      <c r="D27" s="193"/>
      <c r="E27" s="193"/>
      <c r="F27" s="193"/>
      <c r="G27" s="193"/>
      <c r="H27" s="193"/>
      <c r="I27" s="193"/>
      <c r="J27" s="196"/>
      <c r="K27" s="196"/>
      <c r="L27" s="196"/>
      <c r="M27" s="196"/>
      <c r="N27" s="196"/>
      <c r="O27" s="196"/>
      <c r="P27" s="196"/>
      <c r="Q27" s="196"/>
      <c r="R27" s="65"/>
    </row>
    <row r="28" spans="1:23" ht="15" customHeight="1">
      <c r="A28" s="193"/>
      <c r="B28" s="193"/>
      <c r="C28" s="193"/>
      <c r="D28" s="193"/>
      <c r="E28" s="193"/>
      <c r="F28" s="193"/>
      <c r="G28" s="193"/>
      <c r="H28" s="193"/>
      <c r="I28" s="193"/>
      <c r="J28" s="196"/>
      <c r="K28" s="196"/>
      <c r="L28" s="196"/>
      <c r="M28" s="196"/>
      <c r="N28" s="196"/>
      <c r="O28" s="196"/>
      <c r="P28" s="196"/>
      <c r="Q28" s="196"/>
      <c r="R28" s="65"/>
    </row>
  </sheetData>
  <mergeCells count="20">
    <mergeCell ref="R2:R3"/>
    <mergeCell ref="A10:I28"/>
    <mergeCell ref="P15:Q15"/>
    <mergeCell ref="J14:J17"/>
    <mergeCell ref="J18:Q28"/>
    <mergeCell ref="K16:Q16"/>
    <mergeCell ref="K17:O17"/>
    <mergeCell ref="P17:Q17"/>
    <mergeCell ref="K14:Q14"/>
    <mergeCell ref="K15:O15"/>
    <mergeCell ref="A1:Q1"/>
    <mergeCell ref="K11:O11"/>
    <mergeCell ref="P11:Q11"/>
    <mergeCell ref="K13:O13"/>
    <mergeCell ref="P13:Q13"/>
    <mergeCell ref="K12:Q12"/>
    <mergeCell ref="K4:O4"/>
    <mergeCell ref="K2:O3"/>
    <mergeCell ref="Q2:Q3"/>
    <mergeCell ref="P2:P4"/>
  </mergeCells>
  <hyperlinks>
    <hyperlink ref="A2" location="'المقاول '!A1" display="المقاولين"/>
    <hyperlink ref="C2" location="الحديد!A1" display="الحديد"/>
    <hyperlink ref="E2" location="الخرسانة!A1" display="الخرسانة"/>
    <hyperlink ref="G2" location="البلوك!A1" display="البلوك"/>
    <hyperlink ref="I2" location="الكهرباء!A1" display="الكهرباء"/>
    <hyperlink ref="A4" location="'أكل العمال'!A1" display="التموين"/>
    <hyperlink ref="C4" location="الابواب!A1" display="انابيب مياه الشرب"/>
    <hyperlink ref="E4" location="الشبابيك!A1" display="ملحقات مياه الشرب"/>
    <hyperlink ref="G4" location="البلاط!A1" display="انابيب الصرف الصحي"/>
    <hyperlink ref="I4" location="الجبس!A1" display="ملحقات الصرف الصحي"/>
    <hyperlink ref="A6" location="السباكة!A1" display="مرتبات عمال"/>
    <hyperlink ref="A8" location="الدهان!A1" display="سيكــــا"/>
    <hyperlink ref="C6" location="'خرائط العمارة'!A1" display="الخرائط"/>
    <hyperlink ref="C8" location="'اعمال متفرقة'!A1" display="اعمال متفرقة"/>
    <hyperlink ref="E6" location="الاسمنت!A1" display="الاسمنت"/>
    <hyperlink ref="E8" location="'يوميات عمال'!A1" display="يوميات عمال"/>
    <hyperlink ref="G6" location="الدفان!A1" display="الدفان"/>
    <hyperlink ref="G8" location="'مواد بناء منوعة'!A1" display="مواد بناء منوعة"/>
    <hyperlink ref="I6" location="النقل!A1" display="النقل"/>
    <hyperlink ref="I8" location="'أجار معدات'!A1" display="اجار معدات  "/>
  </hyperlink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  <headerFooter>
    <oddFooter>&amp;L3-10-2017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rightToLeft="1" topLeftCell="A7" workbookViewId="0">
      <selection activeCell="F9" sqref="F9"/>
    </sheetView>
  </sheetViews>
  <sheetFormatPr defaultRowHeight="15"/>
  <cols>
    <col min="2" max="2" width="26.5546875" customWidth="1"/>
    <col min="3" max="3" width="24.77734375" customWidth="1"/>
    <col min="4" max="4" width="30.21875" customWidth="1"/>
    <col min="6" max="6" width="12.77734375" customWidth="1"/>
  </cols>
  <sheetData>
    <row r="1" spans="1:6" ht="60" customHeight="1">
      <c r="A1" s="201" t="s">
        <v>103</v>
      </c>
      <c r="B1" s="201"/>
      <c r="C1" s="201"/>
      <c r="D1" s="201"/>
    </row>
    <row r="2" spans="1:6" ht="33.75" customHeight="1">
      <c r="A2" s="47" t="s">
        <v>38</v>
      </c>
      <c r="B2" s="47" t="s">
        <v>104</v>
      </c>
      <c r="C2" s="47" t="s">
        <v>105</v>
      </c>
      <c r="D2" s="48" t="s">
        <v>7</v>
      </c>
    </row>
    <row r="3" spans="1:6" ht="24.95" customHeight="1">
      <c r="A3" s="59">
        <v>1</v>
      </c>
      <c r="B3" s="59" t="s">
        <v>106</v>
      </c>
      <c r="C3" s="59">
        <v>10000</v>
      </c>
      <c r="D3" s="59">
        <v>10000</v>
      </c>
    </row>
    <row r="4" spans="1:6" ht="24.95" customHeight="1">
      <c r="A4" s="59">
        <f>A3+1</f>
        <v>2</v>
      </c>
      <c r="B4" s="59" t="s">
        <v>107</v>
      </c>
      <c r="C4" s="59">
        <v>20000</v>
      </c>
      <c r="D4" s="59">
        <f>D3+C4</f>
        <v>30000</v>
      </c>
    </row>
    <row r="5" spans="1:6" ht="24.95" customHeight="1" thickBot="1">
      <c r="A5" s="59">
        <f t="shared" ref="A5:A15" si="0">A4+1</f>
        <v>3</v>
      </c>
      <c r="B5" s="59" t="s">
        <v>108</v>
      </c>
      <c r="C5" s="59">
        <v>20000</v>
      </c>
      <c r="D5" s="59">
        <f t="shared" ref="D5:D15" si="1">D4+C5</f>
        <v>50000</v>
      </c>
    </row>
    <row r="6" spans="1:6" ht="24.95" customHeight="1" thickBot="1">
      <c r="A6" s="59">
        <f t="shared" si="0"/>
        <v>4</v>
      </c>
      <c r="B6" s="59" t="s">
        <v>109</v>
      </c>
      <c r="C6" s="59">
        <v>20000</v>
      </c>
      <c r="D6" s="59">
        <f t="shared" si="1"/>
        <v>70000</v>
      </c>
      <c r="F6" s="61" t="s">
        <v>119</v>
      </c>
    </row>
    <row r="7" spans="1:6" ht="24.95" customHeight="1">
      <c r="A7" s="59">
        <f t="shared" si="0"/>
        <v>5</v>
      </c>
      <c r="B7" s="59" t="s">
        <v>110</v>
      </c>
      <c r="C7" s="59">
        <v>21000</v>
      </c>
      <c r="D7" s="59">
        <f t="shared" si="1"/>
        <v>91000</v>
      </c>
    </row>
    <row r="8" spans="1:6" ht="24.95" customHeight="1">
      <c r="A8" s="59">
        <f t="shared" si="0"/>
        <v>6</v>
      </c>
      <c r="B8" s="59" t="s">
        <v>111</v>
      </c>
      <c r="C8" s="59">
        <v>15000</v>
      </c>
      <c r="D8" s="59">
        <f t="shared" si="1"/>
        <v>106000</v>
      </c>
    </row>
    <row r="9" spans="1:6" ht="24.95" customHeight="1">
      <c r="A9" s="59">
        <f t="shared" si="0"/>
        <v>7</v>
      </c>
      <c r="B9" s="59" t="s">
        <v>112</v>
      </c>
      <c r="C9" s="59">
        <v>21000</v>
      </c>
      <c r="D9" s="59">
        <f t="shared" si="1"/>
        <v>127000</v>
      </c>
    </row>
    <row r="10" spans="1:6" ht="24.95" customHeight="1">
      <c r="A10" s="59">
        <f t="shared" si="0"/>
        <v>8</v>
      </c>
      <c r="B10" s="59" t="s">
        <v>113</v>
      </c>
      <c r="C10" s="59">
        <v>15000</v>
      </c>
      <c r="D10" s="59">
        <f t="shared" si="1"/>
        <v>142000</v>
      </c>
    </row>
    <row r="11" spans="1:6" ht="24.95" customHeight="1">
      <c r="A11" s="59">
        <f t="shared" si="0"/>
        <v>9</v>
      </c>
      <c r="B11" s="59" t="s">
        <v>114</v>
      </c>
      <c r="C11" s="59">
        <v>21000</v>
      </c>
      <c r="D11" s="59">
        <f t="shared" si="1"/>
        <v>163000</v>
      </c>
    </row>
    <row r="12" spans="1:6" ht="24.95" customHeight="1">
      <c r="A12" s="60">
        <f t="shared" si="0"/>
        <v>10</v>
      </c>
      <c r="B12" s="60" t="s">
        <v>115</v>
      </c>
      <c r="C12" s="60">
        <v>15000</v>
      </c>
      <c r="D12" s="60">
        <f t="shared" si="1"/>
        <v>178000</v>
      </c>
    </row>
    <row r="13" spans="1:6" ht="24.95" customHeight="1">
      <c r="A13" s="9">
        <f t="shared" si="0"/>
        <v>11</v>
      </c>
      <c r="B13" s="9" t="s">
        <v>116</v>
      </c>
      <c r="C13" s="9">
        <v>21000</v>
      </c>
      <c r="D13" s="9">
        <f t="shared" si="1"/>
        <v>199000</v>
      </c>
    </row>
    <row r="14" spans="1:6" ht="24.95" customHeight="1">
      <c r="A14" s="9">
        <f t="shared" si="0"/>
        <v>12</v>
      </c>
      <c r="B14" s="9" t="s">
        <v>117</v>
      </c>
      <c r="C14" s="9">
        <v>15000</v>
      </c>
      <c r="D14" s="9">
        <f t="shared" si="1"/>
        <v>214000</v>
      </c>
    </row>
    <row r="15" spans="1:6" ht="24.95" customHeight="1">
      <c r="A15" s="9">
        <f t="shared" si="0"/>
        <v>13</v>
      </c>
      <c r="B15" s="9" t="s">
        <v>118</v>
      </c>
      <c r="C15" s="9">
        <v>10000</v>
      </c>
      <c r="D15" s="9">
        <f t="shared" si="1"/>
        <v>224000</v>
      </c>
    </row>
  </sheetData>
  <mergeCells count="1">
    <mergeCell ref="A1:D1"/>
  </mergeCells>
  <hyperlinks>
    <hyperlink ref="F6" location="الرئيسية!A1" display="الرئيسية"/>
  </hyperlink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rightToLeft="1" zoomScale="60" zoomScaleNormal="60" workbookViewId="0">
      <selection activeCell="M10" sqref="M10:N11"/>
    </sheetView>
  </sheetViews>
  <sheetFormatPr defaultRowHeight="15"/>
  <cols>
    <col min="1" max="1" width="19.21875" customWidth="1"/>
    <col min="2" max="2" width="11" customWidth="1"/>
    <col min="3" max="3" width="12.33203125" customWidth="1"/>
    <col min="4" max="4" width="13.109375" customWidth="1"/>
    <col min="5" max="5" width="11.21875" customWidth="1"/>
    <col min="6" max="6" width="12.44140625" customWidth="1"/>
    <col min="7" max="7" width="11" customWidth="1"/>
    <col min="8" max="8" width="15.6640625" customWidth="1"/>
    <col min="9" max="11" width="8.88671875" customWidth="1"/>
    <col min="12" max="12" width="1.6640625" customWidth="1"/>
    <col min="15" max="15" width="11.21875" bestFit="1" customWidth="1"/>
  </cols>
  <sheetData>
    <row r="1" spans="1:16" ht="52.5" customHeight="1">
      <c r="A1" s="122" t="s">
        <v>139</v>
      </c>
      <c r="B1" s="122"/>
      <c r="C1" s="122"/>
      <c r="D1" s="122"/>
      <c r="E1" s="122"/>
      <c r="F1" s="122"/>
      <c r="G1" s="122"/>
      <c r="H1" s="122"/>
    </row>
    <row r="2" spans="1:16" ht="45.75" customHeight="1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14</v>
      </c>
      <c r="G2" s="4" t="s">
        <v>13</v>
      </c>
      <c r="H2" s="4" t="s">
        <v>6</v>
      </c>
      <c r="I2" s="6" t="s">
        <v>18</v>
      </c>
      <c r="J2" s="6" t="s">
        <v>19</v>
      </c>
      <c r="K2" s="6" t="s">
        <v>20</v>
      </c>
    </row>
    <row r="3" spans="1:16" ht="20.100000000000001" customHeight="1">
      <c r="A3" s="5" t="s">
        <v>65</v>
      </c>
      <c r="B3" s="5">
        <v>10</v>
      </c>
      <c r="C3" s="5">
        <v>250</v>
      </c>
      <c r="D3" s="5">
        <v>2500</v>
      </c>
      <c r="E3" s="29">
        <v>42851</v>
      </c>
      <c r="F3" s="5">
        <v>0</v>
      </c>
      <c r="G3" s="5" t="s">
        <v>19</v>
      </c>
      <c r="H3" s="5"/>
      <c r="I3" s="2">
        <f>IF(G3="ابوبكر",D3,0)</f>
        <v>0</v>
      </c>
      <c r="J3" s="2">
        <f>IF(G3="يونس",D3,0)</f>
        <v>2500</v>
      </c>
      <c r="K3" s="2">
        <f>IF(G3="كمال",D3,0)</f>
        <v>0</v>
      </c>
    </row>
    <row r="4" spans="1:16" ht="20.100000000000001" customHeight="1">
      <c r="A4" s="5" t="s">
        <v>66</v>
      </c>
      <c r="B4" s="5">
        <v>10</v>
      </c>
      <c r="C4" s="5">
        <v>300</v>
      </c>
      <c r="D4" s="5">
        <v>3000</v>
      </c>
      <c r="E4" s="29">
        <v>42861</v>
      </c>
      <c r="F4" s="5">
        <v>0</v>
      </c>
      <c r="G4" s="5" t="s">
        <v>18</v>
      </c>
      <c r="H4" s="5"/>
      <c r="I4" s="2">
        <f t="shared" ref="I4:I23" si="0">IF(G4="ابوبكر",D4,0)</f>
        <v>3000</v>
      </c>
      <c r="J4" s="2">
        <f t="shared" ref="J4:J23" si="1">IF(G4="يونس",D4,0)</f>
        <v>0</v>
      </c>
      <c r="K4" s="2">
        <f t="shared" ref="K4:K23" si="2">IF(G4="كمال",D4,0)</f>
        <v>0</v>
      </c>
    </row>
    <row r="5" spans="1:16" ht="20.100000000000001" customHeight="1">
      <c r="A5" s="5" t="s">
        <v>87</v>
      </c>
      <c r="B5" s="5">
        <v>10.5</v>
      </c>
      <c r="C5" s="5">
        <v>50</v>
      </c>
      <c r="D5" s="5">
        <v>525</v>
      </c>
      <c r="E5" s="29">
        <v>42956</v>
      </c>
      <c r="F5" s="5">
        <v>0</v>
      </c>
      <c r="G5" s="5" t="s">
        <v>20</v>
      </c>
      <c r="H5" s="5" t="s">
        <v>80</v>
      </c>
      <c r="I5" s="2">
        <f t="shared" si="0"/>
        <v>0</v>
      </c>
      <c r="J5" s="2">
        <f t="shared" si="1"/>
        <v>0</v>
      </c>
      <c r="K5" s="2">
        <f t="shared" si="2"/>
        <v>525</v>
      </c>
      <c r="M5" s="42">
        <f>'الرئيسية1 '!N19</f>
        <v>0</v>
      </c>
      <c r="N5" s="80" t="str">
        <f>'الرئيسية1 '!J19</f>
        <v>&lt;10/10/3000</v>
      </c>
      <c r="O5" s="80" t="str">
        <f>'الرئيسية1 '!E19</f>
        <v>&gt;30/9/2016</v>
      </c>
      <c r="P5" s="42">
        <f>SUMIFS(D3:D23,E3:E23,O5,E3:E23,N5,G3:G23,M5)</f>
        <v>0</v>
      </c>
    </row>
    <row r="6" spans="1:16" ht="20.100000000000001" customHeight="1">
      <c r="A6" s="5" t="s">
        <v>87</v>
      </c>
      <c r="B6" s="5">
        <v>10.5</v>
      </c>
      <c r="C6" s="5">
        <v>600</v>
      </c>
      <c r="D6" s="5">
        <v>525</v>
      </c>
      <c r="E6" s="29">
        <v>42956</v>
      </c>
      <c r="F6" s="5">
        <v>0</v>
      </c>
      <c r="G6" s="5" t="s">
        <v>18</v>
      </c>
      <c r="H6" s="5" t="s">
        <v>80</v>
      </c>
      <c r="I6" s="2">
        <f t="shared" si="0"/>
        <v>525</v>
      </c>
      <c r="J6" s="2">
        <f t="shared" si="1"/>
        <v>0</v>
      </c>
      <c r="K6" s="2">
        <f t="shared" si="2"/>
        <v>0</v>
      </c>
    </row>
    <row r="7" spans="1:16" ht="20.100000000000001" customHeight="1">
      <c r="A7" s="5"/>
      <c r="B7" s="5"/>
      <c r="C7" s="5"/>
      <c r="D7" s="5"/>
      <c r="E7" s="29"/>
      <c r="F7" s="5"/>
      <c r="G7" s="5"/>
      <c r="H7" s="5"/>
      <c r="I7" s="2">
        <f t="shared" si="0"/>
        <v>0</v>
      </c>
      <c r="J7" s="2">
        <f t="shared" si="1"/>
        <v>0</v>
      </c>
      <c r="K7" s="2">
        <f t="shared" si="2"/>
        <v>0</v>
      </c>
    </row>
    <row r="8" spans="1:16" ht="20.100000000000001" customHeight="1">
      <c r="A8" s="5"/>
      <c r="B8" s="5"/>
      <c r="C8" s="5"/>
      <c r="D8" s="5">
        <f t="shared" ref="D8:D23" si="3">B8*C8</f>
        <v>0</v>
      </c>
      <c r="E8" s="5"/>
      <c r="F8" s="5"/>
      <c r="G8" s="5"/>
      <c r="H8" s="5"/>
      <c r="I8" s="2">
        <f t="shared" si="0"/>
        <v>0</v>
      </c>
      <c r="J8" s="2">
        <f t="shared" si="1"/>
        <v>0</v>
      </c>
      <c r="K8" s="2">
        <f t="shared" si="2"/>
        <v>0</v>
      </c>
    </row>
    <row r="9" spans="1:16" ht="20.100000000000001" customHeight="1">
      <c r="A9" s="5"/>
      <c r="B9" s="5"/>
      <c r="C9" s="5"/>
      <c r="D9" s="5">
        <f t="shared" si="3"/>
        <v>0</v>
      </c>
      <c r="E9" s="5"/>
      <c r="F9" s="5"/>
      <c r="G9" s="5"/>
      <c r="H9" s="5"/>
      <c r="I9" s="2">
        <f t="shared" si="0"/>
        <v>0</v>
      </c>
      <c r="J9" s="2">
        <f t="shared" si="1"/>
        <v>0</v>
      </c>
      <c r="K9" s="2">
        <f t="shared" si="2"/>
        <v>0</v>
      </c>
    </row>
    <row r="10" spans="1:16" ht="20.100000000000001" customHeight="1">
      <c r="A10" s="5"/>
      <c r="B10" s="5"/>
      <c r="C10" s="5"/>
      <c r="D10" s="5">
        <f t="shared" si="3"/>
        <v>0</v>
      </c>
      <c r="E10" s="5"/>
      <c r="F10" s="5"/>
      <c r="G10" s="5"/>
      <c r="H10" s="5"/>
      <c r="I10" s="2">
        <f t="shared" si="0"/>
        <v>0</v>
      </c>
      <c r="J10" s="2">
        <f t="shared" si="1"/>
        <v>0</v>
      </c>
      <c r="K10" s="2">
        <f t="shared" si="2"/>
        <v>0</v>
      </c>
      <c r="M10" s="129" t="s">
        <v>17</v>
      </c>
      <c r="N10" s="129"/>
    </row>
    <row r="11" spans="1:16" ht="20.100000000000001" customHeight="1">
      <c r="A11" s="5"/>
      <c r="B11" s="5"/>
      <c r="C11" s="5"/>
      <c r="D11" s="5">
        <f t="shared" si="3"/>
        <v>0</v>
      </c>
      <c r="E11" s="5"/>
      <c r="F11" s="5"/>
      <c r="G11" s="5"/>
      <c r="H11" s="5"/>
      <c r="I11" s="2">
        <f t="shared" si="0"/>
        <v>0</v>
      </c>
      <c r="J11" s="2">
        <f t="shared" si="1"/>
        <v>0</v>
      </c>
      <c r="K11" s="2">
        <f t="shared" si="2"/>
        <v>0</v>
      </c>
      <c r="M11" s="129"/>
      <c r="N11" s="129"/>
    </row>
    <row r="12" spans="1:16" ht="20.100000000000001" customHeight="1">
      <c r="A12" s="5"/>
      <c r="B12" s="5"/>
      <c r="C12" s="5"/>
      <c r="D12" s="5">
        <f t="shared" si="3"/>
        <v>0</v>
      </c>
      <c r="E12" s="5"/>
      <c r="F12" s="5"/>
      <c r="G12" s="5"/>
      <c r="H12" s="5"/>
      <c r="I12" s="2">
        <f t="shared" si="0"/>
        <v>0</v>
      </c>
      <c r="J12" s="2">
        <f t="shared" si="1"/>
        <v>0</v>
      </c>
      <c r="K12" s="2">
        <f t="shared" si="2"/>
        <v>0</v>
      </c>
    </row>
    <row r="13" spans="1:16" ht="20.100000000000001" customHeight="1">
      <c r="A13" s="5"/>
      <c r="B13" s="5"/>
      <c r="C13" s="5"/>
      <c r="D13" s="5">
        <f t="shared" si="3"/>
        <v>0</v>
      </c>
      <c r="E13" s="5"/>
      <c r="F13" s="5"/>
      <c r="G13" s="5"/>
      <c r="H13" s="5"/>
      <c r="I13" s="2">
        <f t="shared" si="0"/>
        <v>0</v>
      </c>
      <c r="J13" s="2">
        <f t="shared" si="1"/>
        <v>0</v>
      </c>
      <c r="K13" s="2">
        <f t="shared" si="2"/>
        <v>0</v>
      </c>
    </row>
    <row r="14" spans="1:16" ht="20.100000000000001" customHeight="1">
      <c r="A14" s="5"/>
      <c r="B14" s="5"/>
      <c r="C14" s="5"/>
      <c r="D14" s="5">
        <f t="shared" si="3"/>
        <v>0</v>
      </c>
      <c r="E14" s="5"/>
      <c r="F14" s="5"/>
      <c r="G14" s="5"/>
      <c r="H14" s="5"/>
      <c r="I14" s="2">
        <f t="shared" si="0"/>
        <v>0</v>
      </c>
      <c r="J14" s="2">
        <f t="shared" si="1"/>
        <v>0</v>
      </c>
      <c r="K14" s="2">
        <f t="shared" si="2"/>
        <v>0</v>
      </c>
    </row>
    <row r="15" spans="1:16" ht="20.100000000000001" customHeight="1">
      <c r="A15" s="5"/>
      <c r="B15" s="5"/>
      <c r="C15" s="5"/>
      <c r="D15" s="5">
        <f t="shared" si="3"/>
        <v>0</v>
      </c>
      <c r="E15" s="5"/>
      <c r="F15" s="5"/>
      <c r="G15" s="5"/>
      <c r="H15" s="5"/>
      <c r="I15" s="2">
        <f t="shared" si="0"/>
        <v>0</v>
      </c>
      <c r="J15" s="2">
        <f t="shared" si="1"/>
        <v>0</v>
      </c>
      <c r="K15" s="2">
        <f t="shared" si="2"/>
        <v>0</v>
      </c>
    </row>
    <row r="16" spans="1:16" ht="20.100000000000001" customHeight="1">
      <c r="A16" s="5"/>
      <c r="B16" s="5"/>
      <c r="C16" s="5"/>
      <c r="D16" s="5">
        <f t="shared" si="3"/>
        <v>0</v>
      </c>
      <c r="E16" s="5"/>
      <c r="F16" s="5"/>
      <c r="G16" s="5"/>
      <c r="H16" s="5"/>
      <c r="I16" s="2">
        <f t="shared" si="0"/>
        <v>0</v>
      </c>
      <c r="J16" s="2">
        <f t="shared" si="1"/>
        <v>0</v>
      </c>
      <c r="K16" s="2">
        <f t="shared" si="2"/>
        <v>0</v>
      </c>
    </row>
    <row r="17" spans="1:11" ht="20.100000000000001" customHeight="1">
      <c r="A17" s="5"/>
      <c r="B17" s="5"/>
      <c r="C17" s="5"/>
      <c r="D17" s="5">
        <f t="shared" si="3"/>
        <v>0</v>
      </c>
      <c r="E17" s="5"/>
      <c r="F17" s="5"/>
      <c r="G17" s="5"/>
      <c r="H17" s="5"/>
      <c r="I17" s="2">
        <f t="shared" si="0"/>
        <v>0</v>
      </c>
      <c r="J17" s="2">
        <f t="shared" si="1"/>
        <v>0</v>
      </c>
      <c r="K17" s="2">
        <f t="shared" si="2"/>
        <v>0</v>
      </c>
    </row>
    <row r="18" spans="1:11" ht="20.100000000000001" customHeight="1">
      <c r="A18" s="5"/>
      <c r="B18" s="5"/>
      <c r="C18" s="5"/>
      <c r="D18" s="5">
        <f t="shared" si="3"/>
        <v>0</v>
      </c>
      <c r="E18" s="5"/>
      <c r="F18" s="5"/>
      <c r="G18" s="5"/>
      <c r="H18" s="5"/>
      <c r="I18" s="2">
        <f t="shared" si="0"/>
        <v>0</v>
      </c>
      <c r="J18" s="2">
        <f t="shared" si="1"/>
        <v>0</v>
      </c>
      <c r="K18" s="2">
        <f t="shared" si="2"/>
        <v>0</v>
      </c>
    </row>
    <row r="19" spans="1:11" ht="20.100000000000001" customHeight="1">
      <c r="A19" s="5"/>
      <c r="B19" s="5"/>
      <c r="C19" s="5"/>
      <c r="D19" s="5">
        <f t="shared" si="3"/>
        <v>0</v>
      </c>
      <c r="E19" s="5"/>
      <c r="F19" s="5"/>
      <c r="G19" s="5"/>
      <c r="H19" s="5"/>
      <c r="I19" s="2">
        <f t="shared" si="0"/>
        <v>0</v>
      </c>
      <c r="J19" s="2">
        <f t="shared" si="1"/>
        <v>0</v>
      </c>
      <c r="K19" s="2">
        <f t="shared" si="2"/>
        <v>0</v>
      </c>
    </row>
    <row r="20" spans="1:11" ht="20.100000000000001" customHeight="1">
      <c r="A20" s="5"/>
      <c r="B20" s="5"/>
      <c r="C20" s="5"/>
      <c r="D20" s="5">
        <f t="shared" si="3"/>
        <v>0</v>
      </c>
      <c r="E20" s="5"/>
      <c r="F20" s="5"/>
      <c r="G20" s="5"/>
      <c r="H20" s="5"/>
      <c r="I20" s="2">
        <f t="shared" si="0"/>
        <v>0</v>
      </c>
      <c r="J20" s="2">
        <f t="shared" si="1"/>
        <v>0</v>
      </c>
      <c r="K20" s="2">
        <f t="shared" si="2"/>
        <v>0</v>
      </c>
    </row>
    <row r="21" spans="1:11" ht="20.100000000000001" customHeight="1">
      <c r="A21" s="5"/>
      <c r="B21" s="5"/>
      <c r="C21" s="5"/>
      <c r="D21" s="5">
        <f t="shared" si="3"/>
        <v>0</v>
      </c>
      <c r="E21" s="5"/>
      <c r="F21" s="5"/>
      <c r="G21" s="5"/>
      <c r="H21" s="5"/>
      <c r="I21" s="2">
        <f t="shared" si="0"/>
        <v>0</v>
      </c>
      <c r="J21" s="2">
        <f t="shared" si="1"/>
        <v>0</v>
      </c>
      <c r="K21" s="2">
        <f t="shared" si="2"/>
        <v>0</v>
      </c>
    </row>
    <row r="22" spans="1:11" ht="20.100000000000001" customHeight="1">
      <c r="A22" s="5"/>
      <c r="B22" s="5"/>
      <c r="C22" s="5"/>
      <c r="D22" s="5">
        <f t="shared" si="3"/>
        <v>0</v>
      </c>
      <c r="E22" s="5"/>
      <c r="F22" s="5"/>
      <c r="G22" s="5"/>
      <c r="H22" s="5"/>
      <c r="I22" s="2">
        <f t="shared" si="0"/>
        <v>0</v>
      </c>
      <c r="J22" s="2">
        <f t="shared" si="1"/>
        <v>0</v>
      </c>
      <c r="K22" s="2">
        <f t="shared" si="2"/>
        <v>0</v>
      </c>
    </row>
    <row r="23" spans="1:11" ht="20.100000000000001" customHeight="1">
      <c r="A23" s="5"/>
      <c r="B23" s="5"/>
      <c r="C23" s="5"/>
      <c r="D23" s="5">
        <f t="shared" si="3"/>
        <v>0</v>
      </c>
      <c r="E23" s="5"/>
      <c r="F23" s="5"/>
      <c r="G23" s="5"/>
      <c r="H23" s="5"/>
      <c r="I23" s="2">
        <f t="shared" si="0"/>
        <v>0</v>
      </c>
      <c r="J23" s="2">
        <f t="shared" si="1"/>
        <v>0</v>
      </c>
      <c r="K23" s="2">
        <f t="shared" si="2"/>
        <v>0</v>
      </c>
    </row>
    <row r="24" spans="1:11" ht="35.25" customHeight="1">
      <c r="A24" s="124" t="s">
        <v>15</v>
      </c>
      <c r="B24" s="125"/>
      <c r="C24" s="125"/>
      <c r="D24" s="125"/>
      <c r="E24" s="125"/>
      <c r="F24" s="126"/>
      <c r="G24" s="127">
        <f>SUM(D3:D23)</f>
        <v>6550</v>
      </c>
      <c r="H24" s="128"/>
      <c r="I24" s="2">
        <f>SUM(I3:I23)</f>
        <v>3525</v>
      </c>
      <c r="J24" s="2">
        <f>SUM(J3:J23)</f>
        <v>2500</v>
      </c>
      <c r="K24" s="2">
        <f>SUM(K3:K23)</f>
        <v>525</v>
      </c>
    </row>
    <row r="25" spans="1:11">
      <c r="H25">
        <f>G24</f>
        <v>6550</v>
      </c>
    </row>
    <row r="29" spans="1:11">
      <c r="C29" s="79"/>
    </row>
  </sheetData>
  <mergeCells count="4">
    <mergeCell ref="A1:H1"/>
    <mergeCell ref="M10:N11"/>
    <mergeCell ref="A24:F24"/>
    <mergeCell ref="G24:H24"/>
  </mergeCells>
  <hyperlinks>
    <hyperlink ref="M10:N11" location="'الرئيسية1 '!A1" display="القائمة الرئيسية"/>
  </hyperlink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rightToLeft="1" zoomScale="90" zoomScaleNormal="90" workbookViewId="0">
      <selection activeCell="J10" sqref="J10:K11"/>
    </sheetView>
  </sheetViews>
  <sheetFormatPr defaultRowHeight="15"/>
  <cols>
    <col min="1" max="1" width="31.109375" customWidth="1"/>
    <col min="2" max="2" width="16.21875" customWidth="1"/>
    <col min="3" max="3" width="18.21875" customWidth="1"/>
    <col min="4" max="4" width="13.109375" customWidth="1"/>
    <col min="5" max="5" width="15.33203125" customWidth="1"/>
    <col min="6" max="6" width="12.44140625" customWidth="1"/>
    <col min="7" max="7" width="11" customWidth="1"/>
    <col min="8" max="8" width="12.77734375" customWidth="1"/>
    <col min="9" max="9" width="1.6640625" customWidth="1"/>
    <col min="12" max="12" width="11.21875" bestFit="1" customWidth="1"/>
  </cols>
  <sheetData>
    <row r="1" spans="1:13" ht="52.5" customHeight="1">
      <c r="A1" s="122" t="s">
        <v>142</v>
      </c>
      <c r="B1" s="122"/>
      <c r="C1" s="122"/>
      <c r="D1" s="122"/>
      <c r="E1" s="122"/>
      <c r="F1" s="122"/>
      <c r="G1" s="122"/>
      <c r="H1" s="122"/>
    </row>
    <row r="2" spans="1:13" ht="45.75" customHeight="1">
      <c r="A2" s="10" t="s">
        <v>8</v>
      </c>
      <c r="B2" s="10" t="s">
        <v>9</v>
      </c>
      <c r="C2" s="10" t="s">
        <v>10</v>
      </c>
      <c r="D2" s="10" t="s">
        <v>11</v>
      </c>
      <c r="E2" s="10" t="s">
        <v>12</v>
      </c>
      <c r="F2" s="4" t="s">
        <v>14</v>
      </c>
      <c r="G2" s="4" t="s">
        <v>13</v>
      </c>
      <c r="H2" s="4" t="s">
        <v>6</v>
      </c>
    </row>
    <row r="3" spans="1:13" ht="24.95" customHeight="1">
      <c r="A3" s="13"/>
      <c r="B3" s="97"/>
      <c r="C3" s="98"/>
      <c r="D3" s="12">
        <f>B3*C3</f>
        <v>0</v>
      </c>
      <c r="E3" s="104"/>
      <c r="F3" s="90">
        <v>1</v>
      </c>
      <c r="G3" s="5" t="s">
        <v>18</v>
      </c>
      <c r="H3" s="5" t="s">
        <v>152</v>
      </c>
    </row>
    <row r="4" spans="1:13" ht="24.95" customHeight="1">
      <c r="A4" s="13"/>
      <c r="B4" s="97"/>
      <c r="C4" s="98"/>
      <c r="D4" s="12">
        <f t="shared" ref="D4:D19" si="0">B4*C4</f>
        <v>0</v>
      </c>
      <c r="E4" s="104"/>
      <c r="F4" s="90">
        <v>1</v>
      </c>
      <c r="G4" s="5" t="s">
        <v>18</v>
      </c>
      <c r="H4" s="5" t="s">
        <v>153</v>
      </c>
    </row>
    <row r="5" spans="1:13" ht="24.95" customHeight="1">
      <c r="A5" s="13"/>
      <c r="B5" s="97"/>
      <c r="C5" s="98"/>
      <c r="D5" s="12">
        <f t="shared" si="0"/>
        <v>0</v>
      </c>
      <c r="E5" s="104"/>
      <c r="F5" s="90">
        <v>1</v>
      </c>
      <c r="G5" s="5" t="s">
        <v>18</v>
      </c>
      <c r="H5" s="5"/>
      <c r="J5" s="42">
        <f>'الرئيسية1 '!N19</f>
        <v>0</v>
      </c>
      <c r="K5" s="80" t="str">
        <f>'الرئيسية1 '!J19</f>
        <v>&lt;10/10/3000</v>
      </c>
      <c r="L5" s="80" t="str">
        <f>'الرئيسية1 '!E19</f>
        <v>&gt;30/9/2016</v>
      </c>
      <c r="M5" s="42">
        <f>SUMIFS(D3:D45,E3:E45,L5,E3:E45,K5,G3:G45,J5)</f>
        <v>0</v>
      </c>
    </row>
    <row r="6" spans="1:13" ht="24.95" customHeight="1">
      <c r="A6" s="13"/>
      <c r="B6" s="97"/>
      <c r="C6" s="98"/>
      <c r="D6" s="12">
        <f t="shared" si="0"/>
        <v>0</v>
      </c>
      <c r="E6" s="104"/>
      <c r="F6" s="90">
        <v>1</v>
      </c>
      <c r="G6" s="5" t="s">
        <v>151</v>
      </c>
      <c r="H6" s="5"/>
    </row>
    <row r="7" spans="1:13" ht="24.95" customHeight="1">
      <c r="A7" s="13"/>
      <c r="B7" s="97"/>
      <c r="C7" s="98"/>
      <c r="D7" s="12">
        <f t="shared" si="0"/>
        <v>0</v>
      </c>
      <c r="E7" s="104"/>
      <c r="F7" s="90"/>
      <c r="G7" s="5" t="s">
        <v>18</v>
      </c>
      <c r="H7" s="5"/>
    </row>
    <row r="8" spans="1:13" ht="24.95" customHeight="1">
      <c r="A8" s="13"/>
      <c r="B8" s="97"/>
      <c r="C8" s="98"/>
      <c r="D8" s="12">
        <f t="shared" si="0"/>
        <v>0</v>
      </c>
      <c r="E8" s="104"/>
      <c r="F8" s="90"/>
      <c r="G8" s="5" t="s">
        <v>18</v>
      </c>
      <c r="H8" s="5"/>
    </row>
    <row r="9" spans="1:13" ht="24.95" customHeight="1">
      <c r="A9" s="13"/>
      <c r="B9" s="102"/>
      <c r="C9" s="102"/>
      <c r="D9" s="12">
        <f t="shared" si="0"/>
        <v>0</v>
      </c>
      <c r="E9" s="104"/>
      <c r="F9" s="90"/>
      <c r="G9" s="5" t="s">
        <v>18</v>
      </c>
      <c r="H9" s="5"/>
    </row>
    <row r="10" spans="1:13" ht="24.95" customHeight="1">
      <c r="A10" s="13"/>
      <c r="B10" s="97"/>
      <c r="C10" s="98"/>
      <c r="D10" s="12">
        <f t="shared" si="0"/>
        <v>0</v>
      </c>
      <c r="E10" s="104"/>
      <c r="F10" s="90"/>
      <c r="G10" s="5" t="s">
        <v>18</v>
      </c>
      <c r="H10" s="5"/>
      <c r="J10" s="129" t="s">
        <v>17</v>
      </c>
      <c r="K10" s="129"/>
    </row>
    <row r="11" spans="1:13" ht="24.95" customHeight="1">
      <c r="A11" s="13"/>
      <c r="B11" s="97"/>
      <c r="C11" s="98"/>
      <c r="D11" s="12">
        <f t="shared" si="0"/>
        <v>0</v>
      </c>
      <c r="E11" s="104"/>
      <c r="F11" s="90"/>
      <c r="G11" s="5" t="s">
        <v>18</v>
      </c>
      <c r="H11" s="5"/>
      <c r="J11" s="129"/>
      <c r="K11" s="129"/>
    </row>
    <row r="12" spans="1:13" ht="24.95" customHeight="1">
      <c r="A12" s="13"/>
      <c r="B12" s="97"/>
      <c r="C12" s="98"/>
      <c r="D12" s="12">
        <f t="shared" si="0"/>
        <v>0</v>
      </c>
      <c r="E12" s="104"/>
      <c r="F12" s="90"/>
      <c r="G12" s="5" t="s">
        <v>18</v>
      </c>
      <c r="H12" s="5"/>
    </row>
    <row r="13" spans="1:13" ht="24.95" customHeight="1">
      <c r="A13" s="13"/>
      <c r="B13" s="97"/>
      <c r="C13" s="98"/>
      <c r="D13" s="12">
        <f t="shared" si="0"/>
        <v>0</v>
      </c>
      <c r="E13" s="104"/>
      <c r="F13" s="90"/>
      <c r="G13" s="5" t="s">
        <v>18</v>
      </c>
      <c r="H13" s="5"/>
    </row>
    <row r="14" spans="1:13" ht="24.95" customHeight="1">
      <c r="A14" s="13"/>
      <c r="B14" s="97"/>
      <c r="C14" s="98"/>
      <c r="D14" s="12">
        <f t="shared" si="0"/>
        <v>0</v>
      </c>
      <c r="E14" s="104"/>
      <c r="F14" s="90"/>
      <c r="G14" s="5" t="s">
        <v>18</v>
      </c>
      <c r="H14" s="5"/>
    </row>
    <row r="15" spans="1:13" ht="24.95" customHeight="1">
      <c r="A15" s="13"/>
      <c r="B15" s="97"/>
      <c r="C15" s="98"/>
      <c r="D15" s="12">
        <f t="shared" si="0"/>
        <v>0</v>
      </c>
      <c r="E15" s="104"/>
      <c r="F15" s="90"/>
      <c r="G15" s="5" t="s">
        <v>18</v>
      </c>
      <c r="H15" s="5"/>
    </row>
    <row r="16" spans="1:13" ht="24.95" customHeight="1">
      <c r="A16" s="13"/>
      <c r="B16" s="107"/>
      <c r="C16" s="103"/>
      <c r="D16" s="12">
        <f t="shared" si="0"/>
        <v>0</v>
      </c>
      <c r="E16" s="104"/>
      <c r="F16" s="90"/>
      <c r="G16" s="5" t="s">
        <v>18</v>
      </c>
      <c r="H16" s="5"/>
    </row>
    <row r="17" spans="1:8" ht="24.95" customHeight="1">
      <c r="A17" s="13"/>
      <c r="B17" s="107"/>
      <c r="C17" s="103"/>
      <c r="D17" s="12">
        <f t="shared" si="0"/>
        <v>0</v>
      </c>
      <c r="E17" s="104"/>
      <c r="F17" s="90"/>
      <c r="G17" s="5" t="s">
        <v>18</v>
      </c>
      <c r="H17" s="5"/>
    </row>
    <row r="18" spans="1:8" ht="24.95" customHeight="1">
      <c r="A18" s="13"/>
      <c r="B18" s="107"/>
      <c r="C18" s="103"/>
      <c r="D18" s="12">
        <f t="shared" si="0"/>
        <v>0</v>
      </c>
      <c r="E18" s="104"/>
      <c r="F18" s="90"/>
      <c r="G18" s="5" t="s">
        <v>18</v>
      </c>
      <c r="H18" s="5"/>
    </row>
    <row r="19" spans="1:8" ht="24.95" customHeight="1">
      <c r="A19" s="13"/>
      <c r="B19" s="107"/>
      <c r="C19" s="103"/>
      <c r="D19" s="12">
        <f t="shared" si="0"/>
        <v>0</v>
      </c>
      <c r="E19" s="104"/>
      <c r="F19" s="90"/>
      <c r="G19" s="5" t="s">
        <v>18</v>
      </c>
      <c r="H19" s="5"/>
    </row>
    <row r="20" spans="1:8" ht="24.95" customHeight="1">
      <c r="A20" s="13"/>
      <c r="B20" s="107"/>
      <c r="C20" s="103"/>
      <c r="D20" s="12"/>
      <c r="E20" s="104"/>
      <c r="F20" s="90"/>
      <c r="G20" s="5" t="s">
        <v>18</v>
      </c>
      <c r="H20" s="5"/>
    </row>
    <row r="21" spans="1:8" ht="24.95" customHeight="1">
      <c r="A21" s="13"/>
      <c r="B21" s="107"/>
      <c r="C21" s="103"/>
      <c r="D21" s="12"/>
      <c r="E21" s="104"/>
      <c r="F21" s="90"/>
      <c r="G21" s="5" t="s">
        <v>18</v>
      </c>
      <c r="H21" s="5"/>
    </row>
    <row r="22" spans="1:8" ht="24.95" customHeight="1">
      <c r="A22" s="13"/>
      <c r="B22" s="107"/>
      <c r="C22" s="103"/>
      <c r="D22" s="12"/>
      <c r="E22" s="104"/>
      <c r="F22" s="90"/>
      <c r="G22" s="5" t="s">
        <v>18</v>
      </c>
      <c r="H22" s="5"/>
    </row>
    <row r="23" spans="1:8" ht="24.95" customHeight="1">
      <c r="A23" s="13"/>
      <c r="B23" s="102"/>
      <c r="C23" s="97"/>
      <c r="D23" s="12"/>
      <c r="E23" s="104"/>
      <c r="F23" s="90"/>
      <c r="G23" s="5" t="s">
        <v>18</v>
      </c>
      <c r="H23" s="5"/>
    </row>
    <row r="24" spans="1:8" ht="24.95" customHeight="1">
      <c r="A24" s="13"/>
      <c r="B24" s="107"/>
      <c r="C24" s="103"/>
      <c r="D24" s="5"/>
      <c r="E24" s="101"/>
      <c r="F24" s="43"/>
      <c r="G24" s="5" t="s">
        <v>18</v>
      </c>
      <c r="H24" s="5"/>
    </row>
    <row r="25" spans="1:8" ht="24.95" customHeight="1">
      <c r="A25" s="13"/>
      <c r="B25" s="107"/>
      <c r="C25" s="103"/>
      <c r="D25" s="5"/>
      <c r="E25" s="101"/>
      <c r="F25" s="43"/>
      <c r="G25" s="5" t="s">
        <v>18</v>
      </c>
      <c r="H25" s="5"/>
    </row>
    <row r="26" spans="1:8" ht="24.95" customHeight="1">
      <c r="A26" s="13"/>
      <c r="B26" s="102"/>
      <c r="C26" s="97"/>
      <c r="D26" s="5"/>
      <c r="E26" s="101"/>
      <c r="F26" s="43"/>
      <c r="G26" s="5" t="s">
        <v>18</v>
      </c>
      <c r="H26" s="5"/>
    </row>
    <row r="27" spans="1:8" ht="24.95" customHeight="1">
      <c r="A27" s="13"/>
      <c r="B27" s="97"/>
      <c r="C27" s="102"/>
      <c r="D27" s="5"/>
      <c r="E27" s="101"/>
      <c r="F27" s="43"/>
      <c r="G27" s="5" t="s">
        <v>18</v>
      </c>
      <c r="H27" s="5"/>
    </row>
    <row r="28" spans="1:8" ht="24.95" customHeight="1">
      <c r="A28" s="13"/>
      <c r="B28" s="97"/>
      <c r="C28" s="102"/>
      <c r="D28" s="5"/>
      <c r="E28" s="101"/>
      <c r="F28" s="43"/>
      <c r="G28" s="5" t="s">
        <v>18</v>
      </c>
      <c r="H28" s="5"/>
    </row>
    <row r="29" spans="1:8" ht="24.95" customHeight="1">
      <c r="A29" s="13"/>
      <c r="B29" s="97"/>
      <c r="C29" s="102"/>
      <c r="D29" s="5"/>
      <c r="E29" s="101"/>
      <c r="F29" s="43"/>
      <c r="G29" s="5" t="s">
        <v>18</v>
      </c>
      <c r="H29" s="5"/>
    </row>
    <row r="30" spans="1:8" ht="24.95" customHeight="1">
      <c r="A30" s="13"/>
      <c r="B30" s="97"/>
      <c r="C30" s="102"/>
      <c r="D30" s="5"/>
      <c r="E30" s="101"/>
      <c r="F30" s="43"/>
      <c r="G30" s="5" t="s">
        <v>18</v>
      </c>
      <c r="H30" s="5"/>
    </row>
    <row r="31" spans="1:8" ht="24.95" customHeight="1">
      <c r="A31" s="13"/>
      <c r="B31" s="97"/>
      <c r="C31" s="102"/>
      <c r="D31" s="5"/>
      <c r="E31" s="101"/>
      <c r="F31" s="43"/>
      <c r="G31" s="5" t="s">
        <v>18</v>
      </c>
      <c r="H31" s="5"/>
    </row>
    <row r="32" spans="1:8" ht="24.95" customHeight="1">
      <c r="A32" s="13"/>
      <c r="B32" s="97"/>
      <c r="C32" s="102"/>
      <c r="D32" s="5"/>
      <c r="E32" s="101"/>
      <c r="F32" s="43"/>
      <c r="G32" s="5" t="s">
        <v>18</v>
      </c>
      <c r="H32" s="5"/>
    </row>
    <row r="33" spans="1:8" ht="24.95" customHeight="1">
      <c r="A33" s="13"/>
      <c r="B33" s="97"/>
      <c r="C33" s="102"/>
      <c r="D33" s="5"/>
      <c r="E33" s="101"/>
      <c r="F33" s="43"/>
      <c r="G33" s="5" t="s">
        <v>18</v>
      </c>
      <c r="H33" s="5"/>
    </row>
    <row r="34" spans="1:8" ht="24.95" customHeight="1">
      <c r="A34" s="13"/>
      <c r="B34" s="97"/>
      <c r="C34" s="102"/>
      <c r="D34" s="5"/>
      <c r="E34" s="101"/>
      <c r="F34" s="43"/>
      <c r="G34" s="5" t="s">
        <v>18</v>
      </c>
      <c r="H34" s="5"/>
    </row>
    <row r="35" spans="1:8" ht="24.95" customHeight="1">
      <c r="A35" s="13"/>
      <c r="B35" s="97"/>
      <c r="C35" s="102"/>
      <c r="D35" s="5"/>
      <c r="E35" s="101"/>
      <c r="F35" s="43"/>
      <c r="G35" s="5" t="s">
        <v>18</v>
      </c>
      <c r="H35" s="5"/>
    </row>
    <row r="36" spans="1:8" ht="24.95" customHeight="1">
      <c r="A36" s="13"/>
      <c r="B36" s="97"/>
      <c r="C36" s="102"/>
      <c r="D36" s="5"/>
      <c r="E36" s="101"/>
      <c r="F36" s="43"/>
      <c r="G36" s="5" t="s">
        <v>18</v>
      </c>
      <c r="H36" s="5"/>
    </row>
    <row r="37" spans="1:8" ht="24.95" customHeight="1">
      <c r="A37" s="13"/>
      <c r="B37" s="97"/>
      <c r="C37" s="102"/>
      <c r="D37" s="5"/>
      <c r="E37" s="101"/>
      <c r="F37" s="5"/>
      <c r="G37" s="5" t="s">
        <v>18</v>
      </c>
      <c r="H37" s="5"/>
    </row>
    <row r="38" spans="1:8" ht="24.95" customHeight="1">
      <c r="A38" s="13"/>
      <c r="B38" s="97"/>
      <c r="C38" s="102"/>
      <c r="D38" s="5"/>
      <c r="E38" s="101"/>
      <c r="F38" s="5"/>
      <c r="G38" s="5" t="s">
        <v>18</v>
      </c>
      <c r="H38" s="5"/>
    </row>
    <row r="39" spans="1:8" ht="24.95" customHeight="1">
      <c r="A39" s="5"/>
      <c r="B39" s="5"/>
      <c r="C39" s="5"/>
      <c r="D39" s="5">
        <f t="shared" ref="D39:D42" si="1">B39*C39</f>
        <v>0</v>
      </c>
      <c r="E39" s="5"/>
      <c r="F39" s="5"/>
      <c r="G39" s="5" t="s">
        <v>18</v>
      </c>
      <c r="H39" s="5"/>
    </row>
    <row r="40" spans="1:8" ht="24.95" customHeight="1">
      <c r="A40" s="5"/>
      <c r="B40" s="5"/>
      <c r="C40" s="5"/>
      <c r="D40" s="5">
        <f t="shared" si="1"/>
        <v>0</v>
      </c>
      <c r="E40" s="5"/>
      <c r="F40" s="5"/>
      <c r="G40" s="5" t="s">
        <v>18</v>
      </c>
      <c r="H40" s="5"/>
    </row>
    <row r="41" spans="1:8" ht="24.95" customHeight="1">
      <c r="A41" s="5"/>
      <c r="B41" s="5"/>
      <c r="C41" s="5"/>
      <c r="D41" s="5">
        <f t="shared" si="1"/>
        <v>0</v>
      </c>
      <c r="E41" s="5"/>
      <c r="F41" s="5"/>
      <c r="G41" s="5" t="s">
        <v>18</v>
      </c>
      <c r="H41" s="5"/>
    </row>
    <row r="42" spans="1:8" ht="24.95" customHeight="1">
      <c r="A42" s="5"/>
      <c r="B42" s="5"/>
      <c r="C42" s="5"/>
      <c r="D42" s="5">
        <f t="shared" si="1"/>
        <v>0</v>
      </c>
      <c r="E42" s="5"/>
      <c r="F42" s="5"/>
      <c r="G42" s="5" t="s">
        <v>18</v>
      </c>
      <c r="H42" s="5"/>
    </row>
    <row r="43" spans="1:8" ht="24.95" customHeight="1">
      <c r="A43" s="5"/>
      <c r="B43" s="5"/>
      <c r="C43" s="5"/>
      <c r="D43" s="5"/>
      <c r="E43" s="5"/>
      <c r="F43" s="5"/>
      <c r="G43" s="5" t="s">
        <v>18</v>
      </c>
      <c r="H43" s="5"/>
    </row>
    <row r="44" spans="1:8" ht="24.95" customHeight="1">
      <c r="A44" s="5"/>
      <c r="B44" s="5"/>
      <c r="C44" s="5"/>
      <c r="D44" s="5"/>
      <c r="E44" s="5"/>
      <c r="F44" s="5"/>
      <c r="G44" s="5" t="s">
        <v>18</v>
      </c>
      <c r="H44" s="5"/>
    </row>
    <row r="45" spans="1:8" ht="24.95" customHeight="1">
      <c r="A45" s="5"/>
      <c r="B45" s="5"/>
      <c r="C45" s="5"/>
      <c r="D45" s="5"/>
      <c r="E45" s="5"/>
      <c r="F45" s="5"/>
      <c r="G45" s="5" t="s">
        <v>18</v>
      </c>
      <c r="H45" s="5"/>
    </row>
    <row r="46" spans="1:8" ht="57.75" customHeight="1">
      <c r="A46" s="124" t="s">
        <v>15</v>
      </c>
      <c r="B46" s="125"/>
      <c r="C46" s="125"/>
      <c r="D46" s="125"/>
      <c r="E46" s="125"/>
      <c r="F46" s="126"/>
      <c r="G46" s="127">
        <f>SUM(D3:D45)</f>
        <v>0</v>
      </c>
      <c r="H46" s="128"/>
    </row>
    <row r="47" spans="1:8">
      <c r="H47">
        <f>G46</f>
        <v>0</v>
      </c>
    </row>
    <row r="51" spans="3:3">
      <c r="C51" s="79"/>
    </row>
  </sheetData>
  <mergeCells count="4">
    <mergeCell ref="A1:H1"/>
    <mergeCell ref="J10:K11"/>
    <mergeCell ref="A46:F46"/>
    <mergeCell ref="G46:H46"/>
  </mergeCells>
  <hyperlinks>
    <hyperlink ref="J10:K11" location="'الرئيسية1 '!A1" display="القائمة الرئيسية"/>
  </hyperlink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rightToLeft="1" zoomScale="60" zoomScaleNormal="60" workbookViewId="0">
      <selection activeCell="M10" sqref="M10:N11"/>
    </sheetView>
  </sheetViews>
  <sheetFormatPr defaultRowHeight="15"/>
  <cols>
    <col min="1" max="1" width="19.21875" customWidth="1"/>
    <col min="2" max="2" width="11" customWidth="1"/>
    <col min="3" max="3" width="12.33203125" customWidth="1"/>
    <col min="4" max="4" width="13.109375" customWidth="1"/>
    <col min="5" max="5" width="11.21875" customWidth="1"/>
    <col min="6" max="6" width="12.44140625" customWidth="1"/>
    <col min="7" max="7" width="11" customWidth="1"/>
    <col min="8" max="8" width="15.6640625" customWidth="1"/>
    <col min="9" max="11" width="8.88671875" customWidth="1"/>
    <col min="12" max="12" width="1.6640625" customWidth="1"/>
    <col min="15" max="15" width="11.21875" bestFit="1" customWidth="1"/>
  </cols>
  <sheetData>
    <row r="1" spans="1:16" ht="52.5" customHeight="1">
      <c r="A1" s="122" t="s">
        <v>138</v>
      </c>
      <c r="B1" s="122"/>
      <c r="C1" s="122"/>
      <c r="D1" s="122"/>
      <c r="E1" s="122"/>
      <c r="F1" s="122"/>
      <c r="G1" s="122"/>
      <c r="H1" s="122"/>
    </row>
    <row r="2" spans="1:16" ht="45.75" customHeight="1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14</v>
      </c>
      <c r="G2" s="4" t="s">
        <v>13</v>
      </c>
      <c r="H2" s="4" t="s">
        <v>6</v>
      </c>
      <c r="I2" s="6" t="s">
        <v>18</v>
      </c>
      <c r="J2" s="6" t="s">
        <v>19</v>
      </c>
      <c r="K2" s="6" t="s">
        <v>20</v>
      </c>
    </row>
    <row r="3" spans="1:16" ht="20.100000000000001" customHeight="1">
      <c r="A3" s="5" t="s">
        <v>65</v>
      </c>
      <c r="B3" s="5">
        <v>10</v>
      </c>
      <c r="C3" s="5">
        <v>250</v>
      </c>
      <c r="D3" s="5">
        <v>2500</v>
      </c>
      <c r="E3" s="29">
        <v>42851</v>
      </c>
      <c r="F3" s="5">
        <v>0</v>
      </c>
      <c r="G3" s="5" t="s">
        <v>19</v>
      </c>
      <c r="H3" s="5"/>
      <c r="I3" s="2">
        <f>IF(G3="ابوبكر",D3,0)</f>
        <v>0</v>
      </c>
      <c r="J3" s="2">
        <f>IF(G3="يونس",D3,0)</f>
        <v>2500</v>
      </c>
      <c r="K3" s="2">
        <f>IF(G3="كمال",D3,0)</f>
        <v>0</v>
      </c>
    </row>
    <row r="4" spans="1:16" ht="20.100000000000001" customHeight="1">
      <c r="A4" s="5" t="s">
        <v>66</v>
      </c>
      <c r="B4" s="5">
        <v>10</v>
      </c>
      <c r="C4" s="5">
        <v>300</v>
      </c>
      <c r="D4" s="5">
        <v>3000</v>
      </c>
      <c r="E4" s="29">
        <v>42861</v>
      </c>
      <c r="F4" s="5">
        <v>0</v>
      </c>
      <c r="G4" s="5" t="s">
        <v>18</v>
      </c>
      <c r="H4" s="5"/>
      <c r="I4" s="2">
        <f t="shared" ref="I4:I23" si="0">IF(G4="ابوبكر",D4,0)</f>
        <v>3000</v>
      </c>
      <c r="J4" s="2">
        <f t="shared" ref="J4:J23" si="1">IF(G4="يونس",D4,0)</f>
        <v>0</v>
      </c>
      <c r="K4" s="2">
        <f t="shared" ref="K4:K23" si="2">IF(G4="كمال",D4,0)</f>
        <v>0</v>
      </c>
    </row>
    <row r="5" spans="1:16" ht="20.100000000000001" customHeight="1">
      <c r="A5" s="5" t="s">
        <v>87</v>
      </c>
      <c r="B5" s="5">
        <v>10.5</v>
      </c>
      <c r="C5" s="5">
        <v>50</v>
      </c>
      <c r="D5" s="5">
        <v>525</v>
      </c>
      <c r="E5" s="29">
        <v>42956</v>
      </c>
      <c r="F5" s="5">
        <v>0</v>
      </c>
      <c r="G5" s="5" t="s">
        <v>20</v>
      </c>
      <c r="H5" s="5" t="s">
        <v>80</v>
      </c>
      <c r="I5" s="2">
        <f t="shared" si="0"/>
        <v>0</v>
      </c>
      <c r="J5" s="2">
        <f t="shared" si="1"/>
        <v>0</v>
      </c>
      <c r="K5" s="2">
        <f t="shared" si="2"/>
        <v>525</v>
      </c>
      <c r="M5" s="42">
        <f>'الرئيسية1 '!N19</f>
        <v>0</v>
      </c>
      <c r="N5" s="80" t="str">
        <f>'الرئيسية1 '!J19</f>
        <v>&lt;10/10/3000</v>
      </c>
      <c r="O5" s="80" t="str">
        <f>'الرئيسية1 '!E19</f>
        <v>&gt;30/9/2016</v>
      </c>
      <c r="P5" s="42">
        <f>SUMIFS(D3:D23,E3:E23,O5,E3:E23,N5,G3:G23,M5)</f>
        <v>0</v>
      </c>
    </row>
    <row r="6" spans="1:16" ht="20.100000000000001" customHeight="1">
      <c r="A6" s="5" t="s">
        <v>87</v>
      </c>
      <c r="B6" s="5">
        <v>10.5</v>
      </c>
      <c r="C6" s="5">
        <v>50</v>
      </c>
      <c r="D6" s="5">
        <v>525</v>
      </c>
      <c r="E6" s="29">
        <v>42956</v>
      </c>
      <c r="F6" s="5">
        <v>0</v>
      </c>
      <c r="G6" s="5" t="s">
        <v>18</v>
      </c>
      <c r="H6" s="5" t="s">
        <v>80</v>
      </c>
      <c r="I6" s="2">
        <f t="shared" si="0"/>
        <v>525</v>
      </c>
      <c r="J6" s="2">
        <f t="shared" si="1"/>
        <v>0</v>
      </c>
      <c r="K6" s="2">
        <f t="shared" si="2"/>
        <v>0</v>
      </c>
    </row>
    <row r="7" spans="1:16" ht="20.100000000000001" customHeight="1">
      <c r="A7" s="5"/>
      <c r="B7" s="5"/>
      <c r="C7" s="5"/>
      <c r="D7" s="5"/>
      <c r="E7" s="29"/>
      <c r="F7" s="5"/>
      <c r="G7" s="5"/>
      <c r="H7" s="5"/>
      <c r="I7" s="2">
        <f t="shared" si="0"/>
        <v>0</v>
      </c>
      <c r="J7" s="2">
        <f t="shared" si="1"/>
        <v>0</v>
      </c>
      <c r="K7" s="2">
        <f t="shared" si="2"/>
        <v>0</v>
      </c>
    </row>
    <row r="8" spans="1:16" ht="20.100000000000001" customHeight="1">
      <c r="A8" s="5"/>
      <c r="B8" s="5"/>
      <c r="C8" s="5"/>
      <c r="D8" s="5">
        <f t="shared" ref="D8:D23" si="3">B8*C8</f>
        <v>0</v>
      </c>
      <c r="E8" s="5"/>
      <c r="F8" s="5"/>
      <c r="G8" s="5"/>
      <c r="H8" s="5"/>
      <c r="I8" s="2">
        <f t="shared" si="0"/>
        <v>0</v>
      </c>
      <c r="J8" s="2">
        <f t="shared" si="1"/>
        <v>0</v>
      </c>
      <c r="K8" s="2">
        <f t="shared" si="2"/>
        <v>0</v>
      </c>
    </row>
    <row r="9" spans="1:16" ht="20.100000000000001" customHeight="1">
      <c r="A9" s="5"/>
      <c r="B9" s="5"/>
      <c r="C9" s="5"/>
      <c r="D9" s="5">
        <f t="shared" si="3"/>
        <v>0</v>
      </c>
      <c r="E9" s="5"/>
      <c r="F9" s="5"/>
      <c r="G9" s="5"/>
      <c r="H9" s="5"/>
      <c r="I9" s="2">
        <f t="shared" si="0"/>
        <v>0</v>
      </c>
      <c r="J9" s="2">
        <f t="shared" si="1"/>
        <v>0</v>
      </c>
      <c r="K9" s="2">
        <f t="shared" si="2"/>
        <v>0</v>
      </c>
    </row>
    <row r="10" spans="1:16" ht="20.100000000000001" customHeight="1">
      <c r="A10" s="5"/>
      <c r="B10" s="5"/>
      <c r="C10" s="5"/>
      <c r="D10" s="5">
        <f t="shared" si="3"/>
        <v>0</v>
      </c>
      <c r="E10" s="5"/>
      <c r="F10" s="5"/>
      <c r="G10" s="5"/>
      <c r="H10" s="5"/>
      <c r="I10" s="2">
        <f t="shared" si="0"/>
        <v>0</v>
      </c>
      <c r="J10" s="2">
        <f t="shared" si="1"/>
        <v>0</v>
      </c>
      <c r="K10" s="2">
        <f t="shared" si="2"/>
        <v>0</v>
      </c>
      <c r="M10" s="129" t="s">
        <v>17</v>
      </c>
      <c r="N10" s="129"/>
    </row>
    <row r="11" spans="1:16" ht="20.100000000000001" customHeight="1">
      <c r="A11" s="5"/>
      <c r="B11" s="5"/>
      <c r="C11" s="5"/>
      <c r="D11" s="5">
        <f t="shared" si="3"/>
        <v>0</v>
      </c>
      <c r="E11" s="5"/>
      <c r="F11" s="5"/>
      <c r="G11" s="5"/>
      <c r="H11" s="5"/>
      <c r="I11" s="2">
        <f t="shared" si="0"/>
        <v>0</v>
      </c>
      <c r="J11" s="2">
        <f t="shared" si="1"/>
        <v>0</v>
      </c>
      <c r="K11" s="2">
        <f t="shared" si="2"/>
        <v>0</v>
      </c>
      <c r="M11" s="129"/>
      <c r="N11" s="129"/>
    </row>
    <row r="12" spans="1:16" ht="20.100000000000001" customHeight="1">
      <c r="A12" s="5"/>
      <c r="B12" s="5"/>
      <c r="C12" s="5"/>
      <c r="D12" s="5">
        <f t="shared" si="3"/>
        <v>0</v>
      </c>
      <c r="E12" s="5"/>
      <c r="F12" s="5"/>
      <c r="G12" s="5"/>
      <c r="H12" s="5"/>
      <c r="I12" s="2">
        <f t="shared" si="0"/>
        <v>0</v>
      </c>
      <c r="J12" s="2">
        <f t="shared" si="1"/>
        <v>0</v>
      </c>
      <c r="K12" s="2">
        <f t="shared" si="2"/>
        <v>0</v>
      </c>
    </row>
    <row r="13" spans="1:16" ht="20.100000000000001" customHeight="1">
      <c r="A13" s="5"/>
      <c r="B13" s="5"/>
      <c r="C13" s="5"/>
      <c r="D13" s="5">
        <f t="shared" si="3"/>
        <v>0</v>
      </c>
      <c r="E13" s="5"/>
      <c r="F13" s="5"/>
      <c r="G13" s="5"/>
      <c r="H13" s="5"/>
      <c r="I13" s="2">
        <f t="shared" si="0"/>
        <v>0</v>
      </c>
      <c r="J13" s="2">
        <f t="shared" si="1"/>
        <v>0</v>
      </c>
      <c r="K13" s="2">
        <f t="shared" si="2"/>
        <v>0</v>
      </c>
    </row>
    <row r="14" spans="1:16" ht="20.100000000000001" customHeight="1">
      <c r="A14" s="5"/>
      <c r="B14" s="5"/>
      <c r="C14" s="5"/>
      <c r="D14" s="5">
        <f t="shared" si="3"/>
        <v>0</v>
      </c>
      <c r="E14" s="5"/>
      <c r="F14" s="5"/>
      <c r="G14" s="5"/>
      <c r="H14" s="5"/>
      <c r="I14" s="2">
        <f t="shared" si="0"/>
        <v>0</v>
      </c>
      <c r="J14" s="2">
        <f t="shared" si="1"/>
        <v>0</v>
      </c>
      <c r="K14" s="2">
        <f t="shared" si="2"/>
        <v>0</v>
      </c>
    </row>
    <row r="15" spans="1:16" ht="20.100000000000001" customHeight="1">
      <c r="A15" s="5"/>
      <c r="B15" s="5"/>
      <c r="C15" s="5"/>
      <c r="D15" s="5">
        <f t="shared" si="3"/>
        <v>0</v>
      </c>
      <c r="E15" s="5"/>
      <c r="F15" s="5"/>
      <c r="G15" s="5"/>
      <c r="H15" s="5"/>
      <c r="I15" s="2">
        <f t="shared" si="0"/>
        <v>0</v>
      </c>
      <c r="J15" s="2">
        <f t="shared" si="1"/>
        <v>0</v>
      </c>
      <c r="K15" s="2">
        <f t="shared" si="2"/>
        <v>0</v>
      </c>
    </row>
    <row r="16" spans="1:16" ht="20.100000000000001" customHeight="1">
      <c r="A16" s="5"/>
      <c r="B16" s="5"/>
      <c r="C16" s="5"/>
      <c r="D16" s="5">
        <f t="shared" si="3"/>
        <v>0</v>
      </c>
      <c r="E16" s="5"/>
      <c r="F16" s="5"/>
      <c r="G16" s="5"/>
      <c r="H16" s="5"/>
      <c r="I16" s="2">
        <f t="shared" si="0"/>
        <v>0</v>
      </c>
      <c r="J16" s="2">
        <f t="shared" si="1"/>
        <v>0</v>
      </c>
      <c r="K16" s="2">
        <f t="shared" si="2"/>
        <v>0</v>
      </c>
    </row>
    <row r="17" spans="1:11" ht="20.100000000000001" customHeight="1">
      <c r="A17" s="5"/>
      <c r="B17" s="5"/>
      <c r="C17" s="5"/>
      <c r="D17" s="5">
        <f t="shared" si="3"/>
        <v>0</v>
      </c>
      <c r="E17" s="5"/>
      <c r="F17" s="5"/>
      <c r="G17" s="5"/>
      <c r="H17" s="5"/>
      <c r="I17" s="2">
        <f t="shared" si="0"/>
        <v>0</v>
      </c>
      <c r="J17" s="2">
        <f t="shared" si="1"/>
        <v>0</v>
      </c>
      <c r="K17" s="2">
        <f t="shared" si="2"/>
        <v>0</v>
      </c>
    </row>
    <row r="18" spans="1:11" ht="20.100000000000001" customHeight="1">
      <c r="A18" s="5"/>
      <c r="B18" s="5"/>
      <c r="C18" s="5"/>
      <c r="D18" s="5">
        <f t="shared" si="3"/>
        <v>0</v>
      </c>
      <c r="E18" s="5"/>
      <c r="F18" s="5"/>
      <c r="G18" s="5"/>
      <c r="H18" s="5"/>
      <c r="I18" s="2">
        <f t="shared" si="0"/>
        <v>0</v>
      </c>
      <c r="J18" s="2">
        <f t="shared" si="1"/>
        <v>0</v>
      </c>
      <c r="K18" s="2">
        <f t="shared" si="2"/>
        <v>0</v>
      </c>
    </row>
    <row r="19" spans="1:11" ht="20.100000000000001" customHeight="1">
      <c r="A19" s="5"/>
      <c r="B19" s="5"/>
      <c r="C19" s="5"/>
      <c r="D19" s="5">
        <f t="shared" si="3"/>
        <v>0</v>
      </c>
      <c r="E19" s="5"/>
      <c r="F19" s="5"/>
      <c r="G19" s="5"/>
      <c r="H19" s="5"/>
      <c r="I19" s="2">
        <f t="shared" si="0"/>
        <v>0</v>
      </c>
      <c r="J19" s="2">
        <f t="shared" si="1"/>
        <v>0</v>
      </c>
      <c r="K19" s="2">
        <f t="shared" si="2"/>
        <v>0</v>
      </c>
    </row>
    <row r="20" spans="1:11" ht="20.100000000000001" customHeight="1">
      <c r="A20" s="5"/>
      <c r="B20" s="5"/>
      <c r="C20" s="5"/>
      <c r="D20" s="5">
        <f t="shared" si="3"/>
        <v>0</v>
      </c>
      <c r="E20" s="5"/>
      <c r="F20" s="5"/>
      <c r="G20" s="5"/>
      <c r="H20" s="5"/>
      <c r="I20" s="2">
        <f t="shared" si="0"/>
        <v>0</v>
      </c>
      <c r="J20" s="2">
        <f t="shared" si="1"/>
        <v>0</v>
      </c>
      <c r="K20" s="2">
        <f t="shared" si="2"/>
        <v>0</v>
      </c>
    </row>
    <row r="21" spans="1:11" ht="20.100000000000001" customHeight="1">
      <c r="A21" s="5"/>
      <c r="B21" s="5"/>
      <c r="C21" s="5"/>
      <c r="D21" s="5">
        <f t="shared" si="3"/>
        <v>0</v>
      </c>
      <c r="E21" s="5"/>
      <c r="F21" s="5"/>
      <c r="G21" s="5"/>
      <c r="H21" s="5"/>
      <c r="I21" s="2">
        <f t="shared" si="0"/>
        <v>0</v>
      </c>
      <c r="J21" s="2">
        <f t="shared" si="1"/>
        <v>0</v>
      </c>
      <c r="K21" s="2">
        <f t="shared" si="2"/>
        <v>0</v>
      </c>
    </row>
    <row r="22" spans="1:11" ht="20.100000000000001" customHeight="1">
      <c r="A22" s="5"/>
      <c r="B22" s="5"/>
      <c r="C22" s="5"/>
      <c r="D22" s="5">
        <f t="shared" si="3"/>
        <v>0</v>
      </c>
      <c r="E22" s="5"/>
      <c r="F22" s="5"/>
      <c r="G22" s="5"/>
      <c r="H22" s="5"/>
      <c r="I22" s="2">
        <f t="shared" si="0"/>
        <v>0</v>
      </c>
      <c r="J22" s="2">
        <f t="shared" si="1"/>
        <v>0</v>
      </c>
      <c r="K22" s="2">
        <f t="shared" si="2"/>
        <v>0</v>
      </c>
    </row>
    <row r="23" spans="1:11" ht="20.100000000000001" customHeight="1">
      <c r="A23" s="5"/>
      <c r="B23" s="5"/>
      <c r="C23" s="5"/>
      <c r="D23" s="5">
        <f t="shared" si="3"/>
        <v>0</v>
      </c>
      <c r="E23" s="5"/>
      <c r="F23" s="5"/>
      <c r="G23" s="5"/>
      <c r="H23" s="5"/>
      <c r="I23" s="2">
        <f t="shared" si="0"/>
        <v>0</v>
      </c>
      <c r="J23" s="2">
        <f t="shared" si="1"/>
        <v>0</v>
      </c>
      <c r="K23" s="2">
        <f t="shared" si="2"/>
        <v>0</v>
      </c>
    </row>
    <row r="24" spans="1:11" ht="35.25" customHeight="1">
      <c r="A24" s="124" t="s">
        <v>15</v>
      </c>
      <c r="B24" s="125"/>
      <c r="C24" s="125"/>
      <c r="D24" s="125"/>
      <c r="E24" s="125"/>
      <c r="F24" s="126"/>
      <c r="G24" s="127">
        <f>SUM(D3:D23)</f>
        <v>6550</v>
      </c>
      <c r="H24" s="128"/>
      <c r="I24" s="2">
        <f>SUM(I3:I23)</f>
        <v>3525</v>
      </c>
      <c r="J24" s="2">
        <f>SUM(J3:J23)</f>
        <v>2500</v>
      </c>
      <c r="K24" s="2">
        <f>SUM(K3:K23)</f>
        <v>525</v>
      </c>
    </row>
    <row r="25" spans="1:11">
      <c r="H25">
        <f>G24</f>
        <v>6550</v>
      </c>
    </row>
    <row r="29" spans="1:11">
      <c r="C29" s="79"/>
    </row>
  </sheetData>
  <mergeCells count="4">
    <mergeCell ref="M10:N11"/>
    <mergeCell ref="A24:F24"/>
    <mergeCell ref="G24:H24"/>
    <mergeCell ref="A1:H1"/>
  </mergeCells>
  <hyperlinks>
    <hyperlink ref="M10:N11" location="'الرئيسية1 '!A1" display="القائمة الرئيسية"/>
  </hyperlink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rightToLeft="1" topLeftCell="A3" zoomScale="60" zoomScaleNormal="60" workbookViewId="0">
      <selection activeCell="A32" sqref="A32"/>
    </sheetView>
  </sheetViews>
  <sheetFormatPr defaultRowHeight="15"/>
  <cols>
    <col min="1" max="1" width="19.21875" customWidth="1"/>
    <col min="2" max="2" width="11" customWidth="1"/>
    <col min="3" max="3" width="12.33203125" customWidth="1"/>
    <col min="4" max="4" width="13.109375" customWidth="1"/>
    <col min="5" max="5" width="11.21875" customWidth="1"/>
    <col min="6" max="6" width="12.44140625" customWidth="1"/>
    <col min="7" max="7" width="11" customWidth="1"/>
    <col min="8" max="8" width="15.6640625" customWidth="1"/>
    <col min="9" max="11" width="8.88671875" customWidth="1"/>
    <col min="12" max="12" width="1.6640625" customWidth="1"/>
    <col min="15" max="15" width="11.21875" bestFit="1" customWidth="1"/>
  </cols>
  <sheetData>
    <row r="1" spans="1:16" ht="45.75" customHeight="1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14</v>
      </c>
      <c r="G1" s="4" t="s">
        <v>13</v>
      </c>
      <c r="H1" s="4" t="s">
        <v>6</v>
      </c>
      <c r="I1" s="6" t="s">
        <v>18</v>
      </c>
      <c r="J1" s="6" t="s">
        <v>19</v>
      </c>
      <c r="K1" s="6" t="s">
        <v>20</v>
      </c>
    </row>
    <row r="2" spans="1:16" ht="20.100000000000001" customHeight="1">
      <c r="A2" s="5" t="s">
        <v>65</v>
      </c>
      <c r="B2" s="5"/>
      <c r="C2" s="5"/>
      <c r="D2" s="5"/>
      <c r="E2" s="29">
        <v>42851</v>
      </c>
      <c r="F2" s="5">
        <v>0</v>
      </c>
      <c r="G2" s="5" t="s">
        <v>18</v>
      </c>
      <c r="H2" s="5"/>
      <c r="I2" s="2">
        <f>IF(G2="ابوبكر",D2,0)</f>
        <v>0</v>
      </c>
      <c r="J2" s="2">
        <f>IF(G2="يونس",D2,0)</f>
        <v>0</v>
      </c>
      <c r="K2" s="2">
        <f>IF(G2="كمال",D2,0)</f>
        <v>0</v>
      </c>
    </row>
    <row r="3" spans="1:16" ht="20.100000000000001" customHeight="1">
      <c r="A3" s="5" t="s">
        <v>66</v>
      </c>
      <c r="B3" s="5"/>
      <c r="C3" s="5"/>
      <c r="D3" s="5"/>
      <c r="E3" s="29">
        <v>42861</v>
      </c>
      <c r="F3" s="5">
        <v>0</v>
      </c>
      <c r="G3" s="5" t="s">
        <v>18</v>
      </c>
      <c r="H3" s="5"/>
      <c r="I3" s="2">
        <f t="shared" ref="I3:I22" si="0">IF(G3="ابوبكر",D3,0)</f>
        <v>0</v>
      </c>
      <c r="J3" s="2">
        <f t="shared" ref="J3:J22" si="1">IF(G3="يونس",D3,0)</f>
        <v>0</v>
      </c>
      <c r="K3" s="2">
        <f t="shared" ref="K3:K22" si="2">IF(G3="كمال",D3,0)</f>
        <v>0</v>
      </c>
    </row>
    <row r="4" spans="1:16" ht="20.100000000000001" customHeight="1">
      <c r="A4" s="5" t="s">
        <v>87</v>
      </c>
      <c r="B4" s="5"/>
      <c r="C4" s="5"/>
      <c r="D4" s="5"/>
      <c r="E4" s="29">
        <v>42956</v>
      </c>
      <c r="F4" s="5">
        <v>0</v>
      </c>
      <c r="G4" s="5" t="s">
        <v>18</v>
      </c>
      <c r="H4" s="5" t="s">
        <v>80</v>
      </c>
      <c r="I4" s="2">
        <f t="shared" si="0"/>
        <v>0</v>
      </c>
      <c r="J4" s="2">
        <f t="shared" si="1"/>
        <v>0</v>
      </c>
      <c r="K4" s="2">
        <f t="shared" si="2"/>
        <v>0</v>
      </c>
      <c r="M4" s="42">
        <f>'الرئيسية1 '!N19</f>
        <v>0</v>
      </c>
      <c r="N4" s="80" t="str">
        <f>'الرئيسية1 '!J19</f>
        <v>&lt;10/10/3000</v>
      </c>
      <c r="O4" s="80" t="str">
        <f>'الرئيسية1 '!E19</f>
        <v>&gt;30/9/2016</v>
      </c>
      <c r="P4" s="42">
        <f>SUMIFS(D2:D22,E2:E22,C28,E2:E22,B28,G2:G22,A28)</f>
        <v>0</v>
      </c>
    </row>
    <row r="5" spans="1:16" ht="20.100000000000001" customHeight="1">
      <c r="A5" s="5" t="s">
        <v>87</v>
      </c>
      <c r="B5" s="5"/>
      <c r="C5" s="5"/>
      <c r="D5" s="5"/>
      <c r="E5" s="29">
        <v>42956</v>
      </c>
      <c r="F5" s="5">
        <v>0</v>
      </c>
      <c r="G5" s="5" t="s">
        <v>18</v>
      </c>
      <c r="H5" s="5" t="s">
        <v>80</v>
      </c>
      <c r="I5" s="2">
        <f t="shared" si="0"/>
        <v>0</v>
      </c>
      <c r="J5" s="2">
        <f t="shared" si="1"/>
        <v>0</v>
      </c>
      <c r="K5" s="2">
        <f t="shared" si="2"/>
        <v>0</v>
      </c>
    </row>
    <row r="6" spans="1:16" ht="20.100000000000001" customHeight="1">
      <c r="A6" s="5"/>
      <c r="B6" s="5"/>
      <c r="C6" s="5"/>
      <c r="D6" s="5"/>
      <c r="E6" s="29"/>
      <c r="F6" s="5"/>
      <c r="G6" s="5"/>
      <c r="H6" s="5"/>
      <c r="I6" s="2">
        <f t="shared" si="0"/>
        <v>0</v>
      </c>
      <c r="J6" s="2">
        <f t="shared" si="1"/>
        <v>0</v>
      </c>
      <c r="K6" s="2">
        <f t="shared" si="2"/>
        <v>0</v>
      </c>
    </row>
    <row r="7" spans="1:16" ht="20.100000000000001" customHeight="1">
      <c r="A7" s="5"/>
      <c r="B7" s="5"/>
      <c r="C7" s="5"/>
      <c r="D7" s="5">
        <f t="shared" ref="D7:D22" si="3">B7*C7</f>
        <v>0</v>
      </c>
      <c r="E7" s="5"/>
      <c r="F7" s="5"/>
      <c r="G7" s="5"/>
      <c r="H7" s="5"/>
      <c r="I7" s="2">
        <f t="shared" si="0"/>
        <v>0</v>
      </c>
      <c r="J7" s="2">
        <f t="shared" si="1"/>
        <v>0</v>
      </c>
      <c r="K7" s="2">
        <f t="shared" si="2"/>
        <v>0</v>
      </c>
    </row>
    <row r="8" spans="1:16" ht="20.100000000000001" customHeight="1">
      <c r="A8" s="5"/>
      <c r="B8" s="5"/>
      <c r="C8" s="5"/>
      <c r="D8" s="5">
        <f t="shared" si="3"/>
        <v>0</v>
      </c>
      <c r="E8" s="5"/>
      <c r="F8" s="5"/>
      <c r="G8" s="5"/>
      <c r="H8" s="5"/>
      <c r="I8" s="2">
        <f t="shared" si="0"/>
        <v>0</v>
      </c>
      <c r="J8" s="2">
        <f t="shared" si="1"/>
        <v>0</v>
      </c>
      <c r="K8" s="2">
        <f t="shared" si="2"/>
        <v>0</v>
      </c>
    </row>
    <row r="9" spans="1:16" ht="20.100000000000001" customHeight="1">
      <c r="A9" s="5"/>
      <c r="B9" s="5"/>
      <c r="C9" s="5"/>
      <c r="D9" s="5">
        <f t="shared" si="3"/>
        <v>0</v>
      </c>
      <c r="E9" s="5"/>
      <c r="F9" s="5"/>
      <c r="G9" s="5"/>
      <c r="H9" s="5"/>
      <c r="I9" s="2">
        <f t="shared" si="0"/>
        <v>0</v>
      </c>
      <c r="J9" s="2">
        <f t="shared" si="1"/>
        <v>0</v>
      </c>
      <c r="K9" s="2">
        <f t="shared" si="2"/>
        <v>0</v>
      </c>
      <c r="M9" s="123" t="s">
        <v>17</v>
      </c>
      <c r="N9" s="123"/>
    </row>
    <row r="10" spans="1:16" ht="20.100000000000001" customHeight="1">
      <c r="A10" s="5"/>
      <c r="B10" s="5"/>
      <c r="C10" s="5"/>
      <c r="D10" s="5">
        <f t="shared" si="3"/>
        <v>0</v>
      </c>
      <c r="E10" s="5"/>
      <c r="F10" s="5"/>
      <c r="G10" s="5"/>
      <c r="H10" s="5"/>
      <c r="I10" s="2">
        <f t="shared" si="0"/>
        <v>0</v>
      </c>
      <c r="J10" s="2">
        <f t="shared" si="1"/>
        <v>0</v>
      </c>
      <c r="K10" s="2">
        <f t="shared" si="2"/>
        <v>0</v>
      </c>
      <c r="M10" s="123"/>
      <c r="N10" s="123"/>
    </row>
    <row r="11" spans="1:16" ht="20.100000000000001" customHeight="1">
      <c r="A11" s="5"/>
      <c r="B11" s="5"/>
      <c r="C11" s="5"/>
      <c r="D11" s="5">
        <f t="shared" si="3"/>
        <v>0</v>
      </c>
      <c r="E11" s="5"/>
      <c r="F11" s="5"/>
      <c r="G11" s="5"/>
      <c r="H11" s="5"/>
      <c r="I11" s="2">
        <f t="shared" si="0"/>
        <v>0</v>
      </c>
      <c r="J11" s="2">
        <f t="shared" si="1"/>
        <v>0</v>
      </c>
      <c r="K11" s="2">
        <f t="shared" si="2"/>
        <v>0</v>
      </c>
    </row>
    <row r="12" spans="1:16" ht="20.100000000000001" customHeight="1">
      <c r="A12" s="5"/>
      <c r="B12" s="5"/>
      <c r="C12" s="5"/>
      <c r="D12" s="5">
        <f t="shared" si="3"/>
        <v>0</v>
      </c>
      <c r="E12" s="5"/>
      <c r="F12" s="5"/>
      <c r="G12" s="5"/>
      <c r="H12" s="5"/>
      <c r="I12" s="2">
        <f t="shared" si="0"/>
        <v>0</v>
      </c>
      <c r="J12" s="2">
        <f t="shared" si="1"/>
        <v>0</v>
      </c>
      <c r="K12" s="2">
        <f t="shared" si="2"/>
        <v>0</v>
      </c>
    </row>
    <row r="13" spans="1:16" ht="20.100000000000001" customHeight="1">
      <c r="A13" s="5"/>
      <c r="B13" s="5"/>
      <c r="C13" s="5"/>
      <c r="D13" s="5">
        <f t="shared" si="3"/>
        <v>0</v>
      </c>
      <c r="E13" s="5"/>
      <c r="F13" s="5"/>
      <c r="G13" s="5"/>
      <c r="H13" s="5"/>
      <c r="I13" s="2">
        <f t="shared" si="0"/>
        <v>0</v>
      </c>
      <c r="J13" s="2">
        <f t="shared" si="1"/>
        <v>0</v>
      </c>
      <c r="K13" s="2">
        <f t="shared" si="2"/>
        <v>0</v>
      </c>
    </row>
    <row r="14" spans="1:16" ht="20.100000000000001" customHeight="1">
      <c r="A14" s="5"/>
      <c r="B14" s="5"/>
      <c r="C14" s="5"/>
      <c r="D14" s="5">
        <f t="shared" si="3"/>
        <v>0</v>
      </c>
      <c r="E14" s="5"/>
      <c r="F14" s="5"/>
      <c r="G14" s="5"/>
      <c r="H14" s="5"/>
      <c r="I14" s="2">
        <f t="shared" si="0"/>
        <v>0</v>
      </c>
      <c r="J14" s="2">
        <f t="shared" si="1"/>
        <v>0</v>
      </c>
      <c r="K14" s="2">
        <f t="shared" si="2"/>
        <v>0</v>
      </c>
    </row>
    <row r="15" spans="1:16" ht="20.100000000000001" customHeight="1">
      <c r="A15" s="5"/>
      <c r="B15" s="5"/>
      <c r="C15" s="5"/>
      <c r="D15" s="5">
        <f t="shared" si="3"/>
        <v>0</v>
      </c>
      <c r="E15" s="5"/>
      <c r="F15" s="5"/>
      <c r="G15" s="5"/>
      <c r="H15" s="5"/>
      <c r="I15" s="2">
        <f t="shared" si="0"/>
        <v>0</v>
      </c>
      <c r="J15" s="2">
        <f t="shared" si="1"/>
        <v>0</v>
      </c>
      <c r="K15" s="2">
        <f t="shared" si="2"/>
        <v>0</v>
      </c>
    </row>
    <row r="16" spans="1:16" ht="20.100000000000001" customHeight="1">
      <c r="A16" s="5"/>
      <c r="B16" s="5"/>
      <c r="C16" s="5"/>
      <c r="D16" s="5">
        <f t="shared" si="3"/>
        <v>0</v>
      </c>
      <c r="E16" s="5"/>
      <c r="F16" s="5"/>
      <c r="G16" s="5"/>
      <c r="H16" s="5"/>
      <c r="I16" s="2">
        <f t="shared" si="0"/>
        <v>0</v>
      </c>
      <c r="J16" s="2">
        <f t="shared" si="1"/>
        <v>0</v>
      </c>
      <c r="K16" s="2">
        <f t="shared" si="2"/>
        <v>0</v>
      </c>
    </row>
    <row r="17" spans="1:11" ht="20.100000000000001" customHeight="1">
      <c r="A17" s="5"/>
      <c r="B17" s="5"/>
      <c r="C17" s="5"/>
      <c r="D17" s="5">
        <f t="shared" si="3"/>
        <v>0</v>
      </c>
      <c r="E17" s="5"/>
      <c r="F17" s="5"/>
      <c r="G17" s="5"/>
      <c r="H17" s="5"/>
      <c r="I17" s="2">
        <f t="shared" si="0"/>
        <v>0</v>
      </c>
      <c r="J17" s="2">
        <f t="shared" si="1"/>
        <v>0</v>
      </c>
      <c r="K17" s="2">
        <f t="shared" si="2"/>
        <v>0</v>
      </c>
    </row>
    <row r="18" spans="1:11" ht="20.100000000000001" customHeight="1">
      <c r="A18" s="5"/>
      <c r="B18" s="5"/>
      <c r="C18" s="5"/>
      <c r="D18" s="5">
        <f t="shared" si="3"/>
        <v>0</v>
      </c>
      <c r="E18" s="5"/>
      <c r="F18" s="5"/>
      <c r="G18" s="5"/>
      <c r="H18" s="5"/>
      <c r="I18" s="2">
        <f t="shared" si="0"/>
        <v>0</v>
      </c>
      <c r="J18" s="2">
        <f t="shared" si="1"/>
        <v>0</v>
      </c>
      <c r="K18" s="2">
        <f t="shared" si="2"/>
        <v>0</v>
      </c>
    </row>
    <row r="19" spans="1:11" ht="20.100000000000001" customHeight="1">
      <c r="A19" s="5"/>
      <c r="B19" s="5"/>
      <c r="C19" s="5"/>
      <c r="D19" s="5">
        <f t="shared" si="3"/>
        <v>0</v>
      </c>
      <c r="E19" s="5"/>
      <c r="F19" s="5"/>
      <c r="G19" s="5"/>
      <c r="H19" s="5"/>
      <c r="I19" s="2">
        <f t="shared" si="0"/>
        <v>0</v>
      </c>
      <c r="J19" s="2">
        <f t="shared" si="1"/>
        <v>0</v>
      </c>
      <c r="K19" s="2">
        <f t="shared" si="2"/>
        <v>0</v>
      </c>
    </row>
    <row r="20" spans="1:11" ht="20.100000000000001" customHeight="1">
      <c r="A20" s="5"/>
      <c r="B20" s="5"/>
      <c r="C20" s="5"/>
      <c r="D20" s="5">
        <f t="shared" si="3"/>
        <v>0</v>
      </c>
      <c r="E20" s="5"/>
      <c r="F20" s="5"/>
      <c r="G20" s="5"/>
      <c r="H20" s="5"/>
      <c r="I20" s="2">
        <f t="shared" si="0"/>
        <v>0</v>
      </c>
      <c r="J20" s="2">
        <f t="shared" si="1"/>
        <v>0</v>
      </c>
      <c r="K20" s="2">
        <f t="shared" si="2"/>
        <v>0</v>
      </c>
    </row>
    <row r="21" spans="1:11" ht="20.100000000000001" customHeight="1">
      <c r="A21" s="5"/>
      <c r="B21" s="5"/>
      <c r="C21" s="5"/>
      <c r="D21" s="5">
        <f t="shared" si="3"/>
        <v>0</v>
      </c>
      <c r="E21" s="5"/>
      <c r="F21" s="5"/>
      <c r="G21" s="5"/>
      <c r="H21" s="5"/>
      <c r="I21" s="2">
        <f t="shared" si="0"/>
        <v>0</v>
      </c>
      <c r="J21" s="2">
        <f t="shared" si="1"/>
        <v>0</v>
      </c>
      <c r="K21" s="2">
        <f t="shared" si="2"/>
        <v>0</v>
      </c>
    </row>
    <row r="22" spans="1:11" ht="20.100000000000001" customHeight="1">
      <c r="A22" s="5"/>
      <c r="B22" s="5"/>
      <c r="C22" s="5"/>
      <c r="D22" s="5">
        <f t="shared" si="3"/>
        <v>0</v>
      </c>
      <c r="E22" s="5"/>
      <c r="F22" s="5"/>
      <c r="G22" s="5"/>
      <c r="H22" s="5"/>
      <c r="I22" s="2">
        <f t="shared" si="0"/>
        <v>0</v>
      </c>
      <c r="J22" s="2">
        <f t="shared" si="1"/>
        <v>0</v>
      </c>
      <c r="K22" s="2">
        <f t="shared" si="2"/>
        <v>0</v>
      </c>
    </row>
    <row r="23" spans="1:11" ht="35.25" customHeight="1">
      <c r="A23" s="124" t="s">
        <v>15</v>
      </c>
      <c r="B23" s="125"/>
      <c r="C23" s="125"/>
      <c r="D23" s="125"/>
      <c r="E23" s="125"/>
      <c r="F23" s="126"/>
      <c r="G23" s="127">
        <f>SUM(D2:D22)</f>
        <v>0</v>
      </c>
      <c r="H23" s="128"/>
      <c r="I23" s="2">
        <f>SUM(I2:I22)</f>
        <v>0</v>
      </c>
      <c r="J23" s="2">
        <f>SUM(J2:J22)</f>
        <v>0</v>
      </c>
      <c r="K23" s="2">
        <f>SUM(K2:K22)</f>
        <v>0</v>
      </c>
    </row>
    <row r="24" spans="1:11">
      <c r="H24">
        <f>G23</f>
        <v>0</v>
      </c>
    </row>
    <row r="28" spans="1:11">
      <c r="B28" s="79"/>
      <c r="C28" s="79"/>
    </row>
  </sheetData>
  <mergeCells count="3">
    <mergeCell ref="M9:N10"/>
    <mergeCell ref="A23:F23"/>
    <mergeCell ref="G23:H23"/>
  </mergeCells>
  <hyperlinks>
    <hyperlink ref="M9:N10" location="'الرئيسية1 '!A1" display="القائمة الرئيسية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rightToLeft="1" zoomScale="70" zoomScaleNormal="70" workbookViewId="0">
      <selection activeCell="M10" sqref="M10:N11"/>
    </sheetView>
  </sheetViews>
  <sheetFormatPr defaultRowHeight="15"/>
  <cols>
    <col min="1" max="1" width="26" customWidth="1"/>
    <col min="2" max="2" width="11" customWidth="1"/>
    <col min="3" max="3" width="12.33203125" customWidth="1"/>
    <col min="4" max="4" width="13.109375" customWidth="1"/>
    <col min="5" max="5" width="14.109375" customWidth="1"/>
    <col min="6" max="6" width="12.44140625" customWidth="1"/>
    <col min="7" max="7" width="11" customWidth="1"/>
    <col min="8" max="8" width="15.6640625" customWidth="1"/>
    <col min="9" max="11" width="9" customWidth="1"/>
    <col min="14" max="14" width="12.5546875" customWidth="1"/>
  </cols>
  <sheetData>
    <row r="1" spans="1:16" ht="33.75" customHeight="1">
      <c r="A1" s="122" t="s">
        <v>21</v>
      </c>
      <c r="B1" s="122"/>
      <c r="C1" s="122"/>
      <c r="D1" s="122"/>
      <c r="E1" s="122"/>
      <c r="F1" s="122"/>
      <c r="G1" s="122"/>
    </row>
    <row r="2" spans="1:16" ht="45.75" customHeight="1">
      <c r="A2" s="10" t="s">
        <v>8</v>
      </c>
      <c r="B2" s="10" t="s">
        <v>9</v>
      </c>
      <c r="C2" s="10" t="s">
        <v>10</v>
      </c>
      <c r="D2" s="10" t="s">
        <v>11</v>
      </c>
      <c r="E2" s="10" t="s">
        <v>12</v>
      </c>
      <c r="F2" s="10" t="s">
        <v>14</v>
      </c>
      <c r="G2" s="10" t="s">
        <v>13</v>
      </c>
      <c r="H2" s="10" t="s">
        <v>6</v>
      </c>
      <c r="I2" s="6" t="s">
        <v>18</v>
      </c>
      <c r="J2" s="6" t="s">
        <v>19</v>
      </c>
      <c r="K2" s="6" t="s">
        <v>20</v>
      </c>
    </row>
    <row r="3" spans="1:16" ht="20.100000000000001" customHeight="1">
      <c r="A3" s="52" t="s">
        <v>24</v>
      </c>
      <c r="B3" s="24">
        <v>60</v>
      </c>
      <c r="C3" s="14">
        <v>1</v>
      </c>
      <c r="D3" s="5">
        <f>B3*C3</f>
        <v>60</v>
      </c>
      <c r="E3" s="22">
        <v>42733</v>
      </c>
      <c r="F3" s="5">
        <v>0</v>
      </c>
      <c r="G3" s="23" t="s">
        <v>19</v>
      </c>
      <c r="H3" s="5"/>
      <c r="I3" s="1">
        <f>IF(G3="ابوبكر",D3,0)</f>
        <v>0</v>
      </c>
      <c r="J3" s="1">
        <f>IF(G3="يونس",D3,0)</f>
        <v>60</v>
      </c>
      <c r="K3" s="1">
        <f>IF(G3="كمال",D3,0)</f>
        <v>0</v>
      </c>
    </row>
    <row r="4" spans="1:16" ht="20.100000000000001" customHeight="1">
      <c r="A4" s="52" t="s">
        <v>25</v>
      </c>
      <c r="B4" s="53">
        <v>0.04</v>
      </c>
      <c r="C4" s="14">
        <v>1620</v>
      </c>
      <c r="D4" s="5">
        <f t="shared" ref="D4:D110" si="0">B4*C4</f>
        <v>64.8</v>
      </c>
      <c r="E4" s="22">
        <v>42744</v>
      </c>
      <c r="F4" s="5">
        <v>0</v>
      </c>
      <c r="G4" s="23" t="s">
        <v>19</v>
      </c>
      <c r="H4" s="5"/>
      <c r="I4" s="1">
        <f t="shared" ref="I4:I67" si="1">IF(G4="ابوبكر",D4,0)</f>
        <v>0</v>
      </c>
      <c r="J4" s="1">
        <f t="shared" ref="J4:J67" si="2">IF(G4="يونس",D4,0)</f>
        <v>64.8</v>
      </c>
      <c r="K4" s="1">
        <f t="shared" ref="K4:K67" si="3">IF(G4="كمال",D4,0)</f>
        <v>0</v>
      </c>
      <c r="M4">
        <f>'الرئيسية1 '!N19</f>
        <v>0</v>
      </c>
      <c r="N4" s="79" t="str">
        <f>'الرئيسية1 '!J19</f>
        <v>&lt;10/10/3000</v>
      </c>
      <c r="O4" s="79" t="str">
        <f>'الرئيسية1 '!E19</f>
        <v>&gt;30/9/2016</v>
      </c>
      <c r="P4">
        <f>SUMIFS(D3:D124,E3:E124,O4,E3:E124,N4,G3:G124,M4)</f>
        <v>0</v>
      </c>
    </row>
    <row r="5" spans="1:16" ht="20.100000000000001" customHeight="1">
      <c r="A5" s="52" t="s">
        <v>25</v>
      </c>
      <c r="B5" s="53">
        <v>0.04</v>
      </c>
      <c r="C5" s="14">
        <v>1620</v>
      </c>
      <c r="D5" s="5">
        <f t="shared" si="0"/>
        <v>64.8</v>
      </c>
      <c r="E5" s="22">
        <v>42746</v>
      </c>
      <c r="F5" s="5">
        <v>0</v>
      </c>
      <c r="G5" s="23" t="s">
        <v>19</v>
      </c>
      <c r="H5" s="5"/>
      <c r="I5" s="1">
        <f t="shared" si="1"/>
        <v>0</v>
      </c>
      <c r="J5" s="1">
        <f t="shared" si="2"/>
        <v>64.8</v>
      </c>
      <c r="K5" s="1">
        <f t="shared" si="3"/>
        <v>0</v>
      </c>
      <c r="N5" s="79"/>
      <c r="O5" s="79"/>
    </row>
    <row r="6" spans="1:16" ht="20.100000000000001" customHeight="1">
      <c r="A6" s="27" t="s">
        <v>26</v>
      </c>
      <c r="B6" s="17">
        <v>145</v>
      </c>
      <c r="C6" s="14">
        <v>1</v>
      </c>
      <c r="D6" s="5">
        <f t="shared" si="0"/>
        <v>145</v>
      </c>
      <c r="E6" s="22">
        <v>42751</v>
      </c>
      <c r="F6" s="5">
        <v>0</v>
      </c>
      <c r="G6" s="23" t="s">
        <v>20</v>
      </c>
      <c r="H6" s="5"/>
      <c r="I6" s="1">
        <f t="shared" si="1"/>
        <v>0</v>
      </c>
      <c r="J6" s="1">
        <f t="shared" si="2"/>
        <v>0</v>
      </c>
      <c r="K6" s="1">
        <f t="shared" si="3"/>
        <v>145</v>
      </c>
    </row>
    <row r="7" spans="1:16" ht="20.100000000000001" customHeight="1">
      <c r="A7" s="27" t="s">
        <v>21</v>
      </c>
      <c r="B7" s="21">
        <v>35</v>
      </c>
      <c r="C7" s="14">
        <v>4</v>
      </c>
      <c r="D7" s="5">
        <f t="shared" si="0"/>
        <v>140</v>
      </c>
      <c r="E7" s="22">
        <v>42756</v>
      </c>
      <c r="F7" s="5">
        <v>0</v>
      </c>
      <c r="G7" s="23" t="s">
        <v>20</v>
      </c>
      <c r="H7" s="5"/>
      <c r="I7" s="1">
        <f t="shared" si="1"/>
        <v>0</v>
      </c>
      <c r="J7" s="1">
        <f t="shared" si="2"/>
        <v>0</v>
      </c>
      <c r="K7" s="1">
        <f t="shared" si="3"/>
        <v>140</v>
      </c>
    </row>
    <row r="8" spans="1:16" ht="20.100000000000001" customHeight="1">
      <c r="A8" s="27" t="s">
        <v>27</v>
      </c>
      <c r="B8" s="28">
        <v>40</v>
      </c>
      <c r="C8" s="14">
        <v>3</v>
      </c>
      <c r="D8" s="5">
        <f t="shared" si="0"/>
        <v>120</v>
      </c>
      <c r="E8" s="22">
        <v>42758</v>
      </c>
      <c r="F8" s="5">
        <v>0</v>
      </c>
      <c r="G8" s="23" t="s">
        <v>20</v>
      </c>
      <c r="H8" s="5"/>
      <c r="I8" s="1">
        <f t="shared" si="1"/>
        <v>0</v>
      </c>
      <c r="J8" s="1">
        <f t="shared" si="2"/>
        <v>0</v>
      </c>
      <c r="K8" s="1">
        <f t="shared" si="3"/>
        <v>120</v>
      </c>
    </row>
    <row r="9" spans="1:16" ht="20.100000000000001" customHeight="1">
      <c r="A9" s="52" t="s">
        <v>27</v>
      </c>
      <c r="B9" s="21">
        <v>40</v>
      </c>
      <c r="C9" s="14">
        <v>2</v>
      </c>
      <c r="D9" s="5">
        <f t="shared" si="0"/>
        <v>80</v>
      </c>
      <c r="E9" s="22">
        <v>42760</v>
      </c>
      <c r="F9" s="5">
        <v>0</v>
      </c>
      <c r="G9" s="23" t="s">
        <v>20</v>
      </c>
      <c r="H9" s="5"/>
      <c r="I9" s="1">
        <f t="shared" si="1"/>
        <v>0</v>
      </c>
      <c r="J9" s="1">
        <f t="shared" si="2"/>
        <v>0</v>
      </c>
      <c r="K9" s="1">
        <f t="shared" si="3"/>
        <v>80</v>
      </c>
    </row>
    <row r="10" spans="1:16" ht="20.100000000000001" customHeight="1">
      <c r="A10" s="52" t="s">
        <v>27</v>
      </c>
      <c r="B10" s="17">
        <v>130</v>
      </c>
      <c r="C10" s="14">
        <v>1</v>
      </c>
      <c r="D10" s="5">
        <f t="shared" si="0"/>
        <v>130</v>
      </c>
      <c r="E10" s="22">
        <v>42761</v>
      </c>
      <c r="F10" s="5">
        <v>0</v>
      </c>
      <c r="G10" s="23" t="s">
        <v>20</v>
      </c>
      <c r="H10" s="5"/>
      <c r="I10" s="1">
        <f t="shared" si="1"/>
        <v>0</v>
      </c>
      <c r="J10" s="1">
        <f t="shared" si="2"/>
        <v>0</v>
      </c>
      <c r="K10" s="1">
        <f t="shared" si="3"/>
        <v>130</v>
      </c>
      <c r="M10" s="129" t="s">
        <v>17</v>
      </c>
      <c r="N10" s="129"/>
    </row>
    <row r="11" spans="1:16" ht="20.100000000000001" customHeight="1">
      <c r="A11" s="52" t="s">
        <v>27</v>
      </c>
      <c r="B11" s="24">
        <v>80</v>
      </c>
      <c r="C11" s="14">
        <v>1</v>
      </c>
      <c r="D11" s="5">
        <f t="shared" si="0"/>
        <v>80</v>
      </c>
      <c r="E11" s="22">
        <v>42765</v>
      </c>
      <c r="F11" s="5">
        <v>0</v>
      </c>
      <c r="G11" s="23" t="s">
        <v>19</v>
      </c>
      <c r="H11" s="5"/>
      <c r="I11" s="1">
        <f t="shared" si="1"/>
        <v>0</v>
      </c>
      <c r="J11" s="1">
        <f t="shared" si="2"/>
        <v>80</v>
      </c>
      <c r="K11" s="1">
        <f t="shared" si="3"/>
        <v>0</v>
      </c>
      <c r="M11" s="129"/>
      <c r="N11" s="129"/>
    </row>
    <row r="12" spans="1:16" ht="20.100000000000001" customHeight="1">
      <c r="A12" s="27" t="s">
        <v>28</v>
      </c>
      <c r="B12" s="24">
        <v>20</v>
      </c>
      <c r="C12" s="14">
        <v>5</v>
      </c>
      <c r="D12" s="5">
        <f t="shared" si="0"/>
        <v>100</v>
      </c>
      <c r="E12" s="22">
        <v>42767</v>
      </c>
      <c r="F12" s="5">
        <v>0</v>
      </c>
      <c r="G12" s="23" t="s">
        <v>18</v>
      </c>
      <c r="H12" s="5"/>
      <c r="I12" s="1">
        <f t="shared" si="1"/>
        <v>100</v>
      </c>
      <c r="J12" s="1">
        <f t="shared" si="2"/>
        <v>0</v>
      </c>
      <c r="K12" s="1">
        <f t="shared" si="3"/>
        <v>0</v>
      </c>
    </row>
    <row r="13" spans="1:16" ht="20.100000000000001" customHeight="1">
      <c r="A13" s="52" t="s">
        <v>29</v>
      </c>
      <c r="B13" s="24">
        <v>20</v>
      </c>
      <c r="C13" s="14">
        <v>7</v>
      </c>
      <c r="D13" s="5">
        <f t="shared" si="0"/>
        <v>140</v>
      </c>
      <c r="E13" s="22">
        <v>42767</v>
      </c>
      <c r="F13" s="5">
        <v>0</v>
      </c>
      <c r="G13" s="23" t="s">
        <v>18</v>
      </c>
      <c r="H13" s="5"/>
      <c r="I13" s="1">
        <f t="shared" si="1"/>
        <v>140</v>
      </c>
      <c r="J13" s="1">
        <f t="shared" si="2"/>
        <v>0</v>
      </c>
      <c r="K13" s="1">
        <f t="shared" si="3"/>
        <v>0</v>
      </c>
    </row>
    <row r="14" spans="1:16" ht="20.100000000000001" customHeight="1">
      <c r="A14" s="52" t="s">
        <v>30</v>
      </c>
      <c r="B14" s="24">
        <v>110</v>
      </c>
      <c r="C14" s="14">
        <v>1</v>
      </c>
      <c r="D14" s="5">
        <f t="shared" si="0"/>
        <v>110</v>
      </c>
      <c r="E14" s="22">
        <v>42771</v>
      </c>
      <c r="F14" s="5">
        <v>0</v>
      </c>
      <c r="G14" s="23" t="s">
        <v>20</v>
      </c>
      <c r="H14" s="5"/>
      <c r="I14" s="1">
        <f t="shared" si="1"/>
        <v>0</v>
      </c>
      <c r="J14" s="1">
        <f t="shared" si="2"/>
        <v>0</v>
      </c>
      <c r="K14" s="1">
        <f t="shared" si="3"/>
        <v>110</v>
      </c>
    </row>
    <row r="15" spans="1:16" ht="20.100000000000001" customHeight="1">
      <c r="A15" s="52" t="s">
        <v>25</v>
      </c>
      <c r="B15" s="24">
        <v>100</v>
      </c>
      <c r="C15" s="14">
        <v>1</v>
      </c>
      <c r="D15" s="5">
        <f t="shared" si="0"/>
        <v>100</v>
      </c>
      <c r="E15" s="22">
        <v>42741</v>
      </c>
      <c r="F15" s="5">
        <v>0</v>
      </c>
      <c r="G15" s="23" t="s">
        <v>20</v>
      </c>
      <c r="H15" s="5"/>
      <c r="I15" s="1">
        <f t="shared" si="1"/>
        <v>0</v>
      </c>
      <c r="J15" s="1">
        <f t="shared" si="2"/>
        <v>0</v>
      </c>
      <c r="K15" s="1">
        <f t="shared" si="3"/>
        <v>100</v>
      </c>
    </row>
    <row r="16" spans="1:16" ht="20.100000000000001" customHeight="1">
      <c r="A16" s="52" t="s">
        <v>31</v>
      </c>
      <c r="B16" s="24">
        <v>50</v>
      </c>
      <c r="C16" s="14">
        <v>4</v>
      </c>
      <c r="D16" s="5">
        <f t="shared" si="0"/>
        <v>200</v>
      </c>
      <c r="E16" s="22">
        <v>42741</v>
      </c>
      <c r="F16" s="5">
        <v>0</v>
      </c>
      <c r="G16" s="23" t="s">
        <v>20</v>
      </c>
      <c r="H16" s="5"/>
      <c r="I16" s="1">
        <f t="shared" si="1"/>
        <v>0</v>
      </c>
      <c r="J16" s="1">
        <f t="shared" si="2"/>
        <v>0</v>
      </c>
      <c r="K16" s="1">
        <f t="shared" si="3"/>
        <v>200</v>
      </c>
    </row>
    <row r="17" spans="1:11" ht="20.100000000000001" customHeight="1">
      <c r="A17" s="52" t="s">
        <v>32</v>
      </c>
      <c r="B17" s="24">
        <v>20</v>
      </c>
      <c r="C17" s="14">
        <v>8</v>
      </c>
      <c r="D17" s="5">
        <f t="shared" si="0"/>
        <v>160</v>
      </c>
      <c r="E17" s="22">
        <v>42741</v>
      </c>
      <c r="F17" s="5">
        <v>0</v>
      </c>
      <c r="G17" s="23" t="s">
        <v>19</v>
      </c>
      <c r="H17" s="5"/>
      <c r="I17" s="1">
        <f t="shared" si="1"/>
        <v>0</v>
      </c>
      <c r="J17" s="1">
        <f t="shared" si="2"/>
        <v>160</v>
      </c>
      <c r="K17" s="1">
        <f t="shared" si="3"/>
        <v>0</v>
      </c>
    </row>
    <row r="18" spans="1:11" ht="20.100000000000001" customHeight="1">
      <c r="A18" s="52" t="s">
        <v>30</v>
      </c>
      <c r="B18" s="24">
        <v>50</v>
      </c>
      <c r="C18" s="14">
        <v>4</v>
      </c>
      <c r="D18" s="5">
        <f t="shared" si="0"/>
        <v>200</v>
      </c>
      <c r="E18" s="22">
        <v>42742</v>
      </c>
      <c r="F18" s="5">
        <v>0</v>
      </c>
      <c r="G18" s="23" t="s">
        <v>20</v>
      </c>
      <c r="H18" s="5"/>
      <c r="I18" s="1">
        <f t="shared" si="1"/>
        <v>0</v>
      </c>
      <c r="J18" s="1">
        <f t="shared" si="2"/>
        <v>0</v>
      </c>
      <c r="K18" s="1">
        <f t="shared" si="3"/>
        <v>200</v>
      </c>
    </row>
    <row r="19" spans="1:11" ht="20.100000000000001" customHeight="1">
      <c r="A19" s="52" t="s">
        <v>30</v>
      </c>
      <c r="B19" s="24">
        <v>330</v>
      </c>
      <c r="C19" s="14">
        <v>1</v>
      </c>
      <c r="D19" s="5">
        <f t="shared" si="0"/>
        <v>330</v>
      </c>
      <c r="E19" s="22">
        <v>42774</v>
      </c>
      <c r="F19" s="5">
        <v>0</v>
      </c>
      <c r="G19" s="23" t="s">
        <v>20</v>
      </c>
      <c r="H19" s="5"/>
      <c r="I19" s="1">
        <f t="shared" si="1"/>
        <v>0</v>
      </c>
      <c r="J19" s="1">
        <f t="shared" si="2"/>
        <v>0</v>
      </c>
      <c r="K19" s="1">
        <f t="shared" si="3"/>
        <v>330</v>
      </c>
    </row>
    <row r="20" spans="1:11" ht="20.100000000000001" customHeight="1">
      <c r="A20" s="52" t="s">
        <v>33</v>
      </c>
      <c r="B20" s="24">
        <v>50</v>
      </c>
      <c r="C20" s="14">
        <v>4</v>
      </c>
      <c r="D20" s="5">
        <f t="shared" si="0"/>
        <v>200</v>
      </c>
      <c r="E20" s="22">
        <v>42775</v>
      </c>
      <c r="F20" s="5">
        <v>0</v>
      </c>
      <c r="G20" s="23" t="s">
        <v>19</v>
      </c>
      <c r="H20" s="5"/>
      <c r="I20" s="1">
        <f t="shared" si="1"/>
        <v>0</v>
      </c>
      <c r="J20" s="1">
        <f t="shared" si="2"/>
        <v>200</v>
      </c>
      <c r="K20" s="1">
        <f t="shared" si="3"/>
        <v>0</v>
      </c>
    </row>
    <row r="21" spans="1:11" ht="20.100000000000001" customHeight="1">
      <c r="A21" s="52" t="s">
        <v>33</v>
      </c>
      <c r="B21" s="24">
        <v>50</v>
      </c>
      <c r="C21" s="14">
        <v>4</v>
      </c>
      <c r="D21" s="5">
        <f t="shared" si="0"/>
        <v>200</v>
      </c>
      <c r="E21" s="22">
        <v>42777</v>
      </c>
      <c r="F21" s="5">
        <v>0</v>
      </c>
      <c r="G21" s="23" t="s">
        <v>19</v>
      </c>
      <c r="H21" s="5"/>
      <c r="I21" s="1">
        <f t="shared" si="1"/>
        <v>0</v>
      </c>
      <c r="J21" s="1">
        <f t="shared" si="2"/>
        <v>200</v>
      </c>
      <c r="K21" s="1">
        <f t="shared" si="3"/>
        <v>0</v>
      </c>
    </row>
    <row r="22" spans="1:11" ht="20.100000000000001" customHeight="1">
      <c r="A22" s="52" t="s">
        <v>34</v>
      </c>
      <c r="B22" s="24">
        <v>50</v>
      </c>
      <c r="C22" s="14">
        <v>1</v>
      </c>
      <c r="D22" s="5">
        <f t="shared" si="0"/>
        <v>50</v>
      </c>
      <c r="E22" s="22">
        <v>42780</v>
      </c>
      <c r="F22" s="5">
        <v>0</v>
      </c>
      <c r="G22" s="23" t="s">
        <v>19</v>
      </c>
      <c r="H22" s="5"/>
      <c r="I22" s="1">
        <f t="shared" si="1"/>
        <v>0</v>
      </c>
      <c r="J22" s="1">
        <f t="shared" si="2"/>
        <v>50</v>
      </c>
      <c r="K22" s="1">
        <f t="shared" si="3"/>
        <v>0</v>
      </c>
    </row>
    <row r="23" spans="1:11" ht="20.100000000000001" customHeight="1">
      <c r="A23" s="52" t="s">
        <v>34</v>
      </c>
      <c r="B23" s="24">
        <v>20</v>
      </c>
      <c r="C23" s="14">
        <v>1</v>
      </c>
      <c r="D23" s="5">
        <f t="shared" si="0"/>
        <v>20</v>
      </c>
      <c r="E23" s="22">
        <v>42765</v>
      </c>
      <c r="F23" s="5">
        <v>0</v>
      </c>
      <c r="G23" s="23" t="s">
        <v>19</v>
      </c>
      <c r="H23" s="5"/>
      <c r="I23" s="1">
        <f t="shared" si="1"/>
        <v>0</v>
      </c>
      <c r="J23" s="1">
        <f t="shared" si="2"/>
        <v>20</v>
      </c>
      <c r="K23" s="1">
        <f t="shared" si="3"/>
        <v>0</v>
      </c>
    </row>
    <row r="24" spans="1:11" ht="20.100000000000001" customHeight="1">
      <c r="A24" s="52" t="s">
        <v>34</v>
      </c>
      <c r="B24" s="24">
        <v>20</v>
      </c>
      <c r="C24" s="14">
        <v>1</v>
      </c>
      <c r="D24" s="5">
        <f t="shared" si="0"/>
        <v>20</v>
      </c>
      <c r="E24" s="22">
        <v>42780</v>
      </c>
      <c r="F24" s="5">
        <v>0</v>
      </c>
      <c r="G24" s="23" t="s">
        <v>19</v>
      </c>
      <c r="H24" s="5"/>
      <c r="I24" s="1">
        <f t="shared" si="1"/>
        <v>0</v>
      </c>
      <c r="J24" s="1">
        <f t="shared" si="2"/>
        <v>20</v>
      </c>
      <c r="K24" s="1">
        <f t="shared" si="3"/>
        <v>0</v>
      </c>
    </row>
    <row r="25" spans="1:11" ht="20.100000000000001" customHeight="1">
      <c r="A25" s="52" t="s">
        <v>35</v>
      </c>
      <c r="B25" s="24">
        <v>150</v>
      </c>
      <c r="C25" s="14">
        <v>1</v>
      </c>
      <c r="D25" s="5">
        <f t="shared" si="0"/>
        <v>150</v>
      </c>
      <c r="E25" s="22">
        <v>42789</v>
      </c>
      <c r="F25" s="5">
        <v>0</v>
      </c>
      <c r="G25" s="23" t="s">
        <v>19</v>
      </c>
      <c r="H25" s="5"/>
      <c r="I25" s="1">
        <f t="shared" si="1"/>
        <v>0</v>
      </c>
      <c r="J25" s="1">
        <f t="shared" si="2"/>
        <v>150</v>
      </c>
      <c r="K25" s="1">
        <f t="shared" si="3"/>
        <v>0</v>
      </c>
    </row>
    <row r="26" spans="1:11" ht="20.100000000000001" customHeight="1">
      <c r="A26" s="52" t="s">
        <v>36</v>
      </c>
      <c r="B26" s="24">
        <v>60</v>
      </c>
      <c r="C26" s="14">
        <v>1</v>
      </c>
      <c r="D26" s="5">
        <f t="shared" si="0"/>
        <v>60</v>
      </c>
      <c r="E26" s="22">
        <v>42792</v>
      </c>
      <c r="F26" s="5">
        <v>0</v>
      </c>
      <c r="G26" s="23" t="s">
        <v>19</v>
      </c>
      <c r="H26" s="5"/>
      <c r="I26" s="1">
        <f t="shared" si="1"/>
        <v>0</v>
      </c>
      <c r="J26" s="1">
        <f t="shared" si="2"/>
        <v>60</v>
      </c>
      <c r="K26" s="1">
        <f t="shared" si="3"/>
        <v>0</v>
      </c>
    </row>
    <row r="27" spans="1:11" ht="20.100000000000001" customHeight="1">
      <c r="A27" s="52" t="s">
        <v>42</v>
      </c>
      <c r="B27" s="1">
        <v>1000</v>
      </c>
      <c r="C27" s="1">
        <v>1</v>
      </c>
      <c r="D27" s="1">
        <f t="shared" si="0"/>
        <v>1000</v>
      </c>
      <c r="E27" s="22">
        <v>42795</v>
      </c>
      <c r="F27" s="1">
        <v>0</v>
      </c>
      <c r="G27" s="23" t="s">
        <v>19</v>
      </c>
      <c r="H27" s="1"/>
      <c r="I27" s="1">
        <f t="shared" si="1"/>
        <v>0</v>
      </c>
      <c r="J27" s="1">
        <f t="shared" si="2"/>
        <v>1000</v>
      </c>
      <c r="K27" s="1">
        <f t="shared" si="3"/>
        <v>0</v>
      </c>
    </row>
    <row r="28" spans="1:11" ht="20.100000000000001" customHeight="1">
      <c r="A28" s="52" t="s">
        <v>43</v>
      </c>
      <c r="B28" s="24">
        <v>667</v>
      </c>
      <c r="C28" s="25">
        <v>1</v>
      </c>
      <c r="D28" s="15">
        <f t="shared" si="0"/>
        <v>667</v>
      </c>
      <c r="E28" s="22">
        <v>42737</v>
      </c>
      <c r="F28" s="5">
        <v>0</v>
      </c>
      <c r="G28" s="23" t="s">
        <v>19</v>
      </c>
      <c r="H28" s="5"/>
      <c r="I28" s="1">
        <f t="shared" si="1"/>
        <v>0</v>
      </c>
      <c r="J28" s="1">
        <f t="shared" si="2"/>
        <v>667</v>
      </c>
      <c r="K28" s="1">
        <f t="shared" si="3"/>
        <v>0</v>
      </c>
    </row>
    <row r="29" spans="1:11" ht="20.100000000000001" customHeight="1">
      <c r="A29" s="52" t="s">
        <v>44</v>
      </c>
      <c r="B29" s="1">
        <v>100</v>
      </c>
      <c r="C29" s="1">
        <v>1</v>
      </c>
      <c r="D29" s="1">
        <f t="shared" si="0"/>
        <v>100</v>
      </c>
      <c r="E29" s="22">
        <v>42799</v>
      </c>
      <c r="F29" s="1">
        <v>0</v>
      </c>
      <c r="G29" s="23" t="s">
        <v>18</v>
      </c>
      <c r="H29" s="5"/>
      <c r="I29" s="1">
        <f t="shared" si="1"/>
        <v>100</v>
      </c>
      <c r="J29" s="1">
        <f t="shared" si="2"/>
        <v>0</v>
      </c>
      <c r="K29" s="1">
        <f t="shared" si="3"/>
        <v>0</v>
      </c>
    </row>
    <row r="30" spans="1:11" ht="20.100000000000001" customHeight="1">
      <c r="A30" s="52" t="s">
        <v>45</v>
      </c>
      <c r="B30" s="1">
        <v>50</v>
      </c>
      <c r="C30" s="1">
        <v>1</v>
      </c>
      <c r="D30" s="1">
        <f t="shared" si="0"/>
        <v>50</v>
      </c>
      <c r="E30" s="22">
        <v>42803</v>
      </c>
      <c r="F30" s="1">
        <v>0</v>
      </c>
      <c r="G30" s="23" t="s">
        <v>19</v>
      </c>
      <c r="H30" s="5"/>
      <c r="I30" s="1">
        <f t="shared" si="1"/>
        <v>0</v>
      </c>
      <c r="J30" s="1">
        <f t="shared" si="2"/>
        <v>50</v>
      </c>
      <c r="K30" s="1">
        <f t="shared" si="3"/>
        <v>0</v>
      </c>
    </row>
    <row r="31" spans="1:11" ht="20.100000000000001" customHeight="1">
      <c r="A31" s="52" t="s">
        <v>45</v>
      </c>
      <c r="B31" s="1">
        <v>50</v>
      </c>
      <c r="C31" s="1">
        <v>1</v>
      </c>
      <c r="D31" s="1">
        <f t="shared" si="0"/>
        <v>50</v>
      </c>
      <c r="E31" s="22">
        <v>42805</v>
      </c>
      <c r="F31" s="1">
        <v>0</v>
      </c>
      <c r="G31" s="23" t="s">
        <v>19</v>
      </c>
      <c r="H31" s="5"/>
      <c r="I31" s="1">
        <f t="shared" si="1"/>
        <v>0</v>
      </c>
      <c r="J31" s="1">
        <f t="shared" si="2"/>
        <v>50</v>
      </c>
      <c r="K31" s="1">
        <f t="shared" si="3"/>
        <v>0</v>
      </c>
    </row>
    <row r="32" spans="1:11" ht="20.100000000000001" customHeight="1">
      <c r="A32" s="52" t="s">
        <v>46</v>
      </c>
      <c r="B32" s="1">
        <v>50</v>
      </c>
      <c r="C32" s="1">
        <v>1</v>
      </c>
      <c r="D32" s="1">
        <f t="shared" si="0"/>
        <v>50</v>
      </c>
      <c r="E32" s="22">
        <v>42806</v>
      </c>
      <c r="F32" s="1">
        <v>0</v>
      </c>
      <c r="G32" s="23" t="s">
        <v>19</v>
      </c>
      <c r="H32" s="5"/>
      <c r="I32" s="1">
        <f t="shared" si="1"/>
        <v>0</v>
      </c>
      <c r="J32" s="1">
        <f t="shared" si="2"/>
        <v>50</v>
      </c>
      <c r="K32" s="1">
        <f t="shared" si="3"/>
        <v>0</v>
      </c>
    </row>
    <row r="33" spans="1:11" ht="20.100000000000001" customHeight="1">
      <c r="A33" s="52" t="s">
        <v>47</v>
      </c>
      <c r="B33" s="1">
        <v>50</v>
      </c>
      <c r="C33" s="1">
        <v>1</v>
      </c>
      <c r="D33" s="1">
        <f t="shared" si="0"/>
        <v>50</v>
      </c>
      <c r="E33" s="22">
        <v>42807</v>
      </c>
      <c r="F33" s="1">
        <v>0</v>
      </c>
      <c r="G33" s="23" t="s">
        <v>19</v>
      </c>
      <c r="H33" s="5"/>
      <c r="I33" s="1">
        <f t="shared" si="1"/>
        <v>0</v>
      </c>
      <c r="J33" s="1">
        <f t="shared" si="2"/>
        <v>50</v>
      </c>
      <c r="K33" s="1">
        <f t="shared" si="3"/>
        <v>0</v>
      </c>
    </row>
    <row r="34" spans="1:11" ht="20.100000000000001" customHeight="1">
      <c r="A34" s="52" t="s">
        <v>48</v>
      </c>
      <c r="B34" s="1">
        <v>110</v>
      </c>
      <c r="C34" s="1">
        <v>1</v>
      </c>
      <c r="D34" s="1">
        <f t="shared" si="0"/>
        <v>110</v>
      </c>
      <c r="E34" s="22">
        <v>42814</v>
      </c>
      <c r="F34" s="1">
        <v>0</v>
      </c>
      <c r="G34" s="23" t="s">
        <v>19</v>
      </c>
      <c r="H34" s="1"/>
      <c r="I34" s="1">
        <f t="shared" si="1"/>
        <v>0</v>
      </c>
      <c r="J34" s="1">
        <f t="shared" si="2"/>
        <v>110</v>
      </c>
      <c r="K34" s="1">
        <f t="shared" si="3"/>
        <v>0</v>
      </c>
    </row>
    <row r="35" spans="1:11" ht="20.100000000000001" customHeight="1">
      <c r="A35" s="52" t="s">
        <v>21</v>
      </c>
      <c r="B35" s="1">
        <v>130</v>
      </c>
      <c r="C35" s="1">
        <v>1</v>
      </c>
      <c r="D35" s="1">
        <f t="shared" si="0"/>
        <v>130</v>
      </c>
      <c r="E35" s="22">
        <v>42819</v>
      </c>
      <c r="F35" s="5">
        <v>0</v>
      </c>
      <c r="G35" s="23" t="s">
        <v>20</v>
      </c>
      <c r="H35" s="5"/>
      <c r="I35" s="1">
        <f t="shared" si="1"/>
        <v>0</v>
      </c>
      <c r="J35" s="1">
        <f t="shared" si="2"/>
        <v>0</v>
      </c>
      <c r="K35" s="1">
        <f t="shared" si="3"/>
        <v>130</v>
      </c>
    </row>
    <row r="36" spans="1:11" ht="20.100000000000001" customHeight="1">
      <c r="A36" s="52" t="s">
        <v>21</v>
      </c>
      <c r="B36" s="1">
        <v>140</v>
      </c>
      <c r="C36" s="1">
        <v>1</v>
      </c>
      <c r="D36" s="1">
        <f t="shared" si="0"/>
        <v>140</v>
      </c>
      <c r="E36" s="22">
        <v>42820</v>
      </c>
      <c r="F36" s="5">
        <v>0</v>
      </c>
      <c r="G36" s="23" t="s">
        <v>20</v>
      </c>
      <c r="H36" s="5"/>
      <c r="I36" s="1">
        <f t="shared" si="1"/>
        <v>0</v>
      </c>
      <c r="J36" s="1">
        <f t="shared" si="2"/>
        <v>0</v>
      </c>
      <c r="K36" s="1">
        <f t="shared" si="3"/>
        <v>140</v>
      </c>
    </row>
    <row r="37" spans="1:11" ht="20.100000000000001" customHeight="1">
      <c r="A37" s="52" t="s">
        <v>21</v>
      </c>
      <c r="B37" s="1">
        <v>50</v>
      </c>
      <c r="C37" s="1">
        <v>1</v>
      </c>
      <c r="D37" s="1">
        <f t="shared" si="0"/>
        <v>50</v>
      </c>
      <c r="E37" s="22">
        <v>42821</v>
      </c>
      <c r="F37" s="5">
        <v>0</v>
      </c>
      <c r="G37" s="23" t="s">
        <v>20</v>
      </c>
      <c r="H37" s="5"/>
      <c r="I37" s="1">
        <f t="shared" si="1"/>
        <v>0</v>
      </c>
      <c r="J37" s="1">
        <f t="shared" si="2"/>
        <v>0</v>
      </c>
      <c r="K37" s="1">
        <f t="shared" si="3"/>
        <v>50</v>
      </c>
    </row>
    <row r="38" spans="1:11" ht="20.100000000000001" customHeight="1">
      <c r="A38" s="52" t="s">
        <v>21</v>
      </c>
      <c r="B38" s="1">
        <v>50</v>
      </c>
      <c r="C38" s="1">
        <v>5</v>
      </c>
      <c r="D38" s="1">
        <f t="shared" si="0"/>
        <v>250</v>
      </c>
      <c r="E38" s="22">
        <v>42822</v>
      </c>
      <c r="F38" s="5">
        <v>0</v>
      </c>
      <c r="G38" s="23" t="s">
        <v>20</v>
      </c>
      <c r="H38" s="5"/>
      <c r="I38" s="1">
        <f t="shared" si="1"/>
        <v>0</v>
      </c>
      <c r="J38" s="1">
        <f t="shared" si="2"/>
        <v>0</v>
      </c>
      <c r="K38" s="1">
        <f t="shared" si="3"/>
        <v>250</v>
      </c>
    </row>
    <row r="39" spans="1:11" ht="20.100000000000001" customHeight="1">
      <c r="A39" s="52" t="s">
        <v>62</v>
      </c>
      <c r="B39" s="1">
        <v>1000</v>
      </c>
      <c r="C39" s="1">
        <v>1</v>
      </c>
      <c r="D39" s="1">
        <f t="shared" si="0"/>
        <v>1000</v>
      </c>
      <c r="E39" s="22">
        <v>42823</v>
      </c>
      <c r="F39" s="5">
        <v>0</v>
      </c>
      <c r="G39" s="23" t="s">
        <v>19</v>
      </c>
      <c r="H39" s="5"/>
      <c r="I39" s="1">
        <f t="shared" si="1"/>
        <v>0</v>
      </c>
      <c r="J39" s="1">
        <f t="shared" si="2"/>
        <v>1000</v>
      </c>
      <c r="K39" s="1">
        <f t="shared" si="3"/>
        <v>0</v>
      </c>
    </row>
    <row r="40" spans="1:11" ht="20.100000000000001" customHeight="1">
      <c r="A40" s="52" t="s">
        <v>21</v>
      </c>
      <c r="B40" s="1">
        <v>50</v>
      </c>
      <c r="C40" s="1">
        <v>3</v>
      </c>
      <c r="D40" s="1">
        <f t="shared" si="0"/>
        <v>150</v>
      </c>
      <c r="E40" s="22">
        <v>42823</v>
      </c>
      <c r="F40" s="5">
        <v>0</v>
      </c>
      <c r="G40" s="23" t="s">
        <v>20</v>
      </c>
      <c r="H40" s="5"/>
      <c r="I40" s="1">
        <f t="shared" si="1"/>
        <v>0</v>
      </c>
      <c r="J40" s="1">
        <f t="shared" si="2"/>
        <v>0</v>
      </c>
      <c r="K40" s="1">
        <f t="shared" si="3"/>
        <v>150</v>
      </c>
    </row>
    <row r="41" spans="1:11" ht="20.100000000000001" customHeight="1">
      <c r="A41" s="52" t="s">
        <v>21</v>
      </c>
      <c r="B41" s="1">
        <v>50</v>
      </c>
      <c r="C41" s="1">
        <v>2</v>
      </c>
      <c r="D41" s="1">
        <f t="shared" si="0"/>
        <v>100</v>
      </c>
      <c r="E41" s="22">
        <v>42824</v>
      </c>
      <c r="F41" s="5">
        <v>0</v>
      </c>
      <c r="G41" s="23" t="s">
        <v>20</v>
      </c>
      <c r="H41" s="5"/>
      <c r="I41" s="1">
        <f t="shared" si="1"/>
        <v>0</v>
      </c>
      <c r="J41" s="1">
        <f t="shared" si="2"/>
        <v>0</v>
      </c>
      <c r="K41" s="1">
        <f t="shared" si="3"/>
        <v>100</v>
      </c>
    </row>
    <row r="42" spans="1:11" ht="20.100000000000001" customHeight="1">
      <c r="A42" s="52" t="s">
        <v>53</v>
      </c>
      <c r="B42" s="1">
        <v>70</v>
      </c>
      <c r="C42" s="1">
        <v>1</v>
      </c>
      <c r="D42" s="1">
        <f t="shared" si="0"/>
        <v>70</v>
      </c>
      <c r="E42" s="22">
        <v>42826</v>
      </c>
      <c r="F42" s="5">
        <v>0</v>
      </c>
      <c r="G42" s="23" t="s">
        <v>20</v>
      </c>
      <c r="H42" s="5"/>
      <c r="I42" s="1">
        <f t="shared" si="1"/>
        <v>0</v>
      </c>
      <c r="J42" s="1">
        <f t="shared" si="2"/>
        <v>0</v>
      </c>
      <c r="K42" s="1">
        <f t="shared" si="3"/>
        <v>70</v>
      </c>
    </row>
    <row r="43" spans="1:11" ht="20.100000000000001" customHeight="1">
      <c r="A43" s="52" t="s">
        <v>34</v>
      </c>
      <c r="B43" s="1">
        <v>50</v>
      </c>
      <c r="C43" s="1">
        <v>1</v>
      </c>
      <c r="D43" s="1">
        <f t="shared" si="0"/>
        <v>50</v>
      </c>
      <c r="E43" s="22">
        <v>42826</v>
      </c>
      <c r="F43" s="5">
        <v>0</v>
      </c>
      <c r="G43" s="23" t="s">
        <v>20</v>
      </c>
      <c r="H43" s="5"/>
      <c r="I43" s="1">
        <f t="shared" si="1"/>
        <v>0</v>
      </c>
      <c r="J43" s="1">
        <f t="shared" si="2"/>
        <v>0</v>
      </c>
      <c r="K43" s="1">
        <f t="shared" si="3"/>
        <v>50</v>
      </c>
    </row>
    <row r="44" spans="1:11" ht="20.100000000000001" customHeight="1">
      <c r="A44" s="52" t="s">
        <v>54</v>
      </c>
      <c r="B44" s="1">
        <v>76</v>
      </c>
      <c r="C44" s="1">
        <v>1</v>
      </c>
      <c r="D44" s="1">
        <f t="shared" si="0"/>
        <v>76</v>
      </c>
      <c r="E44" s="22">
        <v>42827</v>
      </c>
      <c r="F44" s="5">
        <v>0</v>
      </c>
      <c r="G44" s="23" t="s">
        <v>18</v>
      </c>
      <c r="H44" s="5"/>
      <c r="I44" s="1">
        <f t="shared" si="1"/>
        <v>76</v>
      </c>
      <c r="J44" s="1">
        <f t="shared" si="2"/>
        <v>0</v>
      </c>
      <c r="K44" s="1">
        <f t="shared" si="3"/>
        <v>0</v>
      </c>
    </row>
    <row r="45" spans="1:11" ht="20.100000000000001" customHeight="1">
      <c r="A45" s="52" t="s">
        <v>55</v>
      </c>
      <c r="B45" s="1">
        <v>22</v>
      </c>
      <c r="C45" s="1">
        <v>1</v>
      </c>
      <c r="D45" s="1">
        <f t="shared" si="0"/>
        <v>22</v>
      </c>
      <c r="E45" s="22">
        <v>42827</v>
      </c>
      <c r="F45" s="5">
        <v>0</v>
      </c>
      <c r="G45" s="23" t="s">
        <v>18</v>
      </c>
      <c r="H45" s="5"/>
      <c r="I45" s="1">
        <f t="shared" si="1"/>
        <v>22</v>
      </c>
      <c r="J45" s="1">
        <f t="shared" si="2"/>
        <v>0</v>
      </c>
      <c r="K45" s="1">
        <f t="shared" si="3"/>
        <v>0</v>
      </c>
    </row>
    <row r="46" spans="1:11" ht="20.100000000000001" customHeight="1">
      <c r="A46" s="52" t="s">
        <v>56</v>
      </c>
      <c r="B46" s="1">
        <v>10</v>
      </c>
      <c r="C46" s="1">
        <v>19.5</v>
      </c>
      <c r="D46" s="1">
        <f t="shared" si="0"/>
        <v>195</v>
      </c>
      <c r="E46" s="22">
        <v>42827</v>
      </c>
      <c r="F46" s="5">
        <v>0</v>
      </c>
      <c r="G46" s="23" t="s">
        <v>18</v>
      </c>
      <c r="H46" s="5"/>
      <c r="I46" s="1">
        <f t="shared" si="1"/>
        <v>195</v>
      </c>
      <c r="J46" s="1">
        <f t="shared" si="2"/>
        <v>0</v>
      </c>
      <c r="K46" s="1">
        <f t="shared" si="3"/>
        <v>0</v>
      </c>
    </row>
    <row r="47" spans="1:11" ht="20.100000000000001" customHeight="1">
      <c r="A47" s="52" t="s">
        <v>57</v>
      </c>
      <c r="B47" s="1">
        <v>240</v>
      </c>
      <c r="C47" s="1">
        <v>1</v>
      </c>
      <c r="D47" s="1">
        <f t="shared" si="0"/>
        <v>240</v>
      </c>
      <c r="E47" s="22">
        <v>42827</v>
      </c>
      <c r="F47" s="5">
        <v>0</v>
      </c>
      <c r="G47" s="23" t="s">
        <v>20</v>
      </c>
      <c r="H47" s="5"/>
      <c r="I47" s="1">
        <f t="shared" si="1"/>
        <v>0</v>
      </c>
      <c r="J47" s="1">
        <f t="shared" si="2"/>
        <v>0</v>
      </c>
      <c r="K47" s="1">
        <f t="shared" si="3"/>
        <v>240</v>
      </c>
    </row>
    <row r="48" spans="1:11" ht="20.100000000000001" customHeight="1">
      <c r="A48" s="52" t="s">
        <v>58</v>
      </c>
      <c r="B48" s="1">
        <v>190</v>
      </c>
      <c r="C48" s="1">
        <v>1</v>
      </c>
      <c r="D48" s="1">
        <f t="shared" si="0"/>
        <v>190</v>
      </c>
      <c r="E48" s="22">
        <v>42828</v>
      </c>
      <c r="F48" s="5">
        <v>0</v>
      </c>
      <c r="G48" s="23" t="s">
        <v>20</v>
      </c>
      <c r="H48" s="5"/>
      <c r="I48" s="1">
        <f t="shared" si="1"/>
        <v>0</v>
      </c>
      <c r="J48" s="1">
        <f t="shared" si="2"/>
        <v>0</v>
      </c>
      <c r="K48" s="1">
        <f t="shared" si="3"/>
        <v>190</v>
      </c>
    </row>
    <row r="49" spans="1:11" ht="20.100000000000001" customHeight="1">
      <c r="A49" s="52" t="s">
        <v>59</v>
      </c>
      <c r="B49" s="1">
        <v>120</v>
      </c>
      <c r="C49" s="1">
        <v>1</v>
      </c>
      <c r="D49" s="1">
        <f t="shared" si="0"/>
        <v>120</v>
      </c>
      <c r="E49" s="22">
        <v>42829</v>
      </c>
      <c r="F49" s="5">
        <v>0</v>
      </c>
      <c r="G49" s="23" t="s">
        <v>20</v>
      </c>
      <c r="H49" s="5"/>
      <c r="I49" s="1">
        <f t="shared" si="1"/>
        <v>0</v>
      </c>
      <c r="J49" s="1">
        <f t="shared" si="2"/>
        <v>0</v>
      </c>
      <c r="K49" s="1">
        <f t="shared" si="3"/>
        <v>120</v>
      </c>
    </row>
    <row r="50" spans="1:11" ht="20.100000000000001" customHeight="1">
      <c r="A50" s="52" t="s">
        <v>34</v>
      </c>
      <c r="B50" s="1">
        <v>40</v>
      </c>
      <c r="C50" s="1">
        <v>1</v>
      </c>
      <c r="D50" s="1">
        <f t="shared" si="0"/>
        <v>40</v>
      </c>
      <c r="E50" s="22">
        <v>42844</v>
      </c>
      <c r="F50" s="5">
        <v>0</v>
      </c>
      <c r="G50" s="23" t="s">
        <v>19</v>
      </c>
      <c r="H50" s="5"/>
      <c r="I50" s="1">
        <f t="shared" si="1"/>
        <v>0</v>
      </c>
      <c r="J50" s="1">
        <f t="shared" si="2"/>
        <v>40</v>
      </c>
      <c r="K50" s="1">
        <f t="shared" si="3"/>
        <v>0</v>
      </c>
    </row>
    <row r="51" spans="1:11" ht="20.100000000000001" customHeight="1">
      <c r="A51" s="52" t="s">
        <v>60</v>
      </c>
      <c r="B51" s="1">
        <v>140</v>
      </c>
      <c r="C51" s="1">
        <v>1</v>
      </c>
      <c r="D51" s="1">
        <f t="shared" si="0"/>
        <v>140</v>
      </c>
      <c r="E51" s="22">
        <v>42844</v>
      </c>
      <c r="F51" s="5">
        <v>0</v>
      </c>
      <c r="G51" s="23" t="s">
        <v>19</v>
      </c>
      <c r="H51" s="5"/>
      <c r="I51" s="1">
        <f t="shared" si="1"/>
        <v>0</v>
      </c>
      <c r="J51" s="1">
        <f t="shared" si="2"/>
        <v>140</v>
      </c>
      <c r="K51" s="1">
        <f t="shared" si="3"/>
        <v>0</v>
      </c>
    </row>
    <row r="52" spans="1:11" ht="20.100000000000001" customHeight="1">
      <c r="A52" s="52" t="s">
        <v>34</v>
      </c>
      <c r="B52" s="1">
        <v>30</v>
      </c>
      <c r="C52" s="1">
        <v>1</v>
      </c>
      <c r="D52" s="1">
        <f t="shared" si="0"/>
        <v>30</v>
      </c>
      <c r="E52" s="22">
        <v>42847</v>
      </c>
      <c r="F52" s="5">
        <v>0</v>
      </c>
      <c r="G52" s="23" t="s">
        <v>19</v>
      </c>
      <c r="H52" s="5"/>
      <c r="I52" s="1">
        <f t="shared" si="1"/>
        <v>0</v>
      </c>
      <c r="J52" s="1">
        <f t="shared" si="2"/>
        <v>30</v>
      </c>
      <c r="K52" s="1">
        <f t="shared" si="3"/>
        <v>0</v>
      </c>
    </row>
    <row r="53" spans="1:11" ht="20.100000000000001" customHeight="1">
      <c r="A53" s="52" t="s">
        <v>34</v>
      </c>
      <c r="B53" s="1">
        <v>20</v>
      </c>
      <c r="C53" s="1">
        <v>1</v>
      </c>
      <c r="D53" s="1">
        <f t="shared" si="0"/>
        <v>20</v>
      </c>
      <c r="E53" s="22">
        <v>42848</v>
      </c>
      <c r="F53" s="5">
        <v>0</v>
      </c>
      <c r="G53" s="23" t="s">
        <v>19</v>
      </c>
      <c r="H53" s="5"/>
      <c r="I53" s="1">
        <f t="shared" si="1"/>
        <v>0</v>
      </c>
      <c r="J53" s="1">
        <f t="shared" si="2"/>
        <v>20</v>
      </c>
      <c r="K53" s="1">
        <f t="shared" si="3"/>
        <v>0</v>
      </c>
    </row>
    <row r="54" spans="1:11" ht="20.100000000000001" customHeight="1">
      <c r="A54" s="52" t="s">
        <v>61</v>
      </c>
      <c r="B54" s="1">
        <v>125</v>
      </c>
      <c r="C54" s="1">
        <v>1</v>
      </c>
      <c r="D54" s="1">
        <f t="shared" si="0"/>
        <v>125</v>
      </c>
      <c r="E54" s="22">
        <v>42851</v>
      </c>
      <c r="F54" s="5">
        <v>0</v>
      </c>
      <c r="G54" s="23" t="s">
        <v>20</v>
      </c>
      <c r="H54" s="5"/>
      <c r="I54" s="1">
        <f t="shared" si="1"/>
        <v>0</v>
      </c>
      <c r="J54" s="1">
        <f t="shared" si="2"/>
        <v>0</v>
      </c>
      <c r="K54" s="1">
        <f t="shared" si="3"/>
        <v>125</v>
      </c>
    </row>
    <row r="55" spans="1:11" ht="20.100000000000001" customHeight="1">
      <c r="A55" s="52" t="s">
        <v>21</v>
      </c>
      <c r="B55" s="1">
        <v>60</v>
      </c>
      <c r="C55" s="1">
        <v>1</v>
      </c>
      <c r="D55" s="1">
        <f t="shared" si="0"/>
        <v>60</v>
      </c>
      <c r="E55" s="22">
        <v>42855</v>
      </c>
      <c r="F55" s="5">
        <v>0</v>
      </c>
      <c r="G55" s="23" t="s">
        <v>19</v>
      </c>
      <c r="H55" s="5"/>
      <c r="I55" s="1">
        <f t="shared" si="1"/>
        <v>0</v>
      </c>
      <c r="J55" s="1">
        <f t="shared" si="2"/>
        <v>60</v>
      </c>
      <c r="K55" s="1">
        <f t="shared" si="3"/>
        <v>0</v>
      </c>
    </row>
    <row r="56" spans="1:11" ht="20.100000000000001" customHeight="1">
      <c r="A56" s="52" t="s">
        <v>21</v>
      </c>
      <c r="B56" s="1">
        <v>50</v>
      </c>
      <c r="C56" s="1">
        <v>1</v>
      </c>
      <c r="D56" s="1">
        <f t="shared" si="0"/>
        <v>50</v>
      </c>
      <c r="E56" s="22">
        <v>42856</v>
      </c>
      <c r="F56" s="5">
        <v>0</v>
      </c>
      <c r="G56" s="23" t="s">
        <v>19</v>
      </c>
      <c r="H56" s="5"/>
      <c r="I56" s="1">
        <f t="shared" si="1"/>
        <v>0</v>
      </c>
      <c r="J56" s="1">
        <f t="shared" si="2"/>
        <v>50</v>
      </c>
      <c r="K56" s="1">
        <f t="shared" si="3"/>
        <v>0</v>
      </c>
    </row>
    <row r="57" spans="1:11" ht="20.100000000000001" customHeight="1">
      <c r="A57" s="52" t="s">
        <v>63</v>
      </c>
      <c r="B57" s="1">
        <v>1000</v>
      </c>
      <c r="C57" s="1">
        <v>1</v>
      </c>
      <c r="D57" s="1">
        <f t="shared" si="0"/>
        <v>1000</v>
      </c>
      <c r="E57" s="22">
        <v>42856</v>
      </c>
      <c r="F57" s="5">
        <v>0</v>
      </c>
      <c r="G57" s="23" t="s">
        <v>19</v>
      </c>
      <c r="H57" s="5"/>
      <c r="I57" s="1">
        <f t="shared" si="1"/>
        <v>0</v>
      </c>
      <c r="J57" s="1">
        <f t="shared" si="2"/>
        <v>1000</v>
      </c>
      <c r="K57" s="1">
        <f t="shared" si="3"/>
        <v>0</v>
      </c>
    </row>
    <row r="58" spans="1:11" ht="20.100000000000001" customHeight="1">
      <c r="A58" s="52" t="s">
        <v>21</v>
      </c>
      <c r="B58" s="1">
        <v>50</v>
      </c>
      <c r="C58" s="1">
        <v>2</v>
      </c>
      <c r="D58" s="1">
        <f t="shared" si="0"/>
        <v>100</v>
      </c>
      <c r="E58" s="22">
        <v>42857</v>
      </c>
      <c r="F58" s="5">
        <v>0</v>
      </c>
      <c r="G58" s="23" t="s">
        <v>19</v>
      </c>
      <c r="H58" s="5"/>
      <c r="I58" s="1">
        <f t="shared" si="1"/>
        <v>0</v>
      </c>
      <c r="J58" s="1">
        <f t="shared" si="2"/>
        <v>100</v>
      </c>
      <c r="K58" s="1">
        <f t="shared" si="3"/>
        <v>0</v>
      </c>
    </row>
    <row r="59" spans="1:11" ht="20.100000000000001" customHeight="1">
      <c r="A59" s="52" t="s">
        <v>64</v>
      </c>
      <c r="B59" s="1">
        <v>155</v>
      </c>
      <c r="C59" s="1">
        <v>1</v>
      </c>
      <c r="D59" s="1">
        <f t="shared" si="0"/>
        <v>155</v>
      </c>
      <c r="E59" s="22">
        <v>42861</v>
      </c>
      <c r="F59" s="5">
        <v>0</v>
      </c>
      <c r="G59" s="23" t="s">
        <v>19</v>
      </c>
      <c r="H59" s="5"/>
      <c r="I59" s="1">
        <f t="shared" si="1"/>
        <v>0</v>
      </c>
      <c r="J59" s="1">
        <f t="shared" si="2"/>
        <v>155</v>
      </c>
      <c r="K59" s="1">
        <f t="shared" si="3"/>
        <v>0</v>
      </c>
    </row>
    <row r="60" spans="1:11" ht="20.100000000000001" customHeight="1">
      <c r="A60" s="52" t="s">
        <v>21</v>
      </c>
      <c r="B60" s="1">
        <v>55</v>
      </c>
      <c r="C60" s="1">
        <v>2</v>
      </c>
      <c r="D60" s="1">
        <f t="shared" si="0"/>
        <v>110</v>
      </c>
      <c r="E60" s="22">
        <v>42864</v>
      </c>
      <c r="F60" s="5">
        <v>0</v>
      </c>
      <c r="G60" s="23" t="s">
        <v>19</v>
      </c>
      <c r="H60" s="5"/>
      <c r="I60" s="1">
        <f t="shared" si="1"/>
        <v>0</v>
      </c>
      <c r="J60" s="1">
        <f t="shared" si="2"/>
        <v>110</v>
      </c>
      <c r="K60" s="1">
        <f t="shared" si="3"/>
        <v>0</v>
      </c>
    </row>
    <row r="61" spans="1:11" ht="20.100000000000001" customHeight="1">
      <c r="A61" s="52" t="s">
        <v>36</v>
      </c>
      <c r="B61" s="1">
        <v>100</v>
      </c>
      <c r="C61" s="1">
        <v>1</v>
      </c>
      <c r="D61" s="1">
        <f t="shared" si="0"/>
        <v>100</v>
      </c>
      <c r="E61" s="22">
        <v>42866</v>
      </c>
      <c r="F61" s="5">
        <v>0</v>
      </c>
      <c r="G61" s="23" t="s">
        <v>19</v>
      </c>
      <c r="H61" s="5"/>
      <c r="I61" s="1">
        <f t="shared" si="1"/>
        <v>0</v>
      </c>
      <c r="J61" s="1">
        <f t="shared" si="2"/>
        <v>100</v>
      </c>
      <c r="K61" s="1">
        <f t="shared" si="3"/>
        <v>0</v>
      </c>
    </row>
    <row r="62" spans="1:11" ht="20.100000000000001" customHeight="1">
      <c r="A62" s="52" t="s">
        <v>21</v>
      </c>
      <c r="B62" s="1">
        <v>55</v>
      </c>
      <c r="C62" s="1">
        <v>2</v>
      </c>
      <c r="D62" s="1">
        <f t="shared" si="0"/>
        <v>110</v>
      </c>
      <c r="E62" s="22">
        <v>42869</v>
      </c>
      <c r="F62" s="5">
        <v>0</v>
      </c>
      <c r="G62" s="23" t="s">
        <v>19</v>
      </c>
      <c r="H62" s="5"/>
      <c r="I62" s="1">
        <f t="shared" si="1"/>
        <v>0</v>
      </c>
      <c r="J62" s="1">
        <f t="shared" si="2"/>
        <v>110</v>
      </c>
      <c r="K62" s="1">
        <f t="shared" si="3"/>
        <v>0</v>
      </c>
    </row>
    <row r="63" spans="1:11" ht="20.100000000000001" customHeight="1">
      <c r="A63" s="52" t="s">
        <v>67</v>
      </c>
      <c r="B63" s="1">
        <v>10</v>
      </c>
      <c r="C63" s="1">
        <v>17</v>
      </c>
      <c r="D63" s="1">
        <f t="shared" si="0"/>
        <v>170</v>
      </c>
      <c r="E63" s="22">
        <v>42870</v>
      </c>
      <c r="F63" s="5">
        <v>0</v>
      </c>
      <c r="G63" s="23" t="s">
        <v>18</v>
      </c>
      <c r="H63" s="5"/>
      <c r="I63" s="1">
        <f t="shared" si="1"/>
        <v>170</v>
      </c>
      <c r="J63" s="1">
        <f t="shared" si="2"/>
        <v>0</v>
      </c>
      <c r="K63" s="1">
        <f t="shared" si="3"/>
        <v>0</v>
      </c>
    </row>
    <row r="64" spans="1:11" ht="20.100000000000001" customHeight="1">
      <c r="A64" s="52" t="s">
        <v>21</v>
      </c>
      <c r="B64" s="1">
        <v>30</v>
      </c>
      <c r="C64" s="1">
        <v>2</v>
      </c>
      <c r="D64" s="1">
        <f t="shared" si="0"/>
        <v>60</v>
      </c>
      <c r="E64" s="22">
        <v>42872</v>
      </c>
      <c r="F64" s="5">
        <v>0</v>
      </c>
      <c r="G64" s="23" t="s">
        <v>19</v>
      </c>
      <c r="H64" s="5"/>
      <c r="I64" s="1">
        <f t="shared" si="1"/>
        <v>0</v>
      </c>
      <c r="J64" s="1">
        <f t="shared" si="2"/>
        <v>60</v>
      </c>
      <c r="K64" s="1">
        <f t="shared" si="3"/>
        <v>0</v>
      </c>
    </row>
    <row r="65" spans="1:11" ht="20.100000000000001" customHeight="1">
      <c r="A65" s="52" t="s">
        <v>21</v>
      </c>
      <c r="B65" s="1">
        <v>30</v>
      </c>
      <c r="C65" s="1">
        <v>1</v>
      </c>
      <c r="D65" s="1">
        <f t="shared" si="0"/>
        <v>30</v>
      </c>
      <c r="E65" s="22">
        <v>42871</v>
      </c>
      <c r="F65" s="5">
        <v>0</v>
      </c>
      <c r="G65" s="23" t="s">
        <v>19</v>
      </c>
      <c r="H65" s="5"/>
      <c r="I65" s="1">
        <f t="shared" si="1"/>
        <v>0</v>
      </c>
      <c r="J65" s="1">
        <f t="shared" si="2"/>
        <v>30</v>
      </c>
      <c r="K65" s="1">
        <f t="shared" si="3"/>
        <v>0</v>
      </c>
    </row>
    <row r="66" spans="1:11" ht="20.100000000000001" customHeight="1">
      <c r="A66" s="52" t="s">
        <v>69</v>
      </c>
      <c r="B66" s="1">
        <v>20</v>
      </c>
      <c r="C66" s="1">
        <v>1</v>
      </c>
      <c r="D66" s="1">
        <f t="shared" si="0"/>
        <v>20</v>
      </c>
      <c r="E66" s="22">
        <v>42871</v>
      </c>
      <c r="F66" s="5">
        <v>0</v>
      </c>
      <c r="G66" s="23" t="s">
        <v>19</v>
      </c>
      <c r="H66" s="5"/>
      <c r="I66" s="1">
        <f t="shared" si="1"/>
        <v>0</v>
      </c>
      <c r="J66" s="1">
        <f t="shared" si="2"/>
        <v>20</v>
      </c>
      <c r="K66" s="1">
        <f t="shared" si="3"/>
        <v>0</v>
      </c>
    </row>
    <row r="67" spans="1:11" ht="20.100000000000001" customHeight="1">
      <c r="A67" s="52" t="s">
        <v>36</v>
      </c>
      <c r="B67" s="1">
        <v>100</v>
      </c>
      <c r="C67" s="1">
        <v>1</v>
      </c>
      <c r="D67" s="1">
        <f t="shared" si="0"/>
        <v>100</v>
      </c>
      <c r="E67" s="22">
        <v>42868</v>
      </c>
      <c r="F67" s="5">
        <v>0</v>
      </c>
      <c r="G67" s="23" t="s">
        <v>19</v>
      </c>
      <c r="H67" s="5"/>
      <c r="I67" s="1">
        <f t="shared" si="1"/>
        <v>0</v>
      </c>
      <c r="J67" s="1">
        <f t="shared" si="2"/>
        <v>100</v>
      </c>
      <c r="K67" s="1">
        <f t="shared" si="3"/>
        <v>0</v>
      </c>
    </row>
    <row r="68" spans="1:11" ht="20.100000000000001" customHeight="1">
      <c r="A68" s="52" t="s">
        <v>36</v>
      </c>
      <c r="B68" s="1">
        <v>100</v>
      </c>
      <c r="C68" s="1">
        <v>1</v>
      </c>
      <c r="D68" s="1">
        <f t="shared" si="0"/>
        <v>100</v>
      </c>
      <c r="E68" s="22">
        <v>42873</v>
      </c>
      <c r="F68" s="5">
        <v>0</v>
      </c>
      <c r="G68" s="23" t="s">
        <v>19</v>
      </c>
      <c r="H68" s="5"/>
      <c r="I68" s="1">
        <f t="shared" ref="I68:I124" si="4">IF(G68="ابوبكر",D68,0)</f>
        <v>0</v>
      </c>
      <c r="J68" s="1">
        <f t="shared" ref="J68:J124" si="5">IF(G68="يونس",D68,0)</f>
        <v>100</v>
      </c>
      <c r="K68" s="1">
        <f t="shared" ref="K68:K124" si="6">IF(G68="كمال",D68,0)</f>
        <v>0</v>
      </c>
    </row>
    <row r="69" spans="1:11" ht="20.100000000000001" customHeight="1">
      <c r="A69" s="52" t="s">
        <v>21</v>
      </c>
      <c r="B69" s="1">
        <v>50</v>
      </c>
      <c r="C69" s="1">
        <v>1</v>
      </c>
      <c r="D69" s="1">
        <f t="shared" si="0"/>
        <v>50</v>
      </c>
      <c r="E69" s="22">
        <v>42876</v>
      </c>
      <c r="F69" s="5">
        <v>0</v>
      </c>
      <c r="G69" s="23" t="s">
        <v>19</v>
      </c>
      <c r="H69" s="5"/>
      <c r="I69" s="1">
        <f t="shared" si="4"/>
        <v>0</v>
      </c>
      <c r="J69" s="1">
        <f t="shared" si="5"/>
        <v>50</v>
      </c>
      <c r="K69" s="1">
        <f t="shared" si="6"/>
        <v>0</v>
      </c>
    </row>
    <row r="70" spans="1:11" ht="20.100000000000001" customHeight="1">
      <c r="A70" s="52" t="s">
        <v>21</v>
      </c>
      <c r="B70" s="1">
        <v>50</v>
      </c>
      <c r="C70" s="1">
        <v>1</v>
      </c>
      <c r="D70" s="1">
        <f t="shared" si="0"/>
        <v>50</v>
      </c>
      <c r="E70" s="22">
        <v>42879</v>
      </c>
      <c r="F70" s="5">
        <v>0</v>
      </c>
      <c r="G70" s="23" t="s">
        <v>19</v>
      </c>
      <c r="H70" s="5"/>
      <c r="I70" s="1">
        <f t="shared" si="4"/>
        <v>0</v>
      </c>
      <c r="J70" s="1">
        <f t="shared" si="5"/>
        <v>50</v>
      </c>
      <c r="K70" s="1">
        <f t="shared" si="6"/>
        <v>0</v>
      </c>
    </row>
    <row r="71" spans="1:11" ht="20.100000000000001" customHeight="1">
      <c r="A71" s="52" t="s">
        <v>71</v>
      </c>
      <c r="B71" s="1">
        <v>200</v>
      </c>
      <c r="C71" s="1">
        <v>1</v>
      </c>
      <c r="D71" s="1">
        <f t="shared" si="0"/>
        <v>200</v>
      </c>
      <c r="E71" s="22">
        <v>42879</v>
      </c>
      <c r="F71" s="5">
        <v>0</v>
      </c>
      <c r="G71" s="23" t="s">
        <v>19</v>
      </c>
      <c r="H71" s="5"/>
      <c r="I71" s="1">
        <f t="shared" si="4"/>
        <v>0</v>
      </c>
      <c r="J71" s="1">
        <f t="shared" si="5"/>
        <v>200</v>
      </c>
      <c r="K71" s="1">
        <f t="shared" si="6"/>
        <v>0</v>
      </c>
    </row>
    <row r="72" spans="1:11" ht="20.100000000000001" customHeight="1">
      <c r="A72" s="52" t="s">
        <v>21</v>
      </c>
      <c r="B72" s="1">
        <v>50</v>
      </c>
      <c r="C72" s="1">
        <v>1</v>
      </c>
      <c r="D72" s="1">
        <f t="shared" si="0"/>
        <v>50</v>
      </c>
      <c r="E72" s="22">
        <v>42880</v>
      </c>
      <c r="F72" s="5">
        <v>0</v>
      </c>
      <c r="G72" s="23" t="s">
        <v>19</v>
      </c>
      <c r="H72" s="5"/>
      <c r="I72" s="1">
        <f t="shared" si="4"/>
        <v>0</v>
      </c>
      <c r="J72" s="1">
        <f t="shared" si="5"/>
        <v>50</v>
      </c>
      <c r="K72" s="1">
        <f t="shared" si="6"/>
        <v>0</v>
      </c>
    </row>
    <row r="73" spans="1:11" ht="20.100000000000001" customHeight="1">
      <c r="A73" s="52" t="s">
        <v>72</v>
      </c>
      <c r="B73" s="1">
        <v>65</v>
      </c>
      <c r="C73" s="1">
        <v>1</v>
      </c>
      <c r="D73" s="1">
        <f t="shared" si="0"/>
        <v>65</v>
      </c>
      <c r="E73" s="22">
        <v>42886</v>
      </c>
      <c r="F73" s="5">
        <v>0</v>
      </c>
      <c r="G73" s="23" t="s">
        <v>19</v>
      </c>
      <c r="H73" s="5"/>
      <c r="I73" s="1">
        <f t="shared" si="4"/>
        <v>0</v>
      </c>
      <c r="J73" s="1">
        <f t="shared" si="5"/>
        <v>65</v>
      </c>
      <c r="K73" s="1">
        <f t="shared" si="6"/>
        <v>0</v>
      </c>
    </row>
    <row r="74" spans="1:11" ht="20.100000000000001" customHeight="1">
      <c r="A74" s="52" t="s">
        <v>72</v>
      </c>
      <c r="B74" s="1">
        <v>45</v>
      </c>
      <c r="C74" s="1">
        <v>1</v>
      </c>
      <c r="D74" s="1">
        <f t="shared" si="0"/>
        <v>45</v>
      </c>
      <c r="E74" s="22">
        <v>42887</v>
      </c>
      <c r="F74" s="5">
        <v>0</v>
      </c>
      <c r="G74" s="23" t="s">
        <v>19</v>
      </c>
      <c r="H74" s="5"/>
      <c r="I74" s="1">
        <f t="shared" si="4"/>
        <v>0</v>
      </c>
      <c r="J74" s="1">
        <f t="shared" si="5"/>
        <v>45</v>
      </c>
      <c r="K74" s="1">
        <f t="shared" si="6"/>
        <v>0</v>
      </c>
    </row>
    <row r="75" spans="1:11" ht="20.100000000000001" customHeight="1">
      <c r="A75" s="52" t="s">
        <v>73</v>
      </c>
      <c r="B75" s="1">
        <v>50</v>
      </c>
      <c r="C75" s="1">
        <v>1</v>
      </c>
      <c r="D75" s="1">
        <f t="shared" si="0"/>
        <v>50</v>
      </c>
      <c r="E75" s="22">
        <v>42889</v>
      </c>
      <c r="F75" s="5">
        <v>0</v>
      </c>
      <c r="G75" s="23" t="s">
        <v>19</v>
      </c>
      <c r="H75" s="5"/>
      <c r="I75" s="1">
        <f t="shared" si="4"/>
        <v>0</v>
      </c>
      <c r="J75" s="1">
        <f t="shared" si="5"/>
        <v>50</v>
      </c>
      <c r="K75" s="1">
        <f t="shared" si="6"/>
        <v>0</v>
      </c>
    </row>
    <row r="76" spans="1:11" ht="20.100000000000001" customHeight="1">
      <c r="A76" s="52" t="s">
        <v>74</v>
      </c>
      <c r="B76" s="1">
        <v>600</v>
      </c>
      <c r="C76" s="1">
        <v>1</v>
      </c>
      <c r="D76" s="1">
        <f t="shared" si="0"/>
        <v>600</v>
      </c>
      <c r="E76" s="22">
        <v>42887</v>
      </c>
      <c r="F76" s="5">
        <v>0</v>
      </c>
      <c r="G76" s="23" t="s">
        <v>19</v>
      </c>
      <c r="H76" s="5" t="s">
        <v>19</v>
      </c>
      <c r="I76" s="1">
        <f t="shared" si="4"/>
        <v>0</v>
      </c>
      <c r="J76" s="1">
        <f t="shared" si="5"/>
        <v>600</v>
      </c>
      <c r="K76" s="1">
        <f t="shared" si="6"/>
        <v>0</v>
      </c>
    </row>
    <row r="77" spans="1:11" ht="20.100000000000001" customHeight="1">
      <c r="A77" s="52" t="s">
        <v>73</v>
      </c>
      <c r="B77" s="1">
        <v>50</v>
      </c>
      <c r="C77" s="1">
        <v>2</v>
      </c>
      <c r="D77" s="1">
        <f t="shared" si="0"/>
        <v>100</v>
      </c>
      <c r="E77" s="22">
        <v>42890</v>
      </c>
      <c r="F77" s="5">
        <v>0</v>
      </c>
      <c r="G77" s="23" t="s">
        <v>19</v>
      </c>
      <c r="H77" s="5"/>
      <c r="I77" s="1">
        <f t="shared" si="4"/>
        <v>0</v>
      </c>
      <c r="J77" s="1">
        <f t="shared" si="5"/>
        <v>100</v>
      </c>
      <c r="K77" s="1">
        <f t="shared" si="6"/>
        <v>0</v>
      </c>
    </row>
    <row r="78" spans="1:11" ht="20.100000000000001" customHeight="1">
      <c r="A78" s="52" t="s">
        <v>73</v>
      </c>
      <c r="B78" s="1">
        <v>50</v>
      </c>
      <c r="C78" s="1">
        <v>1</v>
      </c>
      <c r="D78" s="1">
        <f t="shared" si="0"/>
        <v>50</v>
      </c>
      <c r="E78" s="22">
        <v>42891</v>
      </c>
      <c r="F78" s="5">
        <v>0</v>
      </c>
      <c r="G78" s="23" t="s">
        <v>19</v>
      </c>
      <c r="H78" s="5"/>
      <c r="I78" s="1">
        <f t="shared" si="4"/>
        <v>0</v>
      </c>
      <c r="J78" s="1">
        <f t="shared" si="5"/>
        <v>50</v>
      </c>
      <c r="K78" s="1">
        <f t="shared" si="6"/>
        <v>0</v>
      </c>
    </row>
    <row r="79" spans="1:11" ht="20.100000000000001" customHeight="1">
      <c r="A79" s="52" t="s">
        <v>73</v>
      </c>
      <c r="B79" s="1">
        <v>20</v>
      </c>
      <c r="C79" s="1">
        <v>1</v>
      </c>
      <c r="D79" s="1">
        <f t="shared" si="0"/>
        <v>20</v>
      </c>
      <c r="E79" s="22">
        <v>42903</v>
      </c>
      <c r="F79" s="5">
        <v>0</v>
      </c>
      <c r="G79" s="23" t="s">
        <v>19</v>
      </c>
      <c r="H79" s="5"/>
      <c r="I79" s="1">
        <f t="shared" si="4"/>
        <v>0</v>
      </c>
      <c r="J79" s="1">
        <f t="shared" si="5"/>
        <v>20</v>
      </c>
      <c r="K79" s="1">
        <f t="shared" si="6"/>
        <v>0</v>
      </c>
    </row>
    <row r="80" spans="1:11" ht="20.100000000000001" customHeight="1">
      <c r="A80" s="52" t="s">
        <v>36</v>
      </c>
      <c r="B80" s="1">
        <v>81</v>
      </c>
      <c r="C80" s="1">
        <v>1</v>
      </c>
      <c r="D80" s="1">
        <f t="shared" si="0"/>
        <v>81</v>
      </c>
      <c r="E80" s="22">
        <v>42924</v>
      </c>
      <c r="F80" s="5">
        <v>0</v>
      </c>
      <c r="G80" s="23" t="s">
        <v>19</v>
      </c>
      <c r="H80" s="5"/>
      <c r="I80" s="1">
        <f t="shared" si="4"/>
        <v>0</v>
      </c>
      <c r="J80" s="1">
        <f t="shared" si="5"/>
        <v>81</v>
      </c>
      <c r="K80" s="1">
        <f t="shared" si="6"/>
        <v>0</v>
      </c>
    </row>
    <row r="81" spans="1:11" ht="20.100000000000001" customHeight="1">
      <c r="A81" s="52" t="s">
        <v>75</v>
      </c>
      <c r="B81" s="1">
        <v>30</v>
      </c>
      <c r="C81" s="1">
        <v>1</v>
      </c>
      <c r="D81" s="1">
        <f t="shared" si="0"/>
        <v>30</v>
      </c>
      <c r="E81" s="22">
        <v>42924</v>
      </c>
      <c r="F81" s="5">
        <v>0</v>
      </c>
      <c r="G81" s="23" t="s">
        <v>19</v>
      </c>
      <c r="H81" s="5"/>
      <c r="I81" s="1">
        <f t="shared" si="4"/>
        <v>0</v>
      </c>
      <c r="J81" s="1">
        <f t="shared" si="5"/>
        <v>30</v>
      </c>
      <c r="K81" s="1">
        <f t="shared" si="6"/>
        <v>0</v>
      </c>
    </row>
    <row r="82" spans="1:11" ht="20.100000000000001" customHeight="1">
      <c r="A82" s="52" t="s">
        <v>75</v>
      </c>
      <c r="B82" s="1">
        <v>60</v>
      </c>
      <c r="C82" s="1">
        <v>1</v>
      </c>
      <c r="D82" s="1">
        <f t="shared" si="0"/>
        <v>60</v>
      </c>
      <c r="E82" s="22">
        <v>42925</v>
      </c>
      <c r="F82" s="5">
        <v>0</v>
      </c>
      <c r="G82" s="23" t="s">
        <v>19</v>
      </c>
      <c r="H82" s="5"/>
      <c r="I82" s="1">
        <f t="shared" si="4"/>
        <v>0</v>
      </c>
      <c r="J82" s="1">
        <f t="shared" si="5"/>
        <v>60</v>
      </c>
      <c r="K82" s="1">
        <f t="shared" si="6"/>
        <v>0</v>
      </c>
    </row>
    <row r="83" spans="1:11" ht="20.100000000000001" customHeight="1">
      <c r="A83" s="52" t="s">
        <v>36</v>
      </c>
      <c r="B83" s="1">
        <v>150</v>
      </c>
      <c r="C83" s="1">
        <v>1</v>
      </c>
      <c r="D83" s="1">
        <f t="shared" si="0"/>
        <v>150</v>
      </c>
      <c r="E83" s="22">
        <v>42926</v>
      </c>
      <c r="F83" s="5">
        <v>0</v>
      </c>
      <c r="G83" s="23" t="s">
        <v>20</v>
      </c>
      <c r="H83" s="5"/>
      <c r="I83" s="1">
        <f t="shared" si="4"/>
        <v>0</v>
      </c>
      <c r="J83" s="1">
        <f t="shared" si="5"/>
        <v>0</v>
      </c>
      <c r="K83" s="1">
        <f t="shared" si="6"/>
        <v>150</v>
      </c>
    </row>
    <row r="84" spans="1:11" ht="20.100000000000001" customHeight="1">
      <c r="A84" s="52" t="s">
        <v>76</v>
      </c>
      <c r="B84" s="1">
        <v>50</v>
      </c>
      <c r="C84" s="1">
        <v>1</v>
      </c>
      <c r="D84" s="1">
        <f t="shared" si="0"/>
        <v>50</v>
      </c>
      <c r="E84" s="22">
        <v>42929</v>
      </c>
      <c r="F84" s="5">
        <v>0</v>
      </c>
      <c r="G84" s="23" t="s">
        <v>19</v>
      </c>
      <c r="H84" s="5"/>
      <c r="I84" s="1">
        <f t="shared" si="4"/>
        <v>0</v>
      </c>
      <c r="J84" s="1">
        <f t="shared" si="5"/>
        <v>50</v>
      </c>
      <c r="K84" s="1">
        <f t="shared" si="6"/>
        <v>0</v>
      </c>
    </row>
    <row r="85" spans="1:11" ht="20.100000000000001" customHeight="1">
      <c r="A85" s="52" t="s">
        <v>77</v>
      </c>
      <c r="B85" s="1">
        <v>150</v>
      </c>
      <c r="C85" s="1">
        <v>1</v>
      </c>
      <c r="D85" s="1">
        <f t="shared" si="0"/>
        <v>150</v>
      </c>
      <c r="E85" s="22">
        <v>42929</v>
      </c>
      <c r="F85" s="5">
        <v>0</v>
      </c>
      <c r="G85" s="23" t="s">
        <v>19</v>
      </c>
      <c r="H85" s="5"/>
      <c r="I85" s="1">
        <f t="shared" si="4"/>
        <v>0</v>
      </c>
      <c r="J85" s="1">
        <f t="shared" si="5"/>
        <v>150</v>
      </c>
      <c r="K85" s="1">
        <f t="shared" si="6"/>
        <v>0</v>
      </c>
    </row>
    <row r="86" spans="1:11" ht="20.100000000000001" customHeight="1">
      <c r="A86" s="52" t="s">
        <v>78</v>
      </c>
      <c r="B86" s="1">
        <v>600</v>
      </c>
      <c r="C86" s="1">
        <v>1</v>
      </c>
      <c r="D86" s="1">
        <f t="shared" si="0"/>
        <v>600</v>
      </c>
      <c r="E86" s="22">
        <v>42931</v>
      </c>
      <c r="F86" s="5">
        <v>0</v>
      </c>
      <c r="G86" s="23" t="s">
        <v>19</v>
      </c>
      <c r="H86" s="5"/>
      <c r="I86" s="1">
        <f t="shared" si="4"/>
        <v>0</v>
      </c>
      <c r="J86" s="1">
        <f t="shared" si="5"/>
        <v>600</v>
      </c>
      <c r="K86" s="1">
        <f t="shared" si="6"/>
        <v>0</v>
      </c>
    </row>
    <row r="87" spans="1:11" ht="20.100000000000001" customHeight="1">
      <c r="A87" s="52" t="s">
        <v>36</v>
      </c>
      <c r="B87" s="35">
        <v>140</v>
      </c>
      <c r="C87" s="1">
        <v>1</v>
      </c>
      <c r="D87" s="1">
        <f t="shared" si="0"/>
        <v>140</v>
      </c>
      <c r="E87" s="22">
        <v>42931</v>
      </c>
      <c r="F87" s="5">
        <v>0</v>
      </c>
      <c r="G87" s="23" t="s">
        <v>19</v>
      </c>
      <c r="H87" s="5"/>
      <c r="I87" s="1">
        <f t="shared" si="4"/>
        <v>0</v>
      </c>
      <c r="J87" s="1">
        <f t="shared" si="5"/>
        <v>140</v>
      </c>
      <c r="K87" s="1">
        <f t="shared" si="6"/>
        <v>0</v>
      </c>
    </row>
    <row r="88" spans="1:11" ht="20.100000000000001" customHeight="1">
      <c r="A88" s="52" t="s">
        <v>36</v>
      </c>
      <c r="B88" s="1">
        <v>140</v>
      </c>
      <c r="C88" s="1">
        <v>1</v>
      </c>
      <c r="D88" s="1">
        <f t="shared" si="0"/>
        <v>140</v>
      </c>
      <c r="E88" s="22">
        <v>42933</v>
      </c>
      <c r="F88" s="5" t="s">
        <v>82</v>
      </c>
      <c r="G88" s="23" t="s">
        <v>19</v>
      </c>
      <c r="H88" s="5"/>
      <c r="I88" s="1">
        <f t="shared" si="4"/>
        <v>0</v>
      </c>
      <c r="J88" s="1">
        <f t="shared" si="5"/>
        <v>140</v>
      </c>
      <c r="K88" s="1">
        <f t="shared" si="6"/>
        <v>0</v>
      </c>
    </row>
    <row r="89" spans="1:11" ht="20.100000000000001" customHeight="1">
      <c r="A89" s="52" t="s">
        <v>83</v>
      </c>
      <c r="B89" s="1">
        <v>60</v>
      </c>
      <c r="C89" s="1">
        <v>1</v>
      </c>
      <c r="D89" s="1">
        <f t="shared" si="0"/>
        <v>60</v>
      </c>
      <c r="E89" s="22">
        <v>42933</v>
      </c>
      <c r="F89" s="5">
        <v>0</v>
      </c>
      <c r="G89" s="23" t="s">
        <v>19</v>
      </c>
      <c r="H89" s="5"/>
      <c r="I89" s="1">
        <f t="shared" si="4"/>
        <v>0</v>
      </c>
      <c r="J89" s="1">
        <f t="shared" si="5"/>
        <v>60</v>
      </c>
      <c r="K89" s="1">
        <f t="shared" si="6"/>
        <v>0</v>
      </c>
    </row>
    <row r="90" spans="1:11" ht="20.100000000000001" customHeight="1">
      <c r="A90" s="52" t="s">
        <v>73</v>
      </c>
      <c r="B90" s="1">
        <v>90</v>
      </c>
      <c r="C90" s="5">
        <v>1</v>
      </c>
      <c r="D90" s="1">
        <f t="shared" si="0"/>
        <v>90</v>
      </c>
      <c r="E90" s="22">
        <v>42935</v>
      </c>
      <c r="F90" s="5">
        <v>0</v>
      </c>
      <c r="G90" s="23" t="s">
        <v>19</v>
      </c>
      <c r="H90" s="5"/>
      <c r="I90" s="1">
        <f t="shared" si="4"/>
        <v>0</v>
      </c>
      <c r="J90" s="1">
        <f t="shared" si="5"/>
        <v>90</v>
      </c>
      <c r="K90" s="1">
        <f t="shared" si="6"/>
        <v>0</v>
      </c>
    </row>
    <row r="91" spans="1:11" ht="20.100000000000001" customHeight="1">
      <c r="A91" s="52" t="s">
        <v>36</v>
      </c>
      <c r="B91" s="1">
        <v>130</v>
      </c>
      <c r="C91" s="5">
        <v>1</v>
      </c>
      <c r="D91" s="1">
        <f t="shared" si="0"/>
        <v>130</v>
      </c>
      <c r="E91" s="22">
        <v>42961</v>
      </c>
      <c r="F91" s="5"/>
      <c r="G91" s="23" t="s">
        <v>19</v>
      </c>
      <c r="H91" s="5"/>
      <c r="I91" s="1">
        <f t="shared" si="4"/>
        <v>0</v>
      </c>
      <c r="J91" s="1">
        <f t="shared" si="5"/>
        <v>130</v>
      </c>
      <c r="K91" s="1">
        <f t="shared" si="6"/>
        <v>0</v>
      </c>
    </row>
    <row r="92" spans="1:11" ht="20.100000000000001" customHeight="1">
      <c r="A92" s="52" t="s">
        <v>36</v>
      </c>
      <c r="B92" s="1">
        <v>130</v>
      </c>
      <c r="C92" s="5">
        <v>1</v>
      </c>
      <c r="D92" s="5">
        <f t="shared" si="0"/>
        <v>130</v>
      </c>
      <c r="E92" s="22">
        <v>42962</v>
      </c>
      <c r="F92" s="5">
        <v>0</v>
      </c>
      <c r="G92" s="23" t="s">
        <v>19</v>
      </c>
      <c r="H92" s="5"/>
      <c r="I92" s="1">
        <f t="shared" si="4"/>
        <v>0</v>
      </c>
      <c r="J92" s="1">
        <f t="shared" si="5"/>
        <v>130</v>
      </c>
      <c r="K92" s="1">
        <f t="shared" si="6"/>
        <v>0</v>
      </c>
    </row>
    <row r="93" spans="1:11" ht="20.100000000000001" customHeight="1">
      <c r="A93" s="52" t="s">
        <v>36</v>
      </c>
      <c r="B93" s="5">
        <v>130</v>
      </c>
      <c r="C93" s="5">
        <v>1</v>
      </c>
      <c r="D93" s="5">
        <f t="shared" si="0"/>
        <v>130</v>
      </c>
      <c r="E93" s="29">
        <v>42963</v>
      </c>
      <c r="F93" s="5"/>
      <c r="G93" s="5" t="s">
        <v>19</v>
      </c>
      <c r="H93" s="5"/>
      <c r="I93" s="1">
        <f t="shared" si="4"/>
        <v>0</v>
      </c>
      <c r="J93" s="1">
        <f t="shared" si="5"/>
        <v>130</v>
      </c>
      <c r="K93" s="1">
        <f t="shared" si="6"/>
        <v>0</v>
      </c>
    </row>
    <row r="94" spans="1:11" ht="20.100000000000001" customHeight="1">
      <c r="A94" s="54" t="s">
        <v>88</v>
      </c>
      <c r="B94" s="55">
        <v>50</v>
      </c>
      <c r="C94" s="55">
        <v>1</v>
      </c>
      <c r="D94" s="55">
        <f t="shared" si="0"/>
        <v>50</v>
      </c>
      <c r="E94" s="56">
        <v>42961</v>
      </c>
      <c r="F94" s="57">
        <v>0</v>
      </c>
      <c r="G94" s="5" t="s">
        <v>19</v>
      </c>
      <c r="H94" s="5"/>
      <c r="I94" s="1">
        <f t="shared" si="4"/>
        <v>0</v>
      </c>
      <c r="J94" s="1">
        <f t="shared" si="5"/>
        <v>50</v>
      </c>
      <c r="K94" s="1">
        <f t="shared" si="6"/>
        <v>0</v>
      </c>
    </row>
    <row r="95" spans="1:11" ht="20.100000000000001" customHeight="1">
      <c r="A95" s="52" t="s">
        <v>89</v>
      </c>
      <c r="B95" s="5">
        <v>600</v>
      </c>
      <c r="C95" s="5">
        <v>1</v>
      </c>
      <c r="D95" s="5">
        <f t="shared" si="0"/>
        <v>600</v>
      </c>
      <c r="E95" s="29">
        <v>42948</v>
      </c>
      <c r="F95" s="5">
        <v>0</v>
      </c>
      <c r="G95" s="5" t="s">
        <v>19</v>
      </c>
      <c r="H95" s="5"/>
      <c r="I95" s="1">
        <f t="shared" si="4"/>
        <v>0</v>
      </c>
      <c r="J95" s="1">
        <f t="shared" si="5"/>
        <v>600</v>
      </c>
      <c r="K95" s="1">
        <f t="shared" si="6"/>
        <v>0</v>
      </c>
    </row>
    <row r="96" spans="1:11" ht="20.100000000000001" customHeight="1">
      <c r="A96" s="52" t="s">
        <v>95</v>
      </c>
      <c r="B96" s="5">
        <v>20</v>
      </c>
      <c r="C96" s="5">
        <v>1</v>
      </c>
      <c r="D96" s="5">
        <f t="shared" si="0"/>
        <v>20</v>
      </c>
      <c r="E96" s="29">
        <v>42968</v>
      </c>
      <c r="F96" s="5">
        <v>0</v>
      </c>
      <c r="G96" s="5" t="s">
        <v>19</v>
      </c>
      <c r="H96" s="5"/>
      <c r="I96" s="1">
        <f t="shared" si="4"/>
        <v>0</v>
      </c>
      <c r="J96" s="1">
        <f t="shared" si="5"/>
        <v>20</v>
      </c>
      <c r="K96" s="1">
        <f t="shared" si="6"/>
        <v>0</v>
      </c>
    </row>
    <row r="97" spans="1:11" ht="20.100000000000001" customHeight="1">
      <c r="A97" s="52" t="s">
        <v>76</v>
      </c>
      <c r="B97" s="5">
        <v>50</v>
      </c>
      <c r="C97" s="5">
        <v>1</v>
      </c>
      <c r="D97" s="5">
        <f t="shared" si="0"/>
        <v>50</v>
      </c>
      <c r="E97" s="29">
        <v>42971</v>
      </c>
      <c r="F97" s="5">
        <v>0</v>
      </c>
      <c r="G97" s="5" t="s">
        <v>20</v>
      </c>
      <c r="H97" s="5"/>
      <c r="I97" s="1">
        <f t="shared" si="4"/>
        <v>0</v>
      </c>
      <c r="J97" s="1">
        <f t="shared" si="5"/>
        <v>0</v>
      </c>
      <c r="K97" s="1">
        <f t="shared" si="6"/>
        <v>50</v>
      </c>
    </row>
    <row r="98" spans="1:11" ht="20.100000000000001" customHeight="1">
      <c r="A98" s="52" t="s">
        <v>90</v>
      </c>
      <c r="B98" s="5">
        <v>300</v>
      </c>
      <c r="C98" s="5">
        <v>1</v>
      </c>
      <c r="D98" s="5">
        <f t="shared" si="0"/>
        <v>300</v>
      </c>
      <c r="E98" s="29">
        <v>42973</v>
      </c>
      <c r="F98" s="5">
        <v>0</v>
      </c>
      <c r="G98" s="5" t="s">
        <v>19</v>
      </c>
      <c r="H98" s="5"/>
      <c r="I98" s="1">
        <f t="shared" si="4"/>
        <v>0</v>
      </c>
      <c r="J98" s="1">
        <f t="shared" si="5"/>
        <v>300</v>
      </c>
      <c r="K98" s="1">
        <f t="shared" si="6"/>
        <v>0</v>
      </c>
    </row>
    <row r="99" spans="1:11" ht="20.100000000000001" customHeight="1">
      <c r="A99" s="52" t="s">
        <v>91</v>
      </c>
      <c r="B99" s="5">
        <v>130</v>
      </c>
      <c r="C99" s="5">
        <v>1</v>
      </c>
      <c r="D99" s="5">
        <f t="shared" si="0"/>
        <v>130</v>
      </c>
      <c r="E99" s="29">
        <v>42957</v>
      </c>
      <c r="F99" s="5">
        <v>0</v>
      </c>
      <c r="G99" s="5" t="s">
        <v>18</v>
      </c>
      <c r="H99" s="5"/>
      <c r="I99" s="1">
        <f t="shared" si="4"/>
        <v>130</v>
      </c>
      <c r="J99" s="1">
        <f t="shared" si="5"/>
        <v>0</v>
      </c>
      <c r="K99" s="1">
        <f t="shared" si="6"/>
        <v>0</v>
      </c>
    </row>
    <row r="100" spans="1:11" ht="20.100000000000001" customHeight="1">
      <c r="A100" s="52" t="s">
        <v>92</v>
      </c>
      <c r="B100" s="5">
        <v>1000</v>
      </c>
      <c r="C100" s="5">
        <v>1</v>
      </c>
      <c r="D100" s="5">
        <f t="shared" si="0"/>
        <v>1000</v>
      </c>
      <c r="E100" s="29">
        <v>42973</v>
      </c>
      <c r="F100" s="5">
        <v>0</v>
      </c>
      <c r="G100" s="5" t="s">
        <v>19</v>
      </c>
      <c r="H100" s="5"/>
      <c r="I100" s="1">
        <f t="shared" si="4"/>
        <v>0</v>
      </c>
      <c r="J100" s="1">
        <f t="shared" si="5"/>
        <v>1000</v>
      </c>
      <c r="K100" s="1">
        <f t="shared" si="6"/>
        <v>0</v>
      </c>
    </row>
    <row r="101" spans="1:11" ht="20.100000000000001" customHeight="1">
      <c r="A101" s="52" t="s">
        <v>93</v>
      </c>
      <c r="B101" s="5">
        <v>600</v>
      </c>
      <c r="C101" s="5">
        <v>1</v>
      </c>
      <c r="D101" s="5">
        <f t="shared" si="0"/>
        <v>600</v>
      </c>
      <c r="E101" s="29">
        <v>42975</v>
      </c>
      <c r="F101" s="5"/>
      <c r="G101" s="5" t="s">
        <v>19</v>
      </c>
      <c r="H101" s="5"/>
      <c r="I101" s="1">
        <f t="shared" si="4"/>
        <v>0</v>
      </c>
      <c r="J101" s="1">
        <f t="shared" si="5"/>
        <v>600</v>
      </c>
      <c r="K101" s="1">
        <f t="shared" si="6"/>
        <v>0</v>
      </c>
    </row>
    <row r="102" spans="1:11" ht="20.100000000000001" customHeight="1">
      <c r="A102" s="52" t="s">
        <v>94</v>
      </c>
      <c r="B102" s="5">
        <v>50</v>
      </c>
      <c r="C102" s="5">
        <v>1</v>
      </c>
      <c r="D102" s="5">
        <f t="shared" si="0"/>
        <v>50</v>
      </c>
      <c r="E102" s="29">
        <v>42977</v>
      </c>
      <c r="F102" s="5">
        <v>0</v>
      </c>
      <c r="G102" s="5" t="s">
        <v>19</v>
      </c>
      <c r="H102" s="5"/>
      <c r="I102" s="1">
        <f t="shared" si="4"/>
        <v>0</v>
      </c>
      <c r="J102" s="1">
        <f t="shared" si="5"/>
        <v>50</v>
      </c>
      <c r="K102" s="1">
        <f t="shared" si="6"/>
        <v>0</v>
      </c>
    </row>
    <row r="103" spans="1:11" ht="20.100000000000001" customHeight="1">
      <c r="A103" s="52" t="s">
        <v>95</v>
      </c>
      <c r="B103" s="5">
        <v>30</v>
      </c>
      <c r="C103" s="5">
        <v>1</v>
      </c>
      <c r="D103" s="5">
        <f t="shared" si="0"/>
        <v>30</v>
      </c>
      <c r="E103" s="29">
        <v>42977</v>
      </c>
      <c r="F103" s="5">
        <v>0</v>
      </c>
      <c r="G103" s="5" t="s">
        <v>19</v>
      </c>
      <c r="H103" s="5"/>
      <c r="I103" s="1">
        <f t="shared" si="4"/>
        <v>0</v>
      </c>
      <c r="J103" s="1">
        <f t="shared" si="5"/>
        <v>30</v>
      </c>
      <c r="K103" s="1">
        <f t="shared" si="6"/>
        <v>0</v>
      </c>
    </row>
    <row r="104" spans="1:11" ht="20.100000000000001" customHeight="1">
      <c r="A104" s="52" t="s">
        <v>96</v>
      </c>
      <c r="B104" s="5">
        <v>56</v>
      </c>
      <c r="C104" s="5">
        <v>1</v>
      </c>
      <c r="D104" s="5">
        <f t="shared" si="0"/>
        <v>56</v>
      </c>
      <c r="E104" s="29">
        <v>42975</v>
      </c>
      <c r="F104" s="5">
        <v>0</v>
      </c>
      <c r="G104" s="5" t="s">
        <v>19</v>
      </c>
      <c r="H104" s="5"/>
      <c r="I104" s="1">
        <f t="shared" si="4"/>
        <v>0</v>
      </c>
      <c r="J104" s="1">
        <f t="shared" si="5"/>
        <v>56</v>
      </c>
      <c r="K104" s="1">
        <f t="shared" si="6"/>
        <v>0</v>
      </c>
    </row>
    <row r="105" spans="1:11" ht="20.100000000000001" customHeight="1">
      <c r="A105" s="52" t="s">
        <v>97</v>
      </c>
      <c r="B105" s="5">
        <v>50</v>
      </c>
      <c r="C105" s="5">
        <v>1</v>
      </c>
      <c r="D105" s="5">
        <f t="shared" si="0"/>
        <v>50</v>
      </c>
      <c r="E105" s="29">
        <v>42982</v>
      </c>
      <c r="F105" s="5">
        <v>0</v>
      </c>
      <c r="G105" s="5" t="s">
        <v>19</v>
      </c>
      <c r="H105" s="5"/>
      <c r="I105" s="1">
        <f t="shared" si="4"/>
        <v>0</v>
      </c>
      <c r="J105" s="1">
        <f t="shared" si="5"/>
        <v>50</v>
      </c>
      <c r="K105" s="1">
        <f t="shared" si="6"/>
        <v>0</v>
      </c>
    </row>
    <row r="106" spans="1:11" ht="20.100000000000001" customHeight="1">
      <c r="A106" s="52" t="s">
        <v>98</v>
      </c>
      <c r="B106" s="5">
        <v>28.5</v>
      </c>
      <c r="C106" s="5">
        <v>1</v>
      </c>
      <c r="D106" s="5">
        <f t="shared" si="0"/>
        <v>28.5</v>
      </c>
      <c r="E106" s="29">
        <v>42985</v>
      </c>
      <c r="F106" s="5">
        <v>0</v>
      </c>
      <c r="G106" s="5" t="s">
        <v>19</v>
      </c>
      <c r="H106" s="5"/>
      <c r="I106" s="1">
        <f t="shared" si="4"/>
        <v>0</v>
      </c>
      <c r="J106" s="1">
        <f t="shared" si="5"/>
        <v>28.5</v>
      </c>
      <c r="K106" s="1">
        <f t="shared" si="6"/>
        <v>0</v>
      </c>
    </row>
    <row r="107" spans="1:11" ht="20.100000000000001" customHeight="1">
      <c r="A107" s="52" t="s">
        <v>96</v>
      </c>
      <c r="B107" s="5">
        <v>65</v>
      </c>
      <c r="C107" s="5">
        <v>1</v>
      </c>
      <c r="D107" s="5">
        <f t="shared" si="0"/>
        <v>65</v>
      </c>
      <c r="E107" s="29">
        <v>42988</v>
      </c>
      <c r="F107" s="5">
        <v>1</v>
      </c>
      <c r="G107" s="5" t="s">
        <v>19</v>
      </c>
      <c r="H107" s="5"/>
      <c r="I107" s="1">
        <f t="shared" si="4"/>
        <v>0</v>
      </c>
      <c r="J107" s="1">
        <f t="shared" si="5"/>
        <v>65</v>
      </c>
      <c r="K107" s="1">
        <f t="shared" si="6"/>
        <v>0</v>
      </c>
    </row>
    <row r="108" spans="1:11" ht="20.100000000000001" customHeight="1">
      <c r="A108" s="52" t="s">
        <v>99</v>
      </c>
      <c r="B108" s="5">
        <v>32.5</v>
      </c>
      <c r="C108" s="5">
        <v>1</v>
      </c>
      <c r="D108" s="5">
        <f t="shared" si="0"/>
        <v>32.5</v>
      </c>
      <c r="E108" s="29">
        <v>42994</v>
      </c>
      <c r="F108" s="5">
        <v>1</v>
      </c>
      <c r="G108" s="5" t="s">
        <v>19</v>
      </c>
      <c r="H108" s="5"/>
      <c r="I108" s="1">
        <f t="shared" si="4"/>
        <v>0</v>
      </c>
      <c r="J108" s="1">
        <f t="shared" si="5"/>
        <v>32.5</v>
      </c>
      <c r="K108" s="1">
        <f t="shared" si="6"/>
        <v>0</v>
      </c>
    </row>
    <row r="109" spans="1:11" ht="20.100000000000001" customHeight="1">
      <c r="A109" s="52" t="s">
        <v>100</v>
      </c>
      <c r="B109" s="5">
        <v>33.5</v>
      </c>
      <c r="C109" s="5">
        <v>1</v>
      </c>
      <c r="D109" s="5">
        <f t="shared" si="0"/>
        <v>33.5</v>
      </c>
      <c r="E109" s="29">
        <v>42997</v>
      </c>
      <c r="F109" s="5">
        <v>1</v>
      </c>
      <c r="G109" s="5" t="s">
        <v>19</v>
      </c>
      <c r="H109" s="5"/>
      <c r="I109" s="1">
        <f t="shared" si="4"/>
        <v>0</v>
      </c>
      <c r="J109" s="1">
        <f t="shared" si="5"/>
        <v>33.5</v>
      </c>
      <c r="K109" s="1">
        <f t="shared" si="6"/>
        <v>0</v>
      </c>
    </row>
    <row r="110" spans="1:11" ht="20.100000000000001" customHeight="1">
      <c r="A110" s="52" t="s">
        <v>101</v>
      </c>
      <c r="B110" s="5">
        <v>20</v>
      </c>
      <c r="C110" s="5">
        <v>1</v>
      </c>
      <c r="D110" s="5">
        <f t="shared" si="0"/>
        <v>20</v>
      </c>
      <c r="E110" s="29">
        <v>42999</v>
      </c>
      <c r="F110" s="5">
        <v>1</v>
      </c>
      <c r="G110" s="5" t="s">
        <v>19</v>
      </c>
      <c r="H110" s="5"/>
      <c r="I110" s="1">
        <f t="shared" si="4"/>
        <v>0</v>
      </c>
      <c r="J110" s="1">
        <f t="shared" si="5"/>
        <v>20</v>
      </c>
      <c r="K110" s="1">
        <f t="shared" si="6"/>
        <v>0</v>
      </c>
    </row>
    <row r="111" spans="1:11" ht="20.100000000000001" customHeight="1">
      <c r="A111" s="5" t="s">
        <v>36</v>
      </c>
      <c r="B111" s="5">
        <v>15</v>
      </c>
      <c r="C111" s="5">
        <v>1</v>
      </c>
      <c r="D111" s="5">
        <f t="shared" ref="D111:D116" si="7">B111*C111</f>
        <v>15</v>
      </c>
      <c r="E111" s="29">
        <v>42791</v>
      </c>
      <c r="F111" s="5">
        <v>0</v>
      </c>
      <c r="G111" s="5" t="s">
        <v>18</v>
      </c>
      <c r="H111" s="5"/>
      <c r="I111" s="1">
        <f t="shared" si="4"/>
        <v>15</v>
      </c>
      <c r="J111" s="1">
        <f t="shared" si="5"/>
        <v>0</v>
      </c>
      <c r="K111" s="1">
        <f t="shared" si="6"/>
        <v>0</v>
      </c>
    </row>
    <row r="112" spans="1:11" ht="20.100000000000001" customHeight="1">
      <c r="A112" s="52" t="s">
        <v>76</v>
      </c>
      <c r="B112" s="5">
        <v>50</v>
      </c>
      <c r="C112" s="5">
        <v>1</v>
      </c>
      <c r="D112" s="5">
        <f t="shared" si="7"/>
        <v>50</v>
      </c>
      <c r="E112" s="29">
        <v>43002</v>
      </c>
      <c r="F112" s="5"/>
      <c r="G112" s="5" t="s">
        <v>19</v>
      </c>
      <c r="H112" s="5"/>
      <c r="I112" s="1">
        <f t="shared" si="4"/>
        <v>0</v>
      </c>
      <c r="J112" s="1">
        <f t="shared" si="5"/>
        <v>50</v>
      </c>
      <c r="K112" s="1">
        <f t="shared" si="6"/>
        <v>0</v>
      </c>
    </row>
    <row r="113" spans="1:11" ht="20.100000000000001" customHeight="1">
      <c r="A113" s="52" t="s">
        <v>102</v>
      </c>
      <c r="B113" s="5">
        <v>100</v>
      </c>
      <c r="C113" s="5">
        <v>1</v>
      </c>
      <c r="D113" s="5">
        <f t="shared" si="7"/>
        <v>100</v>
      </c>
      <c r="E113" s="29">
        <v>43003</v>
      </c>
      <c r="F113" s="5"/>
      <c r="G113" s="5" t="s">
        <v>19</v>
      </c>
      <c r="H113" s="5"/>
      <c r="I113" s="1">
        <f t="shared" si="4"/>
        <v>0</v>
      </c>
      <c r="J113" s="1">
        <f t="shared" si="5"/>
        <v>100</v>
      </c>
      <c r="K113" s="1">
        <f t="shared" si="6"/>
        <v>0</v>
      </c>
    </row>
    <row r="114" spans="1:11" ht="20.100000000000001" customHeight="1">
      <c r="A114" s="1" t="s">
        <v>36</v>
      </c>
      <c r="B114" s="5">
        <v>150</v>
      </c>
      <c r="C114" s="5">
        <v>1</v>
      </c>
      <c r="D114" s="5">
        <f t="shared" si="7"/>
        <v>150</v>
      </c>
      <c r="E114" s="29">
        <v>43010</v>
      </c>
      <c r="F114" s="5"/>
      <c r="G114" s="5" t="s">
        <v>19</v>
      </c>
      <c r="H114" s="5"/>
      <c r="I114" s="1">
        <f t="shared" si="4"/>
        <v>0</v>
      </c>
      <c r="J114" s="1">
        <f t="shared" si="5"/>
        <v>150</v>
      </c>
      <c r="K114" s="1">
        <f t="shared" si="6"/>
        <v>0</v>
      </c>
    </row>
    <row r="115" spans="1:11" ht="20.100000000000001" customHeight="1">
      <c r="A115" s="52" t="s">
        <v>120</v>
      </c>
      <c r="B115" s="5">
        <v>131</v>
      </c>
      <c r="C115" s="5">
        <v>1</v>
      </c>
      <c r="D115" s="5">
        <f t="shared" si="7"/>
        <v>131</v>
      </c>
      <c r="E115" s="29">
        <v>43004</v>
      </c>
      <c r="F115" s="5"/>
      <c r="G115" s="5" t="s">
        <v>19</v>
      </c>
      <c r="H115" s="5"/>
      <c r="I115" s="1">
        <f t="shared" si="4"/>
        <v>0</v>
      </c>
      <c r="J115" s="1">
        <f t="shared" si="5"/>
        <v>131</v>
      </c>
      <c r="K115" s="1">
        <f t="shared" si="6"/>
        <v>0</v>
      </c>
    </row>
    <row r="116" spans="1:11" ht="20.100000000000001" customHeight="1">
      <c r="A116" s="52" t="s">
        <v>121</v>
      </c>
      <c r="B116" s="5">
        <v>100</v>
      </c>
      <c r="C116" s="5">
        <v>1</v>
      </c>
      <c r="D116" s="5">
        <f t="shared" si="7"/>
        <v>100</v>
      </c>
      <c r="E116" s="29">
        <v>43005</v>
      </c>
      <c r="F116" s="5"/>
      <c r="G116" s="5" t="s">
        <v>19</v>
      </c>
      <c r="H116" s="5"/>
      <c r="I116" s="1">
        <f t="shared" si="4"/>
        <v>0</v>
      </c>
      <c r="J116" s="1">
        <f t="shared" si="5"/>
        <v>100</v>
      </c>
      <c r="K116" s="1">
        <f t="shared" si="6"/>
        <v>0</v>
      </c>
    </row>
    <row r="117" spans="1:11" ht="20.100000000000001" customHeight="1">
      <c r="A117" s="52"/>
      <c r="B117" s="5"/>
      <c r="C117" s="5"/>
      <c r="D117" s="5"/>
      <c r="E117" s="29"/>
      <c r="F117" s="5"/>
      <c r="G117" s="5"/>
      <c r="H117" s="5"/>
      <c r="I117" s="1">
        <f t="shared" si="4"/>
        <v>0</v>
      </c>
      <c r="J117" s="1">
        <f t="shared" si="5"/>
        <v>0</v>
      </c>
      <c r="K117" s="1">
        <f t="shared" si="6"/>
        <v>0</v>
      </c>
    </row>
    <row r="118" spans="1:11" ht="20.100000000000001" customHeight="1">
      <c r="A118" s="52"/>
      <c r="B118" s="5"/>
      <c r="C118" s="5"/>
      <c r="D118" s="5"/>
      <c r="E118" s="29"/>
      <c r="F118" s="5"/>
      <c r="G118" s="5"/>
      <c r="H118" s="5"/>
      <c r="I118" s="1">
        <f t="shared" si="4"/>
        <v>0</v>
      </c>
      <c r="J118" s="1">
        <f t="shared" si="5"/>
        <v>0</v>
      </c>
      <c r="K118" s="1">
        <f t="shared" si="6"/>
        <v>0</v>
      </c>
    </row>
    <row r="119" spans="1:11" ht="20.100000000000001" customHeight="1">
      <c r="A119" s="52"/>
      <c r="B119" s="5"/>
      <c r="C119" s="5"/>
      <c r="D119" s="5"/>
      <c r="E119" s="29"/>
      <c r="F119" s="5"/>
      <c r="G119" s="5"/>
      <c r="H119" s="5"/>
      <c r="I119" s="1">
        <f t="shared" si="4"/>
        <v>0</v>
      </c>
      <c r="J119" s="1">
        <f t="shared" si="5"/>
        <v>0</v>
      </c>
      <c r="K119" s="1">
        <f t="shared" si="6"/>
        <v>0</v>
      </c>
    </row>
    <row r="120" spans="1:11" ht="20.100000000000001" customHeight="1">
      <c r="A120" s="52"/>
      <c r="B120" s="5"/>
      <c r="C120" s="5"/>
      <c r="D120" s="5"/>
      <c r="E120" s="29"/>
      <c r="F120" s="5"/>
      <c r="G120" s="5"/>
      <c r="H120" s="5"/>
      <c r="I120" s="1">
        <f t="shared" si="4"/>
        <v>0</v>
      </c>
      <c r="J120" s="1">
        <f t="shared" si="5"/>
        <v>0</v>
      </c>
      <c r="K120" s="1">
        <f t="shared" si="6"/>
        <v>0</v>
      </c>
    </row>
    <row r="121" spans="1:11" ht="20.100000000000001" customHeight="1">
      <c r="A121" s="52"/>
      <c r="B121" s="5"/>
      <c r="C121" s="5"/>
      <c r="D121" s="5"/>
      <c r="E121" s="29"/>
      <c r="F121" s="5"/>
      <c r="G121" s="5"/>
      <c r="H121" s="5"/>
      <c r="I121" s="1">
        <f t="shared" si="4"/>
        <v>0</v>
      </c>
      <c r="J121" s="1">
        <f t="shared" si="5"/>
        <v>0</v>
      </c>
      <c r="K121" s="1">
        <f t="shared" si="6"/>
        <v>0</v>
      </c>
    </row>
    <row r="122" spans="1:11" ht="20.100000000000001" customHeight="1">
      <c r="A122" s="52"/>
      <c r="B122" s="5"/>
      <c r="C122" s="5"/>
      <c r="D122" s="5"/>
      <c r="E122" s="29"/>
      <c r="F122" s="5"/>
      <c r="G122" s="5"/>
      <c r="H122" s="5"/>
      <c r="I122" s="1">
        <f t="shared" si="4"/>
        <v>0</v>
      </c>
      <c r="J122" s="1">
        <f t="shared" si="5"/>
        <v>0</v>
      </c>
      <c r="K122" s="1">
        <f t="shared" si="6"/>
        <v>0</v>
      </c>
    </row>
    <row r="123" spans="1:11" ht="20.100000000000001" customHeight="1">
      <c r="A123" s="52"/>
      <c r="B123" s="5"/>
      <c r="C123" s="5"/>
      <c r="D123" s="5"/>
      <c r="E123" s="29"/>
      <c r="F123" s="5"/>
      <c r="G123" s="5"/>
      <c r="H123" s="5"/>
      <c r="I123" s="1">
        <f t="shared" si="4"/>
        <v>0</v>
      </c>
      <c r="J123" s="1">
        <f t="shared" si="5"/>
        <v>0</v>
      </c>
      <c r="K123" s="1">
        <f t="shared" si="6"/>
        <v>0</v>
      </c>
    </row>
    <row r="124" spans="1:11" ht="20.100000000000001" customHeight="1">
      <c r="A124" s="52"/>
      <c r="B124" s="5"/>
      <c r="C124" s="5"/>
      <c r="D124" s="5"/>
      <c r="E124" s="29"/>
      <c r="F124" s="5"/>
      <c r="G124" s="5"/>
      <c r="H124" s="5"/>
      <c r="I124" s="1">
        <f t="shared" si="4"/>
        <v>0</v>
      </c>
      <c r="J124" s="1">
        <f t="shared" si="5"/>
        <v>0</v>
      </c>
      <c r="K124" s="1">
        <f t="shared" si="6"/>
        <v>0</v>
      </c>
    </row>
    <row r="125" spans="1:11" ht="35.25" customHeight="1">
      <c r="A125" s="130" t="s">
        <v>15</v>
      </c>
      <c r="B125" s="131"/>
      <c r="C125" s="131"/>
      <c r="D125" s="131"/>
      <c r="E125" s="131"/>
      <c r="F125" s="132"/>
      <c r="G125" s="133">
        <f>SUM(D:D)</f>
        <v>17187.099999999999</v>
      </c>
      <c r="H125" s="133"/>
      <c r="I125" s="1">
        <f>SUMIF(G:G,"ابوبكر",D:D)</f>
        <v>948</v>
      </c>
      <c r="J125" s="1">
        <f>SUMIF(G:G,"يونس",D:D)</f>
        <v>12869.1</v>
      </c>
      <c r="K125" s="1">
        <f>SUMIF(G:G,"كمال",D:D)</f>
        <v>3370</v>
      </c>
    </row>
    <row r="126" spans="1:11">
      <c r="H126">
        <f>G125</f>
        <v>17187.099999999999</v>
      </c>
    </row>
    <row r="130" spans="3:3">
      <c r="C130" s="79"/>
    </row>
  </sheetData>
  <mergeCells count="4">
    <mergeCell ref="M10:N11"/>
    <mergeCell ref="A125:F125"/>
    <mergeCell ref="G125:H125"/>
    <mergeCell ref="A1:G1"/>
  </mergeCells>
  <hyperlinks>
    <hyperlink ref="M10:N11" location="'الرئيسية1 '!A1" display="القائمة الرئيسية"/>
  </hyperlink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rightToLeft="1" zoomScale="70" zoomScaleNormal="70" workbookViewId="0">
      <selection activeCell="M7" sqref="M7:N8"/>
    </sheetView>
  </sheetViews>
  <sheetFormatPr defaultRowHeight="15"/>
  <cols>
    <col min="1" max="1" width="19.21875" customWidth="1"/>
    <col min="2" max="2" width="11" customWidth="1"/>
    <col min="3" max="3" width="12.33203125" customWidth="1"/>
    <col min="4" max="4" width="13.109375" customWidth="1"/>
    <col min="5" max="5" width="11.21875" customWidth="1"/>
    <col min="6" max="6" width="12.44140625" customWidth="1"/>
    <col min="7" max="7" width="11" customWidth="1"/>
    <col min="8" max="8" width="15.6640625" customWidth="1"/>
    <col min="9" max="11" width="9" customWidth="1"/>
    <col min="13" max="13" width="13.6640625" customWidth="1"/>
    <col min="14" max="14" width="14.88671875" customWidth="1"/>
    <col min="15" max="15" width="13.77734375" customWidth="1"/>
  </cols>
  <sheetData>
    <row r="1" spans="1:16" ht="52.5" customHeight="1">
      <c r="A1" s="134" t="s">
        <v>132</v>
      </c>
      <c r="B1" s="134"/>
      <c r="C1" s="134"/>
      <c r="D1" s="134"/>
      <c r="E1" s="134"/>
      <c r="F1" s="134"/>
      <c r="G1" s="134"/>
      <c r="H1" s="134"/>
    </row>
    <row r="2" spans="1:16" ht="45.75" customHeight="1">
      <c r="A2" s="4" t="s">
        <v>8</v>
      </c>
      <c r="B2" s="4" t="s">
        <v>9</v>
      </c>
      <c r="C2" s="4" t="s">
        <v>10</v>
      </c>
      <c r="D2" s="4" t="s">
        <v>11</v>
      </c>
      <c r="E2" s="4" t="s">
        <v>133</v>
      </c>
      <c r="F2" s="4" t="s">
        <v>14</v>
      </c>
      <c r="G2" s="4" t="s">
        <v>13</v>
      </c>
      <c r="H2" s="4" t="s">
        <v>6</v>
      </c>
      <c r="I2" s="6" t="s">
        <v>18</v>
      </c>
      <c r="J2" s="6" t="s">
        <v>19</v>
      </c>
      <c r="K2" s="6" t="s">
        <v>20</v>
      </c>
    </row>
    <row r="3" spans="1:16" ht="20.100000000000001" customHeight="1">
      <c r="A3" s="27" t="s">
        <v>28</v>
      </c>
      <c r="B3" s="24">
        <v>20</v>
      </c>
      <c r="C3" s="14">
        <v>5</v>
      </c>
      <c r="D3" s="5">
        <f t="shared" ref="D3:D7" si="0">B3*C3</f>
        <v>100</v>
      </c>
      <c r="E3" s="22">
        <v>42767</v>
      </c>
      <c r="F3" s="5">
        <v>0</v>
      </c>
      <c r="G3" s="23" t="s">
        <v>18</v>
      </c>
      <c r="H3" s="5"/>
      <c r="I3" s="2">
        <f>IF(G3="ابوبكر",D3,0)</f>
        <v>100</v>
      </c>
      <c r="J3" s="2">
        <f>IF(G3="يونس",D3,0)</f>
        <v>0</v>
      </c>
      <c r="K3" s="2">
        <f>IF(G3="كمال",D3,0)</f>
        <v>0</v>
      </c>
    </row>
    <row r="4" spans="1:16" ht="20.100000000000001" customHeight="1">
      <c r="A4" s="52" t="s">
        <v>29</v>
      </c>
      <c r="B4" s="24">
        <v>20</v>
      </c>
      <c r="C4" s="14">
        <v>7</v>
      </c>
      <c r="D4" s="5">
        <f t="shared" si="0"/>
        <v>140</v>
      </c>
      <c r="E4" s="22">
        <v>42767</v>
      </c>
      <c r="F4" s="5">
        <v>0</v>
      </c>
      <c r="G4" s="23" t="s">
        <v>18</v>
      </c>
      <c r="H4" s="5"/>
      <c r="I4" s="2">
        <f t="shared" ref="I4:I23" si="1">IF(G4="ابوبكر",D4,0)</f>
        <v>140</v>
      </c>
      <c r="J4" s="2">
        <f t="shared" ref="J4:J23" si="2">IF(G4="يونس",D4,0)</f>
        <v>0</v>
      </c>
      <c r="K4" s="2">
        <f t="shared" ref="K4:K23" si="3">IF(G4="كمال",D4,0)</f>
        <v>0</v>
      </c>
      <c r="M4" s="42">
        <f>'الرئيسية1 '!N19</f>
        <v>0</v>
      </c>
      <c r="N4" s="80" t="str">
        <f>'الرئيسية1 '!J19</f>
        <v>&lt;10/10/3000</v>
      </c>
      <c r="O4" s="80" t="str">
        <f>'الرئيسية1 '!E19</f>
        <v>&gt;30/9/2016</v>
      </c>
      <c r="P4" s="42">
        <f>SUMIFS(D3:D23,E3:E23,O4,E3:E23,N4,G3:G23,M4)</f>
        <v>0</v>
      </c>
    </row>
    <row r="5" spans="1:16" ht="20.100000000000001" customHeight="1">
      <c r="A5" s="52" t="s">
        <v>30</v>
      </c>
      <c r="B5" s="24">
        <v>110</v>
      </c>
      <c r="C5" s="14">
        <v>1</v>
      </c>
      <c r="D5" s="5">
        <f t="shared" si="0"/>
        <v>110</v>
      </c>
      <c r="E5" s="22">
        <v>42771</v>
      </c>
      <c r="F5" s="5">
        <v>0</v>
      </c>
      <c r="G5" s="23" t="s">
        <v>20</v>
      </c>
      <c r="H5" s="5"/>
      <c r="I5" s="2">
        <f t="shared" si="1"/>
        <v>0</v>
      </c>
      <c r="J5" s="2">
        <f t="shared" si="2"/>
        <v>0</v>
      </c>
      <c r="K5" s="2">
        <f t="shared" si="3"/>
        <v>110</v>
      </c>
    </row>
    <row r="6" spans="1:16" ht="20.100000000000001" customHeight="1">
      <c r="A6" s="52" t="s">
        <v>25</v>
      </c>
      <c r="B6" s="24">
        <v>100</v>
      </c>
      <c r="C6" s="14">
        <v>1</v>
      </c>
      <c r="D6" s="5">
        <f t="shared" si="0"/>
        <v>100</v>
      </c>
      <c r="E6" s="22">
        <v>42741</v>
      </c>
      <c r="F6" s="5">
        <v>0</v>
      </c>
      <c r="G6" s="23" t="s">
        <v>20</v>
      </c>
      <c r="H6" s="5"/>
      <c r="I6" s="2">
        <f t="shared" si="1"/>
        <v>0</v>
      </c>
      <c r="J6" s="2">
        <f t="shared" si="2"/>
        <v>0</v>
      </c>
      <c r="K6" s="2">
        <f t="shared" si="3"/>
        <v>100</v>
      </c>
    </row>
    <row r="7" spans="1:16" ht="20.100000000000001" customHeight="1">
      <c r="A7" s="5"/>
      <c r="B7" s="5"/>
      <c r="C7" s="5"/>
      <c r="D7" s="5">
        <f t="shared" si="0"/>
        <v>0</v>
      </c>
      <c r="E7" s="5"/>
      <c r="F7" s="5"/>
      <c r="G7" s="5"/>
      <c r="H7" s="5"/>
      <c r="I7" s="2">
        <f t="shared" si="1"/>
        <v>0</v>
      </c>
      <c r="J7" s="2">
        <f t="shared" si="2"/>
        <v>0</v>
      </c>
      <c r="K7" s="2">
        <f t="shared" si="3"/>
        <v>0</v>
      </c>
      <c r="M7" s="129" t="s">
        <v>17</v>
      </c>
      <c r="N7" s="129"/>
    </row>
    <row r="8" spans="1:16" ht="20.100000000000001" customHeight="1">
      <c r="A8" s="3"/>
      <c r="B8" s="3"/>
      <c r="C8" s="3"/>
      <c r="D8" s="3">
        <f t="shared" ref="D8:D23" si="4">B8*C8</f>
        <v>0</v>
      </c>
      <c r="E8" s="3"/>
      <c r="F8" s="3"/>
      <c r="G8" s="3"/>
      <c r="H8" s="3"/>
      <c r="I8" s="2">
        <f t="shared" si="1"/>
        <v>0</v>
      </c>
      <c r="J8" s="2">
        <f t="shared" si="2"/>
        <v>0</v>
      </c>
      <c r="K8" s="2">
        <f t="shared" si="3"/>
        <v>0</v>
      </c>
      <c r="M8" s="129"/>
      <c r="N8" s="129"/>
    </row>
    <row r="9" spans="1:16" ht="20.100000000000001" customHeight="1">
      <c r="A9" s="3"/>
      <c r="B9" s="3"/>
      <c r="C9" s="3"/>
      <c r="D9" s="3">
        <f t="shared" si="4"/>
        <v>0</v>
      </c>
      <c r="E9" s="3"/>
      <c r="F9" s="3"/>
      <c r="G9" s="3"/>
      <c r="H9" s="3"/>
      <c r="I9" s="2">
        <f t="shared" si="1"/>
        <v>0</v>
      </c>
      <c r="J9" s="2">
        <f t="shared" si="2"/>
        <v>0</v>
      </c>
      <c r="K9" s="2">
        <f t="shared" si="3"/>
        <v>0</v>
      </c>
    </row>
    <row r="10" spans="1:16" ht="20.100000000000001" customHeight="1">
      <c r="A10" s="3"/>
      <c r="B10" s="3"/>
      <c r="C10" s="3"/>
      <c r="D10" s="3">
        <f t="shared" si="4"/>
        <v>0</v>
      </c>
      <c r="E10" s="3"/>
      <c r="F10" s="3"/>
      <c r="G10" s="3"/>
      <c r="H10" s="3"/>
      <c r="I10" s="2">
        <f t="shared" si="1"/>
        <v>0</v>
      </c>
      <c r="J10" s="2">
        <f t="shared" si="2"/>
        <v>0</v>
      </c>
      <c r="K10" s="2">
        <f t="shared" si="3"/>
        <v>0</v>
      </c>
    </row>
    <row r="11" spans="1:16" ht="20.100000000000001" customHeight="1">
      <c r="A11" s="3"/>
      <c r="B11" s="3"/>
      <c r="C11" s="3"/>
      <c r="D11" s="3">
        <f t="shared" si="4"/>
        <v>0</v>
      </c>
      <c r="E11" s="3"/>
      <c r="F11" s="3"/>
      <c r="G11" s="3"/>
      <c r="H11" s="3"/>
      <c r="I11" s="2">
        <f t="shared" si="1"/>
        <v>0</v>
      </c>
      <c r="J11" s="2">
        <f t="shared" si="2"/>
        <v>0</v>
      </c>
      <c r="K11" s="2">
        <f t="shared" si="3"/>
        <v>0</v>
      </c>
    </row>
    <row r="12" spans="1:16" ht="20.100000000000001" customHeight="1">
      <c r="A12" s="3"/>
      <c r="B12" s="3"/>
      <c r="C12" s="3"/>
      <c r="D12" s="3">
        <f t="shared" si="4"/>
        <v>0</v>
      </c>
      <c r="E12" s="3"/>
      <c r="F12" s="3"/>
      <c r="G12" s="3"/>
      <c r="H12" s="3"/>
      <c r="I12" s="2">
        <f t="shared" si="1"/>
        <v>0</v>
      </c>
      <c r="J12" s="2">
        <f t="shared" si="2"/>
        <v>0</v>
      </c>
      <c r="K12" s="2">
        <f t="shared" si="3"/>
        <v>0</v>
      </c>
    </row>
    <row r="13" spans="1:16" ht="20.100000000000001" customHeight="1">
      <c r="A13" s="3"/>
      <c r="B13" s="3"/>
      <c r="C13" s="3"/>
      <c r="D13" s="3">
        <f t="shared" si="4"/>
        <v>0</v>
      </c>
      <c r="E13" s="3"/>
      <c r="F13" s="3"/>
      <c r="G13" s="3"/>
      <c r="H13" s="3"/>
      <c r="I13" s="2">
        <f t="shared" si="1"/>
        <v>0</v>
      </c>
      <c r="J13" s="2">
        <f t="shared" si="2"/>
        <v>0</v>
      </c>
      <c r="K13" s="2">
        <f t="shared" si="3"/>
        <v>0</v>
      </c>
    </row>
    <row r="14" spans="1:16" ht="20.100000000000001" customHeight="1">
      <c r="A14" s="3"/>
      <c r="B14" s="3"/>
      <c r="C14" s="3"/>
      <c r="D14" s="3">
        <f t="shared" si="4"/>
        <v>0</v>
      </c>
      <c r="E14" s="3"/>
      <c r="F14" s="3"/>
      <c r="G14" s="3"/>
      <c r="H14" s="3"/>
      <c r="I14" s="2">
        <f t="shared" si="1"/>
        <v>0</v>
      </c>
      <c r="J14" s="2">
        <f t="shared" si="2"/>
        <v>0</v>
      </c>
      <c r="K14" s="2">
        <f t="shared" si="3"/>
        <v>0</v>
      </c>
    </row>
    <row r="15" spans="1:16" ht="20.100000000000001" customHeight="1">
      <c r="A15" s="3"/>
      <c r="B15" s="3"/>
      <c r="C15" s="3"/>
      <c r="D15" s="3">
        <f t="shared" si="4"/>
        <v>0</v>
      </c>
      <c r="E15" s="3"/>
      <c r="F15" s="3"/>
      <c r="G15" s="3"/>
      <c r="H15" s="3"/>
      <c r="I15" s="2">
        <f t="shared" si="1"/>
        <v>0</v>
      </c>
      <c r="J15" s="2">
        <f t="shared" si="2"/>
        <v>0</v>
      </c>
      <c r="K15" s="2">
        <f t="shared" si="3"/>
        <v>0</v>
      </c>
    </row>
    <row r="16" spans="1:16" ht="20.100000000000001" customHeight="1">
      <c r="A16" s="3"/>
      <c r="B16" s="3"/>
      <c r="C16" s="3"/>
      <c r="D16" s="3">
        <f t="shared" si="4"/>
        <v>0</v>
      </c>
      <c r="E16" s="3"/>
      <c r="F16" s="3"/>
      <c r="G16" s="3"/>
      <c r="H16" s="3"/>
      <c r="I16" s="2">
        <f t="shared" si="1"/>
        <v>0</v>
      </c>
      <c r="J16" s="2">
        <f t="shared" si="2"/>
        <v>0</v>
      </c>
      <c r="K16" s="2">
        <f t="shared" si="3"/>
        <v>0</v>
      </c>
    </row>
    <row r="17" spans="1:11" ht="20.100000000000001" customHeight="1">
      <c r="A17" s="3"/>
      <c r="B17" s="3"/>
      <c r="C17" s="3"/>
      <c r="D17" s="3">
        <f t="shared" si="4"/>
        <v>0</v>
      </c>
      <c r="E17" s="3"/>
      <c r="F17" s="3"/>
      <c r="G17" s="3"/>
      <c r="H17" s="3"/>
      <c r="I17" s="2">
        <f t="shared" si="1"/>
        <v>0</v>
      </c>
      <c r="J17" s="2">
        <f t="shared" si="2"/>
        <v>0</v>
      </c>
      <c r="K17" s="2">
        <f t="shared" si="3"/>
        <v>0</v>
      </c>
    </row>
    <row r="18" spans="1:11" ht="20.100000000000001" customHeight="1">
      <c r="A18" s="3"/>
      <c r="B18" s="3"/>
      <c r="C18" s="3"/>
      <c r="D18" s="3">
        <f t="shared" si="4"/>
        <v>0</v>
      </c>
      <c r="E18" s="3"/>
      <c r="F18" s="3"/>
      <c r="G18" s="3"/>
      <c r="H18" s="3"/>
      <c r="I18" s="2">
        <f t="shared" si="1"/>
        <v>0</v>
      </c>
      <c r="J18" s="2">
        <f t="shared" si="2"/>
        <v>0</v>
      </c>
      <c r="K18" s="2">
        <f t="shared" si="3"/>
        <v>0</v>
      </c>
    </row>
    <row r="19" spans="1:11" ht="20.100000000000001" customHeight="1">
      <c r="A19" s="3"/>
      <c r="B19" s="3"/>
      <c r="C19" s="3"/>
      <c r="D19" s="3">
        <f t="shared" si="4"/>
        <v>0</v>
      </c>
      <c r="E19" s="3"/>
      <c r="F19" s="3"/>
      <c r="G19" s="3"/>
      <c r="H19" s="3"/>
      <c r="I19" s="2">
        <f t="shared" si="1"/>
        <v>0</v>
      </c>
      <c r="J19" s="2">
        <f t="shared" si="2"/>
        <v>0</v>
      </c>
      <c r="K19" s="2">
        <f t="shared" si="3"/>
        <v>0</v>
      </c>
    </row>
    <row r="20" spans="1:11" ht="20.100000000000001" customHeight="1">
      <c r="A20" s="3"/>
      <c r="B20" s="3"/>
      <c r="C20" s="3"/>
      <c r="D20" s="3">
        <f t="shared" si="4"/>
        <v>0</v>
      </c>
      <c r="E20" s="3"/>
      <c r="F20" s="3"/>
      <c r="G20" s="3"/>
      <c r="H20" s="3"/>
      <c r="I20" s="2">
        <f t="shared" si="1"/>
        <v>0</v>
      </c>
      <c r="J20" s="2">
        <f t="shared" si="2"/>
        <v>0</v>
      </c>
      <c r="K20" s="2">
        <f t="shared" si="3"/>
        <v>0</v>
      </c>
    </row>
    <row r="21" spans="1:11" ht="20.100000000000001" customHeight="1">
      <c r="A21" s="3"/>
      <c r="B21" s="3"/>
      <c r="C21" s="3"/>
      <c r="D21" s="3">
        <f t="shared" si="4"/>
        <v>0</v>
      </c>
      <c r="E21" s="3"/>
      <c r="F21" s="3"/>
      <c r="G21" s="3"/>
      <c r="H21" s="3"/>
      <c r="I21" s="2">
        <f t="shared" si="1"/>
        <v>0</v>
      </c>
      <c r="J21" s="2">
        <f t="shared" si="2"/>
        <v>0</v>
      </c>
      <c r="K21" s="2">
        <f t="shared" si="3"/>
        <v>0</v>
      </c>
    </row>
    <row r="22" spans="1:11" ht="20.100000000000001" customHeight="1">
      <c r="A22" s="3"/>
      <c r="B22" s="3"/>
      <c r="C22" s="3"/>
      <c r="D22" s="3">
        <f t="shared" si="4"/>
        <v>0</v>
      </c>
      <c r="E22" s="3"/>
      <c r="F22" s="3"/>
      <c r="G22" s="3"/>
      <c r="H22" s="3"/>
      <c r="I22" s="2">
        <f t="shared" si="1"/>
        <v>0</v>
      </c>
      <c r="J22" s="2">
        <f t="shared" si="2"/>
        <v>0</v>
      </c>
      <c r="K22" s="2">
        <f t="shared" si="3"/>
        <v>0</v>
      </c>
    </row>
    <row r="23" spans="1:11" ht="20.100000000000001" customHeight="1">
      <c r="A23" s="3"/>
      <c r="B23" s="3"/>
      <c r="C23" s="3"/>
      <c r="D23" s="3">
        <f t="shared" si="4"/>
        <v>0</v>
      </c>
      <c r="E23" s="3"/>
      <c r="F23" s="3"/>
      <c r="G23" s="3"/>
      <c r="H23" s="3"/>
      <c r="I23" s="2">
        <f t="shared" si="1"/>
        <v>0</v>
      </c>
      <c r="J23" s="2">
        <f t="shared" si="2"/>
        <v>0</v>
      </c>
      <c r="K23" s="2">
        <f t="shared" si="3"/>
        <v>0</v>
      </c>
    </row>
    <row r="24" spans="1:11" ht="35.25" customHeight="1">
      <c r="A24" s="124" t="s">
        <v>15</v>
      </c>
      <c r="B24" s="125"/>
      <c r="C24" s="125"/>
      <c r="D24" s="125"/>
      <c r="E24" s="125"/>
      <c r="F24" s="126"/>
      <c r="G24" s="127">
        <f>SUM(D3:D23)</f>
        <v>450</v>
      </c>
      <c r="H24" s="128"/>
      <c r="I24" s="2">
        <f>SUM(I3:I23)</f>
        <v>240</v>
      </c>
      <c r="J24" s="2">
        <f>SUM(J3:J23)</f>
        <v>0</v>
      </c>
      <c r="K24" s="2">
        <f>SUM(K3:K23)</f>
        <v>210</v>
      </c>
    </row>
    <row r="25" spans="1:11">
      <c r="H25">
        <f>G24</f>
        <v>450</v>
      </c>
    </row>
    <row r="29" spans="1:11">
      <c r="C29" s="79"/>
    </row>
  </sheetData>
  <mergeCells count="4">
    <mergeCell ref="A24:F24"/>
    <mergeCell ref="G24:H24"/>
    <mergeCell ref="M7:N8"/>
    <mergeCell ref="A1:H1"/>
  </mergeCells>
  <hyperlinks>
    <hyperlink ref="M7:N8" location="'الرئيسية1 '!A1" display="القائمة الرئيسية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rightToLeft="1" zoomScale="70" zoomScaleNormal="70" workbookViewId="0">
      <selection activeCell="M8" sqref="M8:N9"/>
    </sheetView>
  </sheetViews>
  <sheetFormatPr defaultRowHeight="15"/>
  <cols>
    <col min="1" max="1" width="19.21875" customWidth="1"/>
    <col min="2" max="2" width="11" customWidth="1"/>
    <col min="3" max="3" width="12.33203125" customWidth="1"/>
    <col min="4" max="4" width="13.109375" customWidth="1"/>
    <col min="5" max="5" width="11.21875" customWidth="1"/>
    <col min="6" max="6" width="12.44140625" customWidth="1"/>
    <col min="7" max="7" width="11" customWidth="1"/>
    <col min="8" max="8" width="15.6640625" customWidth="1"/>
    <col min="9" max="11" width="9" customWidth="1"/>
    <col min="13" max="13" width="11" customWidth="1"/>
    <col min="14" max="14" width="15.21875" customWidth="1"/>
    <col min="15" max="15" width="15.6640625" customWidth="1"/>
  </cols>
  <sheetData>
    <row r="1" spans="1:16" ht="38.25" customHeight="1">
      <c r="A1" s="135" t="s">
        <v>37</v>
      </c>
      <c r="B1" s="135"/>
      <c r="C1" s="135"/>
      <c r="D1" s="135"/>
      <c r="E1" s="135"/>
      <c r="F1" s="135"/>
      <c r="G1" s="135"/>
      <c r="H1" s="135"/>
    </row>
    <row r="2" spans="1:16" ht="45.75" customHeight="1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14</v>
      </c>
      <c r="G2" s="4" t="s">
        <v>13</v>
      </c>
      <c r="H2" s="4" t="s">
        <v>6</v>
      </c>
      <c r="I2" s="6" t="s">
        <v>18</v>
      </c>
      <c r="J2" s="6" t="s">
        <v>19</v>
      </c>
      <c r="K2" s="6" t="s">
        <v>20</v>
      </c>
    </row>
    <row r="3" spans="1:16" ht="20.100000000000001" customHeight="1">
      <c r="A3" s="27" t="s">
        <v>28</v>
      </c>
      <c r="B3" s="24">
        <v>20</v>
      </c>
      <c r="C3" s="14">
        <v>5</v>
      </c>
      <c r="D3" s="5">
        <f t="shared" ref="D3:D6" si="0">B3*C3</f>
        <v>100</v>
      </c>
      <c r="E3" s="22">
        <v>42767</v>
      </c>
      <c r="F3" s="5">
        <v>0</v>
      </c>
      <c r="G3" s="23" t="s">
        <v>18</v>
      </c>
      <c r="H3" s="3"/>
      <c r="I3" s="2">
        <f>IF(G3="ابوبكر",D3,0)</f>
        <v>100</v>
      </c>
      <c r="J3" s="2">
        <f>IF(G3="يونس",D3,0)</f>
        <v>0</v>
      </c>
      <c r="K3" s="2">
        <f>IF(G3="كمال",D3,0)</f>
        <v>0</v>
      </c>
    </row>
    <row r="4" spans="1:16" ht="20.100000000000001" customHeight="1">
      <c r="A4" s="52" t="s">
        <v>29</v>
      </c>
      <c r="B4" s="24">
        <v>20</v>
      </c>
      <c r="C4" s="14">
        <v>7</v>
      </c>
      <c r="D4" s="5">
        <f t="shared" si="0"/>
        <v>140</v>
      </c>
      <c r="E4" s="22">
        <v>42767</v>
      </c>
      <c r="F4" s="5">
        <v>0</v>
      </c>
      <c r="G4" s="23" t="s">
        <v>18</v>
      </c>
      <c r="H4" s="3"/>
      <c r="I4" s="2">
        <f t="shared" ref="I4:I23" si="1">IF(G4="ابوبكر",D4,0)</f>
        <v>140</v>
      </c>
      <c r="J4" s="2">
        <f t="shared" ref="J4:J23" si="2">IF(G4="يونس",D4,0)</f>
        <v>0</v>
      </c>
      <c r="K4" s="2">
        <f t="shared" ref="K4:K23" si="3">IF(G4="كمال",D4,0)</f>
        <v>0</v>
      </c>
      <c r="M4" s="42">
        <f>'الرئيسية1 '!N19</f>
        <v>0</v>
      </c>
      <c r="N4" s="80" t="str">
        <f>'الرئيسية1 '!J19</f>
        <v>&lt;10/10/3000</v>
      </c>
      <c r="O4" s="80" t="str">
        <f>'الرئيسية1 '!E19</f>
        <v>&gt;30/9/2016</v>
      </c>
      <c r="P4" s="42">
        <f>SUMIFS(D3:D23,E3:E23,O4,E3:E23,N4,G3:G23,M4)</f>
        <v>0</v>
      </c>
    </row>
    <row r="5" spans="1:16" ht="20.100000000000001" customHeight="1">
      <c r="A5" s="52" t="s">
        <v>30</v>
      </c>
      <c r="B5" s="24">
        <v>110</v>
      </c>
      <c r="C5" s="14">
        <v>1</v>
      </c>
      <c r="D5" s="5">
        <f t="shared" si="0"/>
        <v>110</v>
      </c>
      <c r="E5" s="22">
        <v>42771</v>
      </c>
      <c r="F5" s="5">
        <v>0</v>
      </c>
      <c r="G5" s="23" t="s">
        <v>20</v>
      </c>
      <c r="H5" s="3"/>
      <c r="I5" s="2">
        <f t="shared" si="1"/>
        <v>0</v>
      </c>
      <c r="J5" s="2">
        <f t="shared" si="2"/>
        <v>0</v>
      </c>
      <c r="K5" s="2">
        <f t="shared" si="3"/>
        <v>110</v>
      </c>
    </row>
    <row r="6" spans="1:16" ht="20.100000000000001" customHeight="1">
      <c r="A6" s="52" t="s">
        <v>25</v>
      </c>
      <c r="B6" s="24">
        <v>100</v>
      </c>
      <c r="C6" s="14">
        <v>1</v>
      </c>
      <c r="D6" s="5">
        <f t="shared" si="0"/>
        <v>100</v>
      </c>
      <c r="E6" s="22">
        <v>42741</v>
      </c>
      <c r="F6" s="5">
        <v>0</v>
      </c>
      <c r="G6" s="23" t="s">
        <v>20</v>
      </c>
      <c r="H6" s="3"/>
      <c r="I6" s="2">
        <f t="shared" si="1"/>
        <v>0</v>
      </c>
      <c r="J6" s="2">
        <f t="shared" si="2"/>
        <v>0</v>
      </c>
      <c r="K6" s="2">
        <f t="shared" si="3"/>
        <v>100</v>
      </c>
    </row>
    <row r="7" spans="1:16" ht="20.100000000000001" customHeight="1">
      <c r="A7" s="3"/>
      <c r="B7" s="3"/>
      <c r="C7" s="3"/>
      <c r="D7" s="3">
        <f t="shared" ref="D7:D23" si="4">B7*C7</f>
        <v>0</v>
      </c>
      <c r="E7" s="3"/>
      <c r="F7" s="3"/>
      <c r="G7" s="3"/>
      <c r="H7" s="3"/>
      <c r="I7" s="2">
        <f t="shared" si="1"/>
        <v>0</v>
      </c>
      <c r="J7" s="2">
        <f t="shared" si="2"/>
        <v>0</v>
      </c>
      <c r="K7" s="2">
        <f t="shared" si="3"/>
        <v>0</v>
      </c>
    </row>
    <row r="8" spans="1:16" ht="20.100000000000001" customHeight="1">
      <c r="A8" s="3"/>
      <c r="B8" s="3"/>
      <c r="C8" s="3"/>
      <c r="D8" s="3">
        <f t="shared" si="4"/>
        <v>0</v>
      </c>
      <c r="E8" s="3"/>
      <c r="F8" s="3"/>
      <c r="G8" s="3"/>
      <c r="H8" s="3"/>
      <c r="I8" s="2">
        <f t="shared" si="1"/>
        <v>0</v>
      </c>
      <c r="J8" s="2">
        <f t="shared" si="2"/>
        <v>0</v>
      </c>
      <c r="K8" s="2">
        <f t="shared" si="3"/>
        <v>0</v>
      </c>
      <c r="M8" s="129" t="s">
        <v>17</v>
      </c>
      <c r="N8" s="129"/>
    </row>
    <row r="9" spans="1:16" ht="20.100000000000001" customHeight="1">
      <c r="A9" s="3"/>
      <c r="B9" s="3"/>
      <c r="C9" s="3"/>
      <c r="D9" s="3">
        <f t="shared" si="4"/>
        <v>0</v>
      </c>
      <c r="E9" s="3"/>
      <c r="F9" s="3"/>
      <c r="G9" s="3"/>
      <c r="H9" s="3"/>
      <c r="I9" s="2">
        <f t="shared" si="1"/>
        <v>0</v>
      </c>
      <c r="J9" s="2">
        <f t="shared" si="2"/>
        <v>0</v>
      </c>
      <c r="K9" s="2">
        <f t="shared" si="3"/>
        <v>0</v>
      </c>
      <c r="M9" s="129"/>
      <c r="N9" s="129"/>
    </row>
    <row r="10" spans="1:16" ht="20.100000000000001" customHeight="1">
      <c r="A10" s="3"/>
      <c r="B10" s="3"/>
      <c r="C10" s="3"/>
      <c r="D10" s="3">
        <f t="shared" si="4"/>
        <v>0</v>
      </c>
      <c r="E10" s="3"/>
      <c r="F10" s="3"/>
      <c r="G10" s="3"/>
      <c r="H10" s="3"/>
      <c r="I10" s="2">
        <f t="shared" si="1"/>
        <v>0</v>
      </c>
      <c r="J10" s="2">
        <f t="shared" si="2"/>
        <v>0</v>
      </c>
      <c r="K10" s="2">
        <f t="shared" si="3"/>
        <v>0</v>
      </c>
    </row>
    <row r="11" spans="1:16" ht="20.100000000000001" customHeight="1">
      <c r="A11" s="3"/>
      <c r="B11" s="3"/>
      <c r="C11" s="3"/>
      <c r="D11" s="3">
        <f t="shared" si="4"/>
        <v>0</v>
      </c>
      <c r="E11" s="3"/>
      <c r="F11" s="3"/>
      <c r="G11" s="3"/>
      <c r="H11" s="3"/>
      <c r="I11" s="2">
        <f t="shared" si="1"/>
        <v>0</v>
      </c>
      <c r="J11" s="2">
        <f t="shared" si="2"/>
        <v>0</v>
      </c>
      <c r="K11" s="2">
        <f t="shared" si="3"/>
        <v>0</v>
      </c>
    </row>
    <row r="12" spans="1:16" ht="20.100000000000001" customHeight="1">
      <c r="A12" s="3"/>
      <c r="B12" s="3"/>
      <c r="C12" s="3"/>
      <c r="D12" s="3">
        <f t="shared" si="4"/>
        <v>0</v>
      </c>
      <c r="E12" s="3"/>
      <c r="F12" s="3"/>
      <c r="G12" s="3"/>
      <c r="H12" s="3"/>
      <c r="I12" s="2">
        <f t="shared" si="1"/>
        <v>0</v>
      </c>
      <c r="J12" s="2">
        <f t="shared" si="2"/>
        <v>0</v>
      </c>
      <c r="K12" s="2">
        <f t="shared" si="3"/>
        <v>0</v>
      </c>
    </row>
    <row r="13" spans="1:16" ht="20.100000000000001" customHeight="1">
      <c r="A13" s="3"/>
      <c r="B13" s="3"/>
      <c r="C13" s="3"/>
      <c r="D13" s="3">
        <f t="shared" si="4"/>
        <v>0</v>
      </c>
      <c r="E13" s="3"/>
      <c r="F13" s="3"/>
      <c r="G13" s="3"/>
      <c r="H13" s="3"/>
      <c r="I13" s="2">
        <f t="shared" si="1"/>
        <v>0</v>
      </c>
      <c r="J13" s="2">
        <f t="shared" si="2"/>
        <v>0</v>
      </c>
      <c r="K13" s="2">
        <f t="shared" si="3"/>
        <v>0</v>
      </c>
    </row>
    <row r="14" spans="1:16" ht="20.100000000000001" customHeight="1">
      <c r="A14" s="3"/>
      <c r="B14" s="3"/>
      <c r="C14" s="3"/>
      <c r="D14" s="3">
        <f t="shared" si="4"/>
        <v>0</v>
      </c>
      <c r="E14" s="3"/>
      <c r="F14" s="3"/>
      <c r="G14" s="3"/>
      <c r="H14" s="3"/>
      <c r="I14" s="2">
        <f t="shared" si="1"/>
        <v>0</v>
      </c>
      <c r="J14" s="2">
        <f t="shared" si="2"/>
        <v>0</v>
      </c>
      <c r="K14" s="2">
        <f t="shared" si="3"/>
        <v>0</v>
      </c>
    </row>
    <row r="15" spans="1:16" ht="20.100000000000001" customHeight="1">
      <c r="A15" s="3"/>
      <c r="B15" s="3"/>
      <c r="C15" s="3"/>
      <c r="D15" s="3">
        <f t="shared" si="4"/>
        <v>0</v>
      </c>
      <c r="E15" s="3"/>
      <c r="F15" s="3"/>
      <c r="G15" s="3"/>
      <c r="H15" s="3"/>
      <c r="I15" s="2">
        <f t="shared" si="1"/>
        <v>0</v>
      </c>
      <c r="J15" s="2">
        <f t="shared" si="2"/>
        <v>0</v>
      </c>
      <c r="K15" s="2">
        <f t="shared" si="3"/>
        <v>0</v>
      </c>
    </row>
    <row r="16" spans="1:16" ht="20.100000000000001" customHeight="1">
      <c r="A16" s="3"/>
      <c r="B16" s="3"/>
      <c r="C16" s="3"/>
      <c r="D16" s="3">
        <f t="shared" si="4"/>
        <v>0</v>
      </c>
      <c r="E16" s="3"/>
      <c r="F16" s="3"/>
      <c r="G16" s="3"/>
      <c r="H16" s="3"/>
      <c r="I16" s="2">
        <f t="shared" si="1"/>
        <v>0</v>
      </c>
      <c r="J16" s="2">
        <f t="shared" si="2"/>
        <v>0</v>
      </c>
      <c r="K16" s="2">
        <f t="shared" si="3"/>
        <v>0</v>
      </c>
    </row>
    <row r="17" spans="1:11" ht="20.100000000000001" customHeight="1">
      <c r="A17" s="3"/>
      <c r="B17" s="3"/>
      <c r="C17" s="3"/>
      <c r="D17" s="3">
        <f t="shared" si="4"/>
        <v>0</v>
      </c>
      <c r="E17" s="3"/>
      <c r="F17" s="3"/>
      <c r="G17" s="3"/>
      <c r="H17" s="3"/>
      <c r="I17" s="2">
        <f t="shared" si="1"/>
        <v>0</v>
      </c>
      <c r="J17" s="2">
        <f t="shared" si="2"/>
        <v>0</v>
      </c>
      <c r="K17" s="2">
        <f t="shared" si="3"/>
        <v>0</v>
      </c>
    </row>
    <row r="18" spans="1:11" ht="20.100000000000001" customHeight="1">
      <c r="A18" s="3"/>
      <c r="B18" s="3"/>
      <c r="C18" s="3"/>
      <c r="D18" s="3">
        <f t="shared" si="4"/>
        <v>0</v>
      </c>
      <c r="E18" s="3"/>
      <c r="F18" s="3"/>
      <c r="G18" s="3"/>
      <c r="H18" s="3"/>
      <c r="I18" s="2">
        <f t="shared" si="1"/>
        <v>0</v>
      </c>
      <c r="J18" s="2">
        <f t="shared" si="2"/>
        <v>0</v>
      </c>
      <c r="K18" s="2">
        <f t="shared" si="3"/>
        <v>0</v>
      </c>
    </row>
    <row r="19" spans="1:11" ht="20.100000000000001" customHeight="1">
      <c r="A19" s="3"/>
      <c r="B19" s="3"/>
      <c r="C19" s="3"/>
      <c r="D19" s="3">
        <f t="shared" si="4"/>
        <v>0</v>
      </c>
      <c r="E19" s="3"/>
      <c r="F19" s="3"/>
      <c r="G19" s="3"/>
      <c r="H19" s="3"/>
      <c r="I19" s="2">
        <f t="shared" si="1"/>
        <v>0</v>
      </c>
      <c r="J19" s="2">
        <f t="shared" si="2"/>
        <v>0</v>
      </c>
      <c r="K19" s="2">
        <f t="shared" si="3"/>
        <v>0</v>
      </c>
    </row>
    <row r="20" spans="1:11" ht="20.100000000000001" customHeight="1">
      <c r="A20" s="3"/>
      <c r="B20" s="3"/>
      <c r="C20" s="3"/>
      <c r="D20" s="3">
        <f t="shared" si="4"/>
        <v>0</v>
      </c>
      <c r="E20" s="3"/>
      <c r="F20" s="3"/>
      <c r="G20" s="3"/>
      <c r="H20" s="3"/>
      <c r="I20" s="2">
        <f t="shared" si="1"/>
        <v>0</v>
      </c>
      <c r="J20" s="2">
        <f t="shared" si="2"/>
        <v>0</v>
      </c>
      <c r="K20" s="2">
        <f t="shared" si="3"/>
        <v>0</v>
      </c>
    </row>
    <row r="21" spans="1:11" ht="20.100000000000001" customHeight="1">
      <c r="A21" s="3"/>
      <c r="B21" s="3"/>
      <c r="C21" s="3"/>
      <c r="D21" s="3">
        <f t="shared" si="4"/>
        <v>0</v>
      </c>
      <c r="E21" s="3"/>
      <c r="F21" s="3"/>
      <c r="G21" s="3"/>
      <c r="H21" s="3"/>
      <c r="I21" s="2">
        <f t="shared" si="1"/>
        <v>0</v>
      </c>
      <c r="J21" s="2">
        <f t="shared" si="2"/>
        <v>0</v>
      </c>
      <c r="K21" s="2">
        <f t="shared" si="3"/>
        <v>0</v>
      </c>
    </row>
    <row r="22" spans="1:11" ht="20.100000000000001" customHeight="1">
      <c r="A22" s="3"/>
      <c r="B22" s="3"/>
      <c r="C22" s="3"/>
      <c r="D22" s="3">
        <f t="shared" si="4"/>
        <v>0</v>
      </c>
      <c r="E22" s="3"/>
      <c r="F22" s="3"/>
      <c r="G22" s="3"/>
      <c r="H22" s="3"/>
      <c r="I22" s="2">
        <f t="shared" si="1"/>
        <v>0</v>
      </c>
      <c r="J22" s="2">
        <f t="shared" si="2"/>
        <v>0</v>
      </c>
      <c r="K22" s="2">
        <f t="shared" si="3"/>
        <v>0</v>
      </c>
    </row>
    <row r="23" spans="1:11" ht="20.100000000000001" customHeight="1">
      <c r="A23" s="3"/>
      <c r="B23" s="3"/>
      <c r="C23" s="3"/>
      <c r="D23" s="3">
        <f t="shared" si="4"/>
        <v>0</v>
      </c>
      <c r="E23" s="3"/>
      <c r="F23" s="3"/>
      <c r="G23" s="3"/>
      <c r="H23" s="3"/>
      <c r="I23" s="2">
        <f t="shared" si="1"/>
        <v>0</v>
      </c>
      <c r="J23" s="2">
        <f t="shared" si="2"/>
        <v>0</v>
      </c>
      <c r="K23" s="2">
        <f t="shared" si="3"/>
        <v>0</v>
      </c>
    </row>
    <row r="24" spans="1:11" ht="35.25" customHeight="1">
      <c r="A24" s="124" t="s">
        <v>15</v>
      </c>
      <c r="B24" s="125"/>
      <c r="C24" s="125"/>
      <c r="D24" s="125"/>
      <c r="E24" s="125"/>
      <c r="F24" s="126"/>
      <c r="G24" s="127">
        <f>SUM(D3:D23)</f>
        <v>450</v>
      </c>
      <c r="H24" s="128"/>
      <c r="I24" s="2">
        <f>SUM(I3:I23)</f>
        <v>240</v>
      </c>
      <c r="J24" s="2">
        <f>SUM(J3:J23)</f>
        <v>0</v>
      </c>
      <c r="K24" s="2">
        <f>SUM(K3:K23)</f>
        <v>210</v>
      </c>
    </row>
    <row r="25" spans="1:11">
      <c r="H25">
        <f>G24</f>
        <v>450</v>
      </c>
    </row>
    <row r="30" spans="1:11">
      <c r="C30" s="79"/>
    </row>
  </sheetData>
  <mergeCells count="4">
    <mergeCell ref="A24:F24"/>
    <mergeCell ref="G24:H24"/>
    <mergeCell ref="M8:N9"/>
    <mergeCell ref="A1:H1"/>
  </mergeCells>
  <hyperlinks>
    <hyperlink ref="M8:N9" location="'الرئيسية1 '!A1" display="القائمة الرئيسية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rightToLeft="1" zoomScale="70" zoomScaleNormal="70" workbookViewId="0">
      <selection activeCell="M9" sqref="M9:N10"/>
    </sheetView>
  </sheetViews>
  <sheetFormatPr defaultRowHeight="15"/>
  <cols>
    <col min="1" max="1" width="19.21875" customWidth="1"/>
    <col min="2" max="2" width="11" customWidth="1"/>
    <col min="3" max="3" width="12.33203125" customWidth="1"/>
    <col min="4" max="4" width="13.109375" customWidth="1"/>
    <col min="5" max="5" width="11.21875" customWidth="1"/>
    <col min="6" max="6" width="12.44140625" customWidth="1"/>
    <col min="7" max="7" width="11" customWidth="1"/>
    <col min="8" max="8" width="15.6640625" customWidth="1"/>
    <col min="9" max="11" width="9" customWidth="1"/>
    <col min="14" max="14" width="13.44140625" customWidth="1"/>
  </cols>
  <sheetData>
    <row r="1" spans="1:16" ht="39" customHeight="1">
      <c r="A1" s="133" t="s">
        <v>131</v>
      </c>
      <c r="B1" s="133"/>
      <c r="C1" s="133"/>
      <c r="D1" s="133"/>
      <c r="E1" s="133"/>
      <c r="F1" s="133"/>
      <c r="G1" s="133"/>
      <c r="H1" s="133"/>
    </row>
    <row r="2" spans="1:16" ht="45.75" customHeight="1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14</v>
      </c>
      <c r="G2" s="4" t="s">
        <v>13</v>
      </c>
      <c r="H2" s="4" t="s">
        <v>6</v>
      </c>
      <c r="I2" s="6" t="s">
        <v>18</v>
      </c>
      <c r="J2" s="6" t="s">
        <v>19</v>
      </c>
      <c r="K2" s="6" t="s">
        <v>20</v>
      </c>
    </row>
    <row r="3" spans="1:16" ht="20.100000000000001" customHeight="1">
      <c r="A3" s="27" t="s">
        <v>28</v>
      </c>
      <c r="B3" s="24">
        <v>20</v>
      </c>
      <c r="C3" s="14">
        <v>65</v>
      </c>
      <c r="D3" s="5">
        <f t="shared" ref="D3:D6" si="0">B3*C3</f>
        <v>1300</v>
      </c>
      <c r="E3" s="22">
        <v>42767</v>
      </c>
      <c r="F3" s="5">
        <v>0</v>
      </c>
      <c r="G3" s="23" t="s">
        <v>18</v>
      </c>
      <c r="H3" s="3"/>
      <c r="I3" s="2">
        <f>IF(G3="ابوبكر",D3,0)</f>
        <v>1300</v>
      </c>
      <c r="J3" s="2">
        <f>IF(G3="يونس",D3,0)</f>
        <v>0</v>
      </c>
      <c r="K3" s="2">
        <f>IF(G3="كمال",D3,0)</f>
        <v>0</v>
      </c>
    </row>
    <row r="4" spans="1:16" ht="20.100000000000001" customHeight="1">
      <c r="A4" s="52" t="s">
        <v>29</v>
      </c>
      <c r="B4" s="24">
        <v>20</v>
      </c>
      <c r="C4" s="14">
        <v>7</v>
      </c>
      <c r="D4" s="5">
        <f t="shared" si="0"/>
        <v>140</v>
      </c>
      <c r="E4" s="22">
        <v>42767</v>
      </c>
      <c r="F4" s="5">
        <v>0</v>
      </c>
      <c r="G4" s="23" t="s">
        <v>18</v>
      </c>
      <c r="H4" s="3"/>
      <c r="I4" s="2">
        <f t="shared" ref="I4:I23" si="1">IF(G4="ابوبكر",D4,0)</f>
        <v>140</v>
      </c>
      <c r="J4" s="2">
        <f t="shared" ref="J4:J23" si="2">IF(G4="يونس",D4,0)</f>
        <v>0</v>
      </c>
      <c r="K4" s="2">
        <f t="shared" ref="K4:K23" si="3">IF(G4="كمال",D4,0)</f>
        <v>0</v>
      </c>
      <c r="M4" s="42">
        <f>'الرئيسية1 '!N19</f>
        <v>0</v>
      </c>
      <c r="N4" s="80" t="str">
        <f>'الرئيسية1 '!J19</f>
        <v>&lt;10/10/3000</v>
      </c>
      <c r="O4" s="80" t="str">
        <f>'الرئيسية1 '!E19</f>
        <v>&gt;30/9/2016</v>
      </c>
      <c r="P4" s="42">
        <f>SUMIFS(D3:D23,E3:E23,O4,E3:E23,N4,G3:G23,M4)</f>
        <v>0</v>
      </c>
    </row>
    <row r="5" spans="1:16" ht="20.100000000000001" customHeight="1">
      <c r="A5" s="52" t="s">
        <v>30</v>
      </c>
      <c r="B5" s="24">
        <v>110</v>
      </c>
      <c r="C5" s="14">
        <v>1</v>
      </c>
      <c r="D5" s="5">
        <f t="shared" si="0"/>
        <v>110</v>
      </c>
      <c r="E5" s="22">
        <v>42771</v>
      </c>
      <c r="F5" s="5">
        <v>0</v>
      </c>
      <c r="G5" s="23" t="s">
        <v>20</v>
      </c>
      <c r="H5" s="3"/>
      <c r="I5" s="2">
        <f t="shared" si="1"/>
        <v>0</v>
      </c>
      <c r="J5" s="2">
        <f t="shared" si="2"/>
        <v>0</v>
      </c>
      <c r="K5" s="2">
        <f t="shared" si="3"/>
        <v>110</v>
      </c>
    </row>
    <row r="6" spans="1:16" ht="20.100000000000001" customHeight="1">
      <c r="A6" s="52" t="s">
        <v>25</v>
      </c>
      <c r="B6" s="24">
        <v>100</v>
      </c>
      <c r="C6" s="14">
        <v>1</v>
      </c>
      <c r="D6" s="5">
        <f t="shared" si="0"/>
        <v>100</v>
      </c>
      <c r="E6" s="22">
        <v>42741</v>
      </c>
      <c r="F6" s="5">
        <v>0</v>
      </c>
      <c r="G6" s="23" t="s">
        <v>20</v>
      </c>
      <c r="H6" s="3"/>
      <c r="I6" s="2">
        <f t="shared" si="1"/>
        <v>0</v>
      </c>
      <c r="J6" s="2">
        <f t="shared" si="2"/>
        <v>0</v>
      </c>
      <c r="K6" s="2">
        <f t="shared" si="3"/>
        <v>100</v>
      </c>
    </row>
    <row r="7" spans="1:16" ht="20.100000000000001" customHeight="1">
      <c r="A7" s="3"/>
      <c r="B7" s="3"/>
      <c r="C7" s="3"/>
      <c r="D7" s="3">
        <f t="shared" ref="D7:D23" si="4">B7*C7</f>
        <v>0</v>
      </c>
      <c r="E7" s="3"/>
      <c r="F7" s="3"/>
      <c r="G7" s="3"/>
      <c r="H7" s="3"/>
      <c r="I7" s="2">
        <f t="shared" si="1"/>
        <v>0</v>
      </c>
      <c r="J7" s="2">
        <f t="shared" si="2"/>
        <v>0</v>
      </c>
      <c r="K7" s="2">
        <f t="shared" si="3"/>
        <v>0</v>
      </c>
    </row>
    <row r="8" spans="1:16" ht="20.100000000000001" customHeight="1">
      <c r="A8" s="3"/>
      <c r="B8" s="3"/>
      <c r="C8" s="3"/>
      <c r="D8" s="3">
        <f t="shared" si="4"/>
        <v>0</v>
      </c>
      <c r="E8" s="3"/>
      <c r="F8" s="3"/>
      <c r="G8" s="3"/>
      <c r="H8" s="3"/>
      <c r="I8" s="2">
        <f t="shared" si="1"/>
        <v>0</v>
      </c>
      <c r="J8" s="2">
        <f t="shared" si="2"/>
        <v>0</v>
      </c>
      <c r="K8" s="2">
        <f t="shared" si="3"/>
        <v>0</v>
      </c>
    </row>
    <row r="9" spans="1:16" ht="20.100000000000001" customHeight="1">
      <c r="A9" s="3"/>
      <c r="B9" s="3"/>
      <c r="C9" s="3"/>
      <c r="D9" s="3">
        <f t="shared" si="4"/>
        <v>0</v>
      </c>
      <c r="E9" s="3"/>
      <c r="F9" s="3"/>
      <c r="G9" s="3"/>
      <c r="H9" s="3"/>
      <c r="I9" s="2">
        <f t="shared" si="1"/>
        <v>0</v>
      </c>
      <c r="J9" s="2">
        <f t="shared" si="2"/>
        <v>0</v>
      </c>
      <c r="K9" s="2">
        <f t="shared" si="3"/>
        <v>0</v>
      </c>
      <c r="M9" s="129" t="s">
        <v>17</v>
      </c>
      <c r="N9" s="129"/>
    </row>
    <row r="10" spans="1:16" ht="20.100000000000001" customHeight="1">
      <c r="A10" s="3"/>
      <c r="B10" s="3"/>
      <c r="C10" s="3"/>
      <c r="D10" s="3">
        <f t="shared" si="4"/>
        <v>0</v>
      </c>
      <c r="E10" s="3"/>
      <c r="F10" s="3"/>
      <c r="G10" s="3"/>
      <c r="H10" s="3"/>
      <c r="I10" s="2">
        <f t="shared" si="1"/>
        <v>0</v>
      </c>
      <c r="J10" s="2">
        <f t="shared" si="2"/>
        <v>0</v>
      </c>
      <c r="K10" s="2">
        <f t="shared" si="3"/>
        <v>0</v>
      </c>
      <c r="M10" s="129"/>
      <c r="N10" s="129"/>
    </row>
    <row r="11" spans="1:16" ht="20.100000000000001" customHeight="1">
      <c r="A11" s="3"/>
      <c r="B11" s="3"/>
      <c r="C11" s="3"/>
      <c r="D11" s="3">
        <f t="shared" si="4"/>
        <v>0</v>
      </c>
      <c r="E11" s="3"/>
      <c r="F11" s="3"/>
      <c r="G11" s="3"/>
      <c r="H11" s="3"/>
      <c r="I11" s="2">
        <f t="shared" si="1"/>
        <v>0</v>
      </c>
      <c r="J11" s="2">
        <f t="shared" si="2"/>
        <v>0</v>
      </c>
      <c r="K11" s="2">
        <f t="shared" si="3"/>
        <v>0</v>
      </c>
    </row>
    <row r="12" spans="1:16" ht="20.100000000000001" customHeight="1">
      <c r="A12" s="3"/>
      <c r="B12" s="3"/>
      <c r="C12" s="3"/>
      <c r="D12" s="3">
        <f t="shared" si="4"/>
        <v>0</v>
      </c>
      <c r="E12" s="3"/>
      <c r="F12" s="3"/>
      <c r="G12" s="3"/>
      <c r="H12" s="3"/>
      <c r="I12" s="2">
        <f t="shared" si="1"/>
        <v>0</v>
      </c>
      <c r="J12" s="2">
        <f t="shared" si="2"/>
        <v>0</v>
      </c>
      <c r="K12" s="2">
        <f t="shared" si="3"/>
        <v>0</v>
      </c>
    </row>
    <row r="13" spans="1:16" ht="20.100000000000001" customHeight="1">
      <c r="A13" s="3"/>
      <c r="B13" s="3"/>
      <c r="C13" s="3"/>
      <c r="D13" s="3">
        <f t="shared" si="4"/>
        <v>0</v>
      </c>
      <c r="E13" s="3"/>
      <c r="F13" s="3"/>
      <c r="G13" s="3"/>
      <c r="H13" s="3"/>
      <c r="I13" s="2">
        <f t="shared" si="1"/>
        <v>0</v>
      </c>
      <c r="J13" s="2">
        <f t="shared" si="2"/>
        <v>0</v>
      </c>
      <c r="K13" s="2">
        <f t="shared" si="3"/>
        <v>0</v>
      </c>
    </row>
    <row r="14" spans="1:16" ht="20.100000000000001" customHeight="1">
      <c r="A14" s="3"/>
      <c r="B14" s="3"/>
      <c r="C14" s="3"/>
      <c r="D14" s="3">
        <f t="shared" si="4"/>
        <v>0</v>
      </c>
      <c r="E14" s="3"/>
      <c r="F14" s="3"/>
      <c r="G14" s="3"/>
      <c r="H14" s="3"/>
      <c r="I14" s="2">
        <f t="shared" si="1"/>
        <v>0</v>
      </c>
      <c r="J14" s="2">
        <f t="shared" si="2"/>
        <v>0</v>
      </c>
      <c r="K14" s="2">
        <f t="shared" si="3"/>
        <v>0</v>
      </c>
    </row>
    <row r="15" spans="1:16" ht="20.100000000000001" customHeight="1">
      <c r="A15" s="3"/>
      <c r="B15" s="3"/>
      <c r="C15" s="3"/>
      <c r="D15" s="3">
        <f t="shared" si="4"/>
        <v>0</v>
      </c>
      <c r="E15" s="3"/>
      <c r="F15" s="3"/>
      <c r="G15" s="3"/>
      <c r="H15" s="3"/>
      <c r="I15" s="2">
        <f t="shared" si="1"/>
        <v>0</v>
      </c>
      <c r="J15" s="2">
        <f t="shared" si="2"/>
        <v>0</v>
      </c>
      <c r="K15" s="2">
        <f t="shared" si="3"/>
        <v>0</v>
      </c>
    </row>
    <row r="16" spans="1:16" ht="20.100000000000001" customHeight="1">
      <c r="A16" s="3"/>
      <c r="B16" s="3"/>
      <c r="C16" s="3"/>
      <c r="D16" s="3">
        <f t="shared" si="4"/>
        <v>0</v>
      </c>
      <c r="E16" s="3"/>
      <c r="F16" s="3"/>
      <c r="G16" s="3"/>
      <c r="H16" s="3"/>
      <c r="I16" s="2">
        <f t="shared" si="1"/>
        <v>0</v>
      </c>
      <c r="J16" s="2">
        <f t="shared" si="2"/>
        <v>0</v>
      </c>
      <c r="K16" s="2">
        <f t="shared" si="3"/>
        <v>0</v>
      </c>
    </row>
    <row r="17" spans="1:11" ht="20.100000000000001" customHeight="1">
      <c r="A17" s="3"/>
      <c r="B17" s="3"/>
      <c r="C17" s="3"/>
      <c r="D17" s="3">
        <f t="shared" si="4"/>
        <v>0</v>
      </c>
      <c r="E17" s="3"/>
      <c r="F17" s="3"/>
      <c r="G17" s="3"/>
      <c r="H17" s="3"/>
      <c r="I17" s="2">
        <f t="shared" si="1"/>
        <v>0</v>
      </c>
      <c r="J17" s="2">
        <f t="shared" si="2"/>
        <v>0</v>
      </c>
      <c r="K17" s="2">
        <f t="shared" si="3"/>
        <v>0</v>
      </c>
    </row>
    <row r="18" spans="1:11" ht="20.100000000000001" customHeight="1">
      <c r="A18" s="3"/>
      <c r="B18" s="3"/>
      <c r="C18" s="3"/>
      <c r="D18" s="3">
        <f t="shared" si="4"/>
        <v>0</v>
      </c>
      <c r="E18" s="3"/>
      <c r="F18" s="3"/>
      <c r="G18" s="3"/>
      <c r="H18" s="3"/>
      <c r="I18" s="2">
        <f t="shared" si="1"/>
        <v>0</v>
      </c>
      <c r="J18" s="2">
        <f t="shared" si="2"/>
        <v>0</v>
      </c>
      <c r="K18" s="2">
        <f t="shared" si="3"/>
        <v>0</v>
      </c>
    </row>
    <row r="19" spans="1:11" ht="20.100000000000001" customHeight="1">
      <c r="A19" s="3"/>
      <c r="B19" s="3"/>
      <c r="C19" s="3"/>
      <c r="D19" s="3">
        <f t="shared" si="4"/>
        <v>0</v>
      </c>
      <c r="E19" s="3"/>
      <c r="F19" s="3"/>
      <c r="G19" s="3"/>
      <c r="H19" s="3"/>
      <c r="I19" s="2">
        <f t="shared" si="1"/>
        <v>0</v>
      </c>
      <c r="J19" s="2">
        <f t="shared" si="2"/>
        <v>0</v>
      </c>
      <c r="K19" s="2">
        <f t="shared" si="3"/>
        <v>0</v>
      </c>
    </row>
    <row r="20" spans="1:11" ht="20.100000000000001" customHeight="1">
      <c r="A20" s="3"/>
      <c r="B20" s="3"/>
      <c r="C20" s="3"/>
      <c r="D20" s="3">
        <f t="shared" si="4"/>
        <v>0</v>
      </c>
      <c r="E20" s="3"/>
      <c r="F20" s="3"/>
      <c r="G20" s="3"/>
      <c r="H20" s="3"/>
      <c r="I20" s="2">
        <f t="shared" si="1"/>
        <v>0</v>
      </c>
      <c r="J20" s="2">
        <f t="shared" si="2"/>
        <v>0</v>
      </c>
      <c r="K20" s="2">
        <f t="shared" si="3"/>
        <v>0</v>
      </c>
    </row>
    <row r="21" spans="1:11" ht="20.100000000000001" customHeight="1">
      <c r="A21" s="3"/>
      <c r="B21" s="3"/>
      <c r="C21" s="3"/>
      <c r="D21" s="3">
        <f t="shared" si="4"/>
        <v>0</v>
      </c>
      <c r="E21" s="3"/>
      <c r="F21" s="3"/>
      <c r="G21" s="3"/>
      <c r="H21" s="3"/>
      <c r="I21" s="2">
        <f t="shared" si="1"/>
        <v>0</v>
      </c>
      <c r="J21" s="2">
        <f t="shared" si="2"/>
        <v>0</v>
      </c>
      <c r="K21" s="2">
        <f t="shared" si="3"/>
        <v>0</v>
      </c>
    </row>
    <row r="22" spans="1:11" ht="20.100000000000001" customHeight="1">
      <c r="A22" s="3"/>
      <c r="B22" s="3"/>
      <c r="C22" s="3"/>
      <c r="D22" s="3">
        <f t="shared" si="4"/>
        <v>0</v>
      </c>
      <c r="E22" s="3"/>
      <c r="F22" s="3"/>
      <c r="G22" s="3"/>
      <c r="H22" s="3"/>
      <c r="I22" s="2">
        <f t="shared" si="1"/>
        <v>0</v>
      </c>
      <c r="J22" s="2">
        <f t="shared" si="2"/>
        <v>0</v>
      </c>
      <c r="K22" s="2">
        <f t="shared" si="3"/>
        <v>0</v>
      </c>
    </row>
    <row r="23" spans="1:11" ht="20.100000000000001" customHeight="1">
      <c r="A23" s="3"/>
      <c r="B23" s="3"/>
      <c r="C23" s="3"/>
      <c r="D23" s="3">
        <f t="shared" si="4"/>
        <v>0</v>
      </c>
      <c r="E23" s="3"/>
      <c r="F23" s="3"/>
      <c r="G23" s="3"/>
      <c r="H23" s="3"/>
      <c r="I23" s="2">
        <f t="shared" si="1"/>
        <v>0</v>
      </c>
      <c r="J23" s="2">
        <f t="shared" si="2"/>
        <v>0</v>
      </c>
      <c r="K23" s="2">
        <f t="shared" si="3"/>
        <v>0</v>
      </c>
    </row>
    <row r="24" spans="1:11" ht="35.25" customHeight="1">
      <c r="A24" s="124" t="s">
        <v>15</v>
      </c>
      <c r="B24" s="125"/>
      <c r="C24" s="125"/>
      <c r="D24" s="125"/>
      <c r="E24" s="125"/>
      <c r="F24" s="126"/>
      <c r="G24" s="127">
        <f>SUM(D3:D23)</f>
        <v>1650</v>
      </c>
      <c r="H24" s="128"/>
      <c r="I24" s="2">
        <f>SUM(I3:I23)</f>
        <v>1440</v>
      </c>
      <c r="J24" s="2">
        <f>SUM(J3:J23)</f>
        <v>0</v>
      </c>
      <c r="K24" s="2">
        <f>SUM(K3:K23)</f>
        <v>210</v>
      </c>
    </row>
    <row r="25" spans="1:11">
      <c r="H25">
        <f>G24</f>
        <v>1650</v>
      </c>
    </row>
    <row r="29" spans="1:11">
      <c r="C29" s="79"/>
    </row>
  </sheetData>
  <mergeCells count="4">
    <mergeCell ref="A24:F24"/>
    <mergeCell ref="G24:H24"/>
    <mergeCell ref="M9:N10"/>
    <mergeCell ref="A1:H1"/>
  </mergeCells>
  <hyperlinks>
    <hyperlink ref="M9:N10" location="'الرئيسية1 '!A1" display="القائمة الرئيسية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نافطة</vt:lpstr>
      <vt:lpstr>مرتبات</vt:lpstr>
      <vt:lpstr>مرتبات عمال</vt:lpstr>
      <vt:lpstr>مواد بناء </vt:lpstr>
      <vt:lpstr>الياجور</vt:lpstr>
      <vt:lpstr>يوميات عمال</vt:lpstr>
      <vt:lpstr>يوميات الالات</vt:lpstr>
      <vt:lpstr>سيكا</vt:lpstr>
      <vt:lpstr>الاختبارات</vt:lpstr>
      <vt:lpstr>ملحقات مياه الشرب </vt:lpstr>
      <vt:lpstr>انابيب الشرب </vt:lpstr>
      <vt:lpstr>أكل العمال</vt:lpstr>
      <vt:lpstr>ادوية</vt:lpstr>
      <vt:lpstr>علف</vt:lpstr>
      <vt:lpstr>صيانة الحظائر</vt:lpstr>
      <vt:lpstr>تجهيز الجظائر</vt:lpstr>
      <vt:lpstr>الرئيسية1 </vt:lpstr>
      <vt:lpstr>الرئيسية</vt:lpstr>
      <vt:lpstr>الاستلامات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hp</cp:lastModifiedBy>
  <cp:lastPrinted>2017-10-03T17:20:11Z</cp:lastPrinted>
  <dcterms:created xsi:type="dcterms:W3CDTF">2017-02-27T09:11:10Z</dcterms:created>
  <dcterms:modified xsi:type="dcterms:W3CDTF">2018-09-09T20:57:44Z</dcterms:modified>
</cp:coreProperties>
</file>