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aa\Desktop\"/>
    </mc:Choice>
  </mc:AlternateContent>
  <bookViews>
    <workbookView xWindow="480" yWindow="120" windowWidth="18240" windowHeight="11700" activeTab="2"/>
  </bookViews>
  <sheets>
    <sheet name="حافظة نظام 1" sheetId="8" r:id="rId1"/>
    <sheet name="حافظة نظام 2" sheetId="7" r:id="rId2"/>
    <sheet name="حافظة نظام 3" sheetId="3" r:id="rId3"/>
  </sheets>
  <definedNames>
    <definedName name="_xlnm.Print_Area" localSheetId="0">'حافظة نظام 1'!$A$1:$L$33</definedName>
  </definedNames>
  <calcPr calcId="152511"/>
</workbook>
</file>

<file path=xl/calcChain.xml><?xml version="1.0" encoding="utf-8"?>
<calcChain xmlns="http://schemas.openxmlformats.org/spreadsheetml/2006/main">
  <c r="E30" i="8" l="1"/>
  <c r="D30" i="8"/>
  <c r="C30" i="8"/>
  <c r="K29" i="8"/>
  <c r="V29" i="8" s="1"/>
  <c r="J29" i="8"/>
  <c r="I29" i="8"/>
  <c r="H29" i="8"/>
  <c r="G29" i="8"/>
  <c r="F29" i="8"/>
  <c r="K28" i="8"/>
  <c r="V28" i="8" s="1"/>
  <c r="J28" i="8"/>
  <c r="I28" i="8"/>
  <c r="H28" i="8"/>
  <c r="G28" i="8"/>
  <c r="F28" i="8"/>
  <c r="K27" i="8"/>
  <c r="V27" i="8" s="1"/>
  <c r="J27" i="8"/>
  <c r="I27" i="8"/>
  <c r="H27" i="8"/>
  <c r="G27" i="8"/>
  <c r="F27" i="8"/>
  <c r="K26" i="8"/>
  <c r="J26" i="8"/>
  <c r="I26" i="8"/>
  <c r="H26" i="8"/>
  <c r="V26" i="8" s="1"/>
  <c r="G26" i="8"/>
  <c r="F26" i="8"/>
  <c r="K25" i="8"/>
  <c r="V25" i="8" s="1"/>
  <c r="J25" i="8"/>
  <c r="I25" i="8"/>
  <c r="H25" i="8"/>
  <c r="G25" i="8"/>
  <c r="F25" i="8"/>
  <c r="K24" i="8"/>
  <c r="V24" i="8" s="1"/>
  <c r="J24" i="8"/>
  <c r="I24" i="8"/>
  <c r="H24" i="8"/>
  <c r="G24" i="8"/>
  <c r="F24" i="8"/>
  <c r="K23" i="8"/>
  <c r="V23" i="8" s="1"/>
  <c r="J23" i="8"/>
  <c r="I23" i="8"/>
  <c r="H23" i="8"/>
  <c r="G23" i="8"/>
  <c r="F23" i="8"/>
  <c r="V22" i="8"/>
  <c r="K22" i="8"/>
  <c r="J22" i="8"/>
  <c r="I22" i="8"/>
  <c r="H22" i="8"/>
  <c r="G22" i="8"/>
  <c r="F22" i="8"/>
  <c r="K21" i="8"/>
  <c r="V21" i="8" s="1"/>
  <c r="J21" i="8"/>
  <c r="I21" i="8"/>
  <c r="H21" i="8"/>
  <c r="G21" i="8"/>
  <c r="F21" i="8"/>
  <c r="K20" i="8"/>
  <c r="V20" i="8" s="1"/>
  <c r="J20" i="8"/>
  <c r="I20" i="8"/>
  <c r="H20" i="8"/>
  <c r="G20" i="8"/>
  <c r="F20" i="8"/>
  <c r="K19" i="8"/>
  <c r="V19" i="8" s="1"/>
  <c r="J19" i="8"/>
  <c r="I19" i="8"/>
  <c r="H19" i="8"/>
  <c r="G19" i="8"/>
  <c r="F19" i="8"/>
  <c r="K18" i="8"/>
  <c r="J18" i="8"/>
  <c r="I18" i="8"/>
  <c r="H18" i="8"/>
  <c r="V18" i="8" s="1"/>
  <c r="G18" i="8"/>
  <c r="F18" i="8"/>
  <c r="K17" i="8"/>
  <c r="V17" i="8" s="1"/>
  <c r="J17" i="8"/>
  <c r="I17" i="8"/>
  <c r="H17" i="8"/>
  <c r="G17" i="8"/>
  <c r="F17" i="8"/>
  <c r="K16" i="8"/>
  <c r="V16" i="8" s="1"/>
  <c r="J16" i="8"/>
  <c r="I16" i="8"/>
  <c r="H16" i="8"/>
  <c r="G16" i="8"/>
  <c r="F16" i="8"/>
  <c r="K15" i="8"/>
  <c r="V15" i="8" s="1"/>
  <c r="J15" i="8"/>
  <c r="I15" i="8"/>
  <c r="H15" i="8"/>
  <c r="G15" i="8"/>
  <c r="F15" i="8"/>
  <c r="K14" i="8"/>
  <c r="J14" i="8"/>
  <c r="I14" i="8"/>
  <c r="H14" i="8"/>
  <c r="V14" i="8" s="1"/>
  <c r="G14" i="8"/>
  <c r="F14" i="8"/>
  <c r="K13" i="8"/>
  <c r="V13" i="8" s="1"/>
  <c r="J13" i="8"/>
  <c r="I13" i="8"/>
  <c r="H13" i="8"/>
  <c r="G13" i="8"/>
  <c r="F13" i="8"/>
  <c r="K12" i="8"/>
  <c r="V12" i="8" s="1"/>
  <c r="J12" i="8"/>
  <c r="I12" i="8"/>
  <c r="H12" i="8"/>
  <c r="G12" i="8"/>
  <c r="F12" i="8"/>
  <c r="K11" i="8"/>
  <c r="V11" i="8" s="1"/>
  <c r="J11" i="8"/>
  <c r="I11" i="8"/>
  <c r="H11" i="8"/>
  <c r="G11" i="8"/>
  <c r="F11" i="8"/>
  <c r="V10" i="8"/>
  <c r="K10" i="8"/>
  <c r="J10" i="8"/>
  <c r="I10" i="8"/>
  <c r="H10" i="8"/>
  <c r="G10" i="8"/>
  <c r="F10" i="8"/>
  <c r="K9" i="8"/>
  <c r="V9" i="8" s="1"/>
  <c r="J9" i="8"/>
  <c r="I9" i="8"/>
  <c r="H9" i="8"/>
  <c r="G9" i="8"/>
  <c r="F9" i="8"/>
  <c r="K8" i="8"/>
  <c r="V8" i="8" s="1"/>
  <c r="J8" i="8"/>
  <c r="I8" i="8"/>
  <c r="H8" i="8"/>
  <c r="G8" i="8"/>
  <c r="F8" i="8"/>
  <c r="K7" i="8"/>
  <c r="V7" i="8" s="1"/>
  <c r="J7" i="8"/>
  <c r="J30" i="8" s="1"/>
  <c r="I7" i="8"/>
  <c r="I30" i="8" s="1"/>
  <c r="H7" i="8"/>
  <c r="H30" i="8" s="1"/>
  <c r="G7" i="8"/>
  <c r="G30" i="8" s="1"/>
  <c r="F7" i="8"/>
  <c r="F30" i="8" s="1"/>
  <c r="V32" i="8" l="1"/>
  <c r="K30" i="8"/>
  <c r="V30" i="8" s="1"/>
  <c r="C12" i="7" l="1"/>
  <c r="E34" i="7"/>
  <c r="D34" i="7"/>
  <c r="Q33" i="7"/>
  <c r="P33" i="7"/>
  <c r="O33" i="7"/>
  <c r="N33" i="7"/>
  <c r="M33" i="7"/>
  <c r="K33" i="7"/>
  <c r="J33" i="7"/>
  <c r="I33" i="7"/>
  <c r="H33" i="7"/>
  <c r="G33" i="7"/>
  <c r="F33" i="7"/>
  <c r="C33" i="7"/>
  <c r="Q32" i="7"/>
  <c r="P32" i="7"/>
  <c r="O32" i="7"/>
  <c r="N32" i="7"/>
  <c r="M32" i="7"/>
  <c r="K32" i="7"/>
  <c r="J32" i="7"/>
  <c r="I32" i="7"/>
  <c r="H32" i="7"/>
  <c r="G32" i="7"/>
  <c r="F32" i="7"/>
  <c r="C32" i="7"/>
  <c r="Q31" i="7"/>
  <c r="P31" i="7"/>
  <c r="O31" i="7"/>
  <c r="N31" i="7"/>
  <c r="M31" i="7"/>
  <c r="K31" i="7"/>
  <c r="J31" i="7"/>
  <c r="I31" i="7"/>
  <c r="H31" i="7"/>
  <c r="G31" i="7"/>
  <c r="F31" i="7"/>
  <c r="C31" i="7"/>
  <c r="Q30" i="7"/>
  <c r="P30" i="7"/>
  <c r="O30" i="7"/>
  <c r="N30" i="7"/>
  <c r="M30" i="7"/>
  <c r="K30" i="7"/>
  <c r="J30" i="7"/>
  <c r="I30" i="7"/>
  <c r="H30" i="7"/>
  <c r="G30" i="7"/>
  <c r="F30" i="7"/>
  <c r="C30" i="7"/>
  <c r="Q29" i="7"/>
  <c r="P29" i="7"/>
  <c r="O29" i="7"/>
  <c r="N29" i="7"/>
  <c r="M29" i="7"/>
  <c r="K29" i="7"/>
  <c r="J29" i="7"/>
  <c r="I29" i="7"/>
  <c r="H29" i="7"/>
  <c r="G29" i="7"/>
  <c r="F29" i="7"/>
  <c r="C29" i="7"/>
  <c r="Q28" i="7"/>
  <c r="P28" i="7"/>
  <c r="O28" i="7"/>
  <c r="N28" i="7"/>
  <c r="M28" i="7"/>
  <c r="K28" i="7"/>
  <c r="J28" i="7"/>
  <c r="I28" i="7"/>
  <c r="H28" i="7"/>
  <c r="G28" i="7"/>
  <c r="F28" i="7"/>
  <c r="C28" i="7"/>
  <c r="Q27" i="7"/>
  <c r="P27" i="7"/>
  <c r="O27" i="7"/>
  <c r="N27" i="7"/>
  <c r="M27" i="7"/>
  <c r="K27" i="7"/>
  <c r="J27" i="7"/>
  <c r="I27" i="7"/>
  <c r="H27" i="7"/>
  <c r="G27" i="7"/>
  <c r="F27" i="7"/>
  <c r="C27" i="7"/>
  <c r="Q26" i="7"/>
  <c r="P26" i="7"/>
  <c r="O26" i="7"/>
  <c r="N26" i="7"/>
  <c r="M26" i="7"/>
  <c r="K26" i="7"/>
  <c r="J26" i="7"/>
  <c r="I26" i="7"/>
  <c r="H26" i="7"/>
  <c r="G26" i="7"/>
  <c r="F26" i="7"/>
  <c r="C26" i="7"/>
  <c r="Q25" i="7"/>
  <c r="P25" i="7"/>
  <c r="O25" i="7"/>
  <c r="N25" i="7"/>
  <c r="M25" i="7"/>
  <c r="K25" i="7"/>
  <c r="J25" i="7"/>
  <c r="I25" i="7"/>
  <c r="H25" i="7"/>
  <c r="G25" i="7"/>
  <c r="F25" i="7"/>
  <c r="C25" i="7"/>
  <c r="Q24" i="7"/>
  <c r="P24" i="7"/>
  <c r="O24" i="7"/>
  <c r="N24" i="7"/>
  <c r="M24" i="7"/>
  <c r="K24" i="7"/>
  <c r="J24" i="7"/>
  <c r="I24" i="7"/>
  <c r="H24" i="7"/>
  <c r="G24" i="7"/>
  <c r="F24" i="7"/>
  <c r="C24" i="7"/>
  <c r="Q23" i="7"/>
  <c r="P23" i="7"/>
  <c r="O23" i="7"/>
  <c r="N23" i="7"/>
  <c r="M23" i="7"/>
  <c r="K23" i="7"/>
  <c r="J23" i="7"/>
  <c r="I23" i="7"/>
  <c r="H23" i="7"/>
  <c r="G23" i="7"/>
  <c r="F23" i="7"/>
  <c r="C23" i="7"/>
  <c r="Q22" i="7"/>
  <c r="P22" i="7"/>
  <c r="O22" i="7"/>
  <c r="N22" i="7"/>
  <c r="M22" i="7"/>
  <c r="K22" i="7"/>
  <c r="J22" i="7"/>
  <c r="I22" i="7"/>
  <c r="H22" i="7"/>
  <c r="G22" i="7"/>
  <c r="F22" i="7"/>
  <c r="C22" i="7"/>
  <c r="Q21" i="7"/>
  <c r="P21" i="7"/>
  <c r="O21" i="7"/>
  <c r="N21" i="7"/>
  <c r="M21" i="7"/>
  <c r="K21" i="7"/>
  <c r="J21" i="7"/>
  <c r="I21" i="7"/>
  <c r="H21" i="7"/>
  <c r="G21" i="7"/>
  <c r="F21" i="7"/>
  <c r="C21" i="7"/>
  <c r="Q20" i="7"/>
  <c r="P20" i="7"/>
  <c r="O20" i="7"/>
  <c r="N20" i="7"/>
  <c r="M20" i="7"/>
  <c r="K20" i="7"/>
  <c r="J20" i="7"/>
  <c r="I20" i="7"/>
  <c r="H20" i="7"/>
  <c r="G20" i="7"/>
  <c r="F20" i="7"/>
  <c r="C20" i="7"/>
  <c r="Q19" i="7"/>
  <c r="P19" i="7"/>
  <c r="O19" i="7"/>
  <c r="N19" i="7"/>
  <c r="M19" i="7"/>
  <c r="K19" i="7"/>
  <c r="J19" i="7"/>
  <c r="I19" i="7"/>
  <c r="H19" i="7"/>
  <c r="G19" i="7"/>
  <c r="F19" i="7"/>
  <c r="C19" i="7"/>
  <c r="Q18" i="7"/>
  <c r="P18" i="7"/>
  <c r="O18" i="7"/>
  <c r="N18" i="7"/>
  <c r="M18" i="7"/>
  <c r="K18" i="7"/>
  <c r="J18" i="7"/>
  <c r="I18" i="7"/>
  <c r="H18" i="7"/>
  <c r="G18" i="7"/>
  <c r="F18" i="7"/>
  <c r="C18" i="7"/>
  <c r="Q17" i="7"/>
  <c r="P17" i="7"/>
  <c r="O17" i="7"/>
  <c r="N17" i="7"/>
  <c r="M17" i="7"/>
  <c r="K17" i="7"/>
  <c r="J17" i="7"/>
  <c r="I17" i="7"/>
  <c r="H17" i="7"/>
  <c r="G17" i="7"/>
  <c r="F17" i="7"/>
  <c r="C17" i="7"/>
  <c r="Q16" i="7"/>
  <c r="P16" i="7"/>
  <c r="O16" i="7"/>
  <c r="N16" i="7"/>
  <c r="M16" i="7"/>
  <c r="K16" i="7"/>
  <c r="J16" i="7"/>
  <c r="I16" i="7"/>
  <c r="H16" i="7"/>
  <c r="G16" i="7"/>
  <c r="F16" i="7"/>
  <c r="C16" i="7"/>
  <c r="Q15" i="7"/>
  <c r="P15" i="7"/>
  <c r="O15" i="7"/>
  <c r="N15" i="7"/>
  <c r="M15" i="7"/>
  <c r="K15" i="7"/>
  <c r="J15" i="7"/>
  <c r="I15" i="7"/>
  <c r="H15" i="7"/>
  <c r="G15" i="7"/>
  <c r="F15" i="7"/>
  <c r="C15" i="7"/>
  <c r="O14" i="7"/>
  <c r="G14" i="7"/>
  <c r="K14" i="7" s="1"/>
  <c r="N14" i="7" s="1"/>
  <c r="Q14" i="7" s="1"/>
  <c r="F14" i="7"/>
  <c r="J14" i="7" s="1"/>
  <c r="M14" i="7" s="1"/>
  <c r="P14" i="7" s="1"/>
  <c r="C14" i="7"/>
  <c r="Q13" i="7"/>
  <c r="P13" i="7"/>
  <c r="O13" i="7"/>
  <c r="N13" i="7"/>
  <c r="M13" i="7"/>
  <c r="K13" i="7"/>
  <c r="J13" i="7"/>
  <c r="I13" i="7"/>
  <c r="H13" i="7"/>
  <c r="G13" i="7"/>
  <c r="F13" i="7"/>
  <c r="C13" i="7"/>
  <c r="O12" i="7"/>
  <c r="G12" i="7"/>
  <c r="I12" i="7" s="1"/>
  <c r="F12" i="7"/>
  <c r="H12" i="7" s="1"/>
  <c r="Q11" i="7"/>
  <c r="P11" i="7"/>
  <c r="O11" i="7"/>
  <c r="N11" i="7"/>
  <c r="M11" i="7"/>
  <c r="K11" i="7"/>
  <c r="J11" i="7"/>
  <c r="I11" i="7"/>
  <c r="H11" i="7"/>
  <c r="G11" i="7"/>
  <c r="F11" i="7"/>
  <c r="C11" i="7"/>
  <c r="O10" i="7"/>
  <c r="C10" i="7"/>
  <c r="G10" i="7" s="1"/>
  <c r="O9" i="7"/>
  <c r="C9" i="7"/>
  <c r="G9" i="7" s="1"/>
  <c r="O8" i="7"/>
  <c r="I8" i="7"/>
  <c r="G8" i="7"/>
  <c r="F8" i="7"/>
  <c r="K10" i="7" l="1"/>
  <c r="N10" i="7" s="1"/>
  <c r="Q10" i="7" s="1"/>
  <c r="I10" i="7"/>
  <c r="I9" i="7"/>
  <c r="I34" i="7" s="1"/>
  <c r="K9" i="7"/>
  <c r="N9" i="7" s="1"/>
  <c r="Q9" i="7" s="1"/>
  <c r="G34" i="7"/>
  <c r="J12" i="7"/>
  <c r="M12" i="7" s="1"/>
  <c r="P12" i="7" s="1"/>
  <c r="J8" i="7"/>
  <c r="F9" i="7"/>
  <c r="K12" i="7"/>
  <c r="N12" i="7" s="1"/>
  <c r="Q12" i="7" s="1"/>
  <c r="H14" i="7"/>
  <c r="H8" i="7"/>
  <c r="I14" i="7"/>
  <c r="F10" i="7"/>
  <c r="K8" i="7"/>
  <c r="H9" i="7" l="1"/>
  <c r="J9" i="7"/>
  <c r="M9" i="7" s="1"/>
  <c r="P9" i="7" s="1"/>
  <c r="K34" i="7"/>
  <c r="N8" i="7"/>
  <c r="F34" i="7"/>
  <c r="H10" i="7"/>
  <c r="H34" i="7" s="1"/>
  <c r="J10" i="7"/>
  <c r="M10" i="7" s="1"/>
  <c r="P10" i="7" s="1"/>
  <c r="M8" i="7"/>
  <c r="N34" i="7" l="1"/>
  <c r="Q8" i="7"/>
  <c r="Q34" i="7" s="1"/>
  <c r="M34" i="7"/>
  <c r="P8" i="7"/>
  <c r="P34" i="7" s="1"/>
  <c r="J34" i="7"/>
</calcChain>
</file>

<file path=xl/comments1.xml><?xml version="1.0" encoding="utf-8"?>
<comments xmlns="http://schemas.openxmlformats.org/spreadsheetml/2006/main">
  <authors>
    <author>alaa</author>
  </authors>
  <commentList>
    <comment ref="S1" authorId="0" shapeId="0">
      <text>
        <r>
          <rPr>
            <b/>
            <sz val="9"/>
            <color indexed="81"/>
            <rFont val="Tahoma"/>
            <family val="2"/>
          </rPr>
          <t>alaa:</t>
        </r>
        <r>
          <rPr>
            <sz val="9"/>
            <color indexed="81"/>
            <rFont val="Tahoma"/>
            <family val="2"/>
          </rPr>
          <t xml:space="preserve">
1-لا تسمح الكتابة بالأعمدة الصفراء  حفاظاً  على سلامة المعادلات من العبث  بها عن  طرق الخطأ
2-لا تظهر النتيجة في اي صف اذا كانت الخلية  E من نفس الصف فارغة
</t>
        </r>
      </text>
    </comment>
  </commentList>
</comments>
</file>

<file path=xl/sharedStrings.xml><?xml version="1.0" encoding="utf-8"?>
<sst xmlns="http://schemas.openxmlformats.org/spreadsheetml/2006/main" count="220" uniqueCount="144">
  <si>
    <t>الشئون المالية والادارية</t>
  </si>
  <si>
    <t>التوجيه المالي والاداري</t>
  </si>
  <si>
    <t>وحدة حسابات الانشطة</t>
  </si>
  <si>
    <t>م</t>
  </si>
  <si>
    <t>البيان</t>
  </si>
  <si>
    <t>عدد</t>
  </si>
  <si>
    <t>الطلبة</t>
  </si>
  <si>
    <t>حصة الادارة</t>
  </si>
  <si>
    <t>الباقي للمدرسة</t>
  </si>
  <si>
    <t>ق</t>
  </si>
  <si>
    <t>ج</t>
  </si>
  <si>
    <t>الابــــــــــــــــاء</t>
  </si>
  <si>
    <t>اتحاد الطلاب</t>
  </si>
  <si>
    <t>الاتحاد المصري الرياضي</t>
  </si>
  <si>
    <t>المعامل</t>
  </si>
  <si>
    <t>الاجتماعي</t>
  </si>
  <si>
    <t>الرياضي</t>
  </si>
  <si>
    <t>الفني</t>
  </si>
  <si>
    <t>الثقافي</t>
  </si>
  <si>
    <t>المكتبات</t>
  </si>
  <si>
    <t>التطوير التكنولوجي</t>
  </si>
  <si>
    <t>خامات امتحانات</t>
  </si>
  <si>
    <t>صيانة مباني</t>
  </si>
  <si>
    <t>صيانة اجهزة</t>
  </si>
  <si>
    <t>التربيةالنفسية</t>
  </si>
  <si>
    <t>خامات تعليم</t>
  </si>
  <si>
    <t>البيئة والسكان</t>
  </si>
  <si>
    <t>الحوادث</t>
  </si>
  <si>
    <t>المتحف</t>
  </si>
  <si>
    <t>تنمية الموارد</t>
  </si>
  <si>
    <t>رعاية النشء</t>
  </si>
  <si>
    <t>التأمين الصحي</t>
  </si>
  <si>
    <t>الرسم الاضافي</t>
  </si>
  <si>
    <t>نشاط صيفي</t>
  </si>
  <si>
    <t>الاجمالي</t>
  </si>
  <si>
    <t>2ج عن الفصل</t>
  </si>
  <si>
    <t>سكرتير المدرسة</t>
  </si>
  <si>
    <t>مدير المدرسة</t>
  </si>
  <si>
    <t>تحفيظ قرآن</t>
  </si>
  <si>
    <t>الايتام</t>
  </si>
  <si>
    <t>التربية الخاصة</t>
  </si>
  <si>
    <t>نقابة المهن التعليمية</t>
  </si>
  <si>
    <t>50</t>
  </si>
  <si>
    <t>10</t>
  </si>
  <si>
    <t>85% للمدرسة</t>
  </si>
  <si>
    <t>النسبة</t>
  </si>
  <si>
    <t>30</t>
  </si>
  <si>
    <t>00</t>
  </si>
  <si>
    <t>ادارة صان الحجر التعليمية</t>
  </si>
  <si>
    <t>مدرســــــــــــة حنورة للتعليم الاساسي ب</t>
  </si>
  <si>
    <t>حافظة توريد حصة الادارة للعام الدراسي 2018/2017م</t>
  </si>
  <si>
    <t>وحدة الانشطة</t>
  </si>
  <si>
    <t>85</t>
  </si>
  <si>
    <t>07</t>
  </si>
  <si>
    <t>20</t>
  </si>
  <si>
    <t>37</t>
  </si>
  <si>
    <t>65</t>
  </si>
  <si>
    <t>80</t>
  </si>
  <si>
    <t>75</t>
  </si>
  <si>
    <t>95</t>
  </si>
  <si>
    <t>99</t>
  </si>
  <si>
    <t>36</t>
  </si>
  <si>
    <t>28</t>
  </si>
  <si>
    <t>27</t>
  </si>
  <si>
    <t>035</t>
  </si>
  <si>
    <t>680</t>
  </si>
  <si>
    <t>146</t>
  </si>
  <si>
    <t>091</t>
  </si>
  <si>
    <t>109</t>
  </si>
  <si>
    <t>499</t>
  </si>
  <si>
    <t>182</t>
  </si>
  <si>
    <t>328</t>
  </si>
  <si>
    <t>211</t>
  </si>
  <si>
    <t>051</t>
  </si>
  <si>
    <t>409</t>
  </si>
  <si>
    <t>018</t>
  </si>
  <si>
    <t>073</t>
  </si>
  <si>
    <t>219</t>
  </si>
  <si>
    <t>535</t>
  </si>
  <si>
    <t>1032</t>
  </si>
  <si>
    <t>18</t>
  </si>
  <si>
    <t>5611</t>
  </si>
  <si>
    <t>اســــــم النشاط</t>
  </si>
  <si>
    <t>العدد</t>
  </si>
  <si>
    <t>الرسم</t>
  </si>
  <si>
    <t>الجملة</t>
  </si>
  <si>
    <t>الباقى</t>
  </si>
  <si>
    <t>المدرسة</t>
  </si>
  <si>
    <t>الإدارة</t>
  </si>
  <si>
    <t>جـ</t>
  </si>
  <si>
    <t>الأمناء</t>
  </si>
  <si>
    <t>الإتحادات</t>
  </si>
  <si>
    <t>الإتحاد العربى للرياضة</t>
  </si>
  <si>
    <t>معامل وسائل صيانة</t>
  </si>
  <si>
    <t>اجتماعى</t>
  </si>
  <si>
    <t>رياضى</t>
  </si>
  <si>
    <t>فنى</t>
  </si>
  <si>
    <t>ثقافى</t>
  </si>
  <si>
    <t>مكتبات</t>
  </si>
  <si>
    <t>تطوير تكنولوجى</t>
  </si>
  <si>
    <t>خامات امتحانات نقل</t>
  </si>
  <si>
    <t>صيانة مبانى</t>
  </si>
  <si>
    <t>صيانة أجهزة</t>
  </si>
  <si>
    <t>صيانة معدات</t>
  </si>
  <si>
    <t>رعاية أيتام</t>
  </si>
  <si>
    <t>تربية سكانية</t>
  </si>
  <si>
    <t>تربية نفسية</t>
  </si>
  <si>
    <t>تأمين على الطلبه</t>
  </si>
  <si>
    <t>تنمية موارد</t>
  </si>
  <si>
    <t>رعاية نشىء</t>
  </si>
  <si>
    <t>التأمين الصحى</t>
  </si>
  <si>
    <t>نقابة مهن تعليمية</t>
  </si>
  <si>
    <t>الرسم الإضافى</t>
  </si>
  <si>
    <t>سكرتير</t>
  </si>
  <si>
    <t>الموجه المـــــالى</t>
  </si>
  <si>
    <t>تعليمات</t>
  </si>
  <si>
    <t>أمر توريد رقم (         ) مصروفات بالقرار رقم 349 فى :     /     /    20 م</t>
  </si>
  <si>
    <t>إدارة صان الحجر التعليمية</t>
  </si>
  <si>
    <t>تاريخ التوريد :</t>
  </si>
  <si>
    <t xml:space="preserve">مدرسة </t>
  </si>
  <si>
    <t>حافظة رقم :</t>
  </si>
  <si>
    <t>حافظة توريد الرسوم المدرسية2018/2017م</t>
  </si>
  <si>
    <t>التعليمات</t>
  </si>
  <si>
    <t xml:space="preserve">م </t>
  </si>
  <si>
    <t>النشــــــــاط</t>
  </si>
  <si>
    <t>الرسم المقرر</t>
  </si>
  <si>
    <t>المبلغ المحصل</t>
  </si>
  <si>
    <t xml:space="preserve">  لصالح الموازنة %15</t>
  </si>
  <si>
    <t>85% لصالح المدرسة</t>
  </si>
  <si>
    <t>ملاحظات</t>
  </si>
  <si>
    <t>لا تقم بالكتابه في الخلايا الملونه</t>
  </si>
  <si>
    <t xml:space="preserve">الطلاب  </t>
  </si>
  <si>
    <t>راجع نتائج العمليات الحسابيه للتحقق من صحة النتائج</t>
  </si>
  <si>
    <t>control</t>
  </si>
  <si>
    <t>الاباء</t>
  </si>
  <si>
    <t>الاتحاد المصري للرياضة</t>
  </si>
  <si>
    <t>التطوير</t>
  </si>
  <si>
    <t>رعاية ايتام</t>
  </si>
  <si>
    <t>حوادث</t>
  </si>
  <si>
    <t>رعاية النشيء</t>
  </si>
  <si>
    <t>يعتمد مدير المدرسة</t>
  </si>
  <si>
    <t>رئيس الحسابات</t>
  </si>
  <si>
    <t xml:space="preserve"> تحقق الاجمالى </t>
  </si>
  <si>
    <t xml:space="preserve">النسبة في العمود f هي نسبة الاجارى على المبلغ والباقى للمدرسة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</si>
</sst>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4"/>
      <color theme="1"/>
      <name val="Traditional Arabic"/>
      <family val="1"/>
    </font>
    <font>
      <b/>
      <sz val="12"/>
      <color theme="1"/>
      <name val="Traditional Arabic"/>
      <family val="1"/>
    </font>
    <font>
      <b/>
      <sz val="16"/>
      <color theme="1"/>
      <name val="Traditional Arabic"/>
      <family val="1"/>
    </font>
    <font>
      <b/>
      <sz val="14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4"/>
      <color theme="1"/>
      <name val="Sultan bold"/>
      <charset val="178"/>
    </font>
    <font>
      <sz val="14"/>
      <color theme="1"/>
      <name val="Sultan Medium"/>
      <charset val="178"/>
    </font>
    <font>
      <sz val="14"/>
      <color theme="1"/>
      <name val="SKR HEAD1"/>
      <charset val="178"/>
    </font>
    <font>
      <sz val="14"/>
      <color theme="1"/>
      <name val="PT Bold Heading"/>
      <charset val="178"/>
    </font>
    <font>
      <sz val="16"/>
      <color theme="1"/>
      <name val="Sultan Medium"/>
      <charset val="178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8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9"/>
      <name val="Arial"/>
      <family val="2"/>
    </font>
    <font>
      <b/>
      <sz val="14"/>
      <name val="Arial"/>
      <family val="2"/>
    </font>
    <font>
      <sz val="18"/>
      <color theme="1"/>
      <name val="Arial"/>
      <family val="2"/>
      <charset val="178"/>
      <scheme val="minor"/>
    </font>
    <font>
      <b/>
      <sz val="18"/>
      <color theme="1"/>
      <name val="Arial"/>
      <family val="2"/>
      <charset val="17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4"/>
        <bgColor indexed="64"/>
      </patternFill>
    </fill>
  </fills>
  <borders count="8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/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indexed="64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9" fontId="2" fillId="0" borderId="1" xfId="1" applyNumberFormat="1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49" fontId="2" fillId="0" borderId="11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6" fillId="0" borderId="0" xfId="0" applyFont="1"/>
    <xf numFmtId="0" fontId="8" fillId="0" borderId="0" xfId="0" applyFont="1"/>
    <xf numFmtId="0" fontId="9" fillId="0" borderId="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 readingOrder="2"/>
    </xf>
    <xf numFmtId="0" fontId="15" fillId="0" borderId="25" xfId="0" applyFont="1" applyBorder="1" applyAlignment="1">
      <alignment horizontal="center" vertical="center" readingOrder="2"/>
    </xf>
    <xf numFmtId="0" fontId="11" fillId="5" borderId="15" xfId="0" applyFont="1" applyFill="1" applyBorder="1" applyAlignment="1">
      <alignment horizontal="center" vertical="center" readingOrder="2"/>
    </xf>
    <xf numFmtId="0" fontId="11" fillId="5" borderId="16" xfId="0" applyFont="1" applyFill="1" applyBorder="1" applyAlignment="1">
      <alignment horizontal="center" vertical="center" readingOrder="2"/>
    </xf>
    <xf numFmtId="0" fontId="11" fillId="4" borderId="16" xfId="0" applyFont="1" applyFill="1" applyBorder="1" applyAlignment="1">
      <alignment horizontal="center" vertical="center" readingOrder="2"/>
    </xf>
    <xf numFmtId="9" fontId="11" fillId="7" borderId="15" xfId="0" applyNumberFormat="1" applyFont="1" applyFill="1" applyBorder="1" applyAlignment="1">
      <alignment horizontal="center" vertical="center" readingOrder="2"/>
    </xf>
    <xf numFmtId="0" fontId="11" fillId="7" borderId="16" xfId="0" applyFont="1" applyFill="1" applyBorder="1" applyAlignment="1">
      <alignment horizontal="center" vertical="center" readingOrder="2"/>
    </xf>
    <xf numFmtId="0" fontId="11" fillId="5" borderId="14" xfId="0" applyFont="1" applyFill="1" applyBorder="1" applyAlignment="1">
      <alignment horizontal="center" vertical="center" readingOrder="2"/>
    </xf>
    <xf numFmtId="0" fontId="11" fillId="10" borderId="17" xfId="0" applyFont="1" applyFill="1" applyBorder="1" applyAlignment="1">
      <alignment horizontal="center" vertical="center" readingOrder="2"/>
    </xf>
    <xf numFmtId="0" fontId="11" fillId="5" borderId="30" xfId="0" applyFont="1" applyFill="1" applyBorder="1" applyAlignment="1">
      <alignment horizontal="center" vertical="center" readingOrder="2"/>
    </xf>
    <xf numFmtId="0" fontId="11" fillId="5" borderId="31" xfId="0" applyFont="1" applyFill="1" applyBorder="1" applyAlignment="1">
      <alignment horizontal="center" vertical="center" readingOrder="2"/>
    </xf>
    <xf numFmtId="0" fontId="11" fillId="7" borderId="30" xfId="0" applyFont="1" applyFill="1" applyBorder="1" applyAlignment="1">
      <alignment horizontal="center" vertical="center" readingOrder="2"/>
    </xf>
    <xf numFmtId="0" fontId="11" fillId="7" borderId="31" xfId="0" applyFont="1" applyFill="1" applyBorder="1" applyAlignment="1">
      <alignment horizontal="center" vertical="center" readingOrder="2"/>
    </xf>
    <xf numFmtId="0" fontId="11" fillId="5" borderId="28" xfId="0" applyFont="1" applyFill="1" applyBorder="1" applyAlignment="1">
      <alignment horizontal="center" vertical="center" readingOrder="2"/>
    </xf>
    <xf numFmtId="0" fontId="11" fillId="5" borderId="29" xfId="0" applyFont="1" applyFill="1" applyBorder="1" applyAlignment="1">
      <alignment horizontal="center" vertical="center" readingOrder="2"/>
    </xf>
    <xf numFmtId="0" fontId="11" fillId="10" borderId="32" xfId="0" applyFont="1" applyFill="1" applyBorder="1" applyAlignment="1">
      <alignment horizontal="center" vertical="center" readingOrder="2"/>
    </xf>
    <xf numFmtId="0" fontId="15" fillId="0" borderId="0" xfId="0" applyFont="1" applyBorder="1" applyAlignment="1">
      <alignment horizontal="center" vertical="center" readingOrder="2"/>
    </xf>
    <xf numFmtId="0" fontId="14" fillId="0" borderId="0" xfId="0" applyFont="1" applyBorder="1" applyAlignment="1">
      <alignment horizontal="center" vertical="center" readingOrder="2"/>
    </xf>
    <xf numFmtId="0" fontId="10" fillId="10" borderId="33" xfId="0" applyFont="1" applyFill="1" applyBorder="1" applyAlignment="1">
      <alignment horizontal="center" vertical="center"/>
    </xf>
    <xf numFmtId="0" fontId="10" fillId="10" borderId="35" xfId="0" applyFont="1" applyFill="1" applyBorder="1" applyAlignment="1">
      <alignment horizontal="center" vertical="center"/>
    </xf>
    <xf numFmtId="0" fontId="10" fillId="10" borderId="38" xfId="0" applyFont="1" applyFill="1" applyBorder="1" applyAlignment="1">
      <alignment horizontal="center" vertical="center" readingOrder="2"/>
    </xf>
    <xf numFmtId="0" fontId="10" fillId="5" borderId="41" xfId="0" applyFont="1" applyFill="1" applyBorder="1" applyAlignment="1">
      <alignment horizontal="center" vertical="center"/>
    </xf>
    <xf numFmtId="0" fontId="10" fillId="5" borderId="42" xfId="0" applyFont="1" applyFill="1" applyBorder="1" applyAlignment="1">
      <alignment horizontal="center" vertical="center"/>
    </xf>
    <xf numFmtId="0" fontId="10" fillId="5" borderId="43" xfId="0" applyFont="1" applyFill="1" applyBorder="1" applyAlignment="1">
      <alignment horizontal="center" vertical="center" readingOrder="2"/>
    </xf>
    <xf numFmtId="0" fontId="11" fillId="4" borderId="15" xfId="0" applyFont="1" applyFill="1" applyBorder="1" applyAlignment="1">
      <alignment horizontal="center" vertical="center" readingOrder="2"/>
    </xf>
    <xf numFmtId="0" fontId="11" fillId="4" borderId="30" xfId="0" applyFont="1" applyFill="1" applyBorder="1" applyAlignment="1">
      <alignment horizontal="center" vertical="center" readingOrder="2"/>
    </xf>
    <xf numFmtId="0" fontId="11" fillId="4" borderId="31" xfId="0" applyFont="1" applyFill="1" applyBorder="1" applyAlignment="1">
      <alignment horizontal="center" vertical="center" readingOrder="2"/>
    </xf>
    <xf numFmtId="0" fontId="10" fillId="4" borderId="44" xfId="0" applyFont="1" applyFill="1" applyBorder="1" applyAlignment="1">
      <alignment horizontal="center" vertical="center"/>
    </xf>
    <xf numFmtId="0" fontId="10" fillId="4" borderId="45" xfId="0" applyFont="1" applyFill="1" applyBorder="1" applyAlignment="1">
      <alignment horizontal="center" vertical="center"/>
    </xf>
    <xf numFmtId="0" fontId="10" fillId="4" borderId="46" xfId="0" applyFont="1" applyFill="1" applyBorder="1" applyAlignment="1">
      <alignment horizontal="center" vertical="center"/>
    </xf>
    <xf numFmtId="0" fontId="10" fillId="4" borderId="47" xfId="0" applyFont="1" applyFill="1" applyBorder="1" applyAlignment="1">
      <alignment horizontal="center" vertical="center"/>
    </xf>
    <xf numFmtId="0" fontId="10" fillId="4" borderId="48" xfId="0" applyFont="1" applyFill="1" applyBorder="1" applyAlignment="1">
      <alignment horizontal="center" vertical="center" readingOrder="2"/>
    </xf>
    <xf numFmtId="0" fontId="10" fillId="4" borderId="49" xfId="0" applyFont="1" applyFill="1" applyBorder="1" applyAlignment="1">
      <alignment horizontal="center" vertical="center" readingOrder="2"/>
    </xf>
    <xf numFmtId="0" fontId="10" fillId="5" borderId="50" xfId="0" applyFont="1" applyFill="1" applyBorder="1" applyAlignment="1">
      <alignment horizontal="center" vertical="center"/>
    </xf>
    <xf numFmtId="0" fontId="10" fillId="5" borderId="51" xfId="0" applyFont="1" applyFill="1" applyBorder="1" applyAlignment="1">
      <alignment horizontal="center" vertical="center"/>
    </xf>
    <xf numFmtId="0" fontId="10" fillId="5" borderId="52" xfId="0" applyFont="1" applyFill="1" applyBorder="1" applyAlignment="1">
      <alignment horizontal="center" vertical="center" readingOrder="2"/>
    </xf>
    <xf numFmtId="0" fontId="10" fillId="7" borderId="44" xfId="0" applyFont="1" applyFill="1" applyBorder="1" applyAlignment="1">
      <alignment horizontal="center" vertical="center"/>
    </xf>
    <xf numFmtId="0" fontId="10" fillId="7" borderId="45" xfId="0" applyFont="1" applyFill="1" applyBorder="1" applyAlignment="1">
      <alignment horizontal="center" vertical="center"/>
    </xf>
    <xf numFmtId="0" fontId="10" fillId="7" borderId="46" xfId="0" applyFont="1" applyFill="1" applyBorder="1" applyAlignment="1">
      <alignment horizontal="center" vertical="center"/>
    </xf>
    <xf numFmtId="0" fontId="10" fillId="7" borderId="47" xfId="0" applyFont="1" applyFill="1" applyBorder="1" applyAlignment="1">
      <alignment horizontal="center" vertical="center"/>
    </xf>
    <xf numFmtId="0" fontId="10" fillId="7" borderId="48" xfId="0" applyFont="1" applyFill="1" applyBorder="1" applyAlignment="1">
      <alignment horizontal="center" vertical="center" readingOrder="2"/>
    </xf>
    <xf numFmtId="0" fontId="10" fillId="7" borderId="49" xfId="0" applyFont="1" applyFill="1" applyBorder="1" applyAlignment="1">
      <alignment horizontal="center" vertical="center" readingOrder="2"/>
    </xf>
    <xf numFmtId="0" fontId="10" fillId="5" borderId="44" xfId="0" applyFont="1" applyFill="1" applyBorder="1" applyAlignment="1">
      <alignment horizontal="center" vertical="center"/>
    </xf>
    <xf numFmtId="0" fontId="10" fillId="5" borderId="45" xfId="0" applyFont="1" applyFill="1" applyBorder="1" applyAlignment="1">
      <alignment horizontal="center" vertical="center"/>
    </xf>
    <xf numFmtId="0" fontId="10" fillId="5" borderId="46" xfId="0" applyFont="1" applyFill="1" applyBorder="1" applyAlignment="1">
      <alignment horizontal="center" vertical="center"/>
    </xf>
    <xf numFmtId="0" fontId="10" fillId="5" borderId="47" xfId="0" applyFont="1" applyFill="1" applyBorder="1" applyAlignment="1">
      <alignment horizontal="center" vertical="center"/>
    </xf>
    <xf numFmtId="0" fontId="10" fillId="5" borderId="48" xfId="0" applyFont="1" applyFill="1" applyBorder="1" applyAlignment="1">
      <alignment horizontal="center" vertical="center" readingOrder="2"/>
    </xf>
    <xf numFmtId="0" fontId="10" fillId="5" borderId="49" xfId="0" applyFont="1" applyFill="1" applyBorder="1" applyAlignment="1">
      <alignment horizontal="center" vertical="center" readingOrder="2"/>
    </xf>
    <xf numFmtId="0" fontId="11" fillId="4" borderId="25" xfId="0" applyFont="1" applyFill="1" applyBorder="1" applyAlignment="1">
      <alignment horizontal="center" vertical="center" textRotation="90" readingOrder="2"/>
    </xf>
    <xf numFmtId="0" fontId="11" fillId="4" borderId="0" xfId="0" applyFont="1" applyFill="1" applyBorder="1" applyAlignment="1">
      <alignment horizontal="center" vertical="center" textRotation="90" readingOrder="2"/>
    </xf>
    <xf numFmtId="9" fontId="10" fillId="4" borderId="53" xfId="1" applyFont="1" applyFill="1" applyBorder="1" applyAlignment="1">
      <alignment horizontal="center" vertical="center"/>
    </xf>
    <xf numFmtId="9" fontId="10" fillId="4" borderId="54" xfId="1" applyFont="1" applyFill="1" applyBorder="1" applyAlignment="1">
      <alignment horizontal="center" vertical="center"/>
    </xf>
    <xf numFmtId="0" fontId="10" fillId="4" borderId="54" xfId="0" applyFont="1" applyFill="1" applyBorder="1" applyAlignment="1">
      <alignment horizontal="center" vertical="center"/>
    </xf>
    <xf numFmtId="0" fontId="0" fillId="4" borderId="55" xfId="0" applyFill="1" applyBorder="1" applyAlignment="1">
      <alignment horizontal="center" vertical="center" readingOrder="2"/>
    </xf>
    <xf numFmtId="0" fontId="11" fillId="10" borderId="15" xfId="0" applyFont="1" applyFill="1" applyBorder="1" applyAlignment="1">
      <alignment horizontal="center" vertical="center" readingOrder="2"/>
    </xf>
    <xf numFmtId="0" fontId="11" fillId="10" borderId="30" xfId="0" applyFont="1" applyFill="1" applyBorder="1" applyAlignment="1">
      <alignment horizontal="center" vertical="center" readingOrder="2"/>
    </xf>
    <xf numFmtId="0" fontId="10" fillId="10" borderId="44" xfId="0" applyFont="1" applyFill="1" applyBorder="1" applyAlignment="1">
      <alignment horizontal="center" vertical="center"/>
    </xf>
    <xf numFmtId="0" fontId="10" fillId="10" borderId="46" xfId="0" applyFont="1" applyFill="1" applyBorder="1" applyAlignment="1">
      <alignment horizontal="center" vertical="center"/>
    </xf>
    <xf numFmtId="0" fontId="10" fillId="10" borderId="48" xfId="0" applyFont="1" applyFill="1" applyBorder="1" applyAlignment="1">
      <alignment horizontal="center" vertical="center" readingOrder="2"/>
    </xf>
    <xf numFmtId="0" fontId="11" fillId="4" borderId="13" xfId="0" applyFont="1" applyFill="1" applyBorder="1" applyAlignment="1">
      <alignment horizontal="center" vertical="center" readingOrder="2"/>
    </xf>
    <xf numFmtId="0" fontId="11" fillId="4" borderId="39" xfId="0" applyFont="1" applyFill="1" applyBorder="1" applyAlignment="1">
      <alignment horizontal="center" vertical="center" readingOrder="2"/>
    </xf>
    <xf numFmtId="0" fontId="11" fillId="4" borderId="18" xfId="0" applyFont="1" applyFill="1" applyBorder="1" applyAlignment="1">
      <alignment horizontal="center" vertical="center" readingOrder="2"/>
    </xf>
    <xf numFmtId="0" fontId="11" fillId="4" borderId="40" xfId="0" applyFont="1" applyFill="1" applyBorder="1" applyAlignment="1">
      <alignment horizontal="center" vertical="center" readingOrder="2"/>
    </xf>
    <xf numFmtId="0" fontId="12" fillId="4" borderId="19" xfId="0" applyFont="1" applyFill="1" applyBorder="1" applyAlignment="1">
      <alignment horizontal="center" vertical="center" readingOrder="2"/>
    </xf>
    <xf numFmtId="0" fontId="13" fillId="4" borderId="19" xfId="0" applyFont="1" applyFill="1" applyBorder="1" applyAlignment="1">
      <alignment horizontal="right" vertical="center" shrinkToFit="1" readingOrder="2"/>
    </xf>
    <xf numFmtId="0" fontId="0" fillId="4" borderId="27" xfId="0" applyFill="1" applyBorder="1" applyAlignment="1">
      <alignment horizontal="center" vertical="center" readingOrder="2"/>
    </xf>
    <xf numFmtId="0" fontId="12" fillId="4" borderId="20" xfId="0" applyFont="1" applyFill="1" applyBorder="1" applyAlignment="1">
      <alignment horizontal="center" vertical="center" readingOrder="2"/>
    </xf>
    <xf numFmtId="0" fontId="13" fillId="4" borderId="20" xfId="0" applyFont="1" applyFill="1" applyBorder="1" applyAlignment="1">
      <alignment horizontal="right" vertical="center" shrinkToFit="1" readingOrder="2"/>
    </xf>
    <xf numFmtId="0" fontId="12" fillId="4" borderId="22" xfId="0" applyFont="1" applyFill="1" applyBorder="1" applyAlignment="1">
      <alignment horizontal="center" vertical="center" readingOrder="2"/>
    </xf>
    <xf numFmtId="0" fontId="14" fillId="4" borderId="23" xfId="0" applyFont="1" applyFill="1" applyBorder="1" applyAlignment="1">
      <alignment horizontal="center" vertical="center" readingOrder="2"/>
    </xf>
    <xf numFmtId="0" fontId="14" fillId="4" borderId="24" xfId="0" applyFont="1" applyFill="1" applyBorder="1" applyAlignment="1">
      <alignment horizontal="center" vertical="center" readingOrder="2"/>
    </xf>
    <xf numFmtId="0" fontId="11" fillId="8" borderId="25" xfId="0" applyFont="1" applyFill="1" applyBorder="1" applyAlignment="1">
      <alignment horizontal="center" vertical="center" textRotation="90" readingOrder="2"/>
    </xf>
    <xf numFmtId="0" fontId="11" fillId="8" borderId="0" xfId="0" applyFont="1" applyFill="1" applyBorder="1" applyAlignment="1">
      <alignment horizontal="center" vertical="center" textRotation="90" readingOrder="2"/>
    </xf>
    <xf numFmtId="0" fontId="10" fillId="8" borderId="53" xfId="0" applyFont="1" applyFill="1" applyBorder="1" applyAlignment="1">
      <alignment horizontal="center" vertical="center"/>
    </xf>
    <xf numFmtId="0" fontId="10" fillId="8" borderId="54" xfId="0" applyFont="1" applyFill="1" applyBorder="1" applyAlignment="1">
      <alignment horizontal="center" vertical="center"/>
    </xf>
    <xf numFmtId="0" fontId="0" fillId="8" borderId="55" xfId="0" applyFill="1" applyBorder="1" applyAlignment="1">
      <alignment horizontal="center" vertical="center" readingOrder="2"/>
    </xf>
    <xf numFmtId="0" fontId="0" fillId="8" borderId="27" xfId="0" applyFill="1" applyBorder="1" applyAlignment="1">
      <alignment horizontal="center" vertical="center" readingOrder="2"/>
    </xf>
    <xf numFmtId="0" fontId="0" fillId="8" borderId="9" xfId="0" applyFill="1" applyBorder="1" applyAlignment="1">
      <alignment horizontal="center" vertical="center" readingOrder="2"/>
    </xf>
    <xf numFmtId="0" fontId="7" fillId="0" borderId="0" xfId="0" applyFont="1" applyAlignment="1">
      <alignment horizontal="right" vertical="center"/>
    </xf>
    <xf numFmtId="0" fontId="0" fillId="0" borderId="0" xfId="0" applyAlignment="1">
      <alignment horizontal="right"/>
    </xf>
    <xf numFmtId="0" fontId="14" fillId="0" borderId="21" xfId="0" applyFont="1" applyBorder="1" applyAlignment="1">
      <alignment horizontal="center" vertical="center" readingOrder="2"/>
    </xf>
    <xf numFmtId="0" fontId="9" fillId="8" borderId="0" xfId="0" applyFont="1" applyFill="1"/>
    <xf numFmtId="49" fontId="2" fillId="2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right" vertical="center" shrinkToFit="1"/>
    </xf>
    <xf numFmtId="0" fontId="0" fillId="0" borderId="0" xfId="0" applyAlignment="1">
      <alignment horizontal="right" vertical="center" shrinkToFit="1"/>
    </xf>
    <xf numFmtId="0" fontId="7" fillId="0" borderId="0" xfId="0" applyFont="1" applyAlignment="1">
      <alignment vertical="center" shrinkToFit="1"/>
    </xf>
    <xf numFmtId="0" fontId="7" fillId="0" borderId="0" xfId="0" applyFont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7" fillId="0" borderId="0" xfId="0" applyFont="1" applyBorder="1" applyAlignment="1">
      <alignment horizontal="center" vertical="center" shrinkToFit="1"/>
    </xf>
    <xf numFmtId="0" fontId="18" fillId="0" borderId="0" xfId="0" applyFont="1" applyAlignment="1">
      <alignment vertical="center" shrinkToFit="1"/>
    </xf>
    <xf numFmtId="0" fontId="9" fillId="6" borderId="56" xfId="0" applyFont="1" applyFill="1" applyBorder="1" applyAlignment="1">
      <alignment horizontal="center" vertical="center" shrinkToFit="1"/>
    </xf>
    <xf numFmtId="0" fontId="9" fillId="6" borderId="57" xfId="0" applyFont="1" applyFill="1" applyBorder="1" applyAlignment="1">
      <alignment horizontal="center" vertical="center" shrinkToFit="1"/>
    </xf>
    <xf numFmtId="0" fontId="9" fillId="6" borderId="50" xfId="0" applyFont="1" applyFill="1" applyBorder="1" applyAlignment="1">
      <alignment horizontal="center" vertical="center" shrinkToFit="1"/>
    </xf>
    <xf numFmtId="0" fontId="9" fillId="6" borderId="58" xfId="0" applyFont="1" applyFill="1" applyBorder="1" applyAlignment="1">
      <alignment horizontal="center" vertical="center" shrinkToFit="1"/>
    </xf>
    <xf numFmtId="0" fontId="9" fillId="6" borderId="59" xfId="0" applyFont="1" applyFill="1" applyBorder="1" applyAlignment="1">
      <alignment horizontal="center" vertical="center" shrinkToFit="1"/>
    </xf>
    <xf numFmtId="0" fontId="19" fillId="6" borderId="60" xfId="0" applyFont="1" applyFill="1" applyBorder="1" applyAlignment="1">
      <alignment horizontal="center" vertical="center" shrinkToFit="1"/>
    </xf>
    <xf numFmtId="0" fontId="19" fillId="6" borderId="58" xfId="0" applyFont="1" applyFill="1" applyBorder="1" applyAlignment="1">
      <alignment horizontal="center" vertical="center" shrinkToFit="1"/>
    </xf>
    <xf numFmtId="0" fontId="9" fillId="6" borderId="59" xfId="0" applyFont="1" applyFill="1" applyBorder="1" applyAlignment="1">
      <alignment horizontal="center" vertical="center" shrinkToFit="1"/>
    </xf>
    <xf numFmtId="0" fontId="9" fillId="6" borderId="61" xfId="0" applyFont="1" applyFill="1" applyBorder="1" applyAlignment="1">
      <alignment horizontal="center" vertical="center" shrinkToFit="1"/>
    </xf>
    <xf numFmtId="0" fontId="9" fillId="6" borderId="62" xfId="0" applyFont="1" applyFill="1" applyBorder="1" applyAlignment="1">
      <alignment horizontal="center" vertical="center" shrinkToFit="1"/>
    </xf>
    <xf numFmtId="0" fontId="9" fillId="6" borderId="37" xfId="0" applyFont="1" applyFill="1" applyBorder="1" applyAlignment="1">
      <alignment horizontal="center" vertical="center" shrinkToFit="1"/>
    </xf>
    <xf numFmtId="0" fontId="9" fillId="6" borderId="52" xfId="0" applyFont="1" applyFill="1" applyBorder="1" applyAlignment="1">
      <alignment horizontal="center" vertical="center" shrinkToFit="1"/>
    </xf>
    <xf numFmtId="0" fontId="9" fillId="6" borderId="63" xfId="0" applyFont="1" applyFill="1" applyBorder="1" applyAlignment="1">
      <alignment horizontal="center" vertical="center" shrinkToFit="1"/>
    </xf>
    <xf numFmtId="0" fontId="9" fillId="3" borderId="61" xfId="0" applyFont="1" applyFill="1" applyBorder="1" applyAlignment="1" applyProtection="1">
      <alignment horizontal="center" vertical="center" shrinkToFit="1"/>
      <protection hidden="1"/>
    </xf>
    <xf numFmtId="0" fontId="9" fillId="3" borderId="64" xfId="0" applyFont="1" applyFill="1" applyBorder="1" applyAlignment="1" applyProtection="1">
      <alignment horizontal="center" vertical="center" shrinkToFit="1"/>
      <protection hidden="1"/>
    </xf>
    <xf numFmtId="0" fontId="9" fillId="4" borderId="61" xfId="0" applyFont="1" applyFill="1" applyBorder="1" applyAlignment="1" applyProtection="1">
      <alignment horizontal="center" vertical="center" shrinkToFit="1"/>
      <protection hidden="1"/>
    </xf>
    <xf numFmtId="0" fontId="9" fillId="4" borderId="64" xfId="0" applyFont="1" applyFill="1" applyBorder="1" applyAlignment="1" applyProtection="1">
      <alignment horizontal="center" vertical="center" shrinkToFit="1"/>
      <protection hidden="1"/>
    </xf>
    <xf numFmtId="0" fontId="9" fillId="7" borderId="36" xfId="0" applyFont="1" applyFill="1" applyBorder="1" applyAlignment="1" applyProtection="1">
      <alignment horizontal="center" vertical="center" shrinkToFit="1"/>
      <protection hidden="1"/>
    </xf>
    <xf numFmtId="0" fontId="9" fillId="7" borderId="38" xfId="0" applyFont="1" applyFill="1" applyBorder="1" applyAlignment="1" applyProtection="1">
      <alignment horizontal="center" vertical="center" shrinkToFit="1"/>
      <protection hidden="1"/>
    </xf>
    <xf numFmtId="0" fontId="9" fillId="6" borderId="63" xfId="0" applyFont="1" applyFill="1" applyBorder="1" applyAlignment="1">
      <alignment horizontal="center" vertical="center" shrinkToFit="1"/>
    </xf>
    <xf numFmtId="0" fontId="9" fillId="9" borderId="0" xfId="0" applyFont="1" applyFill="1" applyBorder="1" applyAlignment="1">
      <alignment horizontal="center" vertical="center" shrinkToFit="1"/>
    </xf>
    <xf numFmtId="0" fontId="9" fillId="0" borderId="65" xfId="0" applyFont="1" applyBorder="1" applyAlignment="1">
      <alignment horizontal="center" vertical="center" shrinkToFit="1"/>
    </xf>
    <xf numFmtId="0" fontId="9" fillId="0" borderId="66" xfId="0" applyFont="1" applyBorder="1" applyAlignment="1">
      <alignment horizontal="center" vertical="center" shrinkToFit="1"/>
    </xf>
    <xf numFmtId="0" fontId="9" fillId="0" borderId="67" xfId="0" applyFont="1" applyBorder="1" applyAlignment="1">
      <alignment horizontal="center" vertical="center" shrinkToFit="1"/>
    </xf>
    <xf numFmtId="0" fontId="9" fillId="3" borderId="65" xfId="0" applyFont="1" applyFill="1" applyBorder="1" applyAlignment="1" applyProtection="1">
      <alignment horizontal="center" vertical="center" shrinkToFit="1"/>
      <protection hidden="1"/>
    </xf>
    <xf numFmtId="0" fontId="9" fillId="3" borderId="68" xfId="0" applyFont="1" applyFill="1" applyBorder="1" applyAlignment="1" applyProtection="1">
      <alignment horizontal="center" vertical="center" shrinkToFit="1"/>
      <protection hidden="1"/>
    </xf>
    <xf numFmtId="0" fontId="9" fillId="4" borderId="65" xfId="0" applyFont="1" applyFill="1" applyBorder="1" applyAlignment="1" applyProtection="1">
      <alignment horizontal="center" vertical="center" shrinkToFit="1"/>
      <protection hidden="1"/>
    </xf>
    <xf numFmtId="0" fontId="9" fillId="4" borderId="68" xfId="0" applyFont="1" applyFill="1" applyBorder="1" applyAlignment="1" applyProtection="1">
      <alignment horizontal="center" vertical="center" shrinkToFit="1"/>
      <protection hidden="1"/>
    </xf>
    <xf numFmtId="0" fontId="9" fillId="7" borderId="65" xfId="0" applyFont="1" applyFill="1" applyBorder="1" applyAlignment="1" applyProtection="1">
      <alignment horizontal="center" vertical="center" shrinkToFit="1"/>
      <protection hidden="1"/>
    </xf>
    <xf numFmtId="0" fontId="9" fillId="7" borderId="68" xfId="0" applyFont="1" applyFill="1" applyBorder="1" applyAlignment="1" applyProtection="1">
      <alignment horizontal="center" vertical="center" shrinkToFit="1"/>
      <protection hidden="1"/>
    </xf>
    <xf numFmtId="0" fontId="9" fillId="0" borderId="69" xfId="0" applyFont="1" applyBorder="1" applyAlignment="1">
      <alignment horizontal="center" vertical="center" textRotation="90" shrinkToFit="1"/>
    </xf>
    <xf numFmtId="0" fontId="0" fillId="0" borderId="0" xfId="0" applyAlignment="1">
      <alignment vertical="center" shrinkToFit="1"/>
    </xf>
    <xf numFmtId="0" fontId="9" fillId="0" borderId="2" xfId="0" applyFont="1" applyBorder="1" applyAlignment="1">
      <alignment horizontal="center" vertical="center" shrinkToFit="1"/>
    </xf>
    <xf numFmtId="0" fontId="9" fillId="0" borderId="34" xfId="0" applyFont="1" applyBorder="1" applyAlignment="1">
      <alignment horizontal="center" vertical="center" shrinkToFit="1"/>
    </xf>
    <xf numFmtId="0" fontId="9" fillId="0" borderId="51" xfId="0" applyFont="1" applyBorder="1" applyAlignment="1">
      <alignment horizontal="center" vertical="center" shrinkToFit="1"/>
    </xf>
    <xf numFmtId="0" fontId="9" fillId="0" borderId="70" xfId="0" applyFont="1" applyBorder="1" applyAlignment="1">
      <alignment horizontal="center" vertical="center" shrinkToFit="1"/>
    </xf>
    <xf numFmtId="0" fontId="19" fillId="0" borderId="51" xfId="0" applyFont="1" applyBorder="1" applyAlignment="1">
      <alignment horizontal="center" vertical="center" shrinkToFit="1"/>
    </xf>
    <xf numFmtId="0" fontId="9" fillId="0" borderId="71" xfId="0" applyFont="1" applyBorder="1" applyAlignment="1">
      <alignment horizontal="center" vertical="center" shrinkToFit="1"/>
    </xf>
    <xf numFmtId="0" fontId="9" fillId="0" borderId="29" xfId="0" applyFont="1" applyBorder="1" applyAlignment="1">
      <alignment horizontal="center" vertical="center" shrinkToFit="1"/>
    </xf>
    <xf numFmtId="0" fontId="9" fillId="0" borderId="72" xfId="0" applyFont="1" applyBorder="1" applyAlignment="1">
      <alignment horizontal="center" vertical="center" shrinkToFit="1"/>
    </xf>
    <xf numFmtId="0" fontId="9" fillId="3" borderId="73" xfId="0" applyFont="1" applyFill="1" applyBorder="1" applyAlignment="1" applyProtection="1">
      <alignment horizontal="center" vertical="center" shrinkToFit="1"/>
      <protection hidden="1"/>
    </xf>
    <xf numFmtId="0" fontId="9" fillId="3" borderId="74" xfId="0" applyFont="1" applyFill="1" applyBorder="1" applyAlignment="1" applyProtection="1">
      <alignment horizontal="center" vertical="center" shrinkToFit="1"/>
      <protection hidden="1"/>
    </xf>
    <xf numFmtId="0" fontId="9" fillId="4" borderId="73" xfId="0" applyFont="1" applyFill="1" applyBorder="1" applyAlignment="1" applyProtection="1">
      <alignment horizontal="center" vertical="center" shrinkToFit="1"/>
      <protection hidden="1"/>
    </xf>
    <xf numFmtId="0" fontId="9" fillId="4" borderId="74" xfId="0" applyFont="1" applyFill="1" applyBorder="1" applyAlignment="1" applyProtection="1">
      <alignment horizontal="center" vertical="center" shrinkToFit="1"/>
      <protection hidden="1"/>
    </xf>
    <xf numFmtId="0" fontId="9" fillId="7" borderId="73" xfId="0" applyFont="1" applyFill="1" applyBorder="1" applyAlignment="1" applyProtection="1">
      <alignment horizontal="center" vertical="center" shrinkToFit="1"/>
      <protection hidden="1"/>
    </xf>
    <xf numFmtId="0" fontId="9" fillId="7" borderId="74" xfId="0" applyFont="1" applyFill="1" applyBorder="1" applyAlignment="1" applyProtection="1">
      <alignment horizontal="center" vertical="center" shrinkToFit="1"/>
      <protection hidden="1"/>
    </xf>
    <xf numFmtId="0" fontId="0" fillId="0" borderId="75" xfId="0" applyBorder="1" applyAlignment="1">
      <alignment vertical="center" shrinkToFit="1"/>
    </xf>
    <xf numFmtId="0" fontId="9" fillId="0" borderId="76" xfId="0" applyFont="1" applyBorder="1" applyAlignment="1">
      <alignment horizontal="center" vertical="center" shrinkToFit="1"/>
    </xf>
    <xf numFmtId="0" fontId="20" fillId="11" borderId="75" xfId="0" applyFont="1" applyFill="1" applyBorder="1" applyAlignment="1" applyProtection="1">
      <alignment horizontal="center" vertical="center" shrinkToFit="1"/>
      <protection hidden="1"/>
    </xf>
    <xf numFmtId="0" fontId="21" fillId="11" borderId="76" xfId="0" applyFont="1" applyFill="1" applyBorder="1" applyAlignment="1" applyProtection="1">
      <alignment horizontal="center" vertical="center" shrinkToFit="1"/>
      <protection hidden="1"/>
    </xf>
    <xf numFmtId="0" fontId="9" fillId="6" borderId="26" xfId="0" applyFont="1" applyFill="1" applyBorder="1" applyAlignment="1">
      <alignment horizontal="center" vertical="center" shrinkToFit="1"/>
    </xf>
    <xf numFmtId="0" fontId="20" fillId="11" borderId="77" xfId="0" applyFont="1" applyFill="1" applyBorder="1" applyAlignment="1" applyProtection="1">
      <alignment horizontal="center" vertical="center" shrinkToFit="1"/>
      <protection hidden="1"/>
    </xf>
    <xf numFmtId="0" fontId="21" fillId="11" borderId="78" xfId="0" applyFont="1" applyFill="1" applyBorder="1" applyAlignment="1" applyProtection="1">
      <alignment horizontal="center" vertical="center" shrinkToFit="1"/>
      <protection hidden="1"/>
    </xf>
    <xf numFmtId="0" fontId="20" fillId="4" borderId="77" xfId="0" applyFont="1" applyFill="1" applyBorder="1" applyAlignment="1" applyProtection="1">
      <alignment horizontal="center" vertical="center" shrinkToFit="1"/>
      <protection hidden="1"/>
    </xf>
    <xf numFmtId="0" fontId="21" fillId="4" borderId="78" xfId="0" applyFont="1" applyFill="1" applyBorder="1" applyAlignment="1" applyProtection="1">
      <alignment horizontal="center" vertical="center" shrinkToFit="1"/>
      <protection hidden="1"/>
    </xf>
    <xf numFmtId="0" fontId="20" fillId="7" borderId="77" xfId="0" applyFont="1" applyFill="1" applyBorder="1" applyAlignment="1" applyProtection="1">
      <alignment horizontal="center" vertical="center" shrinkToFit="1"/>
      <protection hidden="1"/>
    </xf>
    <xf numFmtId="0" fontId="21" fillId="7" borderId="78" xfId="0" applyFont="1" applyFill="1" applyBorder="1" applyAlignment="1" applyProtection="1">
      <alignment horizontal="center" vertical="center" shrinkToFit="1"/>
      <protection hidden="1"/>
    </xf>
    <xf numFmtId="0" fontId="0" fillId="0" borderId="79" xfId="0" applyBorder="1" applyAlignment="1">
      <alignment vertical="center" shrinkToFit="1"/>
    </xf>
    <xf numFmtId="0" fontId="22" fillId="0" borderId="0" xfId="0" applyFont="1" applyAlignment="1">
      <alignment vertical="center" shrinkToFit="1"/>
    </xf>
    <xf numFmtId="0" fontId="23" fillId="0" borderId="0" xfId="0" applyFont="1" applyFill="1" applyBorder="1" applyAlignment="1">
      <alignment horizontal="right" vertical="center" shrinkToFit="1"/>
    </xf>
    <xf numFmtId="0" fontId="23" fillId="0" borderId="80" xfId="0" applyFont="1" applyBorder="1" applyAlignment="1">
      <alignment horizontal="right" vertical="center" shrinkToFit="1"/>
    </xf>
    <xf numFmtId="0" fontId="0" fillId="0" borderId="80" xfId="0" applyBorder="1" applyAlignment="1">
      <alignment vertical="center" shrinkToFit="1"/>
    </xf>
    <xf numFmtId="0" fontId="23" fillId="0" borderId="0" xfId="0" applyFont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right" vertical="center" shrinkToFit="1"/>
    </xf>
    <xf numFmtId="0" fontId="19" fillId="0" borderId="0" xfId="0" applyFont="1" applyBorder="1" applyAlignment="1">
      <alignment horizontal="right" vertical="center" shrinkToFit="1"/>
    </xf>
    <xf numFmtId="0" fontId="19" fillId="0" borderId="0" xfId="0" applyFont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shrinkToFit="1"/>
    </xf>
    <xf numFmtId="0" fontId="9" fillId="0" borderId="0" xfId="0" applyFont="1"/>
  </cellXfs>
  <cellStyles count="2">
    <cellStyle name="Normal" xfId="0" builtinId="0"/>
    <cellStyle name="Percent" xfId="1" builtinId="5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rightToLeft="1" view="pageBreakPreview" topLeftCell="A3" zoomScaleNormal="100" zoomScaleSheetLayoutView="100" workbookViewId="0">
      <selection activeCell="P12" sqref="P12:T12"/>
    </sheetView>
  </sheetViews>
  <sheetFormatPr defaultColWidth="0" defaultRowHeight="14.25"/>
  <cols>
    <col min="1" max="1" width="3.625" style="121" customWidth="1"/>
    <col min="2" max="2" width="15.625" style="121" customWidth="1"/>
    <col min="3" max="4" width="5.625" style="121" customWidth="1"/>
    <col min="5" max="5" width="8.25" style="121" customWidth="1"/>
    <col min="6" max="11" width="6.625" style="121" customWidth="1"/>
    <col min="12" max="12" width="10.875" style="121" customWidth="1"/>
    <col min="13" max="13" width="1.5" style="121" customWidth="1"/>
    <col min="14" max="14" width="1.375" customWidth="1"/>
    <col min="15" max="15" width="3.375" style="121" customWidth="1"/>
    <col min="16" max="20" width="9" style="121" customWidth="1"/>
    <col min="21" max="21" width="9" customWidth="1"/>
    <col min="22" max="22" width="6.25" style="121" hidden="1" customWidth="1"/>
    <col min="23" max="16384" width="9" style="121" hidden="1"/>
  </cols>
  <sheetData>
    <row r="1" spans="1:22" ht="20.100000000000001" customHeight="1">
      <c r="A1" s="117" t="s">
        <v>117</v>
      </c>
      <c r="B1" s="117"/>
      <c r="C1" s="118"/>
      <c r="D1" s="119"/>
      <c r="E1" s="119"/>
      <c r="F1" s="119"/>
      <c r="G1" s="119"/>
      <c r="H1" s="119"/>
      <c r="I1" s="119"/>
      <c r="J1" s="120" t="s">
        <v>51</v>
      </c>
      <c r="K1" s="120"/>
      <c r="L1" s="120"/>
    </row>
    <row r="2" spans="1:22" ht="20.100000000000001" customHeight="1">
      <c r="A2" s="117" t="s">
        <v>0</v>
      </c>
      <c r="B2" s="117"/>
      <c r="C2" s="118"/>
      <c r="D2" s="119"/>
      <c r="E2" s="119"/>
      <c r="F2" s="119"/>
      <c r="G2" s="119"/>
      <c r="H2" s="119"/>
      <c r="J2" s="117" t="s">
        <v>118</v>
      </c>
      <c r="K2" s="117"/>
      <c r="L2" s="117"/>
    </row>
    <row r="3" spans="1:22" ht="20.100000000000001" customHeight="1">
      <c r="A3" s="117" t="s">
        <v>119</v>
      </c>
      <c r="B3" s="117"/>
      <c r="C3" s="118"/>
      <c r="D3" s="119"/>
      <c r="E3" s="119"/>
      <c r="F3" s="119"/>
      <c r="G3" s="119"/>
      <c r="H3" s="119"/>
      <c r="I3" s="119"/>
      <c r="J3" s="117" t="s">
        <v>120</v>
      </c>
      <c r="K3" s="117"/>
      <c r="L3" s="117"/>
    </row>
    <row r="4" spans="1:22" ht="33" customHeight="1" thickBot="1">
      <c r="A4" s="122" t="s">
        <v>121</v>
      </c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  <c r="P4" s="123" t="s">
        <v>122</v>
      </c>
      <c r="Q4" s="123"/>
      <c r="R4" s="123"/>
      <c r="S4" s="123"/>
      <c r="T4" s="123"/>
    </row>
    <row r="5" spans="1:22" ht="24.95" customHeight="1" thickTop="1">
      <c r="A5" s="124" t="s">
        <v>123</v>
      </c>
      <c r="B5" s="125" t="s">
        <v>124</v>
      </c>
      <c r="C5" s="126" t="s">
        <v>125</v>
      </c>
      <c r="D5" s="127"/>
      <c r="E5" s="128" t="s">
        <v>5</v>
      </c>
      <c r="F5" s="129" t="s">
        <v>126</v>
      </c>
      <c r="G5" s="130"/>
      <c r="H5" s="129" t="s">
        <v>127</v>
      </c>
      <c r="I5" s="130"/>
      <c r="J5" s="129" t="s">
        <v>128</v>
      </c>
      <c r="K5" s="130"/>
      <c r="L5" s="131" t="s">
        <v>129</v>
      </c>
      <c r="P5" s="123" t="s">
        <v>130</v>
      </c>
      <c r="Q5" s="123"/>
      <c r="R5" s="123"/>
      <c r="S5" s="123"/>
      <c r="T5" s="123"/>
    </row>
    <row r="6" spans="1:22" ht="17.25" customHeight="1" thickBot="1">
      <c r="A6" s="132"/>
      <c r="B6" s="133"/>
      <c r="C6" s="134" t="s">
        <v>9</v>
      </c>
      <c r="D6" s="135" t="s">
        <v>10</v>
      </c>
      <c r="E6" s="136" t="s">
        <v>131</v>
      </c>
      <c r="F6" s="137" t="s">
        <v>9</v>
      </c>
      <c r="G6" s="138" t="s">
        <v>10</v>
      </c>
      <c r="H6" s="139" t="s">
        <v>9</v>
      </c>
      <c r="I6" s="140" t="s">
        <v>10</v>
      </c>
      <c r="J6" s="141" t="s">
        <v>9</v>
      </c>
      <c r="K6" s="142" t="s">
        <v>10</v>
      </c>
      <c r="L6" s="143"/>
      <c r="P6" s="123" t="s">
        <v>132</v>
      </c>
      <c r="Q6" s="123"/>
      <c r="R6" s="123"/>
      <c r="S6" s="123"/>
      <c r="T6" s="123"/>
      <c r="V6" s="144" t="s">
        <v>133</v>
      </c>
    </row>
    <row r="7" spans="1:22" ht="24.95" customHeight="1" thickTop="1">
      <c r="A7" s="145">
        <v>1</v>
      </c>
      <c r="B7" s="146" t="s">
        <v>134</v>
      </c>
      <c r="C7" s="145">
        <v>17</v>
      </c>
      <c r="D7" s="146">
        <v>3</v>
      </c>
      <c r="E7" s="147">
        <v>80</v>
      </c>
      <c r="F7" s="148">
        <f t="shared" ref="F7:F29" si="0">MOD(C7*E7,100)</f>
        <v>60</v>
      </c>
      <c r="G7" s="149">
        <f>D7*E7+INT(C7*E7/100)</f>
        <v>253</v>
      </c>
      <c r="H7" s="150">
        <f>MOD(C7*E7,100)*0.15</f>
        <v>9</v>
      </c>
      <c r="I7" s="151">
        <f>CEILING((D7*E7+INT(C7*E7/100))*0.15,1)</f>
        <v>38</v>
      </c>
      <c r="J7" s="152">
        <f>MOD(C7*E7,100)*0.85</f>
        <v>51</v>
      </c>
      <c r="K7" s="153">
        <f>FLOOR((D7*E7+INT(C7*E7/100))*0.85,1)</f>
        <v>215</v>
      </c>
      <c r="L7" s="154"/>
      <c r="P7" s="155"/>
      <c r="Q7" s="155"/>
      <c r="R7" s="155"/>
      <c r="S7" s="155"/>
      <c r="T7" s="155"/>
      <c r="V7" s="156">
        <f t="shared" ref="V7:V30" si="1">SUM(K7,I7)+SUM(J7,H7)/100</f>
        <v>253.6</v>
      </c>
    </row>
    <row r="8" spans="1:22" ht="24.95" customHeight="1">
      <c r="A8" s="157">
        <v>2</v>
      </c>
      <c r="B8" s="158" t="s">
        <v>12</v>
      </c>
      <c r="C8" s="157">
        <v>90</v>
      </c>
      <c r="D8" s="158">
        <v>2</v>
      </c>
      <c r="E8" s="159">
        <v>80</v>
      </c>
      <c r="F8" s="148">
        <f t="shared" si="0"/>
        <v>0</v>
      </c>
      <c r="G8" s="149">
        <f t="shared" ref="G8:G29" si="2">D8*E8+INT(C8*E8/100)</f>
        <v>232</v>
      </c>
      <c r="H8" s="150">
        <f t="shared" ref="H8:H29" si="3">MOD(C8*E8,100)*0.15</f>
        <v>0</v>
      </c>
      <c r="I8" s="151">
        <f t="shared" ref="I8:I29" si="4">CEILING((D8*E8+INT(C8*E8/100))*0.15,1)</f>
        <v>35</v>
      </c>
      <c r="J8" s="152">
        <f t="shared" ref="J8:J29" si="5">MOD(C8*E8,100)*0.85</f>
        <v>0</v>
      </c>
      <c r="K8" s="153">
        <f t="shared" ref="K8:K29" si="6">FLOOR((D8*E8+INT(C8*E8/100))*0.85,1)</f>
        <v>197</v>
      </c>
      <c r="L8" s="154"/>
      <c r="P8" s="155"/>
      <c r="Q8" s="155"/>
      <c r="R8" s="155"/>
      <c r="S8" s="155"/>
      <c r="T8" s="155"/>
      <c r="V8" s="156">
        <f t="shared" si="1"/>
        <v>232</v>
      </c>
    </row>
    <row r="9" spans="1:22" ht="24.95" customHeight="1">
      <c r="A9" s="157">
        <v>3</v>
      </c>
      <c r="B9" s="160" t="s">
        <v>135</v>
      </c>
      <c r="C9" s="157">
        <v>50</v>
      </c>
      <c r="D9" s="158">
        <v>0</v>
      </c>
      <c r="E9" s="159">
        <v>80</v>
      </c>
      <c r="F9" s="148">
        <f t="shared" si="0"/>
        <v>0</v>
      </c>
      <c r="G9" s="149">
        <f t="shared" si="2"/>
        <v>40</v>
      </c>
      <c r="H9" s="150">
        <f t="shared" si="3"/>
        <v>0</v>
      </c>
      <c r="I9" s="151">
        <f t="shared" si="4"/>
        <v>6</v>
      </c>
      <c r="J9" s="152">
        <f t="shared" si="5"/>
        <v>0</v>
      </c>
      <c r="K9" s="153">
        <f t="shared" si="6"/>
        <v>34</v>
      </c>
      <c r="L9" s="154"/>
      <c r="P9" s="155"/>
      <c r="Q9" s="155"/>
      <c r="R9" s="155"/>
      <c r="S9" s="155"/>
      <c r="T9" s="155"/>
      <c r="V9" s="156">
        <f t="shared" si="1"/>
        <v>40</v>
      </c>
    </row>
    <row r="10" spans="1:22" ht="24.95" customHeight="1">
      <c r="A10" s="157">
        <v>4</v>
      </c>
      <c r="B10" s="158" t="s">
        <v>14</v>
      </c>
      <c r="C10" s="157">
        <v>17</v>
      </c>
      <c r="D10" s="158">
        <v>6</v>
      </c>
      <c r="E10" s="159">
        <v>80</v>
      </c>
      <c r="F10" s="148">
        <f t="shared" si="0"/>
        <v>60</v>
      </c>
      <c r="G10" s="149">
        <f t="shared" si="2"/>
        <v>493</v>
      </c>
      <c r="H10" s="150">
        <f t="shared" si="3"/>
        <v>9</v>
      </c>
      <c r="I10" s="151">
        <f t="shared" si="4"/>
        <v>74</v>
      </c>
      <c r="J10" s="152">
        <f t="shared" si="5"/>
        <v>51</v>
      </c>
      <c r="K10" s="153">
        <f t="shared" si="6"/>
        <v>419</v>
      </c>
      <c r="L10" s="154"/>
      <c r="P10" s="155"/>
      <c r="Q10" s="155"/>
      <c r="R10" s="155"/>
      <c r="S10" s="155"/>
      <c r="T10" s="155"/>
      <c r="V10" s="156">
        <f t="shared" si="1"/>
        <v>493.6</v>
      </c>
    </row>
    <row r="11" spans="1:22" ht="24.95" customHeight="1">
      <c r="A11" s="157">
        <v>5</v>
      </c>
      <c r="B11" s="158" t="s">
        <v>15</v>
      </c>
      <c r="C11" s="157">
        <v>15</v>
      </c>
      <c r="D11" s="158">
        <v>2</v>
      </c>
      <c r="E11" s="159">
        <v>80</v>
      </c>
      <c r="F11" s="148">
        <f t="shared" si="0"/>
        <v>0</v>
      </c>
      <c r="G11" s="149">
        <f t="shared" si="2"/>
        <v>172</v>
      </c>
      <c r="H11" s="150">
        <f t="shared" si="3"/>
        <v>0</v>
      </c>
      <c r="I11" s="151">
        <f t="shared" si="4"/>
        <v>26</v>
      </c>
      <c r="J11" s="152">
        <f t="shared" si="5"/>
        <v>0</v>
      </c>
      <c r="K11" s="153">
        <f t="shared" si="6"/>
        <v>146</v>
      </c>
      <c r="L11" s="154"/>
      <c r="P11" s="155"/>
      <c r="Q11" s="155"/>
      <c r="R11" s="155"/>
      <c r="S11" s="155"/>
      <c r="T11" s="155"/>
      <c r="V11" s="156">
        <f t="shared" si="1"/>
        <v>172</v>
      </c>
    </row>
    <row r="12" spans="1:22" ht="24.95" customHeight="1">
      <c r="A12" s="157">
        <v>6</v>
      </c>
      <c r="B12" s="158" t="s">
        <v>16</v>
      </c>
      <c r="C12" s="157">
        <v>20</v>
      </c>
      <c r="D12" s="158">
        <v>1</v>
      </c>
      <c r="E12" s="159">
        <v>80</v>
      </c>
      <c r="F12" s="148">
        <f t="shared" si="0"/>
        <v>0</v>
      </c>
      <c r="G12" s="149">
        <f t="shared" si="2"/>
        <v>96</v>
      </c>
      <c r="H12" s="150">
        <f t="shared" si="3"/>
        <v>0</v>
      </c>
      <c r="I12" s="151">
        <f t="shared" si="4"/>
        <v>15</v>
      </c>
      <c r="J12" s="152">
        <f t="shared" si="5"/>
        <v>0</v>
      </c>
      <c r="K12" s="153">
        <f t="shared" si="6"/>
        <v>81</v>
      </c>
      <c r="L12" s="154"/>
      <c r="P12" s="155"/>
      <c r="Q12" s="155"/>
      <c r="R12" s="155"/>
      <c r="S12" s="155"/>
      <c r="T12" s="155"/>
      <c r="V12" s="156">
        <f t="shared" si="1"/>
        <v>96</v>
      </c>
    </row>
    <row r="13" spans="1:22" ht="24.95" customHeight="1">
      <c r="A13" s="157">
        <v>7</v>
      </c>
      <c r="B13" s="158" t="s">
        <v>17</v>
      </c>
      <c r="C13" s="157">
        <v>0</v>
      </c>
      <c r="D13" s="158">
        <v>1</v>
      </c>
      <c r="E13" s="159">
        <v>80</v>
      </c>
      <c r="F13" s="148">
        <f t="shared" si="0"/>
        <v>0</v>
      </c>
      <c r="G13" s="149">
        <f t="shared" si="2"/>
        <v>80</v>
      </c>
      <c r="H13" s="150">
        <f t="shared" si="3"/>
        <v>0</v>
      </c>
      <c r="I13" s="151">
        <f t="shared" si="4"/>
        <v>12</v>
      </c>
      <c r="J13" s="152">
        <f t="shared" si="5"/>
        <v>0</v>
      </c>
      <c r="K13" s="153">
        <f t="shared" si="6"/>
        <v>68</v>
      </c>
      <c r="L13" s="154"/>
      <c r="V13" s="156">
        <f t="shared" si="1"/>
        <v>80</v>
      </c>
    </row>
    <row r="14" spans="1:22" ht="24.95" customHeight="1">
      <c r="A14" s="157">
        <v>8</v>
      </c>
      <c r="B14" s="158" t="s">
        <v>18</v>
      </c>
      <c r="C14" s="157">
        <v>0</v>
      </c>
      <c r="D14" s="158">
        <v>5</v>
      </c>
      <c r="E14" s="159">
        <v>80</v>
      </c>
      <c r="F14" s="148">
        <f t="shared" si="0"/>
        <v>0</v>
      </c>
      <c r="G14" s="149">
        <f t="shared" si="2"/>
        <v>400</v>
      </c>
      <c r="H14" s="150">
        <f t="shared" si="3"/>
        <v>0</v>
      </c>
      <c r="I14" s="151">
        <f t="shared" si="4"/>
        <v>60</v>
      </c>
      <c r="J14" s="152">
        <f t="shared" si="5"/>
        <v>0</v>
      </c>
      <c r="K14" s="153">
        <f t="shared" si="6"/>
        <v>340</v>
      </c>
      <c r="L14" s="154"/>
      <c r="V14" s="156">
        <f t="shared" si="1"/>
        <v>400</v>
      </c>
    </row>
    <row r="15" spans="1:22" ht="24.95" customHeight="1">
      <c r="A15" s="157">
        <v>9</v>
      </c>
      <c r="B15" s="158" t="s">
        <v>19</v>
      </c>
      <c r="C15" s="157">
        <v>0</v>
      </c>
      <c r="D15" s="158">
        <v>2</v>
      </c>
      <c r="E15" s="159">
        <v>80</v>
      </c>
      <c r="F15" s="148">
        <f t="shared" si="0"/>
        <v>0</v>
      </c>
      <c r="G15" s="149">
        <f t="shared" si="2"/>
        <v>160</v>
      </c>
      <c r="H15" s="150">
        <f t="shared" si="3"/>
        <v>0</v>
      </c>
      <c r="I15" s="151">
        <f t="shared" si="4"/>
        <v>24</v>
      </c>
      <c r="J15" s="152">
        <f t="shared" si="5"/>
        <v>0</v>
      </c>
      <c r="K15" s="153">
        <f t="shared" si="6"/>
        <v>136</v>
      </c>
      <c r="L15" s="154"/>
      <c r="V15" s="156">
        <f t="shared" si="1"/>
        <v>160</v>
      </c>
    </row>
    <row r="16" spans="1:22" ht="24.95" customHeight="1">
      <c r="A16" s="157">
        <v>10</v>
      </c>
      <c r="B16" s="158" t="s">
        <v>136</v>
      </c>
      <c r="C16" s="157">
        <v>50</v>
      </c>
      <c r="D16" s="158">
        <v>5</v>
      </c>
      <c r="E16" s="159">
        <v>80</v>
      </c>
      <c r="F16" s="148">
        <f t="shared" si="0"/>
        <v>0</v>
      </c>
      <c r="G16" s="149">
        <f t="shared" si="2"/>
        <v>440</v>
      </c>
      <c r="H16" s="150">
        <f t="shared" si="3"/>
        <v>0</v>
      </c>
      <c r="I16" s="151">
        <f t="shared" si="4"/>
        <v>66</v>
      </c>
      <c r="J16" s="152">
        <f t="shared" si="5"/>
        <v>0</v>
      </c>
      <c r="K16" s="153">
        <f t="shared" si="6"/>
        <v>374</v>
      </c>
      <c r="L16" s="154"/>
      <c r="V16" s="156">
        <f t="shared" si="1"/>
        <v>440</v>
      </c>
    </row>
    <row r="17" spans="1:22" ht="24.95" customHeight="1">
      <c r="A17" s="157">
        <v>11</v>
      </c>
      <c r="B17" s="158" t="s">
        <v>21</v>
      </c>
      <c r="C17" s="157">
        <v>30</v>
      </c>
      <c r="D17" s="158">
        <v>2</v>
      </c>
      <c r="E17" s="159">
        <v>80</v>
      </c>
      <c r="F17" s="148">
        <f t="shared" si="0"/>
        <v>0</v>
      </c>
      <c r="G17" s="149">
        <f t="shared" si="2"/>
        <v>184</v>
      </c>
      <c r="H17" s="150">
        <f t="shared" si="3"/>
        <v>0</v>
      </c>
      <c r="I17" s="151">
        <f t="shared" si="4"/>
        <v>28</v>
      </c>
      <c r="J17" s="152">
        <f t="shared" si="5"/>
        <v>0</v>
      </c>
      <c r="K17" s="153">
        <f t="shared" si="6"/>
        <v>156</v>
      </c>
      <c r="L17" s="154"/>
      <c r="V17" s="156">
        <f t="shared" si="1"/>
        <v>184</v>
      </c>
    </row>
    <row r="18" spans="1:22" ht="24.95" customHeight="1">
      <c r="A18" s="157">
        <v>12</v>
      </c>
      <c r="B18" s="158" t="s">
        <v>22</v>
      </c>
      <c r="C18" s="157">
        <v>40</v>
      </c>
      <c r="D18" s="158">
        <v>10</v>
      </c>
      <c r="E18" s="159">
        <v>80</v>
      </c>
      <c r="F18" s="148">
        <f t="shared" si="0"/>
        <v>0</v>
      </c>
      <c r="G18" s="149">
        <f t="shared" si="2"/>
        <v>832</v>
      </c>
      <c r="H18" s="150">
        <f t="shared" si="3"/>
        <v>0</v>
      </c>
      <c r="I18" s="151">
        <f t="shared" si="4"/>
        <v>125</v>
      </c>
      <c r="J18" s="152">
        <f t="shared" si="5"/>
        <v>0</v>
      </c>
      <c r="K18" s="153">
        <f t="shared" si="6"/>
        <v>707</v>
      </c>
      <c r="L18" s="154"/>
      <c r="V18" s="156">
        <f t="shared" si="1"/>
        <v>832</v>
      </c>
    </row>
    <row r="19" spans="1:22" ht="24.95" customHeight="1">
      <c r="A19" s="157">
        <v>13</v>
      </c>
      <c r="B19" s="158" t="s">
        <v>23</v>
      </c>
      <c r="C19" s="157">
        <v>25</v>
      </c>
      <c r="D19" s="158">
        <v>2</v>
      </c>
      <c r="E19" s="159">
        <v>80</v>
      </c>
      <c r="F19" s="148">
        <f t="shared" si="0"/>
        <v>0</v>
      </c>
      <c r="G19" s="149">
        <f t="shared" si="2"/>
        <v>180</v>
      </c>
      <c r="H19" s="150">
        <f t="shared" si="3"/>
        <v>0</v>
      </c>
      <c r="I19" s="151">
        <f t="shared" si="4"/>
        <v>27</v>
      </c>
      <c r="J19" s="152">
        <f t="shared" si="5"/>
        <v>0</v>
      </c>
      <c r="K19" s="153">
        <f t="shared" si="6"/>
        <v>153</v>
      </c>
      <c r="L19" s="154"/>
      <c r="V19" s="156">
        <f t="shared" si="1"/>
        <v>180</v>
      </c>
    </row>
    <row r="20" spans="1:22" ht="24.95" customHeight="1">
      <c r="A20" s="157">
        <v>14</v>
      </c>
      <c r="B20" s="158" t="s">
        <v>106</v>
      </c>
      <c r="C20" s="157">
        <v>10</v>
      </c>
      <c r="D20" s="158">
        <v>0</v>
      </c>
      <c r="E20" s="159">
        <v>80</v>
      </c>
      <c r="F20" s="148">
        <f t="shared" si="0"/>
        <v>0</v>
      </c>
      <c r="G20" s="149">
        <f t="shared" si="2"/>
        <v>8</v>
      </c>
      <c r="H20" s="150">
        <f t="shared" si="3"/>
        <v>0</v>
      </c>
      <c r="I20" s="151">
        <f t="shared" si="4"/>
        <v>2</v>
      </c>
      <c r="J20" s="152">
        <f t="shared" si="5"/>
        <v>0</v>
      </c>
      <c r="K20" s="153">
        <f t="shared" si="6"/>
        <v>6</v>
      </c>
      <c r="L20" s="154"/>
      <c r="V20" s="156">
        <f t="shared" si="1"/>
        <v>8</v>
      </c>
    </row>
    <row r="21" spans="1:22" ht="24.95" customHeight="1">
      <c r="A21" s="157">
        <v>15</v>
      </c>
      <c r="B21" s="158" t="s">
        <v>25</v>
      </c>
      <c r="C21" s="157">
        <v>0</v>
      </c>
      <c r="D21" s="158">
        <v>1</v>
      </c>
      <c r="E21" s="159">
        <v>80</v>
      </c>
      <c r="F21" s="148">
        <f t="shared" si="0"/>
        <v>0</v>
      </c>
      <c r="G21" s="149">
        <f t="shared" si="2"/>
        <v>80</v>
      </c>
      <c r="H21" s="150">
        <f t="shared" si="3"/>
        <v>0</v>
      </c>
      <c r="I21" s="151">
        <f t="shared" si="4"/>
        <v>12</v>
      </c>
      <c r="J21" s="152">
        <f t="shared" si="5"/>
        <v>0</v>
      </c>
      <c r="K21" s="153">
        <f t="shared" si="6"/>
        <v>68</v>
      </c>
      <c r="L21" s="154"/>
      <c r="V21" s="156">
        <f t="shared" si="1"/>
        <v>80</v>
      </c>
    </row>
    <row r="22" spans="1:22" ht="24.95" customHeight="1">
      <c r="A22" s="157">
        <v>16</v>
      </c>
      <c r="B22" s="158" t="s">
        <v>137</v>
      </c>
      <c r="C22" s="157">
        <v>0</v>
      </c>
      <c r="D22" s="158">
        <v>1</v>
      </c>
      <c r="E22" s="159">
        <v>80</v>
      </c>
      <c r="F22" s="148">
        <f t="shared" si="0"/>
        <v>0</v>
      </c>
      <c r="G22" s="149">
        <f t="shared" si="2"/>
        <v>80</v>
      </c>
      <c r="H22" s="150">
        <f t="shared" si="3"/>
        <v>0</v>
      </c>
      <c r="I22" s="151">
        <f t="shared" si="4"/>
        <v>12</v>
      </c>
      <c r="J22" s="152">
        <f t="shared" si="5"/>
        <v>0</v>
      </c>
      <c r="K22" s="153">
        <f t="shared" si="6"/>
        <v>68</v>
      </c>
      <c r="L22" s="154"/>
      <c r="V22" s="156">
        <f t="shared" si="1"/>
        <v>80</v>
      </c>
    </row>
    <row r="23" spans="1:22" ht="24.95" customHeight="1">
      <c r="A23" s="157">
        <v>17</v>
      </c>
      <c r="B23" s="158" t="s">
        <v>26</v>
      </c>
      <c r="C23" s="157">
        <v>25</v>
      </c>
      <c r="D23" s="158">
        <v>0</v>
      </c>
      <c r="E23" s="159">
        <v>80</v>
      </c>
      <c r="F23" s="148">
        <f t="shared" si="0"/>
        <v>0</v>
      </c>
      <c r="G23" s="149">
        <f t="shared" si="2"/>
        <v>20</v>
      </c>
      <c r="H23" s="150">
        <f t="shared" si="3"/>
        <v>0</v>
      </c>
      <c r="I23" s="151">
        <f t="shared" si="4"/>
        <v>3</v>
      </c>
      <c r="J23" s="152">
        <f t="shared" si="5"/>
        <v>0</v>
      </c>
      <c r="K23" s="153">
        <f t="shared" si="6"/>
        <v>17</v>
      </c>
      <c r="L23" s="154"/>
      <c r="V23" s="156">
        <f t="shared" si="1"/>
        <v>20</v>
      </c>
    </row>
    <row r="24" spans="1:22" ht="24.95" customHeight="1">
      <c r="A24" s="157">
        <v>18</v>
      </c>
      <c r="B24" s="158" t="s">
        <v>40</v>
      </c>
      <c r="C24" s="157">
        <v>0</v>
      </c>
      <c r="D24" s="158">
        <v>1</v>
      </c>
      <c r="E24" s="159">
        <v>80</v>
      </c>
      <c r="F24" s="148">
        <f t="shared" si="0"/>
        <v>0</v>
      </c>
      <c r="G24" s="149">
        <f t="shared" si="2"/>
        <v>80</v>
      </c>
      <c r="H24" s="150">
        <f t="shared" si="3"/>
        <v>0</v>
      </c>
      <c r="I24" s="151">
        <f t="shared" si="4"/>
        <v>12</v>
      </c>
      <c r="J24" s="152">
        <f t="shared" si="5"/>
        <v>0</v>
      </c>
      <c r="K24" s="153">
        <f t="shared" si="6"/>
        <v>68</v>
      </c>
      <c r="L24" s="154"/>
      <c r="V24" s="156">
        <f t="shared" si="1"/>
        <v>80</v>
      </c>
    </row>
    <row r="25" spans="1:22" ht="24.95" customHeight="1">
      <c r="A25" s="157">
        <v>19</v>
      </c>
      <c r="B25" s="158" t="s">
        <v>138</v>
      </c>
      <c r="C25" s="157">
        <v>0</v>
      </c>
      <c r="D25" s="158">
        <v>2</v>
      </c>
      <c r="E25" s="159">
        <v>80</v>
      </c>
      <c r="F25" s="148">
        <f t="shared" si="0"/>
        <v>0</v>
      </c>
      <c r="G25" s="149">
        <f t="shared" si="2"/>
        <v>160</v>
      </c>
      <c r="H25" s="150">
        <f t="shared" si="3"/>
        <v>0</v>
      </c>
      <c r="I25" s="151">
        <f t="shared" si="4"/>
        <v>24</v>
      </c>
      <c r="J25" s="152">
        <f t="shared" si="5"/>
        <v>0</v>
      </c>
      <c r="K25" s="153">
        <f t="shared" si="6"/>
        <v>136</v>
      </c>
      <c r="L25" s="154"/>
      <c r="V25" s="156">
        <f t="shared" si="1"/>
        <v>160</v>
      </c>
    </row>
    <row r="26" spans="1:22" ht="24.95" customHeight="1">
      <c r="A26" s="157">
        <v>20</v>
      </c>
      <c r="B26" s="158" t="s">
        <v>139</v>
      </c>
      <c r="C26" s="157">
        <v>0</v>
      </c>
      <c r="D26" s="158">
        <v>1</v>
      </c>
      <c r="E26" s="159">
        <v>99</v>
      </c>
      <c r="F26" s="148">
        <f t="shared" si="0"/>
        <v>0</v>
      </c>
      <c r="G26" s="149">
        <f t="shared" si="2"/>
        <v>99</v>
      </c>
      <c r="H26" s="150">
        <f t="shared" si="3"/>
        <v>0</v>
      </c>
      <c r="I26" s="151">
        <f t="shared" si="4"/>
        <v>15</v>
      </c>
      <c r="J26" s="152">
        <f t="shared" si="5"/>
        <v>0</v>
      </c>
      <c r="K26" s="153">
        <f t="shared" si="6"/>
        <v>84</v>
      </c>
      <c r="L26" s="154"/>
      <c r="V26" s="156">
        <f t="shared" si="1"/>
        <v>99</v>
      </c>
    </row>
    <row r="27" spans="1:22" ht="24.95" customHeight="1">
      <c r="A27" s="157">
        <v>21</v>
      </c>
      <c r="B27" s="158" t="s">
        <v>28</v>
      </c>
      <c r="C27" s="157">
        <v>10</v>
      </c>
      <c r="D27" s="158">
        <v>0</v>
      </c>
      <c r="E27" s="159">
        <v>80</v>
      </c>
      <c r="F27" s="148">
        <f t="shared" si="0"/>
        <v>0</v>
      </c>
      <c r="G27" s="149">
        <f t="shared" si="2"/>
        <v>8</v>
      </c>
      <c r="H27" s="150">
        <f t="shared" si="3"/>
        <v>0</v>
      </c>
      <c r="I27" s="151">
        <f t="shared" si="4"/>
        <v>2</v>
      </c>
      <c r="J27" s="152">
        <f t="shared" si="5"/>
        <v>0</v>
      </c>
      <c r="K27" s="153">
        <f t="shared" si="6"/>
        <v>6</v>
      </c>
      <c r="L27" s="154"/>
      <c r="V27" s="156">
        <f t="shared" si="1"/>
        <v>8</v>
      </c>
    </row>
    <row r="28" spans="1:22" ht="24.95" customHeight="1">
      <c r="A28" s="157">
        <v>22</v>
      </c>
      <c r="B28" s="158" t="s">
        <v>29</v>
      </c>
      <c r="C28" s="157">
        <v>70</v>
      </c>
      <c r="D28" s="158">
        <v>4</v>
      </c>
      <c r="E28" s="159">
        <v>99</v>
      </c>
      <c r="F28" s="148">
        <f t="shared" si="0"/>
        <v>30</v>
      </c>
      <c r="G28" s="149">
        <f t="shared" si="2"/>
        <v>465</v>
      </c>
      <c r="H28" s="150">
        <f t="shared" si="3"/>
        <v>4.5</v>
      </c>
      <c r="I28" s="151">
        <f t="shared" si="4"/>
        <v>70</v>
      </c>
      <c r="J28" s="152">
        <f t="shared" si="5"/>
        <v>25.5</v>
      </c>
      <c r="K28" s="153">
        <f t="shared" si="6"/>
        <v>395</v>
      </c>
      <c r="L28" s="154"/>
      <c r="V28" s="156">
        <f t="shared" si="1"/>
        <v>465.3</v>
      </c>
    </row>
    <row r="29" spans="1:22" ht="24.95" customHeight="1" thickBot="1">
      <c r="A29" s="161">
        <v>23</v>
      </c>
      <c r="B29" s="162" t="s">
        <v>31</v>
      </c>
      <c r="C29" s="161">
        <v>0</v>
      </c>
      <c r="D29" s="162">
        <v>4</v>
      </c>
      <c r="E29" s="163">
        <v>99</v>
      </c>
      <c r="F29" s="164">
        <f t="shared" si="0"/>
        <v>0</v>
      </c>
      <c r="G29" s="165">
        <f t="shared" si="2"/>
        <v>396</v>
      </c>
      <c r="H29" s="166">
        <f t="shared" si="3"/>
        <v>0</v>
      </c>
      <c r="I29" s="167">
        <f t="shared" si="4"/>
        <v>60</v>
      </c>
      <c r="J29" s="168">
        <f t="shared" si="5"/>
        <v>0</v>
      </c>
      <c r="K29" s="169">
        <f t="shared" si="6"/>
        <v>336</v>
      </c>
      <c r="L29" s="154"/>
      <c r="V29" s="156">
        <f t="shared" si="1"/>
        <v>396</v>
      </c>
    </row>
    <row r="30" spans="1:22" ht="24.95" customHeight="1" thickTop="1" thickBot="1">
      <c r="A30" s="170"/>
      <c r="B30" s="171" t="s">
        <v>34</v>
      </c>
      <c r="C30" s="172">
        <f>MOD(SUM(C5:C29),100)</f>
        <v>69</v>
      </c>
      <c r="D30" s="173">
        <f>TRUNC(SUM(D4:D29)+SUM(C4:C29)/100)</f>
        <v>59</v>
      </c>
      <c r="E30" s="174">
        <f>SUM(E7:E29)</f>
        <v>1897</v>
      </c>
      <c r="F30" s="175">
        <f>MOD(SUM(F5:F29),100)</f>
        <v>50</v>
      </c>
      <c r="G30" s="176">
        <f>TRUNC(SUM(G4:G29)+SUM(F4:F29)/100)</f>
        <v>4959</v>
      </c>
      <c r="H30" s="177">
        <f>MOD(SUM(H5:H29),100)</f>
        <v>22.5</v>
      </c>
      <c r="I30" s="178">
        <f>TRUNC(SUM(I4:I29)+SUM(H4:H29)/100)</f>
        <v>748</v>
      </c>
      <c r="J30" s="179">
        <f>MOD(SUM(J5:J29),100)</f>
        <v>27.5</v>
      </c>
      <c r="K30" s="180">
        <f>TRUNC(SUM(K4:K29)+SUM(J4:J29)/100)</f>
        <v>4211</v>
      </c>
      <c r="L30" s="181"/>
      <c r="V30" s="156">
        <f t="shared" si="1"/>
        <v>4959.5</v>
      </c>
    </row>
    <row r="31" spans="1:22" s="182" customFormat="1" ht="24.95" customHeight="1" thickTop="1">
      <c r="B31" s="183" t="s">
        <v>36</v>
      </c>
      <c r="C31" s="184" t="s">
        <v>140</v>
      </c>
      <c r="D31" s="184"/>
      <c r="E31" s="185"/>
      <c r="F31" s="185"/>
      <c r="G31" s="186" t="s">
        <v>51</v>
      </c>
      <c r="H31" s="186"/>
      <c r="I31" s="186"/>
      <c r="J31" s="186"/>
      <c r="K31" s="186" t="s">
        <v>141</v>
      </c>
      <c r="L31" s="186"/>
    </row>
    <row r="32" spans="1:22" ht="24.95" customHeight="1">
      <c r="B32" s="187"/>
      <c r="C32" s="188"/>
      <c r="D32" s="188"/>
      <c r="E32" s="189"/>
      <c r="F32" s="189"/>
      <c r="G32" s="189"/>
      <c r="H32" s="189"/>
      <c r="I32" s="189"/>
      <c r="J32" s="189"/>
      <c r="K32" s="189"/>
      <c r="L32" s="189"/>
      <c r="V32" s="190">
        <f>SUM(V7:V29)</f>
        <v>4959.5</v>
      </c>
    </row>
    <row r="33" spans="2:12" ht="24.95" customHeight="1">
      <c r="B33" s="187"/>
      <c r="C33" s="188"/>
      <c r="D33" s="188"/>
      <c r="E33" s="189"/>
      <c r="F33" s="189"/>
      <c r="G33" s="189"/>
      <c r="H33" s="189"/>
      <c r="I33" s="189"/>
      <c r="J33" s="189"/>
      <c r="K33" s="189"/>
      <c r="L33" s="189"/>
    </row>
    <row r="34" spans="2:12" ht="20.100000000000001" customHeight="1"/>
  </sheetData>
  <sheetProtection sheet="1" objects="1" scenarios="1"/>
  <protectedRanges>
    <protectedRange sqref="B7:E29" name="نطاق2"/>
    <protectedRange sqref="A1:L4" name="نطاق1"/>
  </protectedRanges>
  <mergeCells count="28">
    <mergeCell ref="C31:F31"/>
    <mergeCell ref="G31:H31"/>
    <mergeCell ref="I31:J31"/>
    <mergeCell ref="K31:L31"/>
    <mergeCell ref="P6:T6"/>
    <mergeCell ref="L7:L29"/>
    <mergeCell ref="P7:T7"/>
    <mergeCell ref="P8:T8"/>
    <mergeCell ref="P9:T9"/>
    <mergeCell ref="P10:T10"/>
    <mergeCell ref="P11:T11"/>
    <mergeCell ref="P12:T12"/>
    <mergeCell ref="A4:L4"/>
    <mergeCell ref="P4:T4"/>
    <mergeCell ref="A5:A6"/>
    <mergeCell ref="B5:B6"/>
    <mergeCell ref="C5:D5"/>
    <mergeCell ref="F5:G5"/>
    <mergeCell ref="H5:I5"/>
    <mergeCell ref="J5:K5"/>
    <mergeCell ref="L5:L6"/>
    <mergeCell ref="P5:T5"/>
    <mergeCell ref="A1:C1"/>
    <mergeCell ref="J1:L1"/>
    <mergeCell ref="A2:C2"/>
    <mergeCell ref="J2:L2"/>
    <mergeCell ref="A3:C3"/>
    <mergeCell ref="J3:L3"/>
  </mergeCells>
  <printOptions horizontalCentered="1"/>
  <pageMargins left="0.23622047244094491" right="0.23622047244094491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35"/>
  <sheetViews>
    <sheetView rightToLeft="1" zoomScaleNormal="100" workbookViewId="0">
      <selection activeCell="M8" sqref="M8"/>
    </sheetView>
  </sheetViews>
  <sheetFormatPr defaultRowHeight="14.25"/>
  <cols>
    <col min="1" max="1" width="4.625" customWidth="1"/>
    <col min="2" max="2" width="15.625" customWidth="1"/>
    <col min="3" max="3" width="5.625" customWidth="1"/>
    <col min="4" max="5" width="7.625" customWidth="1"/>
    <col min="6" max="6" width="6.75" customWidth="1"/>
    <col min="7" max="7" width="7.625" customWidth="1"/>
    <col min="8" max="8" width="7" customWidth="1"/>
    <col min="9" max="9" width="7.625" customWidth="1"/>
    <col min="10" max="10" width="6.875" customWidth="1"/>
    <col min="11" max="17" width="7.625" customWidth="1"/>
  </cols>
  <sheetData>
    <row r="1" spans="1:19" ht="20.25">
      <c r="A1" s="112" t="s">
        <v>48</v>
      </c>
      <c r="B1" s="112"/>
      <c r="C1" s="113"/>
      <c r="D1" s="113"/>
      <c r="E1" s="113"/>
      <c r="F1" s="12"/>
      <c r="G1" s="12"/>
      <c r="H1" s="12"/>
      <c r="I1" s="12"/>
      <c r="J1" s="12"/>
      <c r="S1" s="115" t="s">
        <v>115</v>
      </c>
    </row>
    <row r="2" spans="1:19" ht="20.25">
      <c r="A2" s="112" t="s">
        <v>0</v>
      </c>
      <c r="B2" s="112"/>
      <c r="C2" s="113"/>
      <c r="D2" s="113"/>
      <c r="E2" s="113"/>
      <c r="I2" s="25" t="s">
        <v>50</v>
      </c>
      <c r="J2" s="25"/>
      <c r="K2" s="25"/>
      <c r="L2" s="25"/>
      <c r="M2" s="25"/>
    </row>
    <row r="3" spans="1:19" ht="20.100000000000001" customHeight="1">
      <c r="A3" s="112" t="s">
        <v>1</v>
      </c>
      <c r="B3" s="112"/>
      <c r="C3" s="113"/>
      <c r="D3" s="113"/>
      <c r="E3" s="113"/>
      <c r="I3" s="23" t="s">
        <v>49</v>
      </c>
      <c r="J3" s="23"/>
      <c r="K3" s="23"/>
      <c r="L3" s="23"/>
      <c r="M3" s="23"/>
    </row>
    <row r="4" spans="1:19" ht="20.100000000000001" customHeight="1">
      <c r="A4" s="112" t="s">
        <v>2</v>
      </c>
      <c r="B4" s="112"/>
      <c r="C4" s="113"/>
      <c r="D4" s="113"/>
      <c r="E4" s="113"/>
      <c r="F4" s="12"/>
      <c r="G4" s="12"/>
      <c r="H4" s="12"/>
      <c r="I4" s="12"/>
      <c r="J4" s="12"/>
    </row>
    <row r="5" spans="1:19" ht="24.95" customHeight="1" thickBot="1">
      <c r="A5" s="114" t="s">
        <v>116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</row>
    <row r="6" spans="1:19" ht="20.100000000000001" customHeight="1" thickTop="1">
      <c r="A6" s="93" t="s">
        <v>3</v>
      </c>
      <c r="B6" s="93" t="s">
        <v>82</v>
      </c>
      <c r="C6" s="94" t="s">
        <v>83</v>
      </c>
      <c r="D6" s="58" t="s">
        <v>84</v>
      </c>
      <c r="E6" s="38"/>
      <c r="F6" s="41" t="s">
        <v>85</v>
      </c>
      <c r="G6" s="41"/>
      <c r="H6" s="39">
        <v>0.15</v>
      </c>
      <c r="I6" s="40"/>
      <c r="J6" s="36" t="s">
        <v>86</v>
      </c>
      <c r="K6" s="37"/>
      <c r="L6" s="82" t="s">
        <v>45</v>
      </c>
      <c r="M6" s="36" t="s">
        <v>87</v>
      </c>
      <c r="N6" s="37"/>
      <c r="O6" s="105" t="s">
        <v>45</v>
      </c>
      <c r="P6" s="88" t="s">
        <v>88</v>
      </c>
      <c r="Q6" s="42"/>
    </row>
    <row r="7" spans="1:19" ht="20.100000000000001" customHeight="1" thickBot="1">
      <c r="A7" s="95"/>
      <c r="B7" s="95"/>
      <c r="C7" s="96"/>
      <c r="D7" s="59" t="s">
        <v>9</v>
      </c>
      <c r="E7" s="60" t="s">
        <v>89</v>
      </c>
      <c r="F7" s="47" t="s">
        <v>9</v>
      </c>
      <c r="G7" s="48" t="s">
        <v>89</v>
      </c>
      <c r="H7" s="45" t="s">
        <v>9</v>
      </c>
      <c r="I7" s="46" t="s">
        <v>89</v>
      </c>
      <c r="J7" s="43" t="s">
        <v>9</v>
      </c>
      <c r="K7" s="44" t="s">
        <v>89</v>
      </c>
      <c r="L7" s="83"/>
      <c r="M7" s="43" t="s">
        <v>9</v>
      </c>
      <c r="N7" s="44" t="s">
        <v>89</v>
      </c>
      <c r="O7" s="106"/>
      <c r="P7" s="89" t="s">
        <v>9</v>
      </c>
      <c r="Q7" s="49" t="s">
        <v>89</v>
      </c>
    </row>
    <row r="8" spans="1:19" ht="23.1" customHeight="1" thickTop="1">
      <c r="A8" s="97">
        <v>1</v>
      </c>
      <c r="B8" s="98" t="s">
        <v>90</v>
      </c>
      <c r="C8" s="99">
        <v>61</v>
      </c>
      <c r="D8" s="61">
        <v>50</v>
      </c>
      <c r="E8" s="62">
        <v>4</v>
      </c>
      <c r="F8" s="55">
        <f>IF($E8="","",MOD(C8*D8,100))</f>
        <v>50</v>
      </c>
      <c r="G8" s="67">
        <f>IF($E8="","",QUOTIENT(C8*D8,100)+C8*E8)</f>
        <v>274</v>
      </c>
      <c r="H8" s="70">
        <f>IF($E8="","",ROUND(F8*$H$6,2))</f>
        <v>7.5</v>
      </c>
      <c r="I8" s="71">
        <f>IF($E8="","",ROUND(G8*$H$6,2))</f>
        <v>41.1</v>
      </c>
      <c r="J8" s="76">
        <f>IF($E8="","",ROUND(F8*(1-$H$6),2))</f>
        <v>42.5</v>
      </c>
      <c r="K8" s="77">
        <f>IF($E8="","",ROUND(G8*(1-$H$6),2))</f>
        <v>232.9</v>
      </c>
      <c r="L8" s="84">
        <v>0.75</v>
      </c>
      <c r="M8" s="76">
        <f>IF($E8="","",ROUND(J8*$L8,2))</f>
        <v>31.88</v>
      </c>
      <c r="N8" s="77">
        <f>IF($E8="","",ROUND(K8*$L8,2))</f>
        <v>174.68</v>
      </c>
      <c r="O8" s="107">
        <f>1-$L8</f>
        <v>0.25</v>
      </c>
      <c r="P8" s="90">
        <f>IF($E8="","",ROUND(M8*(1-$L8),2))</f>
        <v>7.97</v>
      </c>
      <c r="Q8" s="52">
        <f>IF($E8="","",ROUND(N8*(1-$L8),2))</f>
        <v>43.67</v>
      </c>
    </row>
    <row r="9" spans="1:19" ht="23.1" customHeight="1">
      <c r="A9" s="100">
        <v>2</v>
      </c>
      <c r="B9" s="101" t="s">
        <v>91</v>
      </c>
      <c r="C9" s="110">
        <f t="shared" ref="C9:C33" si="0">$C$8</f>
        <v>61</v>
      </c>
      <c r="D9" s="63">
        <v>50</v>
      </c>
      <c r="E9" s="64">
        <v>4</v>
      </c>
      <c r="F9" s="56">
        <f t="shared" ref="F9:F33" si="1">IF($E9="","",MOD(C9*D9,100))</f>
        <v>50</v>
      </c>
      <c r="G9" s="68">
        <f t="shared" ref="G9:G33" si="2">IF($E9="","",QUOTIENT(C9*D9,100)+C9*E9)</f>
        <v>274</v>
      </c>
      <c r="H9" s="72">
        <f t="shared" ref="H9:I33" si="3">IF($E9="","",ROUND(F9*$H$6,2))</f>
        <v>7.5</v>
      </c>
      <c r="I9" s="73">
        <f t="shared" si="3"/>
        <v>41.1</v>
      </c>
      <c r="J9" s="78">
        <f t="shared" ref="J9:K33" si="4">IF($E9="","",ROUND(F9*(1-$H$6),2))</f>
        <v>42.5</v>
      </c>
      <c r="K9" s="79">
        <f t="shared" si="4"/>
        <v>232.9</v>
      </c>
      <c r="L9" s="85">
        <v>0.75</v>
      </c>
      <c r="M9" s="78">
        <f t="shared" ref="M9:N33" si="5">IF($E9="","",ROUND(J9*$L9,2))</f>
        <v>31.88</v>
      </c>
      <c r="N9" s="79">
        <f t="shared" si="5"/>
        <v>174.68</v>
      </c>
      <c r="O9" s="108">
        <f t="shared" ref="O9:O33" si="6">1-$L9</f>
        <v>0.25</v>
      </c>
      <c r="P9" s="91">
        <f t="shared" ref="P9:Q33" si="7">IF($E9="","",ROUND(M9*(1-$L9),2))</f>
        <v>7.97</v>
      </c>
      <c r="Q9" s="53">
        <f t="shared" si="7"/>
        <v>43.67</v>
      </c>
    </row>
    <row r="10" spans="1:19" ht="23.1" customHeight="1">
      <c r="A10" s="100">
        <v>3</v>
      </c>
      <c r="B10" s="101" t="s">
        <v>92</v>
      </c>
      <c r="C10" s="110">
        <f t="shared" si="0"/>
        <v>61</v>
      </c>
      <c r="D10" s="63">
        <v>0</v>
      </c>
      <c r="E10" s="64">
        <v>4</v>
      </c>
      <c r="F10" s="56">
        <f t="shared" si="1"/>
        <v>0</v>
      </c>
      <c r="G10" s="68">
        <f t="shared" si="2"/>
        <v>244</v>
      </c>
      <c r="H10" s="72">
        <f t="shared" si="3"/>
        <v>0</v>
      </c>
      <c r="I10" s="73">
        <f t="shared" si="3"/>
        <v>36.6</v>
      </c>
      <c r="J10" s="78">
        <f t="shared" si="4"/>
        <v>0</v>
      </c>
      <c r="K10" s="79">
        <f t="shared" si="4"/>
        <v>207.4</v>
      </c>
      <c r="L10" s="85">
        <v>0.75</v>
      </c>
      <c r="M10" s="78">
        <f t="shared" si="5"/>
        <v>0</v>
      </c>
      <c r="N10" s="79">
        <f t="shared" si="5"/>
        <v>155.55000000000001</v>
      </c>
      <c r="O10" s="108">
        <f t="shared" si="6"/>
        <v>0.25</v>
      </c>
      <c r="P10" s="91">
        <f t="shared" si="7"/>
        <v>0</v>
      </c>
      <c r="Q10" s="53">
        <f t="shared" si="7"/>
        <v>38.89</v>
      </c>
    </row>
    <row r="11" spans="1:19" ht="23.1" customHeight="1">
      <c r="A11" s="100">
        <v>4</v>
      </c>
      <c r="B11" s="101" t="s">
        <v>93</v>
      </c>
      <c r="C11" s="110">
        <f t="shared" si="0"/>
        <v>61</v>
      </c>
      <c r="D11" s="63">
        <v>33</v>
      </c>
      <c r="E11" s="64"/>
      <c r="F11" s="56" t="str">
        <f t="shared" si="1"/>
        <v/>
      </c>
      <c r="G11" s="68" t="str">
        <f t="shared" si="2"/>
        <v/>
      </c>
      <c r="H11" s="72" t="str">
        <f t="shared" si="3"/>
        <v/>
      </c>
      <c r="I11" s="73" t="str">
        <f t="shared" si="3"/>
        <v/>
      </c>
      <c r="J11" s="78" t="str">
        <f t="shared" si="4"/>
        <v/>
      </c>
      <c r="K11" s="79" t="str">
        <f t="shared" si="4"/>
        <v/>
      </c>
      <c r="L11" s="85">
        <v>0.75</v>
      </c>
      <c r="M11" s="78" t="str">
        <f t="shared" si="5"/>
        <v/>
      </c>
      <c r="N11" s="79" t="str">
        <f t="shared" si="5"/>
        <v/>
      </c>
      <c r="O11" s="108">
        <f t="shared" si="6"/>
        <v>0.25</v>
      </c>
      <c r="P11" s="91" t="str">
        <f t="shared" si="7"/>
        <v/>
      </c>
      <c r="Q11" s="53" t="str">
        <f t="shared" si="7"/>
        <v/>
      </c>
    </row>
    <row r="12" spans="1:19" ht="23.1" customHeight="1">
      <c r="A12" s="100">
        <v>5</v>
      </c>
      <c r="B12" s="101" t="s">
        <v>94</v>
      </c>
      <c r="C12" s="110">
        <f t="shared" si="0"/>
        <v>61</v>
      </c>
      <c r="D12" s="63">
        <v>12</v>
      </c>
      <c r="E12" s="64">
        <v>7</v>
      </c>
      <c r="F12" s="56">
        <f t="shared" si="1"/>
        <v>32</v>
      </c>
      <c r="G12" s="68">
        <f t="shared" si="2"/>
        <v>434</v>
      </c>
      <c r="H12" s="72">
        <f t="shared" si="3"/>
        <v>4.8</v>
      </c>
      <c r="I12" s="73">
        <f t="shared" si="3"/>
        <v>65.099999999999994</v>
      </c>
      <c r="J12" s="78">
        <f t="shared" si="4"/>
        <v>27.2</v>
      </c>
      <c r="K12" s="79">
        <f t="shared" si="4"/>
        <v>368.9</v>
      </c>
      <c r="L12" s="85">
        <v>0.75</v>
      </c>
      <c r="M12" s="78">
        <f t="shared" si="5"/>
        <v>20.399999999999999</v>
      </c>
      <c r="N12" s="79">
        <f t="shared" si="5"/>
        <v>276.68</v>
      </c>
      <c r="O12" s="108">
        <f t="shared" si="6"/>
        <v>0.25</v>
      </c>
      <c r="P12" s="91">
        <f t="shared" si="7"/>
        <v>5.0999999999999996</v>
      </c>
      <c r="Q12" s="53">
        <f t="shared" si="7"/>
        <v>69.17</v>
      </c>
    </row>
    <row r="13" spans="1:19" ht="23.1" customHeight="1">
      <c r="A13" s="100">
        <v>6</v>
      </c>
      <c r="B13" s="101" t="s">
        <v>95</v>
      </c>
      <c r="C13" s="110">
        <f t="shared" si="0"/>
        <v>61</v>
      </c>
      <c r="D13" s="63"/>
      <c r="E13" s="64"/>
      <c r="F13" s="56" t="str">
        <f t="shared" si="1"/>
        <v/>
      </c>
      <c r="G13" s="68" t="str">
        <f t="shared" si="2"/>
        <v/>
      </c>
      <c r="H13" s="72" t="str">
        <f t="shared" si="3"/>
        <v/>
      </c>
      <c r="I13" s="73" t="str">
        <f t="shared" si="3"/>
        <v/>
      </c>
      <c r="J13" s="78" t="str">
        <f t="shared" si="4"/>
        <v/>
      </c>
      <c r="K13" s="79" t="str">
        <f t="shared" si="4"/>
        <v/>
      </c>
      <c r="L13" s="85">
        <v>0.75</v>
      </c>
      <c r="M13" s="78" t="str">
        <f t="shared" si="5"/>
        <v/>
      </c>
      <c r="N13" s="79" t="str">
        <f t="shared" si="5"/>
        <v/>
      </c>
      <c r="O13" s="108">
        <f t="shared" si="6"/>
        <v>0.25</v>
      </c>
      <c r="P13" s="91" t="str">
        <f t="shared" si="7"/>
        <v/>
      </c>
      <c r="Q13" s="53" t="str">
        <f t="shared" si="7"/>
        <v/>
      </c>
    </row>
    <row r="14" spans="1:19" ht="23.1" customHeight="1">
      <c r="A14" s="100">
        <v>7</v>
      </c>
      <c r="B14" s="101" t="s">
        <v>96</v>
      </c>
      <c r="C14" s="110">
        <f t="shared" si="0"/>
        <v>61</v>
      </c>
      <c r="D14" s="63">
        <v>3</v>
      </c>
      <c r="E14" s="64">
        <v>25</v>
      </c>
      <c r="F14" s="56">
        <f t="shared" si="1"/>
        <v>83</v>
      </c>
      <c r="G14" s="68">
        <f t="shared" si="2"/>
        <v>1526</v>
      </c>
      <c r="H14" s="72">
        <f t="shared" si="3"/>
        <v>12.45</v>
      </c>
      <c r="I14" s="73">
        <f t="shared" si="3"/>
        <v>228.9</v>
      </c>
      <c r="J14" s="78">
        <f t="shared" si="4"/>
        <v>70.55</v>
      </c>
      <c r="K14" s="79">
        <f t="shared" si="4"/>
        <v>1297.0999999999999</v>
      </c>
      <c r="L14" s="85">
        <v>0.75</v>
      </c>
      <c r="M14" s="78">
        <f t="shared" si="5"/>
        <v>52.91</v>
      </c>
      <c r="N14" s="79">
        <f t="shared" si="5"/>
        <v>972.83</v>
      </c>
      <c r="O14" s="108">
        <f t="shared" si="6"/>
        <v>0.25</v>
      </c>
      <c r="P14" s="91">
        <f t="shared" si="7"/>
        <v>13.23</v>
      </c>
      <c r="Q14" s="53">
        <f t="shared" si="7"/>
        <v>243.21</v>
      </c>
    </row>
    <row r="15" spans="1:19" ht="23.1" customHeight="1">
      <c r="A15" s="100">
        <v>8</v>
      </c>
      <c r="B15" s="101" t="s">
        <v>97</v>
      </c>
      <c r="C15" s="110">
        <f t="shared" si="0"/>
        <v>61</v>
      </c>
      <c r="D15" s="63"/>
      <c r="E15" s="64"/>
      <c r="F15" s="56" t="str">
        <f t="shared" si="1"/>
        <v/>
      </c>
      <c r="G15" s="68" t="str">
        <f t="shared" si="2"/>
        <v/>
      </c>
      <c r="H15" s="72" t="str">
        <f t="shared" si="3"/>
        <v/>
      </c>
      <c r="I15" s="73" t="str">
        <f t="shared" si="3"/>
        <v/>
      </c>
      <c r="J15" s="78" t="str">
        <f t="shared" si="4"/>
        <v/>
      </c>
      <c r="K15" s="79" t="str">
        <f t="shared" si="4"/>
        <v/>
      </c>
      <c r="L15" s="85">
        <v>0.75</v>
      </c>
      <c r="M15" s="78" t="str">
        <f t="shared" si="5"/>
        <v/>
      </c>
      <c r="N15" s="79" t="str">
        <f t="shared" si="5"/>
        <v/>
      </c>
      <c r="O15" s="108">
        <f t="shared" si="6"/>
        <v>0.25</v>
      </c>
      <c r="P15" s="91" t="str">
        <f t="shared" si="7"/>
        <v/>
      </c>
      <c r="Q15" s="53" t="str">
        <f t="shared" si="7"/>
        <v/>
      </c>
    </row>
    <row r="16" spans="1:19" ht="23.1" customHeight="1">
      <c r="A16" s="100">
        <v>9</v>
      </c>
      <c r="B16" s="101" t="s">
        <v>98</v>
      </c>
      <c r="C16" s="110">
        <f t="shared" si="0"/>
        <v>61</v>
      </c>
      <c r="D16" s="63"/>
      <c r="E16" s="64"/>
      <c r="F16" s="56" t="str">
        <f t="shared" si="1"/>
        <v/>
      </c>
      <c r="G16" s="68" t="str">
        <f t="shared" si="2"/>
        <v/>
      </c>
      <c r="H16" s="72" t="str">
        <f t="shared" si="3"/>
        <v/>
      </c>
      <c r="I16" s="73" t="str">
        <f t="shared" si="3"/>
        <v/>
      </c>
      <c r="J16" s="78" t="str">
        <f t="shared" si="4"/>
        <v/>
      </c>
      <c r="K16" s="79" t="str">
        <f t="shared" si="4"/>
        <v/>
      </c>
      <c r="L16" s="85">
        <v>0.75</v>
      </c>
      <c r="M16" s="78" t="str">
        <f t="shared" si="5"/>
        <v/>
      </c>
      <c r="N16" s="79" t="str">
        <f t="shared" si="5"/>
        <v/>
      </c>
      <c r="O16" s="108">
        <f t="shared" si="6"/>
        <v>0.25</v>
      </c>
      <c r="P16" s="91" t="str">
        <f t="shared" si="7"/>
        <v/>
      </c>
      <c r="Q16" s="53" t="str">
        <f t="shared" si="7"/>
        <v/>
      </c>
    </row>
    <row r="17" spans="1:17" ht="23.1" customHeight="1">
      <c r="A17" s="100">
        <v>10</v>
      </c>
      <c r="B17" s="101" t="s">
        <v>99</v>
      </c>
      <c r="C17" s="110">
        <f t="shared" si="0"/>
        <v>61</v>
      </c>
      <c r="D17" s="63"/>
      <c r="E17" s="64"/>
      <c r="F17" s="56" t="str">
        <f t="shared" si="1"/>
        <v/>
      </c>
      <c r="G17" s="68" t="str">
        <f t="shared" si="2"/>
        <v/>
      </c>
      <c r="H17" s="72" t="str">
        <f t="shared" si="3"/>
        <v/>
      </c>
      <c r="I17" s="73" t="str">
        <f t="shared" si="3"/>
        <v/>
      </c>
      <c r="J17" s="78" t="str">
        <f t="shared" si="4"/>
        <v/>
      </c>
      <c r="K17" s="79" t="str">
        <f t="shared" si="4"/>
        <v/>
      </c>
      <c r="L17" s="85">
        <v>0.75</v>
      </c>
      <c r="M17" s="78" t="str">
        <f t="shared" si="5"/>
        <v/>
      </c>
      <c r="N17" s="79" t="str">
        <f t="shared" si="5"/>
        <v/>
      </c>
      <c r="O17" s="108">
        <f t="shared" si="6"/>
        <v>0.25</v>
      </c>
      <c r="P17" s="91" t="str">
        <f t="shared" si="7"/>
        <v/>
      </c>
      <c r="Q17" s="53" t="str">
        <f t="shared" si="7"/>
        <v/>
      </c>
    </row>
    <row r="18" spans="1:17" ht="23.1" customHeight="1">
      <c r="A18" s="100">
        <v>11</v>
      </c>
      <c r="B18" s="101" t="s">
        <v>100</v>
      </c>
      <c r="C18" s="110">
        <f t="shared" si="0"/>
        <v>61</v>
      </c>
      <c r="D18" s="63"/>
      <c r="E18" s="64"/>
      <c r="F18" s="56" t="str">
        <f t="shared" si="1"/>
        <v/>
      </c>
      <c r="G18" s="68" t="str">
        <f t="shared" si="2"/>
        <v/>
      </c>
      <c r="H18" s="72" t="str">
        <f t="shared" si="3"/>
        <v/>
      </c>
      <c r="I18" s="73" t="str">
        <f t="shared" si="3"/>
        <v/>
      </c>
      <c r="J18" s="78" t="str">
        <f t="shared" si="4"/>
        <v/>
      </c>
      <c r="K18" s="79" t="str">
        <f t="shared" si="4"/>
        <v/>
      </c>
      <c r="L18" s="85">
        <v>0.75</v>
      </c>
      <c r="M18" s="78" t="str">
        <f t="shared" si="5"/>
        <v/>
      </c>
      <c r="N18" s="79" t="str">
        <f t="shared" si="5"/>
        <v/>
      </c>
      <c r="O18" s="108">
        <f t="shared" si="6"/>
        <v>0.25</v>
      </c>
      <c r="P18" s="91" t="str">
        <f t="shared" si="7"/>
        <v/>
      </c>
      <c r="Q18" s="53" t="str">
        <f t="shared" si="7"/>
        <v/>
      </c>
    </row>
    <row r="19" spans="1:17" ht="23.1" customHeight="1">
      <c r="A19" s="100">
        <v>12</v>
      </c>
      <c r="B19" s="101" t="s">
        <v>101</v>
      </c>
      <c r="C19" s="110">
        <f t="shared" si="0"/>
        <v>61</v>
      </c>
      <c r="D19" s="63"/>
      <c r="E19" s="64"/>
      <c r="F19" s="56" t="str">
        <f t="shared" si="1"/>
        <v/>
      </c>
      <c r="G19" s="68" t="str">
        <f t="shared" si="2"/>
        <v/>
      </c>
      <c r="H19" s="72" t="str">
        <f t="shared" si="3"/>
        <v/>
      </c>
      <c r="I19" s="73" t="str">
        <f t="shared" si="3"/>
        <v/>
      </c>
      <c r="J19" s="78" t="str">
        <f t="shared" si="4"/>
        <v/>
      </c>
      <c r="K19" s="79" t="str">
        <f t="shared" si="4"/>
        <v/>
      </c>
      <c r="L19" s="85">
        <v>0.75</v>
      </c>
      <c r="M19" s="78" t="str">
        <f t="shared" si="5"/>
        <v/>
      </c>
      <c r="N19" s="79" t="str">
        <f t="shared" si="5"/>
        <v/>
      </c>
      <c r="O19" s="108">
        <f t="shared" si="6"/>
        <v>0.25</v>
      </c>
      <c r="P19" s="91" t="str">
        <f t="shared" si="7"/>
        <v/>
      </c>
      <c r="Q19" s="53" t="str">
        <f t="shared" si="7"/>
        <v/>
      </c>
    </row>
    <row r="20" spans="1:17" ht="23.1" customHeight="1">
      <c r="A20" s="100">
        <v>13</v>
      </c>
      <c r="B20" s="101" t="s">
        <v>102</v>
      </c>
      <c r="C20" s="110">
        <f t="shared" si="0"/>
        <v>61</v>
      </c>
      <c r="D20" s="63"/>
      <c r="E20" s="64"/>
      <c r="F20" s="56" t="str">
        <f t="shared" si="1"/>
        <v/>
      </c>
      <c r="G20" s="68" t="str">
        <f t="shared" si="2"/>
        <v/>
      </c>
      <c r="H20" s="72" t="str">
        <f t="shared" si="3"/>
        <v/>
      </c>
      <c r="I20" s="73" t="str">
        <f t="shared" si="3"/>
        <v/>
      </c>
      <c r="J20" s="78" t="str">
        <f t="shared" si="4"/>
        <v/>
      </c>
      <c r="K20" s="79" t="str">
        <f t="shared" si="4"/>
        <v/>
      </c>
      <c r="L20" s="85">
        <v>0.75</v>
      </c>
      <c r="M20" s="78" t="str">
        <f t="shared" si="5"/>
        <v/>
      </c>
      <c r="N20" s="79" t="str">
        <f t="shared" si="5"/>
        <v/>
      </c>
      <c r="O20" s="108">
        <f t="shared" si="6"/>
        <v>0.25</v>
      </c>
      <c r="P20" s="91" t="str">
        <f t="shared" si="7"/>
        <v/>
      </c>
      <c r="Q20" s="53" t="str">
        <f t="shared" si="7"/>
        <v/>
      </c>
    </row>
    <row r="21" spans="1:17" ht="23.1" customHeight="1">
      <c r="A21" s="100">
        <v>14</v>
      </c>
      <c r="B21" s="101" t="s">
        <v>103</v>
      </c>
      <c r="C21" s="110">
        <f t="shared" si="0"/>
        <v>61</v>
      </c>
      <c r="D21" s="63"/>
      <c r="E21" s="64"/>
      <c r="F21" s="56" t="str">
        <f t="shared" si="1"/>
        <v/>
      </c>
      <c r="G21" s="68" t="str">
        <f t="shared" si="2"/>
        <v/>
      </c>
      <c r="H21" s="72" t="str">
        <f t="shared" si="3"/>
        <v/>
      </c>
      <c r="I21" s="73" t="str">
        <f t="shared" si="3"/>
        <v/>
      </c>
      <c r="J21" s="78" t="str">
        <f t="shared" si="4"/>
        <v/>
      </c>
      <c r="K21" s="79" t="str">
        <f t="shared" si="4"/>
        <v/>
      </c>
      <c r="L21" s="85">
        <v>0.75</v>
      </c>
      <c r="M21" s="78" t="str">
        <f t="shared" si="5"/>
        <v/>
      </c>
      <c r="N21" s="79" t="str">
        <f t="shared" si="5"/>
        <v/>
      </c>
      <c r="O21" s="108">
        <f t="shared" si="6"/>
        <v>0.25</v>
      </c>
      <c r="P21" s="91" t="str">
        <f t="shared" si="7"/>
        <v/>
      </c>
      <c r="Q21" s="53" t="str">
        <f t="shared" si="7"/>
        <v/>
      </c>
    </row>
    <row r="22" spans="1:17" ht="23.1" customHeight="1">
      <c r="A22" s="100">
        <v>15</v>
      </c>
      <c r="B22" s="101" t="s">
        <v>25</v>
      </c>
      <c r="C22" s="110">
        <f t="shared" si="0"/>
        <v>61</v>
      </c>
      <c r="D22" s="63"/>
      <c r="E22" s="64"/>
      <c r="F22" s="56" t="str">
        <f t="shared" si="1"/>
        <v/>
      </c>
      <c r="G22" s="68" t="str">
        <f t="shared" si="2"/>
        <v/>
      </c>
      <c r="H22" s="72" t="str">
        <f t="shared" si="3"/>
        <v/>
      </c>
      <c r="I22" s="73" t="str">
        <f t="shared" si="3"/>
        <v/>
      </c>
      <c r="J22" s="78" t="str">
        <f t="shared" si="4"/>
        <v/>
      </c>
      <c r="K22" s="79" t="str">
        <f t="shared" si="4"/>
        <v/>
      </c>
      <c r="L22" s="85">
        <v>0.75</v>
      </c>
      <c r="M22" s="78" t="str">
        <f t="shared" si="5"/>
        <v/>
      </c>
      <c r="N22" s="79" t="str">
        <f t="shared" si="5"/>
        <v/>
      </c>
      <c r="O22" s="108">
        <f t="shared" si="6"/>
        <v>0.25</v>
      </c>
      <c r="P22" s="91" t="str">
        <f t="shared" si="7"/>
        <v/>
      </c>
      <c r="Q22" s="53" t="str">
        <f t="shared" si="7"/>
        <v/>
      </c>
    </row>
    <row r="23" spans="1:17" ht="23.1" customHeight="1">
      <c r="A23" s="100">
        <v>16</v>
      </c>
      <c r="B23" s="101" t="s">
        <v>104</v>
      </c>
      <c r="C23" s="110">
        <f t="shared" si="0"/>
        <v>61</v>
      </c>
      <c r="D23" s="63"/>
      <c r="E23" s="64"/>
      <c r="F23" s="56" t="str">
        <f t="shared" si="1"/>
        <v/>
      </c>
      <c r="G23" s="68" t="str">
        <f t="shared" si="2"/>
        <v/>
      </c>
      <c r="H23" s="72" t="str">
        <f t="shared" si="3"/>
        <v/>
      </c>
      <c r="I23" s="73" t="str">
        <f t="shared" si="3"/>
        <v/>
      </c>
      <c r="J23" s="78" t="str">
        <f t="shared" si="4"/>
        <v/>
      </c>
      <c r="K23" s="79" t="str">
        <f t="shared" si="4"/>
        <v/>
      </c>
      <c r="L23" s="85">
        <v>0.75</v>
      </c>
      <c r="M23" s="78" t="str">
        <f t="shared" si="5"/>
        <v/>
      </c>
      <c r="N23" s="79" t="str">
        <f t="shared" si="5"/>
        <v/>
      </c>
      <c r="O23" s="108">
        <f t="shared" si="6"/>
        <v>0.25</v>
      </c>
      <c r="P23" s="91" t="str">
        <f t="shared" si="7"/>
        <v/>
      </c>
      <c r="Q23" s="53" t="str">
        <f t="shared" si="7"/>
        <v/>
      </c>
    </row>
    <row r="24" spans="1:17" ht="23.1" customHeight="1">
      <c r="A24" s="100">
        <v>17</v>
      </c>
      <c r="B24" s="101" t="s">
        <v>40</v>
      </c>
      <c r="C24" s="110">
        <f t="shared" si="0"/>
        <v>61</v>
      </c>
      <c r="D24" s="63"/>
      <c r="E24" s="64"/>
      <c r="F24" s="56" t="str">
        <f t="shared" si="1"/>
        <v/>
      </c>
      <c r="G24" s="68" t="str">
        <f t="shared" si="2"/>
        <v/>
      </c>
      <c r="H24" s="72" t="str">
        <f t="shared" si="3"/>
        <v/>
      </c>
      <c r="I24" s="73" t="str">
        <f t="shared" si="3"/>
        <v/>
      </c>
      <c r="J24" s="78" t="str">
        <f t="shared" si="4"/>
        <v/>
      </c>
      <c r="K24" s="79" t="str">
        <f t="shared" si="4"/>
        <v/>
      </c>
      <c r="L24" s="85">
        <v>0.75</v>
      </c>
      <c r="M24" s="78" t="str">
        <f t="shared" si="5"/>
        <v/>
      </c>
      <c r="N24" s="79" t="str">
        <f t="shared" si="5"/>
        <v/>
      </c>
      <c r="O24" s="108">
        <f t="shared" si="6"/>
        <v>0.25</v>
      </c>
      <c r="P24" s="91" t="str">
        <f t="shared" si="7"/>
        <v/>
      </c>
      <c r="Q24" s="53" t="str">
        <f t="shared" si="7"/>
        <v/>
      </c>
    </row>
    <row r="25" spans="1:17" ht="23.1" customHeight="1">
      <c r="A25" s="100">
        <v>18</v>
      </c>
      <c r="B25" s="101" t="s">
        <v>105</v>
      </c>
      <c r="C25" s="110">
        <f t="shared" si="0"/>
        <v>61</v>
      </c>
      <c r="D25" s="63"/>
      <c r="E25" s="64"/>
      <c r="F25" s="56" t="str">
        <f t="shared" si="1"/>
        <v/>
      </c>
      <c r="G25" s="68" t="str">
        <f t="shared" si="2"/>
        <v/>
      </c>
      <c r="H25" s="72" t="str">
        <f t="shared" si="3"/>
        <v/>
      </c>
      <c r="I25" s="73" t="str">
        <f t="shared" si="3"/>
        <v/>
      </c>
      <c r="J25" s="78" t="str">
        <f t="shared" si="4"/>
        <v/>
      </c>
      <c r="K25" s="79" t="str">
        <f t="shared" si="4"/>
        <v/>
      </c>
      <c r="L25" s="85">
        <v>0.75</v>
      </c>
      <c r="M25" s="78" t="str">
        <f t="shared" si="5"/>
        <v/>
      </c>
      <c r="N25" s="79" t="str">
        <f t="shared" si="5"/>
        <v/>
      </c>
      <c r="O25" s="108">
        <f t="shared" si="6"/>
        <v>0.25</v>
      </c>
      <c r="P25" s="91" t="str">
        <f t="shared" si="7"/>
        <v/>
      </c>
      <c r="Q25" s="53" t="str">
        <f t="shared" si="7"/>
        <v/>
      </c>
    </row>
    <row r="26" spans="1:17" ht="23.1" customHeight="1">
      <c r="A26" s="100">
        <v>19</v>
      </c>
      <c r="B26" s="101" t="s">
        <v>106</v>
      </c>
      <c r="C26" s="110">
        <f t="shared" si="0"/>
        <v>61</v>
      </c>
      <c r="D26" s="63"/>
      <c r="E26" s="64"/>
      <c r="F26" s="56" t="str">
        <f t="shared" si="1"/>
        <v/>
      </c>
      <c r="G26" s="68" t="str">
        <f t="shared" si="2"/>
        <v/>
      </c>
      <c r="H26" s="72" t="str">
        <f t="shared" si="3"/>
        <v/>
      </c>
      <c r="I26" s="73" t="str">
        <f t="shared" si="3"/>
        <v/>
      </c>
      <c r="J26" s="78" t="str">
        <f t="shared" si="4"/>
        <v/>
      </c>
      <c r="K26" s="79" t="str">
        <f t="shared" si="4"/>
        <v/>
      </c>
      <c r="L26" s="85">
        <v>0.75</v>
      </c>
      <c r="M26" s="78" t="str">
        <f t="shared" si="5"/>
        <v/>
      </c>
      <c r="N26" s="79" t="str">
        <f t="shared" si="5"/>
        <v/>
      </c>
      <c r="O26" s="108">
        <f t="shared" si="6"/>
        <v>0.25</v>
      </c>
      <c r="P26" s="91" t="str">
        <f t="shared" si="7"/>
        <v/>
      </c>
      <c r="Q26" s="53" t="str">
        <f t="shared" si="7"/>
        <v/>
      </c>
    </row>
    <row r="27" spans="1:17" ht="23.1" customHeight="1">
      <c r="A27" s="100">
        <v>20</v>
      </c>
      <c r="B27" s="101" t="s">
        <v>107</v>
      </c>
      <c r="C27" s="110">
        <f t="shared" si="0"/>
        <v>61</v>
      </c>
      <c r="D27" s="63"/>
      <c r="E27" s="64"/>
      <c r="F27" s="56" t="str">
        <f t="shared" si="1"/>
        <v/>
      </c>
      <c r="G27" s="68" t="str">
        <f t="shared" si="2"/>
        <v/>
      </c>
      <c r="H27" s="72" t="str">
        <f t="shared" si="3"/>
        <v/>
      </c>
      <c r="I27" s="73" t="str">
        <f t="shared" si="3"/>
        <v/>
      </c>
      <c r="J27" s="78" t="str">
        <f t="shared" si="4"/>
        <v/>
      </c>
      <c r="K27" s="79" t="str">
        <f t="shared" si="4"/>
        <v/>
      </c>
      <c r="L27" s="85">
        <v>0.75</v>
      </c>
      <c r="M27" s="78" t="str">
        <f t="shared" si="5"/>
        <v/>
      </c>
      <c r="N27" s="79" t="str">
        <f t="shared" si="5"/>
        <v/>
      </c>
      <c r="O27" s="108">
        <f t="shared" si="6"/>
        <v>0.25</v>
      </c>
      <c r="P27" s="91" t="str">
        <f t="shared" si="7"/>
        <v/>
      </c>
      <c r="Q27" s="53" t="str">
        <f t="shared" si="7"/>
        <v/>
      </c>
    </row>
    <row r="28" spans="1:17" ht="23.1" customHeight="1">
      <c r="A28" s="100">
        <v>21</v>
      </c>
      <c r="B28" s="101" t="s">
        <v>28</v>
      </c>
      <c r="C28" s="110">
        <f t="shared" si="0"/>
        <v>61</v>
      </c>
      <c r="D28" s="63"/>
      <c r="E28" s="64"/>
      <c r="F28" s="56" t="str">
        <f t="shared" si="1"/>
        <v/>
      </c>
      <c r="G28" s="68" t="str">
        <f t="shared" si="2"/>
        <v/>
      </c>
      <c r="H28" s="72" t="str">
        <f t="shared" si="3"/>
        <v/>
      </c>
      <c r="I28" s="73" t="str">
        <f t="shared" si="3"/>
        <v/>
      </c>
      <c r="J28" s="78" t="str">
        <f t="shared" si="4"/>
        <v/>
      </c>
      <c r="K28" s="79" t="str">
        <f t="shared" si="4"/>
        <v/>
      </c>
      <c r="L28" s="85">
        <v>0.75</v>
      </c>
      <c r="M28" s="78" t="str">
        <f t="shared" si="5"/>
        <v/>
      </c>
      <c r="N28" s="79" t="str">
        <f t="shared" si="5"/>
        <v/>
      </c>
      <c r="O28" s="108">
        <f t="shared" si="6"/>
        <v>0.25</v>
      </c>
      <c r="P28" s="91" t="str">
        <f t="shared" si="7"/>
        <v/>
      </c>
      <c r="Q28" s="53" t="str">
        <f t="shared" si="7"/>
        <v/>
      </c>
    </row>
    <row r="29" spans="1:17" ht="23.1" customHeight="1">
      <c r="A29" s="100">
        <v>22</v>
      </c>
      <c r="B29" s="101" t="s">
        <v>108</v>
      </c>
      <c r="C29" s="110">
        <f t="shared" si="0"/>
        <v>61</v>
      </c>
      <c r="D29" s="63"/>
      <c r="E29" s="64"/>
      <c r="F29" s="56" t="str">
        <f t="shared" si="1"/>
        <v/>
      </c>
      <c r="G29" s="68" t="str">
        <f t="shared" si="2"/>
        <v/>
      </c>
      <c r="H29" s="72" t="str">
        <f t="shared" si="3"/>
        <v/>
      </c>
      <c r="I29" s="73" t="str">
        <f t="shared" si="3"/>
        <v/>
      </c>
      <c r="J29" s="78" t="str">
        <f t="shared" si="4"/>
        <v/>
      </c>
      <c r="K29" s="79" t="str">
        <f t="shared" si="4"/>
        <v/>
      </c>
      <c r="L29" s="85">
        <v>0.75</v>
      </c>
      <c r="M29" s="78" t="str">
        <f t="shared" si="5"/>
        <v/>
      </c>
      <c r="N29" s="79" t="str">
        <f t="shared" si="5"/>
        <v/>
      </c>
      <c r="O29" s="108">
        <f t="shared" si="6"/>
        <v>0.25</v>
      </c>
      <c r="P29" s="91" t="str">
        <f t="shared" si="7"/>
        <v/>
      </c>
      <c r="Q29" s="53" t="str">
        <f t="shared" si="7"/>
        <v/>
      </c>
    </row>
    <row r="30" spans="1:17" ht="23.1" customHeight="1">
      <c r="A30" s="100">
        <v>23</v>
      </c>
      <c r="B30" s="101" t="s">
        <v>109</v>
      </c>
      <c r="C30" s="110">
        <f t="shared" si="0"/>
        <v>61</v>
      </c>
      <c r="D30" s="63"/>
      <c r="E30" s="64"/>
      <c r="F30" s="56" t="str">
        <f t="shared" si="1"/>
        <v/>
      </c>
      <c r="G30" s="68" t="str">
        <f t="shared" si="2"/>
        <v/>
      </c>
      <c r="H30" s="72" t="str">
        <f t="shared" si="3"/>
        <v/>
      </c>
      <c r="I30" s="73" t="str">
        <f t="shared" si="3"/>
        <v/>
      </c>
      <c r="J30" s="78" t="str">
        <f t="shared" si="4"/>
        <v/>
      </c>
      <c r="K30" s="79" t="str">
        <f t="shared" si="4"/>
        <v/>
      </c>
      <c r="L30" s="85">
        <v>0.75</v>
      </c>
      <c r="M30" s="78" t="str">
        <f t="shared" si="5"/>
        <v/>
      </c>
      <c r="N30" s="79" t="str">
        <f t="shared" si="5"/>
        <v/>
      </c>
      <c r="O30" s="108">
        <f t="shared" si="6"/>
        <v>0.25</v>
      </c>
      <c r="P30" s="91" t="str">
        <f t="shared" si="7"/>
        <v/>
      </c>
      <c r="Q30" s="53" t="str">
        <f t="shared" si="7"/>
        <v/>
      </c>
    </row>
    <row r="31" spans="1:17" ht="23.1" customHeight="1">
      <c r="A31" s="100">
        <v>24</v>
      </c>
      <c r="B31" s="101" t="s">
        <v>110</v>
      </c>
      <c r="C31" s="110">
        <f t="shared" si="0"/>
        <v>61</v>
      </c>
      <c r="D31" s="63"/>
      <c r="E31" s="64"/>
      <c r="F31" s="56" t="str">
        <f t="shared" si="1"/>
        <v/>
      </c>
      <c r="G31" s="68" t="str">
        <f t="shared" si="2"/>
        <v/>
      </c>
      <c r="H31" s="72" t="str">
        <f t="shared" si="3"/>
        <v/>
      </c>
      <c r="I31" s="73" t="str">
        <f t="shared" si="3"/>
        <v/>
      </c>
      <c r="J31" s="78" t="str">
        <f t="shared" si="4"/>
        <v/>
      </c>
      <c r="K31" s="79" t="str">
        <f t="shared" si="4"/>
        <v/>
      </c>
      <c r="L31" s="85">
        <v>0.75</v>
      </c>
      <c r="M31" s="78" t="str">
        <f t="shared" si="5"/>
        <v/>
      </c>
      <c r="N31" s="79" t="str">
        <f t="shared" si="5"/>
        <v/>
      </c>
      <c r="O31" s="108">
        <f t="shared" si="6"/>
        <v>0.25</v>
      </c>
      <c r="P31" s="91" t="str">
        <f t="shared" si="7"/>
        <v/>
      </c>
      <c r="Q31" s="53" t="str">
        <f t="shared" si="7"/>
        <v/>
      </c>
    </row>
    <row r="32" spans="1:17" ht="23.1" customHeight="1">
      <c r="A32" s="100">
        <v>25</v>
      </c>
      <c r="B32" s="101" t="s">
        <v>111</v>
      </c>
      <c r="C32" s="110">
        <f t="shared" si="0"/>
        <v>61</v>
      </c>
      <c r="D32" s="63"/>
      <c r="E32" s="64"/>
      <c r="F32" s="56" t="str">
        <f t="shared" si="1"/>
        <v/>
      </c>
      <c r="G32" s="68" t="str">
        <f t="shared" si="2"/>
        <v/>
      </c>
      <c r="H32" s="72" t="str">
        <f t="shared" si="3"/>
        <v/>
      </c>
      <c r="I32" s="73" t="str">
        <f t="shared" si="3"/>
        <v/>
      </c>
      <c r="J32" s="78" t="str">
        <f t="shared" si="4"/>
        <v/>
      </c>
      <c r="K32" s="79" t="str">
        <f t="shared" si="4"/>
        <v/>
      </c>
      <c r="L32" s="85">
        <v>0.75</v>
      </c>
      <c r="M32" s="78" t="str">
        <f t="shared" si="5"/>
        <v/>
      </c>
      <c r="N32" s="79" t="str">
        <f t="shared" si="5"/>
        <v/>
      </c>
      <c r="O32" s="108">
        <f t="shared" si="6"/>
        <v>0.25</v>
      </c>
      <c r="P32" s="91" t="str">
        <f t="shared" si="7"/>
        <v/>
      </c>
      <c r="Q32" s="53" t="str">
        <f t="shared" si="7"/>
        <v/>
      </c>
    </row>
    <row r="33" spans="1:17" ht="23.1" customHeight="1" thickBot="1">
      <c r="A33" s="102">
        <v>26</v>
      </c>
      <c r="B33" s="101" t="s">
        <v>112</v>
      </c>
      <c r="C33" s="111">
        <f t="shared" si="0"/>
        <v>61</v>
      </c>
      <c r="D33" s="63"/>
      <c r="E33" s="64"/>
      <c r="F33" s="56" t="str">
        <f t="shared" si="1"/>
        <v/>
      </c>
      <c r="G33" s="68" t="str">
        <f t="shared" si="2"/>
        <v/>
      </c>
      <c r="H33" s="72" t="str">
        <f t="shared" si="3"/>
        <v/>
      </c>
      <c r="I33" s="73" t="str">
        <f t="shared" si="3"/>
        <v/>
      </c>
      <c r="J33" s="78" t="str">
        <f t="shared" si="4"/>
        <v/>
      </c>
      <c r="K33" s="79" t="str">
        <f t="shared" si="4"/>
        <v/>
      </c>
      <c r="L33" s="86">
        <v>0.75</v>
      </c>
      <c r="M33" s="78" t="str">
        <f t="shared" si="5"/>
        <v/>
      </c>
      <c r="N33" s="79" t="str">
        <f t="shared" si="5"/>
        <v/>
      </c>
      <c r="O33" s="108">
        <f t="shared" si="6"/>
        <v>0.25</v>
      </c>
      <c r="P33" s="91" t="str">
        <f t="shared" si="7"/>
        <v/>
      </c>
      <c r="Q33" s="53" t="str">
        <f t="shared" si="7"/>
        <v/>
      </c>
    </row>
    <row r="34" spans="1:17" ht="24.95" customHeight="1" thickTop="1" thickBot="1">
      <c r="A34" s="103" t="s">
        <v>85</v>
      </c>
      <c r="B34" s="104"/>
      <c r="C34" s="111"/>
      <c r="D34" s="65">
        <f>SUM(D8:D33)</f>
        <v>148</v>
      </c>
      <c r="E34" s="66">
        <f t="shared" ref="E34:K34" si="8">SUM(E8:E33)</f>
        <v>44</v>
      </c>
      <c r="F34" s="57">
        <f t="shared" si="8"/>
        <v>215</v>
      </c>
      <c r="G34" s="69">
        <f t="shared" si="8"/>
        <v>2752</v>
      </c>
      <c r="H34" s="74">
        <f t="shared" si="8"/>
        <v>32.25</v>
      </c>
      <c r="I34" s="75">
        <f t="shared" si="8"/>
        <v>412.8</v>
      </c>
      <c r="J34" s="80">
        <f t="shared" si="8"/>
        <v>182.75</v>
      </c>
      <c r="K34" s="81">
        <f t="shared" si="8"/>
        <v>2339.1999999999998</v>
      </c>
      <c r="L34" s="87"/>
      <c r="M34" s="80">
        <f>SUM(M8:M33)</f>
        <v>137.07</v>
      </c>
      <c r="N34" s="81">
        <f>SUM(N8:N33)</f>
        <v>1754.42</v>
      </c>
      <c r="O34" s="109"/>
      <c r="P34" s="92">
        <f>SUM(P8:P33)</f>
        <v>34.269999999999996</v>
      </c>
      <c r="Q34" s="54">
        <f>SUM(Q8:Q33)</f>
        <v>438.61</v>
      </c>
    </row>
    <row r="35" spans="1:17" ht="20.100000000000001" customHeight="1" thickTop="1">
      <c r="A35" s="35" t="s">
        <v>113</v>
      </c>
      <c r="B35" s="35"/>
      <c r="C35" s="35" t="s">
        <v>37</v>
      </c>
      <c r="D35" s="50"/>
      <c r="E35" s="50"/>
      <c r="F35" s="50"/>
      <c r="G35" s="50"/>
      <c r="H35" s="50"/>
      <c r="I35" s="50"/>
      <c r="J35" s="50"/>
      <c r="K35" s="50"/>
      <c r="L35" s="50"/>
      <c r="M35" s="51" t="s">
        <v>114</v>
      </c>
      <c r="N35" s="51"/>
      <c r="O35" s="51"/>
      <c r="P35" s="51"/>
      <c r="Q35" s="51"/>
    </row>
  </sheetData>
  <mergeCells count="22">
    <mergeCell ref="I2:M2"/>
    <mergeCell ref="I3:M3"/>
    <mergeCell ref="A1:E1"/>
    <mergeCell ref="A2:E2"/>
    <mergeCell ref="A3:E3"/>
    <mergeCell ref="A4:E4"/>
    <mergeCell ref="L6:L7"/>
    <mergeCell ref="M6:N6"/>
    <mergeCell ref="O6:O7"/>
    <mergeCell ref="P6:Q6"/>
    <mergeCell ref="A34:B34"/>
    <mergeCell ref="A35:B35"/>
    <mergeCell ref="C35:L35"/>
    <mergeCell ref="M35:Q35"/>
    <mergeCell ref="A5:Q5"/>
    <mergeCell ref="A6:A7"/>
    <mergeCell ref="B6:B7"/>
    <mergeCell ref="C6:C7"/>
    <mergeCell ref="D6:E6"/>
    <mergeCell ref="F6:G6"/>
    <mergeCell ref="H6:I6"/>
    <mergeCell ref="J6:K6"/>
  </mergeCells>
  <dataValidations count="1">
    <dataValidation type="custom" allowBlank="1" showInputMessage="1" showErrorMessage="1" sqref="D34:K34 F7:K33 M7:N34 P7:Q34 O8:O33">
      <formula1>CHAR(156)</formula1>
    </dataValidation>
  </dataValidations>
  <printOptions horizontalCentered="1"/>
  <pageMargins left="0" right="0" top="0" bottom="0" header="0" footer="0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rightToLeft="1" tabSelected="1" topLeftCell="A3" workbookViewId="0">
      <selection activeCell="G12" sqref="G12"/>
    </sheetView>
  </sheetViews>
  <sheetFormatPr defaultRowHeight="14.25"/>
  <cols>
    <col min="1" max="1" width="4.5" customWidth="1"/>
    <col min="2" max="2" width="18.25" customWidth="1"/>
    <col min="7" max="7" width="12.875" bestFit="1" customWidth="1"/>
  </cols>
  <sheetData>
    <row r="1" spans="1:14" ht="20.25">
      <c r="A1" s="25" t="s">
        <v>48</v>
      </c>
      <c r="B1" s="25"/>
      <c r="C1" s="12"/>
      <c r="D1" s="12"/>
      <c r="E1" s="12"/>
      <c r="F1" s="12"/>
      <c r="G1" s="12"/>
      <c r="H1" s="12"/>
      <c r="I1" s="12"/>
      <c r="J1" s="12"/>
    </row>
    <row r="2" spans="1:14" ht="20.25">
      <c r="A2" s="25" t="s">
        <v>0</v>
      </c>
      <c r="B2" s="25"/>
      <c r="C2" s="12"/>
      <c r="D2" s="25" t="s">
        <v>50</v>
      </c>
      <c r="E2" s="25"/>
      <c r="F2" s="25"/>
      <c r="G2" s="25"/>
      <c r="H2" s="25"/>
      <c r="I2" s="12"/>
      <c r="J2" s="12"/>
      <c r="K2" s="191" t="s">
        <v>143</v>
      </c>
    </row>
    <row r="3" spans="1:14" ht="20.25">
      <c r="A3" s="25" t="s">
        <v>1</v>
      </c>
      <c r="B3" s="25"/>
      <c r="C3" s="12"/>
      <c r="D3" s="23" t="s">
        <v>49</v>
      </c>
      <c r="E3" s="23"/>
      <c r="F3" s="23"/>
      <c r="G3" s="23"/>
      <c r="H3" s="23"/>
      <c r="I3" s="12"/>
      <c r="J3" s="12"/>
    </row>
    <row r="4" spans="1:14" ht="21" thickBot="1">
      <c r="A4" s="24" t="s">
        <v>2</v>
      </c>
      <c r="B4" s="24"/>
      <c r="C4" s="12"/>
      <c r="D4" s="12"/>
      <c r="E4" s="12"/>
      <c r="F4" s="12"/>
      <c r="G4" s="12"/>
      <c r="H4" s="12"/>
      <c r="I4" s="12"/>
      <c r="J4" s="12"/>
    </row>
    <row r="5" spans="1:14" ht="21" thickTop="1">
      <c r="A5" s="26" t="s">
        <v>3</v>
      </c>
      <c r="B5" s="28" t="s">
        <v>4</v>
      </c>
      <c r="C5" s="17" t="s">
        <v>5</v>
      </c>
      <c r="D5" s="28" t="s">
        <v>44</v>
      </c>
      <c r="E5" s="28"/>
      <c r="F5" s="30" t="s">
        <v>45</v>
      </c>
      <c r="G5" s="32" t="s">
        <v>7</v>
      </c>
      <c r="H5" s="32"/>
      <c r="I5" s="32" t="s">
        <v>8</v>
      </c>
      <c r="J5" s="33"/>
      <c r="M5" s="32" t="s">
        <v>142</v>
      </c>
      <c r="N5" s="33"/>
    </row>
    <row r="6" spans="1:14" ht="21" thickBot="1">
      <c r="A6" s="27"/>
      <c r="B6" s="29"/>
      <c r="C6" s="18" t="s">
        <v>6</v>
      </c>
      <c r="D6" s="13" t="s">
        <v>9</v>
      </c>
      <c r="E6" s="16" t="s">
        <v>10</v>
      </c>
      <c r="F6" s="31"/>
      <c r="G6" s="16" t="s">
        <v>9</v>
      </c>
      <c r="H6" s="16" t="s">
        <v>10</v>
      </c>
      <c r="I6" s="16" t="s">
        <v>9</v>
      </c>
      <c r="J6" s="14" t="s">
        <v>10</v>
      </c>
      <c r="M6" s="20" t="s">
        <v>9</v>
      </c>
      <c r="N6" s="14" t="s">
        <v>10</v>
      </c>
    </row>
    <row r="7" spans="1:14" ht="21" thickTop="1">
      <c r="A7" s="3">
        <v>1</v>
      </c>
      <c r="B7" s="19" t="s">
        <v>11</v>
      </c>
      <c r="C7" s="1">
        <v>86</v>
      </c>
      <c r="D7" s="4" t="s">
        <v>52</v>
      </c>
      <c r="E7" s="4">
        <v>255</v>
      </c>
      <c r="F7" s="5">
        <v>0.15</v>
      </c>
      <c r="G7" s="116"/>
      <c r="H7" s="116"/>
      <c r="I7" s="76"/>
      <c r="J7" s="77"/>
      <c r="M7" s="76"/>
      <c r="N7" s="77"/>
    </row>
    <row r="8" spans="1:14" ht="20.25">
      <c r="A8" s="3">
        <v>2</v>
      </c>
      <c r="B8" s="19" t="s">
        <v>12</v>
      </c>
      <c r="C8" s="1">
        <v>86</v>
      </c>
      <c r="D8" s="4" t="s">
        <v>52</v>
      </c>
      <c r="E8" s="4">
        <v>255</v>
      </c>
      <c r="F8" s="7">
        <v>0.4</v>
      </c>
      <c r="G8" s="4"/>
      <c r="H8" s="4"/>
      <c r="I8" s="4"/>
      <c r="J8" s="6"/>
    </row>
    <row r="9" spans="1:14" ht="18.75">
      <c r="A9" s="3">
        <v>3</v>
      </c>
      <c r="B9" s="1" t="s">
        <v>13</v>
      </c>
      <c r="C9" s="1">
        <v>84</v>
      </c>
      <c r="D9" s="4" t="s">
        <v>53</v>
      </c>
      <c r="E9" s="4" t="s">
        <v>64</v>
      </c>
      <c r="F9" s="7">
        <v>1</v>
      </c>
      <c r="G9" s="4"/>
      <c r="H9" s="4"/>
      <c r="I9" s="4"/>
      <c r="J9" s="6"/>
    </row>
    <row r="10" spans="1:14" ht="20.25">
      <c r="A10" s="3">
        <v>4</v>
      </c>
      <c r="B10" s="19" t="s">
        <v>14</v>
      </c>
      <c r="C10" s="1">
        <v>80</v>
      </c>
      <c r="D10" s="4" t="s">
        <v>47</v>
      </c>
      <c r="E10" s="4" t="s">
        <v>65</v>
      </c>
      <c r="F10" s="7">
        <v>0.9</v>
      </c>
      <c r="G10" s="4"/>
      <c r="H10" s="4"/>
      <c r="I10" s="4"/>
      <c r="J10" s="6"/>
    </row>
    <row r="11" spans="1:14" ht="20.25">
      <c r="A11" s="3">
        <v>5</v>
      </c>
      <c r="B11" s="19" t="s">
        <v>15</v>
      </c>
      <c r="C11" s="1">
        <v>86</v>
      </c>
      <c r="D11" s="4" t="s">
        <v>54</v>
      </c>
      <c r="E11" s="4" t="s">
        <v>66</v>
      </c>
      <c r="F11" s="7"/>
      <c r="G11" s="4"/>
      <c r="H11" s="4"/>
      <c r="I11" s="4"/>
      <c r="J11" s="6"/>
    </row>
    <row r="12" spans="1:14" ht="20.25">
      <c r="A12" s="3">
        <v>6</v>
      </c>
      <c r="B12" s="19" t="s">
        <v>16</v>
      </c>
      <c r="C12" s="1">
        <v>86</v>
      </c>
      <c r="D12" s="4" t="s">
        <v>55</v>
      </c>
      <c r="E12" s="4" t="s">
        <v>67</v>
      </c>
      <c r="F12" s="7"/>
      <c r="G12" s="4"/>
      <c r="H12" s="4"/>
      <c r="I12" s="4"/>
      <c r="J12" s="6"/>
    </row>
    <row r="13" spans="1:14" ht="20.25">
      <c r="A13" s="3">
        <v>7</v>
      </c>
      <c r="B13" s="19" t="s">
        <v>17</v>
      </c>
      <c r="C13" s="1">
        <v>86</v>
      </c>
      <c r="D13" s="4" t="s">
        <v>56</v>
      </c>
      <c r="E13" s="4" t="s">
        <v>68</v>
      </c>
      <c r="F13" s="7"/>
      <c r="G13" s="4"/>
      <c r="H13" s="4"/>
      <c r="I13" s="4"/>
      <c r="J13" s="6"/>
    </row>
    <row r="14" spans="1:14" ht="20.25">
      <c r="A14" s="3">
        <v>8</v>
      </c>
      <c r="B14" s="19" t="s">
        <v>18</v>
      </c>
      <c r="C14" s="1">
        <v>84</v>
      </c>
      <c r="D14" s="4" t="s">
        <v>57</v>
      </c>
      <c r="E14" s="4" t="s">
        <v>69</v>
      </c>
      <c r="F14" s="7"/>
      <c r="G14" s="4"/>
      <c r="H14" s="4"/>
      <c r="I14" s="4"/>
      <c r="J14" s="6"/>
    </row>
    <row r="15" spans="1:14" ht="20.25">
      <c r="A15" s="3">
        <v>9</v>
      </c>
      <c r="B15" s="19" t="s">
        <v>19</v>
      </c>
      <c r="C15" s="1">
        <v>86</v>
      </c>
      <c r="D15" s="4" t="s">
        <v>58</v>
      </c>
      <c r="E15" s="4" t="s">
        <v>70</v>
      </c>
      <c r="F15" s="7"/>
      <c r="G15" s="4"/>
      <c r="H15" s="4"/>
      <c r="I15" s="4"/>
      <c r="J15" s="6"/>
    </row>
    <row r="16" spans="1:14" ht="20.25">
      <c r="A16" s="3">
        <v>10</v>
      </c>
      <c r="B16" s="19" t="s">
        <v>20</v>
      </c>
      <c r="C16" s="1">
        <v>86</v>
      </c>
      <c r="D16" s="4" t="s">
        <v>59</v>
      </c>
      <c r="E16" s="4" t="s">
        <v>71</v>
      </c>
      <c r="F16" s="7"/>
      <c r="G16" s="4"/>
      <c r="H16" s="4"/>
      <c r="I16" s="4"/>
      <c r="J16" s="6"/>
    </row>
    <row r="17" spans="1:10" ht="20.25">
      <c r="A17" s="3">
        <v>11</v>
      </c>
      <c r="B17" s="19" t="s">
        <v>21</v>
      </c>
      <c r="C17" s="1">
        <v>86</v>
      </c>
      <c r="D17" s="4" t="s">
        <v>60</v>
      </c>
      <c r="E17" s="4" t="s">
        <v>72</v>
      </c>
      <c r="F17" s="7"/>
      <c r="G17" s="4"/>
      <c r="H17" s="4"/>
      <c r="I17" s="4"/>
      <c r="J17" s="6"/>
    </row>
    <row r="18" spans="1:10" ht="20.25">
      <c r="A18" s="3">
        <v>12</v>
      </c>
      <c r="B18" s="19" t="s">
        <v>22</v>
      </c>
      <c r="C18" s="1">
        <v>4</v>
      </c>
      <c r="D18" s="4" t="s">
        <v>47</v>
      </c>
      <c r="E18" s="4" t="s">
        <v>73</v>
      </c>
      <c r="F18" s="7"/>
      <c r="G18" s="4"/>
      <c r="H18" s="4"/>
      <c r="I18" s="4"/>
      <c r="J18" s="6"/>
    </row>
    <row r="19" spans="1:10" ht="20.25">
      <c r="A19" s="3">
        <v>13</v>
      </c>
      <c r="B19" s="19" t="s">
        <v>23</v>
      </c>
      <c r="C19" s="1">
        <v>86</v>
      </c>
      <c r="D19" s="4" t="s">
        <v>61</v>
      </c>
      <c r="E19" s="4" t="s">
        <v>74</v>
      </c>
      <c r="F19" s="7"/>
      <c r="G19" s="4"/>
      <c r="H19" s="4"/>
      <c r="I19" s="4"/>
      <c r="J19" s="6"/>
    </row>
    <row r="20" spans="1:10" ht="20.25">
      <c r="A20" s="3">
        <v>14</v>
      </c>
      <c r="B20" s="19" t="s">
        <v>24</v>
      </c>
      <c r="C20" s="1">
        <v>86</v>
      </c>
      <c r="D20" s="4" t="s">
        <v>62</v>
      </c>
      <c r="E20" s="4" t="s">
        <v>75</v>
      </c>
      <c r="F20" s="7"/>
      <c r="G20" s="4"/>
      <c r="H20" s="4"/>
      <c r="I20" s="4"/>
      <c r="J20" s="6"/>
    </row>
    <row r="21" spans="1:10" ht="20.25">
      <c r="A21" s="3">
        <v>15</v>
      </c>
      <c r="B21" s="19" t="s">
        <v>25</v>
      </c>
      <c r="C21" s="1">
        <v>86</v>
      </c>
      <c r="D21" s="4" t="s">
        <v>54</v>
      </c>
      <c r="E21" s="4" t="s">
        <v>66</v>
      </c>
      <c r="F21" s="7"/>
      <c r="G21" s="4"/>
      <c r="H21" s="4"/>
      <c r="I21" s="4"/>
      <c r="J21" s="6"/>
    </row>
    <row r="22" spans="1:10" ht="20.25">
      <c r="A22" s="3">
        <v>16</v>
      </c>
      <c r="B22" s="19" t="s">
        <v>39</v>
      </c>
      <c r="C22" s="1">
        <v>86</v>
      </c>
      <c r="D22" s="4" t="s">
        <v>43</v>
      </c>
      <c r="E22" s="4" t="s">
        <v>76</v>
      </c>
      <c r="F22" s="7"/>
      <c r="G22" s="4"/>
      <c r="H22" s="4"/>
      <c r="I22" s="4"/>
      <c r="J22" s="6"/>
    </row>
    <row r="23" spans="1:10" ht="20.25">
      <c r="A23" s="3">
        <v>17</v>
      </c>
      <c r="B23" s="19" t="s">
        <v>26</v>
      </c>
      <c r="C23" s="1">
        <v>86</v>
      </c>
      <c r="D23" s="4" t="s">
        <v>63</v>
      </c>
      <c r="E23" s="4" t="s">
        <v>75</v>
      </c>
      <c r="F23" s="7"/>
      <c r="G23" s="4"/>
      <c r="H23" s="4"/>
      <c r="I23" s="4"/>
      <c r="J23" s="6"/>
    </row>
    <row r="24" spans="1:10" ht="20.25">
      <c r="A24" s="3">
        <v>18</v>
      </c>
      <c r="B24" s="19" t="s">
        <v>40</v>
      </c>
      <c r="C24" s="1">
        <v>86</v>
      </c>
      <c r="D24" s="4" t="s">
        <v>43</v>
      </c>
      <c r="E24" s="4" t="s">
        <v>76</v>
      </c>
      <c r="F24" s="7"/>
      <c r="G24" s="4"/>
      <c r="H24" s="4"/>
      <c r="I24" s="4"/>
      <c r="J24" s="6"/>
    </row>
    <row r="25" spans="1:10" ht="20.25">
      <c r="A25" s="3">
        <v>19</v>
      </c>
      <c r="B25" s="19" t="s">
        <v>27</v>
      </c>
      <c r="C25" s="1">
        <v>86</v>
      </c>
      <c r="D25" s="4" t="s">
        <v>46</v>
      </c>
      <c r="E25" s="4" t="s">
        <v>77</v>
      </c>
      <c r="F25" s="7"/>
      <c r="G25" s="4"/>
      <c r="H25" s="4"/>
      <c r="I25" s="4"/>
      <c r="J25" s="6"/>
    </row>
    <row r="26" spans="1:10" ht="20.25">
      <c r="A26" s="3">
        <v>20</v>
      </c>
      <c r="B26" s="19" t="s">
        <v>28</v>
      </c>
      <c r="C26" s="1">
        <v>86</v>
      </c>
      <c r="D26" s="4" t="s">
        <v>62</v>
      </c>
      <c r="E26" s="4" t="s">
        <v>75</v>
      </c>
      <c r="F26" s="7"/>
      <c r="G26" s="4"/>
      <c r="H26" s="4"/>
      <c r="I26" s="4"/>
      <c r="J26" s="6"/>
    </row>
    <row r="27" spans="1:10" ht="20.25">
      <c r="A27" s="3">
        <v>21</v>
      </c>
      <c r="B27" s="19" t="s">
        <v>30</v>
      </c>
      <c r="C27" s="1">
        <v>86</v>
      </c>
      <c r="D27" s="4" t="s">
        <v>43</v>
      </c>
      <c r="E27" s="4" t="s">
        <v>76</v>
      </c>
      <c r="F27" s="7"/>
      <c r="G27" s="4"/>
      <c r="H27" s="4"/>
      <c r="I27" s="4"/>
      <c r="J27" s="6"/>
    </row>
    <row r="28" spans="1:10" ht="20.25">
      <c r="A28" s="3">
        <v>22</v>
      </c>
      <c r="B28" s="19" t="s">
        <v>29</v>
      </c>
      <c r="C28" s="1">
        <v>84</v>
      </c>
      <c r="D28" s="4" t="s">
        <v>42</v>
      </c>
      <c r="E28" s="4" t="s">
        <v>78</v>
      </c>
      <c r="F28" s="7"/>
      <c r="G28" s="4"/>
      <c r="H28" s="4"/>
      <c r="I28" s="4"/>
      <c r="J28" s="6"/>
    </row>
    <row r="29" spans="1:10" ht="20.25">
      <c r="A29" s="3">
        <v>23</v>
      </c>
      <c r="B29" s="19" t="s">
        <v>31</v>
      </c>
      <c r="C29" s="1">
        <v>86</v>
      </c>
      <c r="D29" s="4" t="s">
        <v>47</v>
      </c>
      <c r="E29" s="4" t="s">
        <v>79</v>
      </c>
      <c r="F29" s="7"/>
      <c r="G29" s="4"/>
      <c r="H29" s="4"/>
      <c r="I29" s="4"/>
      <c r="J29" s="6"/>
    </row>
    <row r="30" spans="1:10" ht="20.25">
      <c r="A30" s="3">
        <v>24</v>
      </c>
      <c r="B30" s="19" t="s">
        <v>41</v>
      </c>
      <c r="C30" s="1">
        <v>86</v>
      </c>
      <c r="D30" s="4" t="s">
        <v>54</v>
      </c>
      <c r="E30" s="4" t="s">
        <v>66</v>
      </c>
      <c r="F30" s="7"/>
      <c r="G30" s="4"/>
      <c r="H30" s="4"/>
      <c r="I30" s="4"/>
      <c r="J30" s="6"/>
    </row>
    <row r="31" spans="1:10" ht="20.25">
      <c r="A31" s="3">
        <v>25</v>
      </c>
      <c r="B31" s="19" t="s">
        <v>32</v>
      </c>
      <c r="C31" s="1"/>
      <c r="D31" s="4"/>
      <c r="E31" s="4"/>
      <c r="F31" s="7"/>
      <c r="G31" s="4"/>
      <c r="H31" s="4"/>
      <c r="I31" s="4"/>
      <c r="J31" s="6"/>
    </row>
    <row r="32" spans="1:10" ht="20.25">
      <c r="A32" s="3">
        <v>26</v>
      </c>
      <c r="B32" s="19" t="s">
        <v>33</v>
      </c>
      <c r="C32" s="1"/>
      <c r="D32" s="4"/>
      <c r="E32" s="4"/>
      <c r="F32" s="7"/>
      <c r="G32" s="4"/>
      <c r="H32" s="4"/>
      <c r="I32" s="4"/>
      <c r="J32" s="6"/>
    </row>
    <row r="33" spans="1:10" ht="20.25">
      <c r="A33" s="3">
        <v>27</v>
      </c>
      <c r="B33" s="19" t="s">
        <v>38</v>
      </c>
      <c r="C33" s="1"/>
      <c r="D33" s="4"/>
      <c r="E33" s="4"/>
      <c r="F33" s="2" t="s">
        <v>35</v>
      </c>
      <c r="G33" s="4"/>
      <c r="H33" s="4"/>
      <c r="I33" s="4"/>
      <c r="J33" s="6"/>
    </row>
    <row r="34" spans="1:10" ht="21" thickBot="1">
      <c r="A34" s="21" t="s">
        <v>34</v>
      </c>
      <c r="B34" s="22"/>
      <c r="C34" s="8"/>
      <c r="D34" s="9" t="s">
        <v>80</v>
      </c>
      <c r="E34" s="9" t="s">
        <v>81</v>
      </c>
      <c r="F34" s="8">
        <v>0</v>
      </c>
      <c r="G34" s="8"/>
      <c r="H34" s="8"/>
      <c r="I34" s="8"/>
      <c r="J34" s="10"/>
    </row>
    <row r="35" spans="1:10" ht="21" thickTop="1">
      <c r="A35" s="11"/>
      <c r="B35" s="15" t="s">
        <v>36</v>
      </c>
      <c r="C35" s="11"/>
      <c r="D35" s="24" t="s">
        <v>37</v>
      </c>
      <c r="E35" s="24"/>
      <c r="F35" s="11"/>
      <c r="G35" s="11"/>
      <c r="H35" s="24" t="s">
        <v>51</v>
      </c>
      <c r="I35" s="24"/>
      <c r="J35" s="11"/>
    </row>
  </sheetData>
  <mergeCells count="16">
    <mergeCell ref="A4:B4"/>
    <mergeCell ref="M5:N5"/>
    <mergeCell ref="A1:B1"/>
    <mergeCell ref="A2:B2"/>
    <mergeCell ref="D2:H2"/>
    <mergeCell ref="A3:B3"/>
    <mergeCell ref="D3:H3"/>
    <mergeCell ref="A34:B34"/>
    <mergeCell ref="D35:E35"/>
    <mergeCell ref="H35:I35"/>
    <mergeCell ref="A5:A6"/>
    <mergeCell ref="B5:B6"/>
    <mergeCell ref="D5:E5"/>
    <mergeCell ref="F5:F6"/>
    <mergeCell ref="G5:H5"/>
    <mergeCell ref="I5:J5"/>
  </mergeCells>
  <dataValidations count="1">
    <dataValidation type="custom" allowBlank="1" showInputMessage="1" showErrorMessage="1" sqref="I7:J7 M7:N7">
      <formula1>CHAR(156)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حافظة نظام 1</vt:lpstr>
      <vt:lpstr>حافظة نظام 2</vt:lpstr>
      <vt:lpstr>حافظة نظام 3</vt:lpstr>
      <vt:lpstr>'حافظة نظام 1'!Print_Area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حنورة1</dc:creator>
  <cp:lastModifiedBy>alaa</cp:lastModifiedBy>
  <cp:lastPrinted>2018-09-07T07:29:03Z</cp:lastPrinted>
  <dcterms:created xsi:type="dcterms:W3CDTF">2016-11-23T07:26:05Z</dcterms:created>
  <dcterms:modified xsi:type="dcterms:W3CDTF">2018-09-11T20:15:03Z</dcterms:modified>
</cp:coreProperties>
</file>