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80" yWindow="300" windowWidth="18492" windowHeight="1170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L4" i="1" l="1"/>
  <c r="L5" i="1"/>
  <c r="L6" i="1"/>
  <c r="H5" i="1"/>
  <c r="H6" i="1"/>
  <c r="H4" i="1"/>
  <c r="C5" i="1"/>
  <c r="C6" i="1"/>
  <c r="C4" i="1"/>
  <c r="K4" i="1" l="1"/>
  <c r="K5" i="1"/>
  <c r="K6" i="1"/>
  <c r="J4" i="1"/>
  <c r="J5" i="1"/>
  <c r="J6" i="1"/>
  <c r="I4" i="1" l="1"/>
  <c r="I6" i="1"/>
  <c r="I5" i="1"/>
  <c r="D5" i="1"/>
  <c r="D6" i="1"/>
  <c r="D4" i="1"/>
</calcChain>
</file>

<file path=xl/sharedStrings.xml><?xml version="1.0" encoding="utf-8"?>
<sst xmlns="http://schemas.openxmlformats.org/spreadsheetml/2006/main" count="20" uniqueCount="19">
  <si>
    <t>Colonne1</t>
  </si>
  <si>
    <t>VAR1</t>
  </si>
  <si>
    <t>VAR2</t>
  </si>
  <si>
    <t>12200-ALA-0000</t>
  </si>
  <si>
    <t>chinwa</t>
  </si>
  <si>
    <t>ham</t>
  </si>
  <si>
    <t>Code+nomcloture</t>
  </si>
  <si>
    <t>Code+nomcloture2</t>
  </si>
  <si>
    <t>Code</t>
  </si>
  <si>
    <t>Code2</t>
  </si>
  <si>
    <t>Qte</t>
  </si>
  <si>
    <t>Qte2</t>
  </si>
  <si>
    <t>16500-ALA-0000</t>
  </si>
  <si>
    <t>19800-ALA-0000</t>
  </si>
  <si>
    <t>Code3</t>
  </si>
  <si>
    <t>Code4</t>
  </si>
  <si>
    <t>17500-ALA-0000</t>
  </si>
  <si>
    <t>ECART</t>
  </si>
  <si>
    <t>18000-XFA-0000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</si>
</sst>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NumberFormat="1" applyFont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3:L6" totalsRowShown="0" headerRowDxfId="13" dataDxfId="12">
  <autoFilter ref="A3:L6"/>
  <tableColumns count="12">
    <tableColumn id="1" name="Code" dataDxfId="11"/>
    <tableColumn id="2" name="Qte" dataDxfId="10"/>
    <tableColumn id="10" name="Code4" dataDxfId="9">
      <calculatedColumnFormula>IF(ISNUMBER(MATCH(A4,$F$4:$F$6,0)),"OK","Not")</calculatedColumnFormula>
    </tableColumn>
    <tableColumn id="3" name="Code+nomcloture" dataDxfId="8"/>
    <tableColumn id="12" name="Colonne1" dataDxfId="7"/>
    <tableColumn id="4" name="Code3" dataDxfId="6"/>
    <tableColumn id="5" name="Qte2" dataDxfId="5"/>
    <tableColumn id="11" name="Code2" dataDxfId="4">
      <calculatedColumnFormula>IF(ISNUMBER(MATCH(F4,$A$4:$A$6,0)),"OK","Not")</calculatedColumnFormula>
    </tableColumn>
    <tableColumn id="6" name="Code+nomcloture2" dataDxfId="3"/>
    <tableColumn id="7" name="VAR1" dataDxfId="2">
      <calculatedColumnFormula>Tableau1[[#This Row],[Code]]&amp;Tableau1[[#This Row],[Qte]]</calculatedColumnFormula>
    </tableColumn>
    <tableColumn id="8" name="VAR2" dataDxfId="1">
      <calculatedColumnFormula>Tableau1[[#This Row],[Code3]]&amp;Tableau1[[#This Row],[Qte2]]</calculatedColumnFormula>
    </tableColumn>
    <tableColumn id="14" name="ECART" dataDxfId="0">
      <calculatedColumnFormula>Tableau1[[#This Row],[Qte2]]-IFERROR(VLOOKUP(Tableau1[[#This Row],[Code3]],Tableau1[[Code]:[Qte]],2,0),0)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"/>
  <sheetViews>
    <sheetView tabSelected="1" workbookViewId="0">
      <selection activeCell="G26" sqref="G26"/>
    </sheetView>
  </sheetViews>
  <sheetFormatPr defaultColWidth="11.5546875" defaultRowHeight="15.6" x14ac:dyDescent="0.3"/>
  <cols>
    <col min="1" max="1" width="19.33203125" style="1" customWidth="1"/>
    <col min="2" max="2" width="14.6640625" style="7" customWidth="1"/>
    <col min="3" max="3" width="9.44140625" style="1" customWidth="1"/>
    <col min="4" max="4" width="21.88671875" style="1" customWidth="1"/>
    <col min="5" max="5" width="7.33203125" style="4" customWidth="1"/>
    <col min="6" max="6" width="17" style="1" customWidth="1"/>
    <col min="7" max="7" width="12" style="1" customWidth="1"/>
    <col min="8" max="8" width="9.109375" style="1" customWidth="1"/>
    <col min="9" max="9" width="22.44140625" style="1" customWidth="1"/>
    <col min="10" max="10" width="19.88671875" style="8" customWidth="1"/>
    <col min="11" max="11" width="21.33203125" style="8" customWidth="1"/>
  </cols>
  <sheetData>
    <row r="1" spans="1:12" ht="31.2" x14ac:dyDescent="0.3">
      <c r="B1" s="6" t="s">
        <v>4</v>
      </c>
      <c r="C1" s="3"/>
      <c r="G1" s="2" t="s">
        <v>5</v>
      </c>
      <c r="H1" s="2"/>
    </row>
    <row r="3" spans="1:12" x14ac:dyDescent="0.3">
      <c r="A3" s="1" t="s">
        <v>8</v>
      </c>
      <c r="B3" s="7" t="s">
        <v>10</v>
      </c>
      <c r="C3" s="1" t="s">
        <v>15</v>
      </c>
      <c r="D3" s="1" t="s">
        <v>6</v>
      </c>
      <c r="E3" s="4" t="s">
        <v>0</v>
      </c>
      <c r="F3" s="1" t="s">
        <v>14</v>
      </c>
      <c r="G3" s="1" t="s">
        <v>11</v>
      </c>
      <c r="H3" s="1" t="s">
        <v>9</v>
      </c>
      <c r="I3" s="1" t="s">
        <v>7</v>
      </c>
      <c r="J3" s="8" t="s">
        <v>1</v>
      </c>
      <c r="K3" s="8" t="s">
        <v>2</v>
      </c>
      <c r="L3" s="9" t="s">
        <v>17</v>
      </c>
    </row>
    <row r="4" spans="1:12" x14ac:dyDescent="0.3">
      <c r="A4" s="1" t="s">
        <v>18</v>
      </c>
      <c r="B4" s="7">
        <v>5</v>
      </c>
      <c r="C4" s="5" t="str">
        <f>IF(ISNUMBER(MATCH(A4,$F$4:$F$6,0)),"OK","Not")</f>
        <v>OK</v>
      </c>
      <c r="D4" s="1" t="str">
        <f>IF(ISERROR(MATCH(Tableau1[[#This Row],[VAR1]],Tableau1[VAR2],0)),"Not","OK")</f>
        <v>Not</v>
      </c>
      <c r="F4" s="1" t="s">
        <v>3</v>
      </c>
      <c r="G4" s="1">
        <v>1</v>
      </c>
      <c r="H4" s="5" t="str">
        <f>IF(ISNUMBER(MATCH(F4,$A$4:$A$6,0)),"OK","Not")</f>
        <v>Not</v>
      </c>
      <c r="I4" s="1" t="str">
        <f>IF(ISERROR(MATCH(Tableau1[[#This Row],[VAR2]],Tableau1[VAR1],0)),"Not","OK")</f>
        <v>Not</v>
      </c>
      <c r="J4" s="8" t="str">
        <f>Tableau1[[#This Row],[Code]]&amp;Tableau1[[#This Row],[Qte]]</f>
        <v>18000-XFA-00005</v>
      </c>
      <c r="K4" s="8" t="str">
        <f>Tableau1[[#This Row],[Code3]]&amp;Tableau1[[#This Row],[Qte2]]</f>
        <v>12200-ALA-00001</v>
      </c>
      <c r="L4" s="10">
        <f>Tableau1[[#This Row],[Qte2]]-IFERROR(VLOOKUP(Tableau1[[#This Row],[Code3]],Tableau1[[Code]:[Qte]],2,0),0)</f>
        <v>1</v>
      </c>
    </row>
    <row r="5" spans="1:12" x14ac:dyDescent="0.3">
      <c r="A5" s="1" t="s">
        <v>12</v>
      </c>
      <c r="B5" s="7">
        <v>4</v>
      </c>
      <c r="C5" s="5" t="str">
        <f>IF(ISNUMBER(MATCH(A5,$F$4:$F$6,0)),"OK","Not")</f>
        <v>Not</v>
      </c>
      <c r="D5" s="1" t="str">
        <f>IF(ISERROR(MATCH(Tableau1[[#This Row],[VAR1]],Tableau1[VAR2],0)),"Not","OK")</f>
        <v>Not</v>
      </c>
      <c r="F5" s="1" t="s">
        <v>16</v>
      </c>
      <c r="G5" s="1">
        <v>2</v>
      </c>
      <c r="H5" s="5" t="str">
        <f>IF(ISNUMBER(MATCH(F5,$A$4:$A$6,0)),"OK","Not")</f>
        <v>Not</v>
      </c>
      <c r="I5" s="1" t="str">
        <f>IF(ISERROR(MATCH(Tableau1[[#This Row],[VAR2]],Tableau1[VAR1],0)),"Not","OK")</f>
        <v>Not</v>
      </c>
      <c r="J5" s="8" t="str">
        <f>Tableau1[[#This Row],[Code]]&amp;Tableau1[[#This Row],[Qte]]</f>
        <v>16500-ALA-00004</v>
      </c>
      <c r="K5" s="8" t="str">
        <f>Tableau1[[#This Row],[Code3]]&amp;Tableau1[[#This Row],[Qte2]]</f>
        <v>17500-ALA-00002</v>
      </c>
      <c r="L5" s="10">
        <f>Tableau1[[#This Row],[Qte2]]-IFERROR(VLOOKUP(Tableau1[[#This Row],[Code3]],Tableau1[[Code]:[Qte]],2,0),0)</f>
        <v>2</v>
      </c>
    </row>
    <row r="6" spans="1:12" x14ac:dyDescent="0.3">
      <c r="A6" s="1" t="s">
        <v>13</v>
      </c>
      <c r="B6" s="7">
        <v>10</v>
      </c>
      <c r="C6" s="5" t="str">
        <f>IF(ISNUMBER(MATCH(A6,$F$4:$F$6,0)),"OK","Not")</f>
        <v>Not</v>
      </c>
      <c r="D6" s="1" t="str">
        <f>IF(ISERROR(MATCH(Tableau1[[#This Row],[VAR1]],Tableau1[VAR2],0)),"Not","OK")</f>
        <v>Not</v>
      </c>
      <c r="F6" s="1" t="s">
        <v>18</v>
      </c>
      <c r="G6" s="1">
        <v>40</v>
      </c>
      <c r="H6" s="5" t="str">
        <f>IF(ISNUMBER(MATCH(F6,$A$4:$A$6,0)),"OK","Not")</f>
        <v>OK</v>
      </c>
      <c r="I6" s="1" t="str">
        <f>IF(ISERROR(MATCH(Tableau1[[#This Row],[VAR2]],Tableau1[VAR1],0)),"Not","OK")</f>
        <v>Not</v>
      </c>
      <c r="J6" s="8" t="str">
        <f>Tableau1[[#This Row],[Code]]&amp;Tableau1[[#This Row],[Qte]]</f>
        <v>19800-ALA-000010</v>
      </c>
      <c r="K6" s="8" t="str">
        <f>Tableau1[[#This Row],[Code3]]&amp;Tableau1[[#This Row],[Qte2]]</f>
        <v>18000-XFA-000040</v>
      </c>
      <c r="L6" s="10">
        <f>Tableau1[[#This Row],[Qte2]]-IFERROR(VLOOKUP(Tableau1[[#This Row],[Code3]],Tableau1[[Code]:[Qte]],2,0),0)</f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XFD16"/>
    </sheetView>
  </sheetViews>
  <sheetFormatPr defaultColWidth="11.5546875" defaultRowHeight="14.4" x14ac:dyDescent="0.3"/>
  <cols>
    <col min="6" max="6" width="14.5546875" bestFit="1" customWidth="1"/>
  </cols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2018-09-24T13:18:04Z</dcterms:modified>
</cp:coreProperties>
</file>