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mad\Downloads\"/>
    </mc:Choice>
  </mc:AlternateContent>
  <bookViews>
    <workbookView xWindow="0" yWindow="0" windowWidth="20490" windowHeight="7155" tabRatio="282"/>
  </bookViews>
  <sheets>
    <sheet name="تجهيز الطلبية" sheetId="1" r:id="rId1"/>
    <sheet name="طباعة" sheetId="2" r:id="rId2"/>
    <sheet name="EN" sheetId="7" r:id="rId3"/>
    <sheet name="FR" sheetId="8" r:id="rId4"/>
    <sheet name="بيان التصدير" sheetId="3" r:id="rId5"/>
    <sheet name="البيانات " sheetId="4" r:id="rId6"/>
  </sheets>
  <definedNames>
    <definedName name="_xlnm.Print_Area" localSheetId="2">EN!$A$1:$N$109</definedName>
    <definedName name="_xlnm.Print_Area" localSheetId="3">FR!$A$1:$N$109</definedName>
    <definedName name="_xlnm.Print_Area" localSheetId="1">طباعة!$A$1:$N$109</definedName>
  </definedNames>
  <calcPr calcId="152511"/>
</workbook>
</file>

<file path=xl/calcChain.xml><?xml version="1.0" encoding="utf-8"?>
<calcChain xmlns="http://schemas.openxmlformats.org/spreadsheetml/2006/main">
  <c r="K1" i="1" l="1"/>
  <c r="G106" i="8" l="1"/>
  <c r="D106" i="8"/>
  <c r="A106" i="8"/>
  <c r="K105" i="8"/>
  <c r="G105" i="8"/>
  <c r="G104" i="8"/>
  <c r="N104" i="8" s="1"/>
  <c r="A104" i="8"/>
  <c r="D104" i="8" s="1"/>
  <c r="M104" i="8" s="1"/>
  <c r="G103" i="8"/>
  <c r="N103" i="8" s="1"/>
  <c r="N102" i="8"/>
  <c r="D102" i="8"/>
  <c r="A102" i="8"/>
  <c r="K101" i="8"/>
  <c r="H100" i="8"/>
  <c r="G100" i="8"/>
  <c r="F100" i="8"/>
  <c r="E100" i="8"/>
  <c r="D100" i="8"/>
  <c r="C100" i="8"/>
  <c r="A100" i="8"/>
  <c r="G96" i="8"/>
  <c r="D96" i="8"/>
  <c r="A96" i="8"/>
  <c r="K95" i="8"/>
  <c r="G95" i="8"/>
  <c r="G94" i="8"/>
  <c r="N94" i="8" s="1"/>
  <c r="A94" i="8"/>
  <c r="M94" i="8" s="1"/>
  <c r="G93" i="8"/>
  <c r="N93" i="8" s="1"/>
  <c r="N92" i="8"/>
  <c r="D92" i="8"/>
  <c r="A92" i="8"/>
  <c r="K91" i="8"/>
  <c r="H90" i="8"/>
  <c r="G90" i="8"/>
  <c r="F90" i="8"/>
  <c r="E90" i="8"/>
  <c r="D90" i="8"/>
  <c r="C90" i="8"/>
  <c r="A90" i="8"/>
  <c r="G86" i="8"/>
  <c r="D86" i="8"/>
  <c r="A86" i="8"/>
  <c r="K85" i="8"/>
  <c r="G85" i="8"/>
  <c r="G84" i="8"/>
  <c r="N84" i="8" s="1"/>
  <c r="A84" i="8"/>
  <c r="D84" i="8" s="1"/>
  <c r="M84" i="8" s="1"/>
  <c r="G83" i="8"/>
  <c r="N83" i="8" s="1"/>
  <c r="N82" i="8"/>
  <c r="D82" i="8"/>
  <c r="A82" i="8"/>
  <c r="K81" i="8"/>
  <c r="H80" i="8"/>
  <c r="G80" i="8"/>
  <c r="F80" i="8"/>
  <c r="E80" i="8"/>
  <c r="D80" i="8"/>
  <c r="C80" i="8"/>
  <c r="A80" i="8"/>
  <c r="G76" i="8"/>
  <c r="D76" i="8"/>
  <c r="A76" i="8"/>
  <c r="K75" i="8"/>
  <c r="G75" i="8"/>
  <c r="G74" i="8"/>
  <c r="N74" i="8" s="1"/>
  <c r="A74" i="8"/>
  <c r="D74" i="8" s="1"/>
  <c r="M74" i="8" s="1"/>
  <c r="G73" i="8"/>
  <c r="N73" i="8" s="1"/>
  <c r="N72" i="8"/>
  <c r="D72" i="8"/>
  <c r="A72" i="8"/>
  <c r="K71" i="8"/>
  <c r="H70" i="8"/>
  <c r="G70" i="8"/>
  <c r="F70" i="8"/>
  <c r="E70" i="8"/>
  <c r="D70" i="8"/>
  <c r="C70" i="8"/>
  <c r="A70" i="8"/>
  <c r="G66" i="8"/>
  <c r="D66" i="8"/>
  <c r="A66" i="8"/>
  <c r="K65" i="8"/>
  <c r="G65" i="8"/>
  <c r="G64" i="8"/>
  <c r="N64" i="8" s="1"/>
  <c r="A64" i="8"/>
  <c r="D64" i="8" s="1"/>
  <c r="M64" i="8" s="1"/>
  <c r="G63" i="8"/>
  <c r="N63" i="8" s="1"/>
  <c r="N62" i="8"/>
  <c r="D62" i="8"/>
  <c r="A62" i="8"/>
  <c r="K61" i="8"/>
  <c r="H60" i="8"/>
  <c r="G60" i="8"/>
  <c r="F60" i="8"/>
  <c r="E60" i="8"/>
  <c r="D60" i="8"/>
  <c r="C60" i="8"/>
  <c r="A60" i="8"/>
  <c r="G51" i="8"/>
  <c r="D51" i="8"/>
  <c r="A51" i="8"/>
  <c r="K50" i="8"/>
  <c r="G50" i="8"/>
  <c r="G49" i="8"/>
  <c r="N49" i="8" s="1"/>
  <c r="A49" i="8"/>
  <c r="D49" i="8" s="1"/>
  <c r="M49" i="8" s="1"/>
  <c r="G48" i="8"/>
  <c r="N48" i="8" s="1"/>
  <c r="N47" i="8"/>
  <c r="D47" i="8"/>
  <c r="A47" i="8"/>
  <c r="K46" i="8"/>
  <c r="H45" i="8"/>
  <c r="G45" i="8"/>
  <c r="A50" i="8" s="1"/>
  <c r="F45" i="8"/>
  <c r="E45" i="8"/>
  <c r="D45" i="8"/>
  <c r="C45" i="8"/>
  <c r="A45" i="8"/>
  <c r="G41" i="8"/>
  <c r="D41" i="8"/>
  <c r="A41" i="8"/>
  <c r="N40" i="8"/>
  <c r="N50" i="8" s="1"/>
  <c r="N65" i="8" s="1"/>
  <c r="N75" i="8" s="1"/>
  <c r="N85" i="8" s="1"/>
  <c r="N95" i="8" s="1"/>
  <c r="N105" i="8" s="1"/>
  <c r="L40" i="8"/>
  <c r="L50" i="8" s="1"/>
  <c r="L65" i="8" s="1"/>
  <c r="L75" i="8" s="1"/>
  <c r="L85" i="8" s="1"/>
  <c r="L95" i="8" s="1"/>
  <c r="L105" i="8" s="1"/>
  <c r="K40" i="8"/>
  <c r="G40" i="8"/>
  <c r="G39" i="8"/>
  <c r="N39" i="8" s="1"/>
  <c r="A39" i="8"/>
  <c r="D39" i="8" s="1"/>
  <c r="M39" i="8" s="1"/>
  <c r="G38" i="8"/>
  <c r="N38" i="8" s="1"/>
  <c r="N37" i="8"/>
  <c r="D37" i="8"/>
  <c r="A37" i="8"/>
  <c r="K36" i="8"/>
  <c r="H35" i="8"/>
  <c r="G35" i="8"/>
  <c r="A40" i="8" s="1"/>
  <c r="F35" i="8"/>
  <c r="E35" i="8"/>
  <c r="D35" i="8"/>
  <c r="C35" i="8"/>
  <c r="A35" i="8"/>
  <c r="G31" i="8"/>
  <c r="D31" i="8"/>
  <c r="A31" i="8"/>
  <c r="N30" i="8"/>
  <c r="L30" i="8"/>
  <c r="K30" i="8"/>
  <c r="G30" i="8"/>
  <c r="G29" i="8"/>
  <c r="A29" i="8"/>
  <c r="D29" i="8" s="1"/>
  <c r="M29" i="8" s="1"/>
  <c r="G28" i="8"/>
  <c r="N27" i="8"/>
  <c r="D27" i="8"/>
  <c r="A27" i="8"/>
  <c r="K26" i="8"/>
  <c r="H25" i="8"/>
  <c r="G25" i="8"/>
  <c r="A30" i="8" s="1"/>
  <c r="F25" i="8"/>
  <c r="E25" i="8"/>
  <c r="D25" i="8"/>
  <c r="C25" i="8"/>
  <c r="A25" i="8"/>
  <c r="G21" i="8"/>
  <c r="D21" i="8"/>
  <c r="A21" i="8"/>
  <c r="N20" i="8"/>
  <c r="L20" i="8"/>
  <c r="K20" i="8"/>
  <c r="G20" i="8"/>
  <c r="G19" i="8"/>
  <c r="N19" i="8" s="1"/>
  <c r="N29" i="8" s="1"/>
  <c r="A19" i="8"/>
  <c r="D19" i="8" s="1"/>
  <c r="M19" i="8" s="1"/>
  <c r="G18" i="8"/>
  <c r="N18" i="8" s="1"/>
  <c r="N28" i="8" s="1"/>
  <c r="N17" i="8"/>
  <c r="D17" i="8"/>
  <c r="A17" i="8"/>
  <c r="K16" i="8"/>
  <c r="H15" i="8"/>
  <c r="G15" i="8"/>
  <c r="A20" i="8" s="1"/>
  <c r="F15" i="8"/>
  <c r="E15" i="8"/>
  <c r="D15" i="8"/>
  <c r="C15" i="8"/>
  <c r="A15" i="8"/>
  <c r="G11" i="8"/>
  <c r="D11" i="8"/>
  <c r="A11" i="8"/>
  <c r="K10" i="8"/>
  <c r="G10" i="8"/>
  <c r="G9" i="8"/>
  <c r="N9" i="8" s="1"/>
  <c r="A9" i="8"/>
  <c r="D9" i="8" s="1"/>
  <c r="M9" i="8" s="1"/>
  <c r="G8" i="8"/>
  <c r="N8" i="8" s="1"/>
  <c r="A8" i="8"/>
  <c r="A48" i="8" s="1"/>
  <c r="N7" i="8"/>
  <c r="H5" i="8"/>
  <c r="G5" i="8"/>
  <c r="F5" i="8"/>
  <c r="E5" i="8"/>
  <c r="D5" i="8"/>
  <c r="C5" i="8"/>
  <c r="A5" i="8"/>
  <c r="B3" i="8"/>
  <c r="B58" i="8" s="1"/>
  <c r="A104" i="7"/>
  <c r="D104" i="7" s="1"/>
  <c r="M104" i="7" s="1"/>
  <c r="D106" i="7"/>
  <c r="N102" i="7"/>
  <c r="N92" i="7"/>
  <c r="N82" i="7"/>
  <c r="N72" i="7"/>
  <c r="D96" i="7"/>
  <c r="D86" i="7"/>
  <c r="D76" i="7"/>
  <c r="A77" i="7"/>
  <c r="D77" i="7" s="1"/>
  <c r="A76" i="7"/>
  <c r="A74" i="7"/>
  <c r="D74" i="7" s="1"/>
  <c r="M74" i="7" s="1"/>
  <c r="D66" i="7"/>
  <c r="K72" i="7" l="1"/>
  <c r="M50" i="8"/>
  <c r="M65" i="8"/>
  <c r="M85" i="8"/>
  <c r="M105" i="8"/>
  <c r="M10" i="8"/>
  <c r="M40" i="8"/>
  <c r="M75" i="8"/>
  <c r="M95" i="8"/>
  <c r="A93" i="8"/>
  <c r="D48" i="8"/>
  <c r="M48" i="8" s="1"/>
  <c r="D8" i="8"/>
  <c r="M8" i="8" s="1"/>
  <c r="D10" i="8"/>
  <c r="D20" i="8"/>
  <c r="M20" i="8"/>
  <c r="D30" i="8"/>
  <c r="M30" i="8"/>
  <c r="D40" i="8"/>
  <c r="L48" i="8"/>
  <c r="L49" i="8"/>
  <c r="D50" i="8"/>
  <c r="A63" i="8"/>
  <c r="D63" i="8" s="1"/>
  <c r="M63" i="8" s="1"/>
  <c r="A65" i="8"/>
  <c r="A75" i="8"/>
  <c r="A85" i="8"/>
  <c r="D94" i="8"/>
  <c r="A95" i="8"/>
  <c r="A103" i="8"/>
  <c r="D103" i="8" s="1"/>
  <c r="M103" i="8" s="1"/>
  <c r="A105" i="8"/>
  <c r="A10" i="8"/>
  <c r="A18" i="8"/>
  <c r="A38" i="8"/>
  <c r="D65" i="8"/>
  <c r="D75" i="8"/>
  <c r="D85" i="8"/>
  <c r="D95" i="8"/>
  <c r="D105" i="8"/>
  <c r="A67" i="7"/>
  <c r="A66" i="7"/>
  <c r="A64" i="7"/>
  <c r="D64" i="7" s="1"/>
  <c r="M64" i="7" s="1"/>
  <c r="G51" i="7"/>
  <c r="D51" i="7"/>
  <c r="L40" i="7"/>
  <c r="L50" i="7" s="1"/>
  <c r="L65" i="7" s="1"/>
  <c r="L75" i="7" s="1"/>
  <c r="L85" i="7" s="1"/>
  <c r="L95" i="7" s="1"/>
  <c r="L105" i="7" s="1"/>
  <c r="N40" i="7"/>
  <c r="N50" i="7" s="1"/>
  <c r="N65" i="7" s="1"/>
  <c r="N75" i="7" s="1"/>
  <c r="N85" i="7" s="1"/>
  <c r="N95" i="7" s="1"/>
  <c r="N105" i="7" s="1"/>
  <c r="G103" i="7"/>
  <c r="N103" i="7" s="1"/>
  <c r="G104" i="7"/>
  <c r="N104" i="7" s="1"/>
  <c r="G105" i="7"/>
  <c r="G106" i="7"/>
  <c r="G107" i="7"/>
  <c r="L102" i="7" s="1"/>
  <c r="G93" i="7"/>
  <c r="N93" i="7" s="1"/>
  <c r="G94" i="7"/>
  <c r="N94" i="7" s="1"/>
  <c r="G95" i="7"/>
  <c r="G96" i="7"/>
  <c r="G97" i="7"/>
  <c r="L92" i="7" s="1"/>
  <c r="G83" i="7"/>
  <c r="N83" i="7" s="1"/>
  <c r="G84" i="7"/>
  <c r="N84" i="7" s="1"/>
  <c r="G85" i="7"/>
  <c r="G86" i="7"/>
  <c r="G87" i="7"/>
  <c r="L82" i="7" s="1"/>
  <c r="G73" i="7"/>
  <c r="N73" i="7" s="1"/>
  <c r="G74" i="7"/>
  <c r="N74" i="7" s="1"/>
  <c r="G75" i="7"/>
  <c r="G76" i="7"/>
  <c r="G77" i="7"/>
  <c r="L72" i="7" s="1"/>
  <c r="G63" i="7"/>
  <c r="N63" i="7" s="1"/>
  <c r="G64" i="7"/>
  <c r="N64" i="7" s="1"/>
  <c r="G65" i="7"/>
  <c r="G66" i="7"/>
  <c r="G67" i="7"/>
  <c r="G48" i="7"/>
  <c r="N48" i="7" s="1"/>
  <c r="G49" i="7"/>
  <c r="N49" i="7" s="1"/>
  <c r="G50" i="7"/>
  <c r="G52" i="7"/>
  <c r="L62" i="7" s="1"/>
  <c r="G38" i="7"/>
  <c r="N38" i="7" s="1"/>
  <c r="G39" i="7"/>
  <c r="N39" i="7" s="1"/>
  <c r="G40" i="7"/>
  <c r="G41" i="7"/>
  <c r="G42" i="7"/>
  <c r="L37" i="7" s="1"/>
  <c r="G28" i="7"/>
  <c r="G29" i="7"/>
  <c r="G30" i="7"/>
  <c r="G31" i="7"/>
  <c r="G32" i="7"/>
  <c r="G18" i="7"/>
  <c r="G19" i="7"/>
  <c r="G20" i="7"/>
  <c r="G21" i="7"/>
  <c r="G22" i="7"/>
  <c r="G8" i="7"/>
  <c r="G9" i="7"/>
  <c r="G10" i="7"/>
  <c r="G11" i="7"/>
  <c r="G12" i="7"/>
  <c r="D41" i="7"/>
  <c r="D31" i="7"/>
  <c r="L30" i="7"/>
  <c r="N30" i="7"/>
  <c r="L20" i="7"/>
  <c r="N20" i="7"/>
  <c r="G5" i="7"/>
  <c r="E5" i="7"/>
  <c r="C5" i="7"/>
  <c r="L47" i="7" l="1"/>
  <c r="K62" i="7"/>
  <c r="D67" i="7"/>
  <c r="D10" i="7"/>
  <c r="A83" i="8"/>
  <c r="D83" i="8" s="1"/>
  <c r="M83" i="8" s="1"/>
  <c r="D38" i="8"/>
  <c r="M38" i="8" s="1"/>
  <c r="A28" i="8"/>
  <c r="D28" i="8" s="1"/>
  <c r="M28" i="8" s="1"/>
  <c r="A73" i="8"/>
  <c r="D73" i="8" s="1"/>
  <c r="M73" i="8" s="1"/>
  <c r="D18" i="8"/>
  <c r="M18" i="8" s="1"/>
  <c r="M93" i="8"/>
  <c r="D93" i="8"/>
  <c r="N8" i="7"/>
  <c r="N9" i="7"/>
  <c r="K10" i="7"/>
  <c r="L7" i="7"/>
  <c r="D21" i="7"/>
  <c r="D11" i="7"/>
  <c r="A45" i="7"/>
  <c r="A35" i="7"/>
  <c r="A25" i="7"/>
  <c r="A15" i="7"/>
  <c r="A5" i="7"/>
  <c r="L27" i="7" l="1"/>
  <c r="L17" i="7"/>
  <c r="N19" i="7"/>
  <c r="N29" i="7" s="1"/>
  <c r="N18" i="7"/>
  <c r="N28" i="7" s="1"/>
  <c r="A107" i="7"/>
  <c r="D107" i="7" s="1"/>
  <c r="K102" i="7" s="1"/>
  <c r="A106" i="7"/>
  <c r="K105" i="7"/>
  <c r="D102" i="7"/>
  <c r="A102" i="7"/>
  <c r="K101" i="7"/>
  <c r="H100" i="7"/>
  <c r="G100" i="7"/>
  <c r="F100" i="7"/>
  <c r="E100" i="7"/>
  <c r="D105" i="7" s="1"/>
  <c r="D100" i="7"/>
  <c r="C100" i="7"/>
  <c r="A100" i="7"/>
  <c r="A97" i="7"/>
  <c r="D97" i="7" s="1"/>
  <c r="A96" i="7"/>
  <c r="K95" i="7"/>
  <c r="A94" i="7"/>
  <c r="D92" i="7"/>
  <c r="A92" i="7"/>
  <c r="K91" i="7"/>
  <c r="H90" i="7"/>
  <c r="G90" i="7"/>
  <c r="F90" i="7"/>
  <c r="E90" i="7"/>
  <c r="D90" i="7"/>
  <c r="C90" i="7"/>
  <c r="A90" i="7"/>
  <c r="A87" i="7"/>
  <c r="A86" i="7"/>
  <c r="K85" i="7"/>
  <c r="A84" i="7"/>
  <c r="D84" i="7" s="1"/>
  <c r="M84" i="7" s="1"/>
  <c r="D82" i="7"/>
  <c r="A82" i="7"/>
  <c r="K81" i="7"/>
  <c r="H80" i="7"/>
  <c r="G80" i="7"/>
  <c r="F80" i="7"/>
  <c r="E80" i="7"/>
  <c r="D85" i="7" s="1"/>
  <c r="D80" i="7"/>
  <c r="C80" i="7"/>
  <c r="A80" i="7"/>
  <c r="K75" i="7"/>
  <c r="D72" i="7"/>
  <c r="A72" i="7"/>
  <c r="K71" i="7"/>
  <c r="H70" i="7"/>
  <c r="G70" i="7"/>
  <c r="A75" i="7" s="1"/>
  <c r="F70" i="7"/>
  <c r="E70" i="7"/>
  <c r="D70" i="7"/>
  <c r="C70" i="7"/>
  <c r="A70" i="7"/>
  <c r="K65" i="7"/>
  <c r="N62" i="7"/>
  <c r="D62" i="7"/>
  <c r="A62" i="7"/>
  <c r="K61" i="7"/>
  <c r="H60" i="7"/>
  <c r="G60" i="7"/>
  <c r="A65" i="7" s="1"/>
  <c r="F60" i="7"/>
  <c r="E60" i="7"/>
  <c r="D60" i="7"/>
  <c r="C60" i="7"/>
  <c r="A60" i="7"/>
  <c r="A52" i="7"/>
  <c r="D52" i="7" s="1"/>
  <c r="A51" i="7"/>
  <c r="K50" i="7"/>
  <c r="A49" i="7"/>
  <c r="N47" i="7"/>
  <c r="D47" i="7"/>
  <c r="A47" i="7"/>
  <c r="K46" i="7"/>
  <c r="H45" i="7"/>
  <c r="G45" i="7"/>
  <c r="F45" i="7"/>
  <c r="E45" i="7"/>
  <c r="D50" i="7" s="1"/>
  <c r="D45" i="7"/>
  <c r="C45" i="7"/>
  <c r="A42" i="7"/>
  <c r="D42" i="7" s="1"/>
  <c r="A41" i="7"/>
  <c r="K40" i="7"/>
  <c r="A39" i="7"/>
  <c r="D39" i="7" s="1"/>
  <c r="M39" i="7" s="1"/>
  <c r="N37" i="7"/>
  <c r="D37" i="7"/>
  <c r="A37" i="7"/>
  <c r="K36" i="7"/>
  <c r="H35" i="7"/>
  <c r="G35" i="7"/>
  <c r="F35" i="7"/>
  <c r="E35" i="7"/>
  <c r="D35" i="7"/>
  <c r="C35" i="7"/>
  <c r="A32" i="7"/>
  <c r="D32" i="7" s="1"/>
  <c r="A31" i="7"/>
  <c r="K30" i="7"/>
  <c r="A29" i="7"/>
  <c r="D29" i="7" s="1"/>
  <c r="M29" i="7" s="1"/>
  <c r="N27" i="7"/>
  <c r="D27" i="7"/>
  <c r="A27" i="7"/>
  <c r="K26" i="7"/>
  <c r="H25" i="7"/>
  <c r="G25" i="7"/>
  <c r="F25" i="7"/>
  <c r="E25" i="7"/>
  <c r="D30" i="7" s="1"/>
  <c r="D25" i="7"/>
  <c r="C25" i="7"/>
  <c r="A22" i="7"/>
  <c r="A21" i="7"/>
  <c r="K20" i="7"/>
  <c r="A19" i="7"/>
  <c r="N17" i="7"/>
  <c r="D17" i="7"/>
  <c r="A17" i="7"/>
  <c r="K16" i="7"/>
  <c r="H15" i="7"/>
  <c r="G15" i="7"/>
  <c r="F15" i="7"/>
  <c r="E15" i="7"/>
  <c r="D15" i="7"/>
  <c r="C15" i="7"/>
  <c r="A12" i="7"/>
  <c r="D12" i="7" s="1"/>
  <c r="K7" i="7" s="1"/>
  <c r="A11" i="7"/>
  <c r="A9" i="7"/>
  <c r="A8" i="7"/>
  <c r="N7" i="7"/>
  <c r="H5" i="7"/>
  <c r="F5" i="7"/>
  <c r="D5" i="7"/>
  <c r="B3" i="7"/>
  <c r="B58" i="7" s="1"/>
  <c r="D95" i="7" l="1"/>
  <c r="D20" i="7"/>
  <c r="D40" i="7"/>
  <c r="D65" i="7"/>
  <c r="D75" i="7"/>
  <c r="K82" i="7"/>
  <c r="D87" i="7"/>
  <c r="A103" i="7"/>
  <c r="D103" i="7" s="1"/>
  <c r="M103" i="7" s="1"/>
  <c r="A63" i="7"/>
  <c r="D63" i="7" s="1"/>
  <c r="M63" i="7" s="1"/>
  <c r="L49" i="7"/>
  <c r="D49" i="7"/>
  <c r="M49" i="7" s="1"/>
  <c r="M94" i="7"/>
  <c r="D94" i="7"/>
  <c r="D19" i="7"/>
  <c r="M19" i="7" s="1"/>
  <c r="D22" i="7"/>
  <c r="K17" i="7" s="1"/>
  <c r="D9" i="7"/>
  <c r="M9" i="7" s="1"/>
  <c r="D8" i="7"/>
  <c r="M8" i="7" s="1"/>
  <c r="K37" i="7"/>
  <c r="K27" i="7"/>
  <c r="M20" i="7"/>
  <c r="M40" i="7"/>
  <c r="K47" i="7"/>
  <c r="M10" i="7"/>
  <c r="M30" i="7"/>
  <c r="M50" i="7"/>
  <c r="A10" i="7"/>
  <c r="A18" i="7"/>
  <c r="A20" i="7"/>
  <c r="A30" i="7"/>
  <c r="A38" i="7"/>
  <c r="D38" i="7" s="1"/>
  <c r="M38" i="7" s="1"/>
  <c r="A40" i="7"/>
  <c r="A48" i="7"/>
  <c r="D48" i="7" s="1"/>
  <c r="M48" i="7" s="1"/>
  <c r="A50" i="7"/>
  <c r="M65" i="7"/>
  <c r="M75" i="7"/>
  <c r="M85" i="7"/>
  <c r="K92" i="7"/>
  <c r="M95" i="7"/>
  <c r="M105" i="7"/>
  <c r="L48" i="7"/>
  <c r="A85" i="7"/>
  <c r="A95" i="7"/>
  <c r="A105" i="7"/>
  <c r="B3" i="1"/>
  <c r="F1" i="1" l="1"/>
  <c r="B15" i="1"/>
  <c r="M7" i="7"/>
  <c r="M62" i="7" s="1"/>
  <c r="M7" i="8"/>
  <c r="D18" i="7"/>
  <c r="M18" i="7" s="1"/>
  <c r="A73" i="7"/>
  <c r="D73" i="7" s="1"/>
  <c r="M73" i="7" s="1"/>
  <c r="A83" i="7"/>
  <c r="D83" i="7" s="1"/>
  <c r="M83" i="7" s="1"/>
  <c r="A93" i="7"/>
  <c r="A28" i="7"/>
  <c r="D28" i="7" s="1"/>
  <c r="M28" i="7" s="1"/>
  <c r="M47" i="7" l="1"/>
  <c r="M102" i="7" s="1"/>
  <c r="M27" i="7"/>
  <c r="M82" i="7" s="1"/>
  <c r="M37" i="7"/>
  <c r="M92" i="7" s="1"/>
  <c r="M17" i="7"/>
  <c r="M72" i="7" s="1"/>
  <c r="L11" i="7"/>
  <c r="L51" i="7" s="1"/>
  <c r="L96" i="7" s="1"/>
  <c r="L11" i="8"/>
  <c r="M47" i="8"/>
  <c r="M102" i="8" s="1"/>
  <c r="M62" i="8"/>
  <c r="M27" i="8"/>
  <c r="M82" i="8" s="1"/>
  <c r="M37" i="8"/>
  <c r="M92" i="8" s="1"/>
  <c r="M17" i="8"/>
  <c r="M72" i="8" s="1"/>
  <c r="M93" i="7"/>
  <c r="D93" i="7"/>
  <c r="B1" i="1"/>
  <c r="B16" i="1"/>
  <c r="G6" i="3"/>
  <c r="G7" i="3"/>
  <c r="G8" i="3"/>
  <c r="G9" i="3"/>
  <c r="G10" i="3"/>
  <c r="G11" i="3"/>
  <c r="G12" i="3"/>
  <c r="G13" i="3"/>
  <c r="G14" i="3"/>
  <c r="E6" i="3"/>
  <c r="E7" i="3"/>
  <c r="E8" i="3"/>
  <c r="E9" i="3"/>
  <c r="E10" i="3"/>
  <c r="E11" i="3"/>
  <c r="E12" i="3"/>
  <c r="E13" i="3"/>
  <c r="E14" i="3"/>
  <c r="C6" i="3"/>
  <c r="C7" i="3"/>
  <c r="C8" i="3"/>
  <c r="C9" i="3"/>
  <c r="C10" i="3"/>
  <c r="C11" i="3"/>
  <c r="C12" i="3"/>
  <c r="C13" i="3"/>
  <c r="C14" i="3"/>
  <c r="G5" i="3"/>
  <c r="E5" i="3"/>
  <c r="C5" i="3"/>
  <c r="H100" i="2"/>
  <c r="F100" i="2"/>
  <c r="D100" i="2"/>
  <c r="H90" i="2"/>
  <c r="F90" i="2"/>
  <c r="D90" i="2"/>
  <c r="H80" i="2"/>
  <c r="F80" i="2"/>
  <c r="D80" i="2"/>
  <c r="H70" i="2"/>
  <c r="F70" i="2"/>
  <c r="D70" i="2"/>
  <c r="H60" i="2"/>
  <c r="F60" i="2"/>
  <c r="D60" i="2"/>
  <c r="H45" i="2"/>
  <c r="F45" i="2"/>
  <c r="D45" i="2"/>
  <c r="H35" i="2"/>
  <c r="F35" i="2"/>
  <c r="D35" i="2"/>
  <c r="H25" i="2"/>
  <c r="F25" i="2"/>
  <c r="D25" i="2"/>
  <c r="D15" i="2"/>
  <c r="H15" i="2"/>
  <c r="F15" i="2"/>
  <c r="H5" i="2"/>
  <c r="F5" i="2"/>
  <c r="D5" i="2"/>
  <c r="L21" i="7" l="1"/>
  <c r="L66" i="7" s="1"/>
  <c r="L41" i="7"/>
  <c r="L86" i="7" s="1"/>
  <c r="E1" i="7"/>
  <c r="E56" i="7" s="1"/>
  <c r="E1" i="8"/>
  <c r="E56" i="8" s="1"/>
  <c r="L51" i="8"/>
  <c r="L96" i="8" s="1"/>
  <c r="L41" i="8"/>
  <c r="L86" i="8" s="1"/>
  <c r="L106" i="8"/>
  <c r="L21" i="8"/>
  <c r="L66" i="8" s="1"/>
  <c r="L31" i="8"/>
  <c r="L76" i="8" s="1"/>
  <c r="K1" i="7"/>
  <c r="K56" i="7" s="1"/>
  <c r="K1" i="8"/>
  <c r="K56" i="8" s="1"/>
  <c r="L106" i="7"/>
  <c r="L31" i="7"/>
  <c r="L76" i="7" s="1"/>
  <c r="N105" i="2"/>
  <c r="L14" i="3" s="1"/>
  <c r="N95" i="2"/>
  <c r="L13" i="3" s="1"/>
  <c r="N85" i="2"/>
  <c r="N75" i="2"/>
  <c r="N65" i="2"/>
  <c r="L10" i="3" s="1"/>
  <c r="N50" i="2"/>
  <c r="L9" i="3" s="1"/>
  <c r="N40" i="2"/>
  <c r="L8" i="3" s="1"/>
  <c r="N30" i="2"/>
  <c r="N20" i="2"/>
  <c r="L6" i="3" s="1"/>
  <c r="N10" i="2"/>
  <c r="L5" i="3" s="1"/>
  <c r="K101" i="2"/>
  <c r="K91" i="2"/>
  <c r="K81" i="2"/>
  <c r="K71" i="2"/>
  <c r="K61" i="2"/>
  <c r="K46" i="2"/>
  <c r="K36" i="2"/>
  <c r="K26" i="2"/>
  <c r="K16" i="2"/>
  <c r="D102" i="2"/>
  <c r="D92" i="2"/>
  <c r="D82" i="2"/>
  <c r="D72" i="2"/>
  <c r="D62" i="2"/>
  <c r="D47" i="2"/>
  <c r="D37" i="2"/>
  <c r="D27" i="2"/>
  <c r="D17" i="2"/>
  <c r="A102" i="2"/>
  <c r="A92" i="2"/>
  <c r="A82" i="2"/>
  <c r="A72" i="2"/>
  <c r="A62" i="2"/>
  <c r="A47" i="2"/>
  <c r="A37" i="2"/>
  <c r="A27" i="2"/>
  <c r="A17" i="2"/>
  <c r="B21" i="2"/>
  <c r="L12" i="3"/>
  <c r="L11" i="3"/>
  <c r="L7" i="3"/>
  <c r="F11" i="3"/>
  <c r="F12" i="3"/>
  <c r="F13" i="3"/>
  <c r="F14" i="3"/>
  <c r="D11" i="3"/>
  <c r="J11" i="3" s="1"/>
  <c r="D12" i="3"/>
  <c r="J12" i="3" s="1"/>
  <c r="D13" i="3"/>
  <c r="J13" i="3" s="1"/>
  <c r="D14" i="3"/>
  <c r="J14" i="3" s="1"/>
  <c r="B11" i="3"/>
  <c r="K11" i="3" s="1"/>
  <c r="B12" i="3"/>
  <c r="K12" i="3" s="1"/>
  <c r="B13" i="3"/>
  <c r="K13" i="3" s="1"/>
  <c r="B14" i="3"/>
  <c r="K14" i="3" s="1"/>
  <c r="A14" i="3"/>
  <c r="A13" i="3"/>
  <c r="A12" i="3"/>
  <c r="A11" i="3"/>
  <c r="H5" i="3"/>
  <c r="H11" i="3" s="1"/>
  <c r="G106" i="2"/>
  <c r="B107" i="2"/>
  <c r="L102" i="2" s="1"/>
  <c r="B106" i="2"/>
  <c r="B104" i="2"/>
  <c r="G104" i="2" s="1"/>
  <c r="L104" i="2" s="1"/>
  <c r="G100" i="2"/>
  <c r="E100" i="2"/>
  <c r="C100" i="2"/>
  <c r="A100" i="2"/>
  <c r="B97" i="2"/>
  <c r="G97" i="2" s="1"/>
  <c r="G96" i="2"/>
  <c r="B96" i="2"/>
  <c r="B94" i="2"/>
  <c r="G94" i="2" s="1"/>
  <c r="L94" i="2" s="1"/>
  <c r="G90" i="2"/>
  <c r="E90" i="2"/>
  <c r="C90" i="2"/>
  <c r="A90" i="2"/>
  <c r="G86" i="2"/>
  <c r="B87" i="2"/>
  <c r="L82" i="2" s="1"/>
  <c r="B86" i="2"/>
  <c r="B84" i="2"/>
  <c r="G84" i="2" s="1"/>
  <c r="L84" i="2" s="1"/>
  <c r="G80" i="2"/>
  <c r="E80" i="2"/>
  <c r="C80" i="2"/>
  <c r="A80" i="2"/>
  <c r="G76" i="2"/>
  <c r="B77" i="2"/>
  <c r="G77" i="2" s="1"/>
  <c r="B76" i="2"/>
  <c r="B74" i="2"/>
  <c r="I11" i="3" s="1"/>
  <c r="G70" i="2"/>
  <c r="E70" i="2"/>
  <c r="C70" i="2"/>
  <c r="A70" i="2"/>
  <c r="D107" i="2"/>
  <c r="G107" i="2"/>
  <c r="D105" i="2"/>
  <c r="D104" i="2"/>
  <c r="D103" i="2"/>
  <c r="N102" i="2"/>
  <c r="D97" i="2"/>
  <c r="D95" i="2"/>
  <c r="D94" i="2"/>
  <c r="D93" i="2"/>
  <c r="N92" i="2"/>
  <c r="D87" i="2"/>
  <c r="D85" i="2"/>
  <c r="D84" i="2"/>
  <c r="D83" i="2"/>
  <c r="N82" i="2"/>
  <c r="D77" i="2"/>
  <c r="D75" i="2"/>
  <c r="D74" i="2"/>
  <c r="D73" i="2"/>
  <c r="N72" i="2"/>
  <c r="K1" i="2"/>
  <c r="L72" i="2" l="1"/>
  <c r="G87" i="2"/>
  <c r="L92" i="2"/>
  <c r="L75" i="2"/>
  <c r="L105" i="2"/>
  <c r="G74" i="2"/>
  <c r="I13" i="3"/>
  <c r="L74" i="2"/>
  <c r="I12" i="3"/>
  <c r="I14" i="3"/>
  <c r="G75" i="2"/>
  <c r="G85" i="2"/>
  <c r="L95" i="2"/>
  <c r="L85" i="2"/>
  <c r="B105" i="2"/>
  <c r="G105" i="2"/>
  <c r="B95" i="2"/>
  <c r="G95" i="2"/>
  <c r="B85" i="2"/>
  <c r="B75" i="2"/>
  <c r="I2" i="3"/>
  <c r="H6" i="3"/>
  <c r="F6" i="3"/>
  <c r="F7" i="3"/>
  <c r="F8" i="3"/>
  <c r="F9" i="3"/>
  <c r="F10" i="3"/>
  <c r="F5" i="3"/>
  <c r="D6" i="3"/>
  <c r="J6" i="3" s="1"/>
  <c r="D7" i="3"/>
  <c r="J7" i="3" s="1"/>
  <c r="D8" i="3"/>
  <c r="J8" i="3" s="1"/>
  <c r="D9" i="3"/>
  <c r="J9" i="3" s="1"/>
  <c r="D10" i="3"/>
  <c r="J10" i="3" s="1"/>
  <c r="D5" i="3"/>
  <c r="J5" i="3" s="1"/>
  <c r="B6" i="3"/>
  <c r="K6" i="3" s="1"/>
  <c r="B7" i="3"/>
  <c r="K7" i="3" s="1"/>
  <c r="B8" i="3"/>
  <c r="K8" i="3" s="1"/>
  <c r="B9" i="3"/>
  <c r="K9" i="3" s="1"/>
  <c r="B10" i="3"/>
  <c r="K10" i="3" s="1"/>
  <c r="B5" i="3"/>
  <c r="K5" i="3" s="1"/>
  <c r="A10" i="3"/>
  <c r="A9" i="3"/>
  <c r="A8" i="3"/>
  <c r="A7" i="3"/>
  <c r="A6" i="3"/>
  <c r="A5" i="3"/>
  <c r="J2" i="3"/>
  <c r="B66" i="2"/>
  <c r="N62" i="2"/>
  <c r="G66" i="2"/>
  <c r="B67" i="2"/>
  <c r="L62" i="2" s="1"/>
  <c r="B64" i="2"/>
  <c r="G60" i="2"/>
  <c r="E60" i="2"/>
  <c r="C60" i="2"/>
  <c r="A60" i="2"/>
  <c r="D67" i="2"/>
  <c r="D65" i="2"/>
  <c r="D64" i="2"/>
  <c r="D63" i="2"/>
  <c r="N47" i="2"/>
  <c r="G51" i="2"/>
  <c r="B52" i="2"/>
  <c r="L47" i="2" s="1"/>
  <c r="B51" i="2"/>
  <c r="B49" i="2"/>
  <c r="G49" i="2" s="1"/>
  <c r="L49" i="2" s="1"/>
  <c r="G45" i="2"/>
  <c r="E45" i="2"/>
  <c r="C45" i="2"/>
  <c r="A45" i="2"/>
  <c r="D52" i="2"/>
  <c r="D50" i="2"/>
  <c r="D49" i="2"/>
  <c r="D48" i="2"/>
  <c r="G41" i="2"/>
  <c r="B42" i="2"/>
  <c r="G42" i="2" s="1"/>
  <c r="B41" i="2"/>
  <c r="N37" i="2"/>
  <c r="B39" i="2"/>
  <c r="G39" i="2" s="1"/>
  <c r="L39" i="2" s="1"/>
  <c r="G35" i="2"/>
  <c r="E35" i="2"/>
  <c r="C35" i="2"/>
  <c r="A35" i="2"/>
  <c r="D42" i="2"/>
  <c r="D40" i="2"/>
  <c r="D39" i="2"/>
  <c r="D38" i="2"/>
  <c r="G31" i="2"/>
  <c r="N27" i="2"/>
  <c r="B32" i="2"/>
  <c r="G32" i="2" s="1"/>
  <c r="B31" i="2"/>
  <c r="B29" i="2"/>
  <c r="I7" i="3" s="1"/>
  <c r="G25" i="2"/>
  <c r="E25" i="2"/>
  <c r="C25" i="2"/>
  <c r="A25" i="2"/>
  <c r="N7" i="2"/>
  <c r="G64" i="2" l="1"/>
  <c r="L64" i="2" s="1"/>
  <c r="I10" i="3"/>
  <c r="H7" i="3"/>
  <c r="H12" i="3"/>
  <c r="L30" i="2"/>
  <c r="G65" i="2"/>
  <c r="L50" i="2"/>
  <c r="G30" i="2"/>
  <c r="G50" i="2"/>
  <c r="G40" i="2"/>
  <c r="L40" i="2"/>
  <c r="L65" i="2"/>
  <c r="I9" i="3"/>
  <c r="I8" i="3"/>
  <c r="G52" i="2"/>
  <c r="G67" i="2"/>
  <c r="B30" i="2"/>
  <c r="L27" i="2"/>
  <c r="L37" i="2"/>
  <c r="B65" i="2"/>
  <c r="B50" i="2"/>
  <c r="B40" i="2"/>
  <c r="D32" i="2"/>
  <c r="D30" i="2"/>
  <c r="D29" i="2"/>
  <c r="G29" i="2"/>
  <c r="L29" i="2" s="1"/>
  <c r="D28" i="2"/>
  <c r="N17" i="2"/>
  <c r="G21" i="2"/>
  <c r="B22" i="2"/>
  <c r="B19" i="2"/>
  <c r="B9" i="2"/>
  <c r="I5" i="3" s="1"/>
  <c r="G15" i="2"/>
  <c r="C15" i="2"/>
  <c r="E15" i="2"/>
  <c r="A15" i="2"/>
  <c r="D22" i="2"/>
  <c r="D20" i="2"/>
  <c r="D19" i="2"/>
  <c r="D18" i="2"/>
  <c r="G20" i="2" l="1"/>
  <c r="H8" i="3"/>
  <c r="H13" i="3"/>
  <c r="L20" i="2"/>
  <c r="G19" i="2"/>
  <c r="L19" i="2" s="1"/>
  <c r="I6" i="3"/>
  <c r="B20" i="2"/>
  <c r="L17" i="2"/>
  <c r="G22" i="2"/>
  <c r="G9" i="2"/>
  <c r="L9" i="2" s="1"/>
  <c r="G5" i="2"/>
  <c r="E5" i="2"/>
  <c r="C5" i="2"/>
  <c r="A5" i="2"/>
  <c r="B3" i="2"/>
  <c r="B58" i="2" s="1"/>
  <c r="E1" i="2"/>
  <c r="E56" i="2" s="1"/>
  <c r="K56" i="2"/>
  <c r="G11" i="2"/>
  <c r="B12" i="2"/>
  <c r="B11" i="2"/>
  <c r="L11" i="2"/>
  <c r="L106" i="2" s="1"/>
  <c r="H9" i="3" l="1"/>
  <c r="H10" i="3" s="1"/>
  <c r="H14" i="3"/>
  <c r="G10" i="2"/>
  <c r="L10" i="2"/>
  <c r="L31" i="2"/>
  <c r="L76" i="2" s="1"/>
  <c r="L51" i="2"/>
  <c r="L96" i="2" s="1"/>
  <c r="L41" i="2"/>
  <c r="L86" i="2" s="1"/>
  <c r="L21" i="2"/>
  <c r="L66" i="2" s="1"/>
  <c r="G12" i="2"/>
  <c r="L7" i="2"/>
  <c r="B10" i="2"/>
  <c r="B8" i="2"/>
  <c r="B103" i="2" s="1"/>
  <c r="D8" i="2"/>
  <c r="D9" i="2"/>
  <c r="D10" i="2"/>
  <c r="D12" i="2"/>
  <c r="L103" i="2" l="1"/>
  <c r="G103" i="2"/>
  <c r="L28" i="2"/>
  <c r="L48" i="2"/>
  <c r="G38" i="2"/>
  <c r="G18" i="2"/>
  <c r="B48" i="2"/>
  <c r="L38" i="2"/>
  <c r="G48" i="2"/>
  <c r="G28" i="2"/>
  <c r="G8" i="2"/>
  <c r="L8" i="2" s="1"/>
  <c r="B38" i="2"/>
  <c r="B18" i="2"/>
  <c r="G93" i="2" l="1"/>
  <c r="B93" i="2"/>
  <c r="L93" i="2"/>
  <c r="L83" i="2"/>
  <c r="G83" i="2"/>
  <c r="B83" i="2"/>
  <c r="L63" i="2"/>
  <c r="B28" i="2"/>
  <c r="G63" i="2"/>
  <c r="B63" i="2"/>
  <c r="L18" i="2"/>
  <c r="G73" i="2" l="1"/>
  <c r="B73" i="2"/>
  <c r="L73" i="2"/>
  <c r="M7" i="2"/>
  <c r="M47" i="2" s="1"/>
  <c r="M102" i="2" s="1"/>
  <c r="M27" i="2" l="1"/>
  <c r="M82" i="2" s="1"/>
  <c r="M62" i="2"/>
  <c r="M17" i="2"/>
  <c r="M72" i="2" s="1"/>
  <c r="M37" i="2"/>
  <c r="M92" i="2" s="1"/>
</calcChain>
</file>

<file path=xl/sharedStrings.xml><?xml version="1.0" encoding="utf-8"?>
<sst xmlns="http://schemas.openxmlformats.org/spreadsheetml/2006/main" count="574" uniqueCount="235">
  <si>
    <t>الدولة</t>
  </si>
  <si>
    <t>إسم العميل</t>
  </si>
  <si>
    <t>كود العميل</t>
  </si>
  <si>
    <t>إسم الصنف</t>
  </si>
  <si>
    <t>علبة</t>
  </si>
  <si>
    <t>قطعة</t>
  </si>
  <si>
    <t>جرام</t>
  </si>
  <si>
    <t>تاريخ الإنتاج</t>
  </si>
  <si>
    <t>الصلاحية</t>
  </si>
  <si>
    <t>رقم الدفعة</t>
  </si>
  <si>
    <t>كود محلى</t>
  </si>
  <si>
    <t>بيانات العميل</t>
  </si>
  <si>
    <t>ملاحظات القطعة</t>
  </si>
  <si>
    <t>ملاحظات العلبة</t>
  </si>
  <si>
    <t>ملاحظات الكرتونة</t>
  </si>
  <si>
    <t>لغة الكتابة</t>
  </si>
  <si>
    <t>تاريــــــخ إنتـــــــاج</t>
  </si>
  <si>
    <t>تاريــــــخ إنتــــهاء</t>
  </si>
  <si>
    <t>الوزن</t>
  </si>
  <si>
    <t xml:space="preserve">ملاحظات القطعة </t>
  </si>
  <si>
    <t>تاريخ إنتـــاج</t>
  </si>
  <si>
    <t>تاريخ إنتهـاء</t>
  </si>
  <si>
    <t>الوزن الصافى</t>
  </si>
  <si>
    <t>الوزن القائـم</t>
  </si>
  <si>
    <t>ملاحظات العميل</t>
  </si>
  <si>
    <t>طلبيــة</t>
  </si>
  <si>
    <t>الاردن</t>
  </si>
  <si>
    <t>ملاحظات العيمل</t>
  </si>
  <si>
    <t>اسم الصنف</t>
  </si>
  <si>
    <t>العبوة</t>
  </si>
  <si>
    <t>تاريخ انتاج</t>
  </si>
  <si>
    <t>تاريخ انتهاء</t>
  </si>
  <si>
    <t>وزن العلبة</t>
  </si>
  <si>
    <t>الوزن القائم</t>
  </si>
  <si>
    <t>ملاحظات</t>
  </si>
  <si>
    <t>بيـان طلبيــــــة</t>
  </si>
  <si>
    <t>طباعــــة الباكــو / الكيس</t>
  </si>
  <si>
    <t>طبـاعــة العلبـــــــــــــــــــــــــــــــــــــة</t>
  </si>
  <si>
    <t>طبـاعــة الكـــــرتونـــــــــــة</t>
  </si>
  <si>
    <t>X01.01</t>
  </si>
  <si>
    <t>الحاج / عبدالفتاح آدم</t>
  </si>
  <si>
    <t>X01.02</t>
  </si>
  <si>
    <t>الحاج / عبيد</t>
  </si>
  <si>
    <t>X02.01</t>
  </si>
  <si>
    <t>علي اليمني</t>
  </si>
  <si>
    <t>X02.02</t>
  </si>
  <si>
    <t>هاني بعثر</t>
  </si>
  <si>
    <t>X02.03</t>
  </si>
  <si>
    <t>محمد المجهلي</t>
  </si>
  <si>
    <t>X02.04</t>
  </si>
  <si>
    <t>فؤاد القائد</t>
  </si>
  <si>
    <t>X02.05</t>
  </si>
  <si>
    <t>منصور الصوفي</t>
  </si>
  <si>
    <t>X02.06</t>
  </si>
  <si>
    <t>عامر حوراثي</t>
  </si>
  <si>
    <t>X02.07</t>
  </si>
  <si>
    <t>حسين محمد الدوة</t>
  </si>
  <si>
    <t>×02.08</t>
  </si>
  <si>
    <t>عادل القاطع</t>
  </si>
  <si>
    <t>×02.09</t>
  </si>
  <si>
    <t>حسن بيشر</t>
  </si>
  <si>
    <t>X03.01</t>
  </si>
  <si>
    <t>نايف السيد</t>
  </si>
  <si>
    <t>X03.02</t>
  </si>
  <si>
    <t>شركة طارق قطيشات وشركاه</t>
  </si>
  <si>
    <t>X03.03</t>
  </si>
  <si>
    <t>محمد البانكي</t>
  </si>
  <si>
    <t>X03.04</t>
  </si>
  <si>
    <t>شركة الهاشمية ( الزعبى ) ( أبو القاسم)</t>
  </si>
  <si>
    <t>X03.05</t>
  </si>
  <si>
    <t>مؤسسة الجروان</t>
  </si>
  <si>
    <t>X03.06</t>
  </si>
  <si>
    <t>شركة ابو فادي</t>
  </si>
  <si>
    <t>X04.01</t>
  </si>
  <si>
    <t>احمد حسين</t>
  </si>
  <si>
    <t>X04.02</t>
  </si>
  <si>
    <t>بوش ستار</t>
  </si>
  <si>
    <t>X04.03</t>
  </si>
  <si>
    <t>فيصل رشيدي</t>
  </si>
  <si>
    <t>X04.04</t>
  </si>
  <si>
    <t>علي حمود / شركة اناقة</t>
  </si>
  <si>
    <t>X04.05</t>
  </si>
  <si>
    <t>خالد مسلماني</t>
  </si>
  <si>
    <t>X04.06</t>
  </si>
  <si>
    <t>علي رحال</t>
  </si>
  <si>
    <t>X04.07</t>
  </si>
  <si>
    <t>حسن حمود</t>
  </si>
  <si>
    <t>X05.01</t>
  </si>
  <si>
    <t>سامي ابراهيم</t>
  </si>
  <si>
    <t>X05.02</t>
  </si>
  <si>
    <t>نجم الدين</t>
  </si>
  <si>
    <t>X05.03</t>
  </si>
  <si>
    <t>شركة رتاج</t>
  </si>
  <si>
    <t>X07.01</t>
  </si>
  <si>
    <t>شمس ديستر بسيسون</t>
  </si>
  <si>
    <t>X07.02</t>
  </si>
  <si>
    <t>اكسل مطال تقدم ط 2 الدار البيضاء - المغرب</t>
  </si>
  <si>
    <t>X08.01</t>
  </si>
  <si>
    <t>الحاج شريف</t>
  </si>
  <si>
    <t>X08.02</t>
  </si>
  <si>
    <t>شركة القبائلي</t>
  </si>
  <si>
    <t>X08.03</t>
  </si>
  <si>
    <t>مشرق ليبيا</t>
  </si>
  <si>
    <t>X08.04</t>
  </si>
  <si>
    <t>ايمن عبد الصبور</t>
  </si>
  <si>
    <t>X09.01</t>
  </si>
  <si>
    <t>ابو علاء</t>
  </si>
  <si>
    <t>X09.02</t>
  </si>
  <si>
    <t>مراد غريب</t>
  </si>
  <si>
    <t>X09.03</t>
  </si>
  <si>
    <t>تفاحة الانبار</t>
  </si>
  <si>
    <t>X09.04</t>
  </si>
  <si>
    <t>مساند جرار</t>
  </si>
  <si>
    <t>X09.05</t>
  </si>
  <si>
    <t>فتحي بريكة</t>
  </si>
  <si>
    <t>X10.01</t>
  </si>
  <si>
    <t>شركة الدبوس للوكالات التجارية</t>
  </si>
  <si>
    <t>X10.02</t>
  </si>
  <si>
    <t>علي الجنابي</t>
  </si>
  <si>
    <t>X10.03</t>
  </si>
  <si>
    <t>العراق</t>
  </si>
  <si>
    <t>X10.04</t>
  </si>
  <si>
    <t>ثامر غريبيه</t>
  </si>
  <si>
    <t>X11.01</t>
  </si>
  <si>
    <t>محمد نوفان</t>
  </si>
  <si>
    <t>X12.01</t>
  </si>
  <si>
    <t>شركة فتح الخير</t>
  </si>
  <si>
    <t>X12.02</t>
  </si>
  <si>
    <t>ادم احمد</t>
  </si>
  <si>
    <t>X12.03</t>
  </si>
  <si>
    <t>شركة كامير للتجارة</t>
  </si>
  <si>
    <t>X13.01</t>
  </si>
  <si>
    <t>عبدالله مصباح</t>
  </si>
  <si>
    <t>X13.02</t>
  </si>
  <si>
    <t>ابو بكر داوده</t>
  </si>
  <si>
    <t>X13.03</t>
  </si>
  <si>
    <t>صالح احمد</t>
  </si>
  <si>
    <t>X14.01</t>
  </si>
  <si>
    <t>غينيا</t>
  </si>
  <si>
    <t>X15.01</t>
  </si>
  <si>
    <t>هاني رسلان</t>
  </si>
  <si>
    <t>X15.02</t>
  </si>
  <si>
    <t>احمد الجروان</t>
  </si>
  <si>
    <t>X15.03</t>
  </si>
  <si>
    <t>فياتو 50 جرام شركة الصناعات الغذائية المتحدة المحدوده</t>
  </si>
  <si>
    <t>X15.04</t>
  </si>
  <si>
    <t>مؤسسة عويد غيث فايور عرر</t>
  </si>
  <si>
    <t>X16.01</t>
  </si>
  <si>
    <t>رافي</t>
  </si>
  <si>
    <t>X17.01</t>
  </si>
  <si>
    <t>خيري الجمال</t>
  </si>
  <si>
    <t>X18.01</t>
  </si>
  <si>
    <t>شركة دبي للتجارة والحلويات</t>
  </si>
  <si>
    <t>X19.01</t>
  </si>
  <si>
    <t>شركة فلاف - سوريا - اللاذقية</t>
  </si>
  <si>
    <t>X20.01</t>
  </si>
  <si>
    <t>فايز نظير</t>
  </si>
  <si>
    <t>X21.01</t>
  </si>
  <si>
    <t>شريف رضا</t>
  </si>
  <si>
    <t>X22.01</t>
  </si>
  <si>
    <t>ايجي جام التجارية</t>
  </si>
  <si>
    <t>X23.01</t>
  </si>
  <si>
    <t>جودت ارديم</t>
  </si>
  <si>
    <t>X24.01</t>
  </si>
  <si>
    <t>دي ان دي</t>
  </si>
  <si>
    <t>X25.01</t>
  </si>
  <si>
    <t>بلال</t>
  </si>
  <si>
    <t>X26.01</t>
  </si>
  <si>
    <t>حسين صدام</t>
  </si>
  <si>
    <t>x27.01</t>
  </si>
  <si>
    <t>خيرى سعيد</t>
  </si>
  <si>
    <t>X28.01</t>
  </si>
  <si>
    <t>محمود إبراهيم</t>
  </si>
  <si>
    <t>السودان</t>
  </si>
  <si>
    <t>اليمن</t>
  </si>
  <si>
    <t>لبنان</t>
  </si>
  <si>
    <t>تونس</t>
  </si>
  <si>
    <t>المغرب</t>
  </si>
  <si>
    <t>ليبيا</t>
  </si>
  <si>
    <t>فلسطين</t>
  </si>
  <si>
    <t>الكونغو</t>
  </si>
  <si>
    <t>الصومال</t>
  </si>
  <si>
    <t>نيجيريا</t>
  </si>
  <si>
    <t>السعودية</t>
  </si>
  <si>
    <t>كينيا</t>
  </si>
  <si>
    <t>الكاميرون</t>
  </si>
  <si>
    <t>الامارات</t>
  </si>
  <si>
    <t>سوريا</t>
  </si>
  <si>
    <t>زامبيا</t>
  </si>
  <si>
    <t>جيبوتي</t>
  </si>
  <si>
    <t>جامبيا</t>
  </si>
  <si>
    <t>السنغال</t>
  </si>
  <si>
    <t>الكويت</t>
  </si>
  <si>
    <t>جنوب افريقيا</t>
  </si>
  <si>
    <t>اوغندا</t>
  </si>
  <si>
    <t>روسيا</t>
  </si>
  <si>
    <t>موريشيوس</t>
  </si>
  <si>
    <t>مستورد : هابى سويت التقدم GH 2 -17   الطابق 2 برنوصى. الدار البيضاء - المغرب</t>
  </si>
  <si>
    <t>TROPCAL CO.     TEL: 00256772540533</t>
  </si>
  <si>
    <t>X22.02</t>
  </si>
  <si>
    <t>ابراهيم محمد ابراهيم بحيرى عز الدين رضا كيى بى سى</t>
  </si>
  <si>
    <t>اسم المستورد : استيراد شركة الزعبى بالاردن         ت /0796083085</t>
  </si>
  <si>
    <t xml:space="preserve">المورد فى تونس شركه رتاج للتجاره والتوزيع  هاتف : 73638001                                                                      </t>
  </si>
  <si>
    <t>IMPORT by: CANDY KENYA LTD P P.O.BOX
   5204 –00506   NAIROBI – KENYA TEL :0202221549</t>
  </si>
  <si>
    <t>الأكواد</t>
  </si>
  <si>
    <t>بيان العميل</t>
  </si>
  <si>
    <t xml:space="preserve">Africa gate Trading     Tel No :+2207003137     Email: africagate2020@gmail.com   Banjul – Gambia         </t>
  </si>
  <si>
    <t xml:space="preserve">فى حالة وجود إسم المستورد على الباكو والعلبة لا يتم كتابة بيان إسم العميل </t>
  </si>
  <si>
    <t xml:space="preserve"> ( بالنسبة لشغل الطوفى هذا العميل دائما الشغل أبيض بدون ريجــا ) ( يكتب الوزن الصافى فقط على القطعه دون حساب وزن السلوفان ويتم حساب الوزن القائم بحساب وزن السلوفان )</t>
  </si>
  <si>
    <t>( لا يكتب الوزن ع العلبــة )</t>
  </si>
  <si>
    <t>شغل أبيض بدون ريجا يتم تشغيل طوفى شيكولاته ( كاكاو فقط بدون لون )</t>
  </si>
  <si>
    <t>يتم استعمـال الكاكـو الفاتـح  يتم عمل شرينك لكل علبه</t>
  </si>
  <si>
    <t>العميل يطلب عمل الشيكولاته بالكاكاو الغامق جداً(اللون أسود</t>
  </si>
  <si>
    <t xml:space="preserve">الألوان الممنوعه لهذا العميل (  E102 – E122 )
يتم إستخدام أحمر بونسو (E124R)    أصفر غروب الشمس (E110)لون الكولا (E150b)
هام جداً : - عــدم كتــابــة الألوان ع الكيـس      وعدم إستخدام لون فى الطوفى كاكاو
</t>
  </si>
  <si>
    <t>يجب أن تكون الشيكولاتة سوداء</t>
  </si>
  <si>
    <t>إضغـط هنـا لإختبار إسم العميل</t>
  </si>
  <si>
    <t>Exp.Date</t>
  </si>
  <si>
    <t>Weight</t>
  </si>
  <si>
    <t>Note</t>
  </si>
  <si>
    <t>Pro .Date</t>
  </si>
  <si>
    <t>Batch . No</t>
  </si>
  <si>
    <t>Net.weight</t>
  </si>
  <si>
    <t>Gross Weight</t>
  </si>
  <si>
    <t>إسم العميل:-</t>
  </si>
  <si>
    <t>Date de Production</t>
  </si>
  <si>
    <t>Date de Expiration</t>
  </si>
  <si>
    <t>Poids</t>
  </si>
  <si>
    <t>Poids  net</t>
  </si>
  <si>
    <t>Poids brut</t>
  </si>
  <si>
    <t>لغة الرسالة</t>
  </si>
  <si>
    <t>كلام عربى أرقام إنجليزى</t>
  </si>
  <si>
    <t>إنجليزى</t>
  </si>
  <si>
    <t>عربى</t>
  </si>
  <si>
    <t>فرنساوى</t>
  </si>
  <si>
    <t>IMPORT BY/SAFCO GENERAL TRADING CO.                                                                                             TEL: 00252252118/0025224426927/0025224446661   EMAIL:aadanaxmed@hotmail.com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</si>
</sst>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3">
    <numFmt numFmtId="164" formatCode="[$-1010000]yyyy/mm/dd;@"/>
    <numFmt numFmtId="165" formatCode="\ 0\ \ج\ر\ا\م"/>
    <numFmt numFmtId="166" formatCode="#,##0\ \ك\ج\م"/>
    <numFmt numFmtId="167" formatCode="00.000"/>
    <numFmt numFmtId="168" formatCode="#,##0.000\ \ \ك\ج\م"/>
    <numFmt numFmtId="169" formatCode="0\ \ك\ج\م"/>
    <numFmt numFmtId="170" formatCode="\ق\ط\ع\ة"/>
    <numFmt numFmtId="171" formatCode="\ج\ر\ا\م"/>
    <numFmt numFmtId="172" formatCode="\ \ 0\ \ج\ر\ا\م"/>
    <numFmt numFmtId="173" formatCode="#,##0\ \ \ك\ج\م"/>
    <numFmt numFmtId="174" formatCode="0.000"/>
    <numFmt numFmtId="175" formatCode="General;General;"/>
    <numFmt numFmtId="176" formatCode="[$-1010000]d/m/yyyy;@"/>
  </numFmts>
  <fonts count="10">
    <font>
      <sz val="11"/>
      <color theme="1"/>
      <name val="Calibri"/>
      <family val="2"/>
      <charset val="178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  <charset val="178"/>
    </font>
    <font>
      <b/>
      <sz val="10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theme="9" tint="0.39997558519241921"/>
        <bgColor indexed="64"/>
      </patternFill>
    </fill>
  </fills>
  <borders count="69">
    <border>
      <left/>
      <right/>
      <top/>
      <bottom/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ck">
        <color theme="3" tint="0.59996337778862885"/>
      </left>
      <right style="thin">
        <color theme="9" tint="-0.24994659260841701"/>
      </right>
      <top style="thick">
        <color theme="3" tint="0.59996337778862885"/>
      </top>
      <bottom style="thin">
        <color theme="9" tint="-0.24994659260841701"/>
      </bottom>
      <diagonal/>
    </border>
    <border>
      <left style="thin">
        <color theme="9" tint="-0.24994659260841701"/>
      </left>
      <right style="thin">
        <color theme="9" tint="-0.24994659260841701"/>
      </right>
      <top style="thick">
        <color theme="3" tint="0.59996337778862885"/>
      </top>
      <bottom style="thin">
        <color theme="9" tint="-0.24994659260841701"/>
      </bottom>
      <diagonal/>
    </border>
    <border>
      <left style="thin">
        <color theme="9" tint="-0.24994659260841701"/>
      </left>
      <right style="thick">
        <color theme="3" tint="0.59996337778862885"/>
      </right>
      <top style="thick">
        <color theme="3" tint="0.59996337778862885"/>
      </top>
      <bottom style="thin">
        <color theme="9" tint="-0.24994659260841701"/>
      </bottom>
      <diagonal/>
    </border>
    <border>
      <left style="thick">
        <color theme="3" tint="0.79998168889431442"/>
      </left>
      <right style="thin">
        <color theme="9" tint="0.59996337778862885"/>
      </right>
      <top style="thick">
        <color theme="3" tint="0.79998168889431442"/>
      </top>
      <bottom style="thin">
        <color theme="9" tint="0.59996337778862885"/>
      </bottom>
      <diagonal/>
    </border>
    <border>
      <left style="thin">
        <color theme="9" tint="0.59996337778862885"/>
      </left>
      <right style="thick">
        <color theme="3" tint="0.79998168889431442"/>
      </right>
      <top style="thick">
        <color theme="3" tint="0.79998168889431442"/>
      </top>
      <bottom style="thin">
        <color theme="9" tint="0.59996337778862885"/>
      </bottom>
      <diagonal/>
    </border>
    <border>
      <left/>
      <right/>
      <top style="thin">
        <color theme="9" tint="-0.24994659260841701"/>
      </top>
      <bottom/>
      <diagonal/>
    </border>
    <border>
      <left/>
      <right style="thick">
        <color theme="3" tint="0.59996337778862885"/>
      </right>
      <top style="thin">
        <color theme="9" tint="-0.24994659260841701"/>
      </top>
      <bottom/>
      <diagonal/>
    </border>
    <border>
      <left/>
      <right/>
      <top/>
      <bottom style="thick">
        <color theme="3" tint="0.59996337778862885"/>
      </bottom>
      <diagonal/>
    </border>
    <border>
      <left/>
      <right style="thick">
        <color theme="3" tint="0.59996337778862885"/>
      </right>
      <top/>
      <bottom style="thick">
        <color theme="3" tint="0.59996337778862885"/>
      </bottom>
      <diagonal/>
    </border>
    <border>
      <left/>
      <right style="thick">
        <color theme="3" tint="0.59996337778862885"/>
      </right>
      <top/>
      <bottom/>
      <diagonal/>
    </border>
    <border>
      <left style="thick">
        <color theme="3" tint="0.59996337778862885"/>
      </left>
      <right/>
      <top/>
      <bottom/>
      <diagonal/>
    </border>
    <border>
      <left style="thick">
        <color theme="3" tint="0.59996337778862885"/>
      </left>
      <right/>
      <top/>
      <bottom style="thick">
        <color theme="3" tint="0.59996337778862885"/>
      </bottom>
      <diagonal/>
    </border>
    <border>
      <left style="thick">
        <color theme="3" tint="0.59996337778862885"/>
      </left>
      <right/>
      <top style="thin">
        <color theme="9" tint="-0.24994659260841701"/>
      </top>
      <bottom/>
      <diagonal/>
    </border>
    <border>
      <left style="thick">
        <color theme="3" tint="0.79998168889431442"/>
      </left>
      <right/>
      <top style="thin">
        <color theme="9" tint="0.59996337778862885"/>
      </top>
      <bottom/>
      <diagonal/>
    </border>
    <border>
      <left/>
      <right style="thick">
        <color theme="3" tint="0.79998168889431442"/>
      </right>
      <top style="thin">
        <color theme="9" tint="0.59996337778862885"/>
      </top>
      <bottom/>
      <diagonal/>
    </border>
    <border>
      <left style="thick">
        <color theme="3" tint="0.79998168889431442"/>
      </left>
      <right/>
      <top/>
      <bottom/>
      <diagonal/>
    </border>
    <border>
      <left/>
      <right style="thick">
        <color theme="3" tint="0.79998168889431442"/>
      </right>
      <top/>
      <bottom/>
      <diagonal/>
    </border>
    <border>
      <left style="thick">
        <color theme="3" tint="0.79998168889431442"/>
      </left>
      <right/>
      <top/>
      <bottom style="thick">
        <color theme="3" tint="0.79998168889431442"/>
      </bottom>
      <diagonal/>
    </border>
    <border>
      <left/>
      <right style="thick">
        <color theme="3" tint="0.79998168889431442"/>
      </right>
      <top/>
      <bottom style="thick">
        <color theme="3" tint="0.79998168889431442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ck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 style="thick">
        <color theme="3" tint="0.39994506668294322"/>
      </left>
      <right/>
      <top style="thick">
        <color theme="3" tint="0.39994506668294322"/>
      </top>
      <bottom/>
      <diagonal/>
    </border>
    <border>
      <left/>
      <right style="thick">
        <color theme="3" tint="0.39994506668294322"/>
      </right>
      <top style="thick">
        <color theme="3" tint="0.39994506668294322"/>
      </top>
      <bottom/>
      <diagonal/>
    </border>
    <border>
      <left style="thick">
        <color theme="3" tint="0.39994506668294322"/>
      </left>
      <right/>
      <top/>
      <bottom/>
      <diagonal/>
    </border>
    <border>
      <left/>
      <right style="thick">
        <color theme="3" tint="0.39994506668294322"/>
      </right>
      <top/>
      <bottom/>
      <diagonal/>
    </border>
    <border>
      <left style="thick">
        <color theme="3" tint="0.39994506668294322"/>
      </left>
      <right/>
      <top/>
      <bottom style="thick">
        <color theme="3" tint="0.39994506668294322"/>
      </bottom>
      <diagonal/>
    </border>
    <border>
      <left/>
      <right style="thick">
        <color theme="3" tint="0.39994506668294322"/>
      </right>
      <top/>
      <bottom style="thick">
        <color theme="3" tint="0.39994506668294322"/>
      </bottom>
      <diagonal/>
    </border>
    <border>
      <left style="thick">
        <color theme="3" tint="0.39991454817346722"/>
      </left>
      <right/>
      <top style="thick">
        <color theme="3" tint="0.39991454817346722"/>
      </top>
      <bottom/>
      <diagonal/>
    </border>
    <border>
      <left/>
      <right style="thick">
        <color theme="3" tint="0.39991454817346722"/>
      </right>
      <top style="thick">
        <color theme="3" tint="0.39991454817346722"/>
      </top>
      <bottom/>
      <diagonal/>
    </border>
    <border>
      <left style="thick">
        <color theme="3" tint="0.39991454817346722"/>
      </left>
      <right/>
      <top/>
      <bottom/>
      <diagonal/>
    </border>
    <border>
      <left style="thick">
        <color theme="3" tint="0.39991454817346722"/>
      </left>
      <right/>
      <top/>
      <bottom style="thick">
        <color theme="3" tint="0.39991454817346722"/>
      </bottom>
      <diagonal/>
    </border>
    <border>
      <left/>
      <right style="thick">
        <color theme="3" tint="0.39994506668294322"/>
      </right>
      <top style="thin">
        <color theme="9" tint="-0.24994659260841701"/>
      </top>
      <bottom/>
      <diagonal/>
    </border>
    <border>
      <left/>
      <right/>
      <top/>
      <bottom style="thick">
        <color theme="3" tint="0.39994506668294322"/>
      </bottom>
      <diagonal/>
    </border>
    <border>
      <left style="thick">
        <color theme="3" tint="0.59996337778862885"/>
      </left>
      <right style="thin">
        <color theme="9" tint="-0.24994659260841701"/>
      </right>
      <top style="thick">
        <color theme="3" tint="0.59996337778862885"/>
      </top>
      <bottom/>
      <diagonal/>
    </border>
    <border>
      <left style="thin">
        <color theme="9" tint="-0.24994659260841701"/>
      </left>
      <right style="thin">
        <color theme="9" tint="-0.24994659260841701"/>
      </right>
      <top style="thick">
        <color theme="3" tint="0.59996337778862885"/>
      </top>
      <bottom/>
      <diagonal/>
    </border>
    <border>
      <left style="thin">
        <color theme="9" tint="-0.24994659260841701"/>
      </left>
      <right style="thick">
        <color theme="3" tint="0.59996337778862885"/>
      </right>
      <top style="thick">
        <color theme="3" tint="0.59996337778862885"/>
      </top>
      <bottom/>
      <diagonal/>
    </border>
    <border>
      <left style="thick">
        <color theme="3" tint="0.59996337778862885"/>
      </left>
      <right/>
      <top style="thick">
        <color theme="3" tint="0.59996337778862885"/>
      </top>
      <bottom/>
      <diagonal/>
    </border>
    <border>
      <left/>
      <right/>
      <top style="thick">
        <color theme="3" tint="0.59996337778862885"/>
      </top>
      <bottom/>
      <diagonal/>
    </border>
    <border>
      <left/>
      <right style="thick">
        <color theme="3" tint="0.59996337778862885"/>
      </right>
      <top style="thick">
        <color theme="3" tint="0.59996337778862885"/>
      </top>
      <bottom/>
      <diagonal/>
    </border>
    <border>
      <left style="thick">
        <color theme="9" tint="-0.24994659260841701"/>
      </left>
      <right/>
      <top style="thick">
        <color theme="9" tint="-0.24994659260841701"/>
      </top>
      <bottom/>
      <diagonal/>
    </border>
    <border>
      <left/>
      <right/>
      <top style="thick">
        <color theme="9" tint="-0.24994659260841701"/>
      </top>
      <bottom/>
      <diagonal/>
    </border>
    <border>
      <left/>
      <right style="thick">
        <color theme="9" tint="-0.24994659260841701"/>
      </right>
      <top style="thick">
        <color theme="9" tint="-0.24994659260841701"/>
      </top>
      <bottom/>
      <diagonal/>
    </border>
    <border>
      <left style="thick">
        <color theme="9" tint="-0.24994659260841701"/>
      </left>
      <right/>
      <top/>
      <bottom/>
      <diagonal/>
    </border>
    <border>
      <left/>
      <right style="thick">
        <color theme="9" tint="-0.24994659260841701"/>
      </right>
      <top/>
      <bottom/>
      <diagonal/>
    </border>
    <border>
      <left style="thick">
        <color theme="9" tint="-0.24994659260841701"/>
      </left>
      <right/>
      <top/>
      <bottom style="thick">
        <color theme="9" tint="-0.24994659260841701"/>
      </bottom>
      <diagonal/>
    </border>
    <border>
      <left/>
      <right/>
      <top/>
      <bottom style="thick">
        <color theme="9" tint="-0.24994659260841701"/>
      </bottom>
      <diagonal/>
    </border>
    <border>
      <left/>
      <right style="thick">
        <color theme="9" tint="-0.24994659260841701"/>
      </right>
      <top/>
      <bottom style="thick">
        <color theme="9" tint="-0.24994659260841701"/>
      </bottom>
      <diagonal/>
    </border>
    <border>
      <left/>
      <right style="thick">
        <color theme="4" tint="-0.24994659260841701"/>
      </right>
      <top style="thick">
        <color theme="4" tint="-0.24994659260841701"/>
      </top>
      <bottom/>
      <diagonal/>
    </border>
    <border>
      <left/>
      <right style="thick">
        <color theme="4" tint="-0.24994659260841701"/>
      </right>
      <top/>
      <bottom/>
      <diagonal/>
    </border>
    <border>
      <left/>
      <right style="thick">
        <color theme="4" tint="-0.24994659260841701"/>
      </right>
      <top/>
      <bottom style="thick">
        <color theme="4" tint="-0.24994659260841701"/>
      </bottom>
      <diagonal/>
    </border>
    <border>
      <left style="thick">
        <color theme="4" tint="-0.24994659260841701"/>
      </left>
      <right/>
      <top style="thick">
        <color theme="4" tint="-0.24994659260841701"/>
      </top>
      <bottom/>
      <diagonal/>
    </border>
    <border>
      <left style="thick">
        <color theme="4" tint="-0.24994659260841701"/>
      </left>
      <right/>
      <top/>
      <bottom/>
      <diagonal/>
    </border>
    <border>
      <left style="thick">
        <color theme="4" tint="-0.24994659260841701"/>
      </left>
      <right/>
      <top/>
      <bottom style="thick">
        <color theme="4" tint="-0.24994659260841701"/>
      </bottom>
      <diagonal/>
    </border>
  </borders>
  <cellStyleXfs count="2">
    <xf numFmtId="0" fontId="0" fillId="0" borderId="0"/>
    <xf numFmtId="0" fontId="8" fillId="0" borderId="0"/>
  </cellStyleXfs>
  <cellXfs count="307">
    <xf numFmtId="0" fontId="0" fillId="0" borderId="0" xfId="0"/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164" fontId="3" fillId="0" borderId="0" xfId="0" applyNumberFormat="1" applyFont="1" applyAlignment="1">
      <alignment horizontal="center" vertical="center" readingOrder="2"/>
    </xf>
    <xf numFmtId="0" fontId="2" fillId="0" borderId="0" xfId="0" applyFont="1" applyAlignment="1">
      <alignment horizontal="center" vertical="center" readingOrder="2"/>
    </xf>
    <xf numFmtId="0" fontId="1" fillId="0" borderId="0" xfId="0" applyFont="1" applyAlignment="1">
      <alignment horizontal="center" vertical="center" readingOrder="2"/>
    </xf>
    <xf numFmtId="0" fontId="2" fillId="0" borderId="0" xfId="0" applyFont="1" applyAlignment="1">
      <alignment horizontal="center" vertical="center" readingOrder="2"/>
    </xf>
    <xf numFmtId="0" fontId="2" fillId="0" borderId="0" xfId="0" applyFont="1" applyAlignment="1">
      <alignment horizontal="center" vertical="center" readingOrder="2"/>
    </xf>
    <xf numFmtId="0" fontId="2" fillId="0" borderId="22" xfId="0" applyFont="1" applyBorder="1" applyAlignment="1">
      <alignment horizontal="center" vertical="center" readingOrder="2"/>
    </xf>
    <xf numFmtId="0" fontId="2" fillId="0" borderId="0" xfId="0" applyFont="1" applyBorder="1" applyAlignment="1">
      <alignment horizontal="center" vertical="center" readingOrder="2"/>
    </xf>
    <xf numFmtId="0" fontId="2" fillId="0" borderId="0" xfId="0" applyFont="1" applyBorder="1" applyAlignment="1">
      <alignment horizontal="left" vertical="center" readingOrder="1"/>
    </xf>
    <xf numFmtId="164" fontId="2" fillId="0" borderId="0" xfId="0" applyNumberFormat="1" applyFont="1" applyBorder="1" applyAlignment="1">
      <alignment horizontal="center" vertical="center" readingOrder="2"/>
    </xf>
    <xf numFmtId="166" fontId="2" fillId="0" borderId="0" xfId="0" applyNumberFormat="1" applyFont="1" applyBorder="1" applyAlignment="1">
      <alignment horizontal="center" vertical="center" readingOrder="2"/>
    </xf>
    <xf numFmtId="0" fontId="2" fillId="0" borderId="22" xfId="0" applyFont="1" applyBorder="1" applyAlignment="1">
      <alignment horizontal="center" vertical="center" readingOrder="2"/>
    </xf>
    <xf numFmtId="0" fontId="2" fillId="0" borderId="25" xfId="0" applyFont="1" applyBorder="1" applyAlignment="1">
      <alignment horizontal="center" vertical="center" readingOrder="2"/>
    </xf>
    <xf numFmtId="164" fontId="2" fillId="0" borderId="26" xfId="0" applyNumberFormat="1" applyFont="1" applyBorder="1" applyAlignment="1">
      <alignment horizontal="center" vertical="center" readingOrder="2"/>
    </xf>
    <xf numFmtId="0" fontId="2" fillId="0" borderId="27" xfId="0" applyFont="1" applyBorder="1" applyAlignment="1">
      <alignment horizontal="center" vertical="center" readingOrder="2"/>
    </xf>
    <xf numFmtId="164" fontId="2" fillId="0" borderId="28" xfId="0" applyNumberFormat="1" applyFont="1" applyBorder="1" applyAlignment="1">
      <alignment horizontal="center" vertical="center" readingOrder="2"/>
    </xf>
    <xf numFmtId="165" fontId="2" fillId="0" borderId="28" xfId="0" applyNumberFormat="1" applyFont="1" applyBorder="1" applyAlignment="1">
      <alignment horizontal="center" vertical="center" readingOrder="2"/>
    </xf>
    <xf numFmtId="0" fontId="2" fillId="0" borderId="28" xfId="0" applyFont="1" applyBorder="1" applyAlignment="1">
      <alignment horizontal="center" vertical="center" readingOrder="2"/>
    </xf>
    <xf numFmtId="0" fontId="2" fillId="0" borderId="29" xfId="0" applyFont="1" applyBorder="1" applyAlignment="1">
      <alignment horizontal="center" vertical="center" readingOrder="2"/>
    </xf>
    <xf numFmtId="0" fontId="2" fillId="0" borderId="30" xfId="0" applyFont="1" applyBorder="1" applyAlignment="1">
      <alignment horizontal="center" vertical="center" readingOrder="2"/>
    </xf>
    <xf numFmtId="0" fontId="2" fillId="0" borderId="0" xfId="0" applyFont="1" applyBorder="1" applyAlignment="1">
      <alignment vertical="center" readingOrder="2"/>
    </xf>
    <xf numFmtId="0" fontId="2" fillId="0" borderId="21" xfId="0" applyFont="1" applyBorder="1" applyAlignment="1">
      <alignment vertical="center" readingOrder="2"/>
    </xf>
    <xf numFmtId="1" fontId="2" fillId="0" borderId="0" xfId="0" applyNumberFormat="1" applyFont="1" applyAlignment="1">
      <alignment horizontal="center" vertical="center"/>
    </xf>
    <xf numFmtId="1" fontId="2" fillId="0" borderId="0" xfId="0" applyNumberFormat="1" applyFont="1" applyAlignment="1">
      <alignment horizontal="center" vertical="center" wrapText="1"/>
    </xf>
    <xf numFmtId="1" fontId="1" fillId="0" borderId="0" xfId="0" applyNumberFormat="1" applyFont="1" applyAlignment="1">
      <alignment horizontal="center" vertical="center" wrapText="1"/>
    </xf>
    <xf numFmtId="1" fontId="2" fillId="0" borderId="30" xfId="0" applyNumberFormat="1" applyFont="1" applyBorder="1" applyAlignment="1">
      <alignment horizontal="center" vertical="center" readingOrder="2"/>
    </xf>
    <xf numFmtId="167" fontId="2" fillId="0" borderId="0" xfId="0" applyNumberFormat="1" applyFont="1" applyAlignment="1">
      <alignment horizontal="center" vertical="center"/>
    </xf>
    <xf numFmtId="167" fontId="2" fillId="0" borderId="0" xfId="0" applyNumberFormat="1" applyFont="1" applyAlignment="1">
      <alignment horizontal="center" vertical="center" wrapText="1"/>
    </xf>
    <xf numFmtId="1" fontId="2" fillId="0" borderId="0" xfId="0" applyNumberFormat="1" applyFont="1" applyBorder="1" applyAlignment="1">
      <alignment horizontal="center" vertical="center" readingOrder="2"/>
    </xf>
    <xf numFmtId="0" fontId="2" fillId="0" borderId="0" xfId="0" applyFont="1" applyBorder="1" applyAlignment="1">
      <alignment horizontal="center" vertical="center" wrapText="1" readingOrder="2"/>
    </xf>
    <xf numFmtId="0" fontId="1" fillId="4" borderId="0" xfId="0" applyFont="1" applyFill="1" applyAlignment="1">
      <alignment horizontal="left" vertical="center" readingOrder="2"/>
    </xf>
    <xf numFmtId="0" fontId="1" fillId="4" borderId="0" xfId="0" applyFont="1" applyFill="1" applyAlignment="1">
      <alignment horizontal="center" vertical="center" readingOrder="2"/>
    </xf>
    <xf numFmtId="0" fontId="2" fillId="4" borderId="0" xfId="0" applyFont="1" applyFill="1" applyAlignment="1">
      <alignment horizontal="center" vertical="center" readingOrder="2"/>
    </xf>
    <xf numFmtId="0" fontId="2" fillId="4" borderId="0" xfId="0" applyFont="1" applyFill="1" applyAlignment="1">
      <alignment horizontal="left" vertical="center" readingOrder="2"/>
    </xf>
    <xf numFmtId="0" fontId="2" fillId="0" borderId="0" xfId="0" applyFont="1" applyAlignment="1">
      <alignment vertical="center" readingOrder="2"/>
    </xf>
    <xf numFmtId="0" fontId="1" fillId="0" borderId="0" xfId="0" applyFont="1" applyAlignment="1">
      <alignment horizontal="center" vertical="center" readingOrder="2"/>
    </xf>
    <xf numFmtId="0" fontId="5" fillId="0" borderId="0" xfId="0" applyFont="1" applyAlignment="1">
      <alignment horizontal="left" vertical="center" readingOrder="2"/>
    </xf>
    <xf numFmtId="167" fontId="2" fillId="0" borderId="21" xfId="0" applyNumberFormat="1" applyFont="1" applyBorder="1" applyAlignment="1">
      <alignment horizontal="right" vertical="center" readingOrder="1"/>
    </xf>
    <xf numFmtId="0" fontId="6" fillId="0" borderId="0" xfId="0" applyFont="1" applyAlignment="1">
      <alignment vertical="center" readingOrder="2"/>
    </xf>
    <xf numFmtId="0" fontId="2" fillId="0" borderId="28" xfId="0" applyFont="1" applyBorder="1" applyAlignment="1">
      <alignment horizontal="center" vertical="center" wrapText="1" readingOrder="2"/>
    </xf>
    <xf numFmtId="0" fontId="0" fillId="0" borderId="0" xfId="0"/>
    <xf numFmtId="164" fontId="1" fillId="0" borderId="8" xfId="0" applyNumberFormat="1" applyFont="1" applyBorder="1" applyAlignment="1">
      <alignment horizontal="center" vertical="center" readingOrder="2"/>
    </xf>
    <xf numFmtId="0" fontId="1" fillId="0" borderId="4" xfId="0" applyFont="1" applyBorder="1" applyAlignment="1">
      <alignment horizontal="center" vertical="center"/>
    </xf>
    <xf numFmtId="164" fontId="1" fillId="0" borderId="9" xfId="0" applyNumberFormat="1" applyFont="1" applyBorder="1" applyAlignment="1">
      <alignment horizontal="center" vertical="center" readingOrder="2"/>
    </xf>
    <xf numFmtId="0" fontId="1" fillId="0" borderId="6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64" fontId="1" fillId="0" borderId="7" xfId="0" applyNumberFormat="1" applyFont="1" applyBorder="1" applyAlignment="1">
      <alignment horizontal="center" vertical="center" readingOrder="2"/>
    </xf>
    <xf numFmtId="169" fontId="1" fillId="0" borderId="7" xfId="0" applyNumberFormat="1" applyFont="1" applyBorder="1" applyAlignment="1">
      <alignment horizontal="center" vertical="center" readingOrder="2"/>
    </xf>
    <xf numFmtId="0" fontId="1" fillId="0" borderId="2" xfId="0" applyFont="1" applyBorder="1" applyAlignment="1">
      <alignment horizontal="center" vertical="center"/>
    </xf>
    <xf numFmtId="168" fontId="1" fillId="0" borderId="7" xfId="0" applyNumberFormat="1" applyFont="1" applyBorder="1" applyAlignment="1">
      <alignment horizontal="center" vertical="center" readingOrder="2"/>
    </xf>
    <xf numFmtId="171" fontId="1" fillId="0" borderId="0" xfId="0" applyNumberFormat="1" applyFont="1" applyAlignment="1">
      <alignment horizontal="right" vertical="center"/>
    </xf>
    <xf numFmtId="0" fontId="1" fillId="0" borderId="10" xfId="0" applyFont="1" applyBorder="1" applyAlignment="1">
      <alignment horizontal="center" vertical="center" readingOrder="2"/>
    </xf>
    <xf numFmtId="170" fontId="1" fillId="0" borderId="11" xfId="0" applyNumberFormat="1" applyFont="1" applyBorder="1" applyAlignment="1">
      <alignment horizontal="right" vertical="center"/>
    </xf>
    <xf numFmtId="0" fontId="1" fillId="0" borderId="11" xfId="0" applyFont="1" applyBorder="1" applyAlignment="1">
      <alignment horizontal="center" vertical="center" readingOrder="2"/>
    </xf>
    <xf numFmtId="171" fontId="1" fillId="0" borderId="31" xfId="0" applyNumberFormat="1" applyFont="1" applyBorder="1" applyAlignment="1">
      <alignment horizontal="right" vertical="center"/>
    </xf>
    <xf numFmtId="0" fontId="1" fillId="0" borderId="33" xfId="0" applyFont="1" applyBorder="1" applyAlignment="1">
      <alignment horizontal="center" vertical="center" readingOrder="2"/>
    </xf>
    <xf numFmtId="0" fontId="1" fillId="0" borderId="34" xfId="0" applyFont="1" applyBorder="1" applyAlignment="1">
      <alignment horizontal="center" vertical="center" readingOrder="2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readingOrder="2"/>
    </xf>
    <xf numFmtId="172" fontId="1" fillId="0" borderId="8" xfId="0" applyNumberFormat="1" applyFont="1" applyFill="1" applyBorder="1" applyAlignment="1">
      <alignment horizontal="center" vertical="center" readingOrder="2"/>
    </xf>
    <xf numFmtId="168" fontId="1" fillId="0" borderId="8" xfId="0" applyNumberFormat="1" applyFont="1" applyFill="1" applyBorder="1" applyAlignment="1">
      <alignment horizontal="center" vertical="center" readingOrder="2"/>
    </xf>
    <xf numFmtId="168" fontId="1" fillId="0" borderId="9" xfId="0" applyNumberFormat="1" applyFont="1" applyFill="1" applyBorder="1" applyAlignment="1">
      <alignment horizontal="center" vertical="center" readingOrder="2"/>
    </xf>
    <xf numFmtId="172" fontId="1" fillId="0" borderId="9" xfId="0" applyNumberFormat="1" applyFont="1" applyFill="1" applyBorder="1" applyAlignment="1">
      <alignment horizontal="center" vertical="center" readingOrder="2"/>
    </xf>
    <xf numFmtId="0" fontId="6" fillId="0" borderId="0" xfId="0" applyFont="1" applyAlignment="1">
      <alignment horizontal="center" vertical="center" readingOrder="2"/>
    </xf>
    <xf numFmtId="173" fontId="1" fillId="0" borderId="8" xfId="0" applyNumberFormat="1" applyFont="1" applyFill="1" applyBorder="1" applyAlignment="1">
      <alignment horizontal="center" vertical="center" readingOrder="2"/>
    </xf>
    <xf numFmtId="173" fontId="1" fillId="0" borderId="9" xfId="0" applyNumberFormat="1" applyFont="1" applyFill="1" applyBorder="1" applyAlignment="1">
      <alignment horizontal="center" vertical="center" readingOrder="2"/>
    </xf>
    <xf numFmtId="0" fontId="1" fillId="0" borderId="28" xfId="0" applyFont="1" applyBorder="1" applyAlignment="1">
      <alignment horizontal="center" vertical="center" readingOrder="2"/>
    </xf>
    <xf numFmtId="0" fontId="0" fillId="0" borderId="0" xfId="0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1" fontId="2" fillId="0" borderId="8" xfId="0" applyNumberFormat="1" applyFont="1" applyBorder="1" applyAlignment="1">
      <alignment horizontal="center" vertical="center"/>
    </xf>
    <xf numFmtId="167" fontId="2" fillId="0" borderId="8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 readingOrder="2"/>
    </xf>
    <xf numFmtId="0" fontId="2" fillId="0" borderId="0" xfId="0" applyFont="1" applyAlignment="1">
      <alignment horizontal="center" vertical="center" readingOrder="2"/>
    </xf>
    <xf numFmtId="0" fontId="2" fillId="0" borderId="0" xfId="0" applyFont="1" applyBorder="1" applyAlignment="1">
      <alignment horizontal="center" vertical="center" wrapText="1" readingOrder="2"/>
    </xf>
    <xf numFmtId="0" fontId="3" fillId="7" borderId="0" xfId="0" applyFont="1" applyFill="1" applyAlignment="1" applyProtection="1">
      <alignment horizontal="center" vertical="center"/>
      <protection hidden="1"/>
    </xf>
    <xf numFmtId="0" fontId="3" fillId="10" borderId="0" xfId="0" applyFont="1" applyFill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5" fillId="8" borderId="0" xfId="0" applyFont="1" applyFill="1" applyAlignment="1">
      <alignment horizontal="center" vertical="center"/>
    </xf>
    <xf numFmtId="0" fontId="1" fillId="0" borderId="0" xfId="0" applyFont="1" applyBorder="1" applyAlignment="1">
      <alignment horizontal="center" vertical="center" readingOrder="2"/>
    </xf>
    <xf numFmtId="165" fontId="1" fillId="0" borderId="0" xfId="0" applyNumberFormat="1" applyFont="1" applyBorder="1" applyAlignment="1">
      <alignment horizontal="center" vertical="center" readingOrder="2"/>
    </xf>
    <xf numFmtId="0" fontId="7" fillId="0" borderId="0" xfId="0" applyFont="1" applyBorder="1" applyAlignment="1">
      <alignment horizontal="center" vertical="center" readingOrder="2"/>
    </xf>
    <xf numFmtId="0" fontId="2" fillId="0" borderId="0" xfId="0" applyFont="1" applyAlignment="1">
      <alignment horizontal="center" vertical="center" readingOrder="2"/>
    </xf>
    <xf numFmtId="0" fontId="3" fillId="0" borderId="8" xfId="0" applyFont="1" applyBorder="1" applyAlignment="1">
      <alignment horizontal="center" vertical="center" readingOrder="1"/>
    </xf>
    <xf numFmtId="164" fontId="2" fillId="0" borderId="40" xfId="0" applyNumberFormat="1" applyFont="1" applyBorder="1" applyAlignment="1">
      <alignment horizontal="center" vertical="center" readingOrder="2"/>
    </xf>
    <xf numFmtId="165" fontId="2" fillId="0" borderId="40" xfId="0" applyNumberFormat="1" applyFont="1" applyBorder="1" applyAlignment="1">
      <alignment horizontal="center" vertical="center" readingOrder="2"/>
    </xf>
    <xf numFmtId="0" fontId="2" fillId="0" borderId="40" xfId="0" applyFont="1" applyBorder="1" applyAlignment="1">
      <alignment horizontal="center" vertical="center" readingOrder="2"/>
    </xf>
    <xf numFmtId="0" fontId="2" fillId="0" borderId="42" xfId="0" applyFont="1" applyBorder="1" applyAlignment="1">
      <alignment horizontal="center" vertical="center" readingOrder="2"/>
    </xf>
    <xf numFmtId="165" fontId="2" fillId="0" borderId="39" xfId="0" applyNumberFormat="1" applyFont="1" applyBorder="1" applyAlignment="1">
      <alignment horizontal="center" vertical="center" readingOrder="1"/>
    </xf>
    <xf numFmtId="0" fontId="2" fillId="0" borderId="39" xfId="0" applyFont="1" applyBorder="1" applyAlignment="1">
      <alignment horizontal="center" vertical="center" readingOrder="1"/>
    </xf>
    <xf numFmtId="0" fontId="2" fillId="0" borderId="41" xfId="0" applyFont="1" applyBorder="1" applyAlignment="1">
      <alignment horizontal="center" vertical="center" readingOrder="1"/>
    </xf>
    <xf numFmtId="0" fontId="1" fillId="0" borderId="39" xfId="0" applyFont="1" applyBorder="1" applyAlignment="1">
      <alignment horizontal="center" vertical="center" readingOrder="1"/>
    </xf>
    <xf numFmtId="1" fontId="2" fillId="0" borderId="41" xfId="0" applyNumberFormat="1" applyFont="1" applyBorder="1" applyAlignment="1">
      <alignment horizontal="center" vertical="center" readingOrder="1"/>
    </xf>
    <xf numFmtId="165" fontId="2" fillId="0" borderId="45" xfId="0" applyNumberFormat="1" applyFont="1" applyBorder="1" applyAlignment="1">
      <alignment horizontal="center" vertical="center" readingOrder="1"/>
    </xf>
    <xf numFmtId="0" fontId="2" fillId="0" borderId="45" xfId="0" applyFont="1" applyBorder="1" applyAlignment="1">
      <alignment horizontal="center" vertical="center" readingOrder="1"/>
    </xf>
    <xf numFmtId="1" fontId="2" fillId="0" borderId="46" xfId="0" applyNumberFormat="1" applyFont="1" applyBorder="1" applyAlignment="1">
      <alignment horizontal="center" vertical="center" readingOrder="1"/>
    </xf>
    <xf numFmtId="176" fontId="2" fillId="0" borderId="0" xfId="0" applyNumberFormat="1" applyFont="1" applyBorder="1" applyAlignment="1">
      <alignment horizontal="center" vertical="center" readingOrder="1"/>
    </xf>
    <xf numFmtId="164" fontId="2" fillId="0" borderId="0" xfId="0" applyNumberFormat="1" applyFont="1" applyBorder="1" applyAlignment="1">
      <alignment horizontal="center" vertical="center" readingOrder="2"/>
    </xf>
    <xf numFmtId="164" fontId="2" fillId="0" borderId="40" xfId="0" applyNumberFormat="1" applyFont="1" applyBorder="1" applyAlignment="1">
      <alignment horizontal="center" vertical="center" readingOrder="2"/>
    </xf>
    <xf numFmtId="165" fontId="2" fillId="0" borderId="40" xfId="0" applyNumberFormat="1" applyFont="1" applyBorder="1" applyAlignment="1">
      <alignment horizontal="center" vertical="center" readingOrder="2"/>
    </xf>
    <xf numFmtId="0" fontId="2" fillId="0" borderId="0" xfId="0" applyFont="1" applyBorder="1" applyAlignment="1">
      <alignment horizontal="center" vertical="center" readingOrder="2"/>
    </xf>
    <xf numFmtId="0" fontId="2" fillId="0" borderId="40" xfId="0" applyFont="1" applyBorder="1" applyAlignment="1">
      <alignment horizontal="center" vertical="center" readingOrder="2"/>
    </xf>
    <xf numFmtId="0" fontId="2" fillId="0" borderId="42" xfId="0" applyFont="1" applyBorder="1" applyAlignment="1">
      <alignment horizontal="center" vertical="center" readingOrder="2"/>
    </xf>
    <xf numFmtId="176" fontId="2" fillId="0" borderId="0" xfId="0" applyNumberFormat="1" applyFont="1" applyBorder="1" applyAlignment="1">
      <alignment horizontal="left" vertical="center" readingOrder="1"/>
    </xf>
    <xf numFmtId="167" fontId="2" fillId="0" borderId="59" xfId="0" applyNumberFormat="1" applyFont="1" applyBorder="1" applyAlignment="1">
      <alignment horizontal="right" vertical="center" readingOrder="1"/>
    </xf>
    <xf numFmtId="0" fontId="2" fillId="0" borderId="58" xfId="0" applyFont="1" applyBorder="1" applyAlignment="1">
      <alignment horizontal="center" vertical="center" readingOrder="2"/>
    </xf>
    <xf numFmtId="164" fontId="2" fillId="0" borderId="59" xfId="0" applyNumberFormat="1" applyFont="1" applyBorder="1" applyAlignment="1">
      <alignment vertical="center" readingOrder="2"/>
    </xf>
    <xf numFmtId="174" fontId="2" fillId="0" borderId="58" xfId="0" applyNumberFormat="1" applyFont="1" applyBorder="1" applyAlignment="1">
      <alignment horizontal="center" vertical="center" readingOrder="2"/>
    </xf>
    <xf numFmtId="0" fontId="2" fillId="0" borderId="59" xfId="0" applyFont="1" applyBorder="1" applyAlignment="1">
      <alignment horizontal="center" vertical="center" readingOrder="2"/>
    </xf>
    <xf numFmtId="0" fontId="1" fillId="0" borderId="0" xfId="0" applyFont="1" applyFill="1" applyBorder="1" applyAlignment="1">
      <alignment horizontal="center" vertical="center" readingOrder="2"/>
    </xf>
    <xf numFmtId="0" fontId="2" fillId="0" borderId="0" xfId="0" applyFont="1" applyFill="1" applyAlignment="1">
      <alignment horizontal="center" vertical="center" readingOrder="2"/>
    </xf>
    <xf numFmtId="0" fontId="1" fillId="0" borderId="0" xfId="0" applyFont="1" applyFill="1" applyAlignment="1">
      <alignment horizontal="left" vertical="center" readingOrder="2"/>
    </xf>
    <xf numFmtId="176" fontId="2" fillId="0" borderId="39" xfId="0" applyNumberFormat="1" applyFont="1" applyBorder="1" applyAlignment="1">
      <alignment horizontal="center" vertical="center" readingOrder="1"/>
    </xf>
    <xf numFmtId="176" fontId="2" fillId="0" borderId="45" xfId="0" applyNumberFormat="1" applyFont="1" applyBorder="1" applyAlignment="1">
      <alignment horizontal="center" vertical="center" readingOrder="1"/>
    </xf>
    <xf numFmtId="14" fontId="2" fillId="0" borderId="0" xfId="0" applyNumberFormat="1" applyFont="1" applyBorder="1" applyAlignment="1">
      <alignment vertical="center" readingOrder="1"/>
    </xf>
    <xf numFmtId="164" fontId="2" fillId="0" borderId="59" xfId="0" applyNumberFormat="1" applyFont="1" applyBorder="1" applyAlignment="1">
      <alignment horizontal="center" vertical="center" readingOrder="2"/>
    </xf>
    <xf numFmtId="1" fontId="2" fillId="0" borderId="0" xfId="0" applyNumberFormat="1" applyFont="1" applyBorder="1" applyAlignment="1">
      <alignment horizontal="right" vertical="center" readingOrder="2"/>
    </xf>
    <xf numFmtId="1" fontId="2" fillId="0" borderId="58" xfId="0" applyNumberFormat="1" applyFont="1" applyBorder="1" applyAlignment="1">
      <alignment horizontal="left" vertical="center" readingOrder="1"/>
    </xf>
    <xf numFmtId="164" fontId="2" fillId="0" borderId="64" xfId="0" applyNumberFormat="1" applyFont="1" applyBorder="1" applyAlignment="1">
      <alignment horizontal="center" vertical="center" readingOrder="2"/>
    </xf>
    <xf numFmtId="165" fontId="2" fillId="0" borderId="64" xfId="0" applyNumberFormat="1" applyFont="1" applyBorder="1" applyAlignment="1">
      <alignment horizontal="center" vertical="center" readingOrder="2"/>
    </xf>
    <xf numFmtId="0" fontId="2" fillId="0" borderId="64" xfId="0" applyFont="1" applyBorder="1" applyAlignment="1">
      <alignment horizontal="center" vertical="center" readingOrder="2"/>
    </xf>
    <xf numFmtId="0" fontId="2" fillId="0" borderId="65" xfId="0" applyFont="1" applyBorder="1" applyAlignment="1">
      <alignment horizontal="center" vertical="center" readingOrder="2"/>
    </xf>
    <xf numFmtId="176" fontId="2" fillId="0" borderId="67" xfId="0" applyNumberFormat="1" applyFont="1" applyBorder="1" applyAlignment="1">
      <alignment horizontal="center" vertical="center" readingOrder="1"/>
    </xf>
    <xf numFmtId="165" fontId="2" fillId="0" borderId="67" xfId="0" applyNumberFormat="1" applyFont="1" applyBorder="1" applyAlignment="1">
      <alignment horizontal="center" vertical="center" readingOrder="1"/>
    </xf>
    <xf numFmtId="0" fontId="2" fillId="0" borderId="67" xfId="0" applyFont="1" applyBorder="1" applyAlignment="1">
      <alignment horizontal="center" vertical="center" wrapText="1" readingOrder="1"/>
    </xf>
    <xf numFmtId="1" fontId="2" fillId="0" borderId="68" xfId="0" applyNumberFormat="1" applyFont="1" applyBorder="1" applyAlignment="1">
      <alignment horizontal="center" vertical="center" readingOrder="1"/>
    </xf>
    <xf numFmtId="0" fontId="1" fillId="0" borderId="0" xfId="0" applyFont="1" applyBorder="1" applyAlignment="1">
      <alignment horizontal="center" vertical="center" readingOrder="2"/>
    </xf>
    <xf numFmtId="0" fontId="2" fillId="0" borderId="0" xfId="0" applyFont="1" applyBorder="1" applyAlignment="1">
      <alignment horizontal="center" vertical="center" wrapText="1" readingOrder="2"/>
    </xf>
    <xf numFmtId="165" fontId="1" fillId="0" borderId="0" xfId="0" applyNumberFormat="1" applyFont="1" applyBorder="1" applyAlignment="1">
      <alignment horizontal="center" vertical="center" readingOrder="2"/>
    </xf>
    <xf numFmtId="0" fontId="7" fillId="0" borderId="0" xfId="0" applyFont="1" applyBorder="1" applyAlignment="1">
      <alignment horizontal="center" vertical="center" readingOrder="2"/>
    </xf>
    <xf numFmtId="0" fontId="1" fillId="0" borderId="0" xfId="0" applyFont="1" applyAlignment="1">
      <alignment horizontal="center" vertical="center" readingOrder="2"/>
    </xf>
    <xf numFmtId="0" fontId="2" fillId="0" borderId="0" xfId="0" applyFont="1" applyAlignment="1">
      <alignment horizontal="center" vertical="center" readingOrder="2"/>
    </xf>
    <xf numFmtId="164" fontId="2" fillId="0" borderId="0" xfId="0" applyNumberFormat="1" applyFont="1" applyBorder="1" applyAlignment="1">
      <alignment horizontal="center" vertical="center" readingOrder="2"/>
    </xf>
    <xf numFmtId="164" fontId="2" fillId="0" borderId="40" xfId="0" applyNumberFormat="1" applyFont="1" applyBorder="1" applyAlignment="1">
      <alignment horizontal="center" vertical="center" readingOrder="2"/>
    </xf>
    <xf numFmtId="165" fontId="2" fillId="0" borderId="40" xfId="0" applyNumberFormat="1" applyFont="1" applyBorder="1" applyAlignment="1">
      <alignment horizontal="center" vertical="center" readingOrder="2"/>
    </xf>
    <xf numFmtId="0" fontId="2" fillId="0" borderId="0" xfId="0" applyFont="1" applyBorder="1" applyAlignment="1">
      <alignment horizontal="center" vertical="center" readingOrder="2"/>
    </xf>
    <xf numFmtId="0" fontId="2" fillId="0" borderId="40" xfId="0" applyFont="1" applyBorder="1" applyAlignment="1">
      <alignment horizontal="center" vertical="center" readingOrder="2"/>
    </xf>
    <xf numFmtId="0" fontId="2" fillId="0" borderId="58" xfId="0" applyFont="1" applyBorder="1" applyAlignment="1">
      <alignment horizontal="center" vertical="center" readingOrder="2"/>
    </xf>
    <xf numFmtId="0" fontId="2" fillId="0" borderId="42" xfId="0" applyFont="1" applyBorder="1" applyAlignment="1">
      <alignment horizontal="center" vertical="center" readingOrder="2"/>
    </xf>
    <xf numFmtId="0" fontId="2" fillId="0" borderId="20" xfId="0" applyFont="1" applyBorder="1" applyAlignment="1">
      <alignment horizontal="center" vertical="center" readingOrder="2"/>
    </xf>
    <xf numFmtId="0" fontId="2" fillId="0" borderId="21" xfId="0" applyFont="1" applyBorder="1" applyAlignment="1">
      <alignment horizontal="center" vertical="center" readingOrder="2"/>
    </xf>
    <xf numFmtId="165" fontId="2" fillId="0" borderId="21" xfId="0" applyNumberFormat="1" applyFont="1" applyBorder="1" applyAlignment="1">
      <alignment horizontal="center" vertical="center" readingOrder="2"/>
    </xf>
    <xf numFmtId="176" fontId="1" fillId="0" borderId="22" xfId="0" applyNumberFormat="1" applyFont="1" applyBorder="1" applyAlignment="1">
      <alignment horizontal="center" vertical="center" readingOrder="1"/>
    </xf>
    <xf numFmtId="164" fontId="2" fillId="0" borderId="21" xfId="0" applyNumberFormat="1" applyFont="1" applyBorder="1" applyAlignment="1">
      <alignment horizontal="center" vertical="center" readingOrder="2"/>
    </xf>
    <xf numFmtId="14" fontId="2" fillId="0" borderId="0" xfId="0" applyNumberFormat="1" applyFont="1" applyBorder="1" applyAlignment="1">
      <alignment horizontal="center" vertical="center" readingOrder="1"/>
    </xf>
    <xf numFmtId="166" fontId="2" fillId="0" borderId="0" xfId="0" applyNumberFormat="1" applyFont="1" applyBorder="1" applyAlignment="1">
      <alignment horizontal="center" vertical="center" readingOrder="1"/>
    </xf>
    <xf numFmtId="1" fontId="2" fillId="0" borderId="58" xfId="0" applyNumberFormat="1" applyFont="1" applyBorder="1" applyAlignment="1">
      <alignment horizontal="center" vertical="center" readingOrder="1"/>
    </xf>
    <xf numFmtId="174" fontId="2" fillId="0" borderId="58" xfId="0" applyNumberFormat="1" applyFont="1" applyBorder="1" applyAlignment="1">
      <alignment horizontal="center" vertical="center" readingOrder="1"/>
    </xf>
    <xf numFmtId="0" fontId="2" fillId="0" borderId="0" xfId="0" applyFont="1" applyBorder="1" applyAlignment="1">
      <alignment horizontal="center" vertical="center" readingOrder="1"/>
    </xf>
    <xf numFmtId="0" fontId="2" fillId="3" borderId="52" xfId="0" applyFont="1" applyFill="1" applyBorder="1" applyAlignment="1">
      <alignment vertical="center" readingOrder="2"/>
    </xf>
    <xf numFmtId="0" fontId="2" fillId="3" borderId="54" xfId="0" applyFont="1" applyFill="1" applyBorder="1" applyAlignment="1">
      <alignment horizontal="center" vertical="center" readingOrder="2"/>
    </xf>
    <xf numFmtId="165" fontId="2" fillId="0" borderId="22" xfId="0" applyNumberFormat="1" applyFont="1" applyBorder="1" applyAlignment="1">
      <alignment horizontal="center" vertical="center" readingOrder="1"/>
    </xf>
    <xf numFmtId="0" fontId="2" fillId="0" borderId="22" xfId="0" applyFont="1" applyBorder="1" applyAlignment="1">
      <alignment horizontal="center" vertical="center" wrapText="1" readingOrder="1"/>
    </xf>
    <xf numFmtId="1" fontId="2" fillId="0" borderId="23" xfId="0" applyNumberFormat="1" applyFont="1" applyBorder="1" applyAlignment="1">
      <alignment horizontal="center" vertical="center" readingOrder="1"/>
    </xf>
    <xf numFmtId="176" fontId="2" fillId="0" borderId="22" xfId="0" applyNumberFormat="1" applyFont="1" applyBorder="1" applyAlignment="1">
      <alignment horizontal="center" vertical="center" readingOrder="1"/>
    </xf>
    <xf numFmtId="2" fontId="2" fillId="0" borderId="58" xfId="0" applyNumberFormat="1" applyFont="1" applyBorder="1" applyAlignment="1">
      <alignment horizontal="center" vertical="center" readingOrder="1"/>
    </xf>
    <xf numFmtId="0" fontId="2" fillId="0" borderId="39" xfId="0" applyFont="1" applyBorder="1" applyAlignment="1">
      <alignment horizontal="center" vertical="center" wrapText="1" readingOrder="1"/>
    </xf>
    <xf numFmtId="1" fontId="2" fillId="0" borderId="58" xfId="0" applyNumberFormat="1" applyFont="1" applyBorder="1" applyAlignment="1">
      <alignment horizontal="center" vertical="center" readingOrder="2"/>
    </xf>
    <xf numFmtId="164" fontId="9" fillId="0" borderId="40" xfId="0" applyNumberFormat="1" applyFont="1" applyBorder="1" applyAlignment="1">
      <alignment horizontal="center" vertical="center" readingOrder="2"/>
    </xf>
    <xf numFmtId="164" fontId="9" fillId="0" borderId="59" xfId="0" applyNumberFormat="1" applyFont="1" applyBorder="1" applyAlignment="1">
      <alignment vertical="center" readingOrder="2"/>
    </xf>
    <xf numFmtId="173" fontId="2" fillId="0" borderId="8" xfId="0" applyNumberFormat="1" applyFont="1" applyBorder="1" applyAlignment="1">
      <alignment horizontal="center" vertical="center" readingOrder="2"/>
    </xf>
    <xf numFmtId="173" fontId="7" fillId="0" borderId="21" xfId="0" applyNumberFormat="1" applyFont="1" applyBorder="1" applyAlignment="1">
      <alignment horizontal="center" vertical="center" readingOrder="2"/>
    </xf>
    <xf numFmtId="0" fontId="7" fillId="3" borderId="0" xfId="0" applyFont="1" applyFill="1" applyAlignment="1">
      <alignment horizontal="center" vertical="center" wrapText="1"/>
    </xf>
    <xf numFmtId="168" fontId="7" fillId="0" borderId="21" xfId="0" applyNumberFormat="1" applyFont="1" applyBorder="1" applyAlignment="1">
      <alignment horizontal="center" vertical="center" readingOrder="2"/>
    </xf>
    <xf numFmtId="175" fontId="3" fillId="9" borderId="0" xfId="0" applyNumberFormat="1" applyFont="1" applyFill="1" applyAlignment="1" applyProtection="1">
      <alignment horizontal="center" vertical="center" wrapText="1"/>
      <protection hidden="1"/>
    </xf>
    <xf numFmtId="0" fontId="3" fillId="10" borderId="0" xfId="0" applyFont="1" applyFill="1" applyAlignment="1">
      <alignment horizontal="center" vertical="center"/>
    </xf>
    <xf numFmtId="0" fontId="3" fillId="8" borderId="0" xfId="0" applyFont="1" applyFill="1" applyAlignment="1">
      <alignment horizontal="center" vertical="center"/>
    </xf>
    <xf numFmtId="0" fontId="1" fillId="0" borderId="22" xfId="0" applyFont="1" applyBorder="1" applyAlignment="1">
      <alignment horizontal="center" vertical="center" readingOrder="2"/>
    </xf>
    <xf numFmtId="0" fontId="1" fillId="0" borderId="0" xfId="0" applyFont="1" applyBorder="1" applyAlignment="1">
      <alignment horizontal="center" vertical="center" readingOrder="2"/>
    </xf>
    <xf numFmtId="0" fontId="1" fillId="0" borderId="21" xfId="0" applyFont="1" applyBorder="1" applyAlignment="1">
      <alignment horizontal="center" vertical="center" readingOrder="2"/>
    </xf>
    <xf numFmtId="0" fontId="2" fillId="0" borderId="22" xfId="0" applyFont="1" applyBorder="1" applyAlignment="1">
      <alignment horizontal="center" vertical="center" readingOrder="2"/>
    </xf>
    <xf numFmtId="0" fontId="2" fillId="0" borderId="23" xfId="0" applyFont="1" applyBorder="1" applyAlignment="1">
      <alignment horizontal="center" vertical="center" readingOrder="2"/>
    </xf>
    <xf numFmtId="0" fontId="2" fillId="0" borderId="0" xfId="0" applyFont="1" applyBorder="1" applyAlignment="1">
      <alignment horizontal="center" vertical="center" wrapText="1" readingOrder="2"/>
    </xf>
    <xf numFmtId="0" fontId="2" fillId="0" borderId="21" xfId="0" applyFont="1" applyBorder="1" applyAlignment="1">
      <alignment horizontal="center" vertical="center" wrapText="1" readingOrder="2"/>
    </xf>
    <xf numFmtId="0" fontId="2" fillId="0" borderId="19" xfId="0" applyFont="1" applyBorder="1" applyAlignment="1">
      <alignment horizontal="center" vertical="center" wrapText="1" readingOrder="2"/>
    </xf>
    <xf numFmtId="0" fontId="2" fillId="0" borderId="20" xfId="0" applyFont="1" applyBorder="1" applyAlignment="1">
      <alignment horizontal="center" vertical="center" wrapText="1" readingOrder="2"/>
    </xf>
    <xf numFmtId="0" fontId="1" fillId="0" borderId="23" xfId="0" applyFont="1" applyBorder="1" applyAlignment="1">
      <alignment horizontal="center" vertical="center" readingOrder="2"/>
    </xf>
    <xf numFmtId="0" fontId="1" fillId="0" borderId="19" xfId="0" applyFont="1" applyBorder="1" applyAlignment="1">
      <alignment horizontal="center" vertical="center" readingOrder="2"/>
    </xf>
    <xf numFmtId="1" fontId="1" fillId="0" borderId="19" xfId="0" applyNumberFormat="1" applyFont="1" applyBorder="1" applyAlignment="1">
      <alignment horizontal="center" vertical="center" readingOrder="2"/>
    </xf>
    <xf numFmtId="0" fontId="1" fillId="0" borderId="20" xfId="0" applyFont="1" applyBorder="1" applyAlignment="1">
      <alignment horizontal="center" vertical="center" readingOrder="2"/>
    </xf>
    <xf numFmtId="0" fontId="4" fillId="4" borderId="0" xfId="0" applyFont="1" applyFill="1" applyAlignment="1">
      <alignment horizontal="left" vertical="center" readingOrder="2"/>
    </xf>
    <xf numFmtId="0" fontId="2" fillId="3" borderId="24" xfId="0" applyFont="1" applyFill="1" applyBorder="1" applyAlignment="1">
      <alignment horizontal="center" vertical="center" readingOrder="2"/>
    </xf>
    <xf numFmtId="0" fontId="2" fillId="3" borderId="17" xfId="0" applyFont="1" applyFill="1" applyBorder="1" applyAlignment="1">
      <alignment horizontal="center" vertical="center" readingOrder="2"/>
    </xf>
    <xf numFmtId="0" fontId="2" fillId="3" borderId="18" xfId="0" applyFont="1" applyFill="1" applyBorder="1" applyAlignment="1">
      <alignment horizontal="center" vertical="center" readingOrder="2"/>
    </xf>
    <xf numFmtId="0" fontId="2" fillId="3" borderId="15" xfId="0" applyFont="1" applyFill="1" applyBorder="1" applyAlignment="1">
      <alignment horizontal="center" vertical="center" readingOrder="2"/>
    </xf>
    <xf numFmtId="0" fontId="2" fillId="3" borderId="16" xfId="0" applyFont="1" applyFill="1" applyBorder="1" applyAlignment="1">
      <alignment horizontal="center" vertical="center" readingOrder="2"/>
    </xf>
    <xf numFmtId="0" fontId="1" fillId="3" borderId="12" xfId="0" applyFont="1" applyFill="1" applyBorder="1" applyAlignment="1">
      <alignment horizontal="center" vertical="center" readingOrder="2"/>
    </xf>
    <xf numFmtId="0" fontId="1" fillId="3" borderId="13" xfId="0" applyFont="1" applyFill="1" applyBorder="1" applyAlignment="1">
      <alignment horizontal="center" vertical="center" readingOrder="2"/>
    </xf>
    <xf numFmtId="0" fontId="1" fillId="3" borderId="14" xfId="0" applyFont="1" applyFill="1" applyBorder="1" applyAlignment="1">
      <alignment horizontal="center" vertical="center" readingOrder="2"/>
    </xf>
    <xf numFmtId="0" fontId="1" fillId="0" borderId="24" xfId="0" applyFont="1" applyBorder="1" applyAlignment="1">
      <alignment horizontal="center" vertical="center" readingOrder="2"/>
    </xf>
    <xf numFmtId="0" fontId="1" fillId="0" borderId="17" xfId="0" applyFont="1" applyBorder="1" applyAlignment="1">
      <alignment horizontal="center" vertical="center" readingOrder="2"/>
    </xf>
    <xf numFmtId="164" fontId="1" fillId="0" borderId="17" xfId="0" applyNumberFormat="1" applyFont="1" applyBorder="1" applyAlignment="1">
      <alignment horizontal="center" vertical="center" readingOrder="2"/>
    </xf>
    <xf numFmtId="0" fontId="1" fillId="0" borderId="18" xfId="0" applyFont="1" applyBorder="1" applyAlignment="1">
      <alignment horizontal="center" vertical="center" readingOrder="2"/>
    </xf>
    <xf numFmtId="164" fontId="1" fillId="0" borderId="0" xfId="0" applyNumberFormat="1" applyFont="1" applyBorder="1" applyAlignment="1">
      <alignment horizontal="center" vertical="center" readingOrder="2"/>
    </xf>
    <xf numFmtId="165" fontId="1" fillId="0" borderId="0" xfId="0" applyNumberFormat="1" applyFont="1" applyBorder="1" applyAlignment="1">
      <alignment horizontal="center" vertical="center" readingOrder="2"/>
    </xf>
    <xf numFmtId="165" fontId="1" fillId="0" borderId="21" xfId="0" applyNumberFormat="1" applyFont="1" applyBorder="1" applyAlignment="1">
      <alignment horizontal="center" vertical="center" readingOrder="2"/>
    </xf>
    <xf numFmtId="0" fontId="6" fillId="0" borderId="0" xfId="0" applyFont="1" applyAlignment="1">
      <alignment horizontal="left" vertical="center" readingOrder="2"/>
    </xf>
    <xf numFmtId="0" fontId="6" fillId="0" borderId="0" xfId="0" applyFont="1" applyAlignment="1">
      <alignment horizontal="right" vertical="center" readingOrder="2"/>
    </xf>
    <xf numFmtId="0" fontId="7" fillId="0" borderId="0" xfId="0" applyFont="1" applyBorder="1" applyAlignment="1">
      <alignment horizontal="center" vertical="center" readingOrder="2"/>
    </xf>
    <xf numFmtId="0" fontId="7" fillId="0" borderId="21" xfId="0" applyFont="1" applyBorder="1" applyAlignment="1">
      <alignment horizontal="center" vertical="center" readingOrder="2"/>
    </xf>
    <xf numFmtId="0" fontId="9" fillId="0" borderId="0" xfId="0" applyFont="1" applyBorder="1" applyAlignment="1">
      <alignment horizontal="center" vertical="center" wrapText="1" readingOrder="2"/>
    </xf>
    <xf numFmtId="0" fontId="9" fillId="0" borderId="21" xfId="0" applyFont="1" applyBorder="1" applyAlignment="1">
      <alignment horizontal="center" vertical="center" wrapText="1" readingOrder="2"/>
    </xf>
    <xf numFmtId="0" fontId="9" fillId="0" borderId="19" xfId="0" applyFont="1" applyBorder="1" applyAlignment="1">
      <alignment horizontal="center" vertical="center" wrapText="1" readingOrder="2"/>
    </xf>
    <xf numFmtId="0" fontId="9" fillId="0" borderId="20" xfId="0" applyFont="1" applyBorder="1" applyAlignment="1">
      <alignment horizontal="center" vertical="center" wrapText="1" readingOrder="2"/>
    </xf>
    <xf numFmtId="0" fontId="5" fillId="0" borderId="0" xfId="0" applyFont="1" applyAlignment="1">
      <alignment horizontal="center" vertical="center" readingOrder="2"/>
    </xf>
    <xf numFmtId="0" fontId="7" fillId="6" borderId="0" xfId="0" applyFont="1" applyFill="1" applyBorder="1" applyAlignment="1">
      <alignment horizontal="center" vertical="center" readingOrder="2"/>
    </xf>
    <xf numFmtId="0" fontId="2" fillId="5" borderId="0" xfId="0" applyFont="1" applyFill="1" applyBorder="1" applyAlignment="1">
      <alignment horizontal="center" vertical="center" wrapText="1" readingOrder="2"/>
    </xf>
    <xf numFmtId="0" fontId="1" fillId="0" borderId="0" xfId="0" applyFont="1" applyAlignment="1">
      <alignment horizontal="center" vertical="center" readingOrder="2"/>
    </xf>
    <xf numFmtId="0" fontId="2" fillId="0" borderId="0" xfId="0" applyFont="1" applyAlignment="1">
      <alignment horizontal="center" vertical="center" readingOrder="2"/>
    </xf>
    <xf numFmtId="0" fontId="2" fillId="3" borderId="52" xfId="0" applyFont="1" applyFill="1" applyBorder="1" applyAlignment="1">
      <alignment horizontal="center" vertical="center" readingOrder="2"/>
    </xf>
    <xf numFmtId="0" fontId="2" fillId="3" borderId="54" xfId="0" applyFont="1" applyFill="1" applyBorder="1" applyAlignment="1">
      <alignment horizontal="center" vertical="center" readingOrder="2"/>
    </xf>
    <xf numFmtId="0" fontId="2" fillId="3" borderId="66" xfId="0" applyFont="1" applyFill="1" applyBorder="1" applyAlignment="1">
      <alignment horizontal="center" vertical="center" readingOrder="2"/>
    </xf>
    <xf numFmtId="0" fontId="2" fillId="3" borderId="63" xfId="0" applyFont="1" applyFill="1" applyBorder="1" applyAlignment="1">
      <alignment horizontal="center" vertical="center" readingOrder="2"/>
    </xf>
    <xf numFmtId="0" fontId="2" fillId="3" borderId="37" xfId="0" applyFont="1" applyFill="1" applyBorder="1" applyAlignment="1">
      <alignment horizontal="center" vertical="center" readingOrder="2"/>
    </xf>
    <xf numFmtId="0" fontId="2" fillId="3" borderId="38" xfId="0" applyFont="1" applyFill="1" applyBorder="1" applyAlignment="1">
      <alignment horizontal="center" vertical="center" readingOrder="2"/>
    </xf>
    <xf numFmtId="0" fontId="2" fillId="3" borderId="55" xfId="0" applyFont="1" applyFill="1" applyBorder="1" applyAlignment="1">
      <alignment horizontal="center" vertical="center" readingOrder="2"/>
    </xf>
    <xf numFmtId="0" fontId="2" fillId="3" borderId="56" xfId="0" applyFont="1" applyFill="1" applyBorder="1" applyAlignment="1">
      <alignment horizontal="center" vertical="center" readingOrder="2"/>
    </xf>
    <xf numFmtId="0" fontId="2" fillId="3" borderId="57" xfId="0" applyFont="1" applyFill="1" applyBorder="1" applyAlignment="1">
      <alignment horizontal="center" vertical="center" readingOrder="2"/>
    </xf>
    <xf numFmtId="176" fontId="1" fillId="0" borderId="24" xfId="0" applyNumberFormat="1" applyFont="1" applyBorder="1" applyAlignment="1">
      <alignment horizontal="center" vertical="center" readingOrder="1"/>
    </xf>
    <xf numFmtId="176" fontId="1" fillId="0" borderId="17" xfId="0" applyNumberFormat="1" applyFont="1" applyBorder="1" applyAlignment="1">
      <alignment horizontal="center" vertical="center" readingOrder="1"/>
    </xf>
    <xf numFmtId="164" fontId="2" fillId="0" borderId="17" xfId="0" applyNumberFormat="1" applyFont="1" applyBorder="1" applyAlignment="1">
      <alignment horizontal="center" vertical="center" readingOrder="2"/>
    </xf>
    <xf numFmtId="164" fontId="2" fillId="0" borderId="47" xfId="0" applyNumberFormat="1" applyFont="1" applyBorder="1" applyAlignment="1">
      <alignment horizontal="center" vertical="center" readingOrder="2"/>
    </xf>
    <xf numFmtId="164" fontId="2" fillId="0" borderId="0" xfId="0" applyNumberFormat="1" applyFont="1" applyBorder="1" applyAlignment="1">
      <alignment horizontal="center" vertical="center" readingOrder="2"/>
    </xf>
    <xf numFmtId="164" fontId="2" fillId="0" borderId="40" xfId="0" applyNumberFormat="1" applyFont="1" applyBorder="1" applyAlignment="1">
      <alignment horizontal="center" vertical="center" readingOrder="2"/>
    </xf>
    <xf numFmtId="0" fontId="2" fillId="0" borderId="58" xfId="0" applyFont="1" applyBorder="1" applyAlignment="1">
      <alignment horizontal="center" vertical="center" readingOrder="2"/>
    </xf>
    <xf numFmtId="0" fontId="2" fillId="0" borderId="60" xfId="0" applyFont="1" applyBorder="1" applyAlignment="1">
      <alignment horizontal="center" vertical="center" readingOrder="2"/>
    </xf>
    <xf numFmtId="0" fontId="1" fillId="0" borderId="0" xfId="0" applyFont="1" applyBorder="1" applyAlignment="1">
      <alignment horizontal="center" vertical="center" wrapText="1" readingOrder="2"/>
    </xf>
    <xf numFmtId="0" fontId="1" fillId="0" borderId="59" xfId="0" applyFont="1" applyBorder="1" applyAlignment="1">
      <alignment horizontal="center" vertical="center" wrapText="1" readingOrder="2"/>
    </xf>
    <xf numFmtId="0" fontId="1" fillId="0" borderId="61" xfId="0" applyFont="1" applyBorder="1" applyAlignment="1">
      <alignment horizontal="center" vertical="center" wrapText="1" readingOrder="2"/>
    </xf>
    <xf numFmtId="0" fontId="1" fillId="0" borderId="62" xfId="0" applyFont="1" applyBorder="1" applyAlignment="1">
      <alignment horizontal="center" vertical="center" wrapText="1" readingOrder="2"/>
    </xf>
    <xf numFmtId="1" fontId="1" fillId="0" borderId="23" xfId="0" applyNumberFormat="1" applyFont="1" applyBorder="1" applyAlignment="1">
      <alignment horizontal="center" vertical="center" readingOrder="1"/>
    </xf>
    <xf numFmtId="0" fontId="1" fillId="0" borderId="19" xfId="0" applyFont="1" applyBorder="1" applyAlignment="1">
      <alignment horizontal="center" vertical="center" readingOrder="1"/>
    </xf>
    <xf numFmtId="1" fontId="2" fillId="0" borderId="19" xfId="0" applyNumberFormat="1" applyFont="1" applyBorder="1" applyAlignment="1">
      <alignment horizontal="center" vertical="center" readingOrder="2"/>
    </xf>
    <xf numFmtId="0" fontId="2" fillId="0" borderId="19" xfId="0" applyFont="1" applyBorder="1" applyAlignment="1">
      <alignment horizontal="center" vertical="center" readingOrder="2"/>
    </xf>
    <xf numFmtId="0" fontId="2" fillId="0" borderId="20" xfId="0" applyFont="1" applyBorder="1" applyAlignment="1">
      <alignment horizontal="center" vertical="center" readingOrder="2"/>
    </xf>
    <xf numFmtId="0" fontId="2" fillId="0" borderId="0" xfId="0" applyFont="1" applyBorder="1" applyAlignment="1">
      <alignment horizontal="center" vertical="center" readingOrder="2"/>
    </xf>
    <xf numFmtId="0" fontId="2" fillId="0" borderId="21" xfId="0" applyFont="1" applyBorder="1" applyAlignment="1">
      <alignment horizontal="center" vertical="center" readingOrder="2"/>
    </xf>
    <xf numFmtId="165" fontId="1" fillId="0" borderId="22" xfId="0" applyNumberFormat="1" applyFont="1" applyBorder="1" applyAlignment="1">
      <alignment horizontal="center" vertical="center" readingOrder="1"/>
    </xf>
    <xf numFmtId="165" fontId="1" fillId="0" borderId="0" xfId="0" applyNumberFormat="1" applyFont="1" applyBorder="1" applyAlignment="1">
      <alignment horizontal="center" vertical="center" readingOrder="1"/>
    </xf>
    <xf numFmtId="165" fontId="2" fillId="0" borderId="0" xfId="0" applyNumberFormat="1" applyFont="1" applyBorder="1" applyAlignment="1">
      <alignment horizontal="center" vertical="center" readingOrder="2"/>
    </xf>
    <xf numFmtId="165" fontId="2" fillId="0" borderId="21" xfId="0" applyNumberFormat="1" applyFont="1" applyBorder="1" applyAlignment="1">
      <alignment horizontal="center" vertical="center" readingOrder="2"/>
    </xf>
    <xf numFmtId="0" fontId="1" fillId="0" borderId="22" xfId="0" applyNumberFormat="1" applyFont="1" applyBorder="1" applyAlignment="1">
      <alignment horizontal="center" vertical="center" readingOrder="1"/>
    </xf>
    <xf numFmtId="0" fontId="1" fillId="0" borderId="0" xfId="0" applyNumberFormat="1" applyFont="1" applyBorder="1" applyAlignment="1">
      <alignment horizontal="center" vertical="center" readingOrder="1"/>
    </xf>
    <xf numFmtId="0" fontId="5" fillId="8" borderId="0" xfId="0" applyFont="1" applyFill="1" applyAlignment="1">
      <alignment horizontal="right" vertical="center" readingOrder="2"/>
    </xf>
    <xf numFmtId="0" fontId="4" fillId="4" borderId="0" xfId="0" applyFont="1" applyFill="1" applyAlignment="1">
      <alignment horizontal="center" vertical="center" readingOrder="2"/>
    </xf>
    <xf numFmtId="0" fontId="1" fillId="3" borderId="49" xfId="0" applyFont="1" applyFill="1" applyBorder="1" applyAlignment="1">
      <alignment horizontal="center" vertical="center" readingOrder="2"/>
    </xf>
    <xf numFmtId="0" fontId="1" fillId="3" borderId="50" xfId="0" applyFont="1" applyFill="1" applyBorder="1" applyAlignment="1">
      <alignment horizontal="center" vertical="center" readingOrder="2"/>
    </xf>
    <xf numFmtId="0" fontId="1" fillId="3" borderId="51" xfId="0" applyFont="1" applyFill="1" applyBorder="1" applyAlignment="1">
      <alignment horizontal="center" vertical="center" readingOrder="2"/>
    </xf>
    <xf numFmtId="164" fontId="2" fillId="0" borderId="53" xfId="0" applyNumberFormat="1" applyFont="1" applyBorder="1" applyAlignment="1">
      <alignment horizontal="center" vertical="center" readingOrder="2"/>
    </xf>
    <xf numFmtId="0" fontId="2" fillId="0" borderId="53" xfId="0" applyFont="1" applyBorder="1" applyAlignment="1">
      <alignment horizontal="center" vertical="center" readingOrder="2"/>
    </xf>
    <xf numFmtId="0" fontId="2" fillId="0" borderId="54" xfId="0" applyFont="1" applyBorder="1" applyAlignment="1">
      <alignment horizontal="center" vertical="center" readingOrder="2"/>
    </xf>
    <xf numFmtId="0" fontId="1" fillId="0" borderId="22" xfId="0" applyFont="1" applyBorder="1" applyAlignment="1">
      <alignment horizontal="center" vertical="center" readingOrder="1"/>
    </xf>
    <xf numFmtId="0" fontId="1" fillId="0" borderId="0" xfId="0" applyFont="1" applyBorder="1" applyAlignment="1">
      <alignment horizontal="center" vertical="center" readingOrder="1"/>
    </xf>
    <xf numFmtId="165" fontId="2" fillId="0" borderId="40" xfId="0" applyNumberFormat="1" applyFont="1" applyBorder="1" applyAlignment="1">
      <alignment horizontal="center" vertical="center" readingOrder="2"/>
    </xf>
    <xf numFmtId="0" fontId="2" fillId="0" borderId="40" xfId="0" applyFont="1" applyBorder="1" applyAlignment="1">
      <alignment horizontal="center" vertical="center" readingOrder="2"/>
    </xf>
    <xf numFmtId="0" fontId="9" fillId="0" borderId="59" xfId="0" applyFont="1" applyBorder="1" applyAlignment="1">
      <alignment horizontal="center" vertical="center" wrapText="1" readingOrder="2"/>
    </xf>
    <xf numFmtId="0" fontId="9" fillId="0" borderId="61" xfId="0" applyFont="1" applyBorder="1" applyAlignment="1">
      <alignment horizontal="center" vertical="center" wrapText="1" readingOrder="2"/>
    </xf>
    <xf numFmtId="0" fontId="9" fillId="0" borderId="62" xfId="0" applyFont="1" applyBorder="1" applyAlignment="1">
      <alignment horizontal="center" vertical="center" wrapText="1" readingOrder="2"/>
    </xf>
    <xf numFmtId="164" fontId="2" fillId="0" borderId="48" xfId="0" applyNumberFormat="1" applyFont="1" applyBorder="1" applyAlignment="1">
      <alignment horizontal="center" vertical="center" readingOrder="2"/>
    </xf>
    <xf numFmtId="0" fontId="2" fillId="0" borderId="48" xfId="0" applyFont="1" applyBorder="1" applyAlignment="1">
      <alignment horizontal="center" vertical="center" readingOrder="2"/>
    </xf>
    <xf numFmtId="0" fontId="2" fillId="0" borderId="42" xfId="0" applyFont="1" applyBorder="1" applyAlignment="1">
      <alignment horizontal="center" vertical="center" readingOrder="2"/>
    </xf>
    <xf numFmtId="0" fontId="2" fillId="0" borderId="59" xfId="0" applyFont="1" applyBorder="1" applyAlignment="1">
      <alignment horizontal="center" vertical="center" wrapText="1" readingOrder="2"/>
    </xf>
    <xf numFmtId="0" fontId="2" fillId="0" borderId="61" xfId="0" applyFont="1" applyBorder="1" applyAlignment="1">
      <alignment horizontal="center" vertical="center" wrapText="1" readingOrder="2"/>
    </xf>
    <xf numFmtId="0" fontId="2" fillId="0" borderId="62" xfId="0" applyFont="1" applyBorder="1" applyAlignment="1">
      <alignment horizontal="center" vertical="center" wrapText="1" readingOrder="2"/>
    </xf>
    <xf numFmtId="0" fontId="1" fillId="3" borderId="52" xfId="0" applyFont="1" applyFill="1" applyBorder="1" applyAlignment="1">
      <alignment horizontal="center" vertical="center" readingOrder="2"/>
    </xf>
    <xf numFmtId="0" fontId="1" fillId="3" borderId="53" xfId="0" applyFont="1" applyFill="1" applyBorder="1" applyAlignment="1">
      <alignment horizontal="center" vertical="center" readingOrder="2"/>
    </xf>
    <xf numFmtId="0" fontId="1" fillId="3" borderId="54" xfId="0" applyFont="1" applyFill="1" applyBorder="1" applyAlignment="1">
      <alignment horizontal="center" vertical="center" readingOrder="2"/>
    </xf>
    <xf numFmtId="176" fontId="1" fillId="0" borderId="22" xfId="0" applyNumberFormat="1" applyFont="1" applyBorder="1" applyAlignment="1">
      <alignment horizontal="center" vertical="center" readingOrder="1"/>
    </xf>
    <xf numFmtId="176" fontId="1" fillId="0" borderId="0" xfId="0" applyNumberFormat="1" applyFont="1" applyBorder="1" applyAlignment="1">
      <alignment horizontal="center" vertical="center" readingOrder="1"/>
    </xf>
    <xf numFmtId="164" fontId="2" fillId="0" borderId="21" xfId="0" applyNumberFormat="1" applyFont="1" applyBorder="1" applyAlignment="1">
      <alignment horizontal="center" vertical="center" readingOrder="2"/>
    </xf>
    <xf numFmtId="165" fontId="1" fillId="0" borderId="22" xfId="0" applyNumberFormat="1" applyFont="1" applyBorder="1" applyAlignment="1">
      <alignment horizontal="center" vertical="center" readingOrder="2"/>
    </xf>
    <xf numFmtId="0" fontId="2" fillId="3" borderId="43" xfId="0" applyFont="1" applyFill="1" applyBorder="1" applyAlignment="1">
      <alignment horizontal="center" vertical="center" readingOrder="2"/>
    </xf>
    <xf numFmtId="0" fontId="2" fillId="3" borderId="44" xfId="0" applyFont="1" applyFill="1" applyBorder="1" applyAlignment="1">
      <alignment horizontal="center" vertical="center" readingOrder="2"/>
    </xf>
    <xf numFmtId="14" fontId="1" fillId="0" borderId="24" xfId="0" applyNumberFormat="1" applyFont="1" applyBorder="1" applyAlignment="1">
      <alignment horizontal="center" vertical="center" readingOrder="1"/>
    </xf>
    <xf numFmtId="14" fontId="1" fillId="0" borderId="17" xfId="0" applyNumberFormat="1" applyFont="1" applyBorder="1" applyAlignment="1">
      <alignment horizontal="center" vertical="center" readingOrder="1"/>
    </xf>
    <xf numFmtId="0" fontId="2" fillId="0" borderId="17" xfId="0" applyFont="1" applyBorder="1" applyAlignment="1">
      <alignment horizontal="center" vertical="center" readingOrder="2"/>
    </xf>
    <xf numFmtId="0" fontId="2" fillId="0" borderId="18" xfId="0" applyFont="1" applyBorder="1" applyAlignment="1">
      <alignment horizontal="center" vertical="center" readingOrder="2"/>
    </xf>
    <xf numFmtId="14" fontId="1" fillId="0" borderId="22" xfId="0" applyNumberFormat="1" applyFont="1" applyBorder="1" applyAlignment="1">
      <alignment horizontal="center" vertical="center" readingOrder="1"/>
    </xf>
    <xf numFmtId="14" fontId="1" fillId="0" borderId="0" xfId="0" applyNumberFormat="1" applyFont="1" applyBorder="1" applyAlignment="1">
      <alignment horizontal="center" vertical="center" readingOrder="1"/>
    </xf>
    <xf numFmtId="0" fontId="1" fillId="0" borderId="23" xfId="0" applyFont="1" applyBorder="1" applyAlignment="1">
      <alignment horizontal="center" vertical="center" readingOrder="1"/>
    </xf>
    <xf numFmtId="1" fontId="2" fillId="0" borderId="20" xfId="0" applyNumberFormat="1" applyFont="1" applyBorder="1" applyAlignment="1">
      <alignment horizontal="center" vertical="center" readingOrder="2"/>
    </xf>
    <xf numFmtId="176" fontId="1" fillId="0" borderId="24" xfId="0" applyNumberFormat="1" applyFont="1" applyBorder="1" applyAlignment="1">
      <alignment horizontal="center" vertical="center"/>
    </xf>
    <xf numFmtId="176" fontId="1" fillId="0" borderId="17" xfId="0" applyNumberFormat="1" applyFont="1" applyBorder="1" applyAlignment="1">
      <alignment horizontal="center" vertical="center"/>
    </xf>
    <xf numFmtId="176" fontId="1" fillId="0" borderId="22" xfId="0" applyNumberFormat="1" applyFont="1" applyBorder="1" applyAlignment="1">
      <alignment horizontal="center" vertical="center"/>
    </xf>
    <xf numFmtId="176" fontId="1" fillId="0" borderId="0" xfId="0" applyNumberFormat="1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 readingOrder="1"/>
    </xf>
    <xf numFmtId="0" fontId="1" fillId="0" borderId="22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1" fontId="1" fillId="0" borderId="23" xfId="0" applyNumberFormat="1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164" fontId="9" fillId="0" borderId="0" xfId="0" applyNumberFormat="1" applyFont="1" applyBorder="1" applyAlignment="1">
      <alignment horizontal="center" vertical="center" readingOrder="2"/>
    </xf>
    <xf numFmtId="164" fontId="9" fillId="0" borderId="21" xfId="0" applyNumberFormat="1" applyFont="1" applyBorder="1" applyAlignment="1">
      <alignment horizontal="center" vertical="center" readingOrder="2"/>
    </xf>
    <xf numFmtId="164" fontId="9" fillId="0" borderId="17" xfId="0" applyNumberFormat="1" applyFont="1" applyBorder="1" applyAlignment="1">
      <alignment horizontal="center" vertical="center" readingOrder="2"/>
    </xf>
    <xf numFmtId="0" fontId="9" fillId="0" borderId="17" xfId="0" applyFont="1" applyBorder="1" applyAlignment="1">
      <alignment horizontal="center" vertical="center" readingOrder="2"/>
    </xf>
    <xf numFmtId="0" fontId="9" fillId="0" borderId="18" xfId="0" applyFont="1" applyBorder="1" applyAlignment="1">
      <alignment horizontal="center" vertical="center" readingOrder="2"/>
    </xf>
    <xf numFmtId="0" fontId="1" fillId="0" borderId="32" xfId="0" applyFont="1" applyBorder="1" applyAlignment="1">
      <alignment horizontal="center" vertical="center"/>
    </xf>
    <xf numFmtId="0" fontId="1" fillId="0" borderId="36" xfId="0" applyFont="1" applyBorder="1" applyAlignment="1">
      <alignment horizontal="center" vertical="center"/>
    </xf>
    <xf numFmtId="0" fontId="1" fillId="0" borderId="35" xfId="0" applyFont="1" applyBorder="1" applyAlignment="1">
      <alignment horizontal="center" vertical="center"/>
    </xf>
    <xf numFmtId="0" fontId="4" fillId="7" borderId="0" xfId="0" applyFont="1" applyFill="1" applyAlignment="1">
      <alignment horizontal="center" vertical="center" readingOrder="2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colors>
    <mruColors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'&#1576;&#1610;&#1575;&#1606; &#1575;&#1604;&#1578;&#1589;&#1583;&#1610;&#1585;'!A1"/><Relationship Id="rId2" Type="http://schemas.openxmlformats.org/officeDocument/2006/relationships/image" Target="../media/image1.png"/><Relationship Id="rId1" Type="http://schemas.openxmlformats.org/officeDocument/2006/relationships/hyperlink" Target="#&#1591;&#1576;&#1575;&#1593;&#1577;!F3"/><Relationship Id="rId4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&#1576;&#1610;&#1575;&#1606; &#1575;&#1604;&#1578;&#1589;&#1583;&#1610;&#1585;'!A1"/><Relationship Id="rId2" Type="http://schemas.openxmlformats.org/officeDocument/2006/relationships/image" Target="../media/image3.png"/><Relationship Id="rId1" Type="http://schemas.openxmlformats.org/officeDocument/2006/relationships/hyperlink" Target="#'&#1578;&#1580;&#1607;&#1610;&#1586; &#1575;&#1604;&#1591;&#1604;&#1576;&#1610;&#1577;'!A1"/><Relationship Id="rId4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#'&#1576;&#1610;&#1575;&#1606; &#1575;&#1604;&#1578;&#1589;&#1583;&#1610;&#1585;'!A1"/><Relationship Id="rId2" Type="http://schemas.openxmlformats.org/officeDocument/2006/relationships/image" Target="../media/image3.png"/><Relationship Id="rId1" Type="http://schemas.openxmlformats.org/officeDocument/2006/relationships/hyperlink" Target="#'&#1578;&#1580;&#1607;&#1610;&#1586; &#1575;&#1604;&#1591;&#1604;&#1576;&#1610;&#1577;'!A1"/><Relationship Id="rId4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hyperlink" Target="#'&#1576;&#1610;&#1575;&#1606; &#1575;&#1604;&#1578;&#1589;&#1583;&#1610;&#1585;'!A1"/><Relationship Id="rId2" Type="http://schemas.openxmlformats.org/officeDocument/2006/relationships/image" Target="../media/image3.png"/><Relationship Id="rId1" Type="http://schemas.openxmlformats.org/officeDocument/2006/relationships/hyperlink" Target="#'&#1578;&#1580;&#1607;&#1610;&#1586; &#1575;&#1604;&#1591;&#1604;&#1576;&#1610;&#1577;'!A1"/><Relationship Id="rId4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hyperlink" Target="#'&#1578;&#1580;&#1607;&#1610;&#1586; &#1575;&#1604;&#1591;&#1604;&#1576;&#1610;&#1577;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705971</xdr:colOff>
      <xdr:row>13</xdr:row>
      <xdr:rowOff>218417</xdr:rowOff>
    </xdr:from>
    <xdr:to>
      <xdr:col>13</xdr:col>
      <xdr:colOff>919328</xdr:colOff>
      <xdr:row>15</xdr:row>
      <xdr:rowOff>699189</xdr:rowOff>
    </xdr:to>
    <xdr:pic>
      <xdr:nvPicPr>
        <xdr:cNvPr id="2" name="Picture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14908" y="5171417"/>
          <a:ext cx="1782180" cy="1578948"/>
        </a:xfrm>
        <a:prstGeom prst="rect">
          <a:avLst/>
        </a:prstGeom>
      </xdr:spPr>
    </xdr:pic>
    <xdr:clientData/>
  </xdr:twoCellAnchor>
  <xdr:twoCellAnchor editAs="oneCell">
    <xdr:from>
      <xdr:col>14</xdr:col>
      <xdr:colOff>214276</xdr:colOff>
      <xdr:row>14</xdr:row>
      <xdr:rowOff>123265</xdr:rowOff>
    </xdr:from>
    <xdr:to>
      <xdr:col>14</xdr:col>
      <xdr:colOff>1284675</xdr:colOff>
      <xdr:row>15</xdr:row>
      <xdr:rowOff>546314</xdr:rowOff>
    </xdr:to>
    <xdr:pic>
      <xdr:nvPicPr>
        <xdr:cNvPr id="3" name="Picture 2">
          <a:hlinkClick xmlns:r="http://schemas.openxmlformats.org/officeDocument/2006/relationships" r:id="rId3"/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40178" y="5535706"/>
          <a:ext cx="1070399" cy="106178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241787</xdr:colOff>
      <xdr:row>0</xdr:row>
      <xdr:rowOff>0</xdr:rowOff>
    </xdr:from>
    <xdr:to>
      <xdr:col>0</xdr:col>
      <xdr:colOff>644768</xdr:colOff>
      <xdr:row>1</xdr:row>
      <xdr:rowOff>153866</xdr:rowOff>
    </xdr:to>
    <xdr:pic>
      <xdr:nvPicPr>
        <xdr:cNvPr id="3" name="Picture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963933982" y="0"/>
          <a:ext cx="402981" cy="395654"/>
        </a:xfrm>
        <a:prstGeom prst="rect">
          <a:avLst/>
        </a:prstGeom>
      </xdr:spPr>
    </xdr:pic>
    <xdr:clientData/>
  </xdr:twoCellAnchor>
  <xdr:twoCellAnchor editAs="oneCell">
    <xdr:from>
      <xdr:col>0</xdr:col>
      <xdr:colOff>747345</xdr:colOff>
      <xdr:row>0</xdr:row>
      <xdr:rowOff>36635</xdr:rowOff>
    </xdr:from>
    <xdr:to>
      <xdr:col>0</xdr:col>
      <xdr:colOff>1116662</xdr:colOff>
      <xdr:row>1</xdr:row>
      <xdr:rowOff>183174</xdr:rowOff>
    </xdr:to>
    <xdr:pic>
      <xdr:nvPicPr>
        <xdr:cNvPr id="5" name="Picture 4">
          <a:hlinkClick xmlns:r="http://schemas.openxmlformats.org/officeDocument/2006/relationships" r:id="rId3"/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9963462088" y="36635"/>
          <a:ext cx="369317" cy="38832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329712</xdr:colOff>
      <xdr:row>0</xdr:row>
      <xdr:rowOff>0</xdr:rowOff>
    </xdr:from>
    <xdr:to>
      <xdr:col>0</xdr:col>
      <xdr:colOff>732693</xdr:colOff>
      <xdr:row>1</xdr:row>
      <xdr:rowOff>153866</xdr:rowOff>
    </xdr:to>
    <xdr:pic>
      <xdr:nvPicPr>
        <xdr:cNvPr id="2" name="Picture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964307653" y="0"/>
          <a:ext cx="402981" cy="395654"/>
        </a:xfrm>
        <a:prstGeom prst="rect">
          <a:avLst/>
        </a:prstGeom>
      </xdr:spPr>
    </xdr:pic>
    <xdr:clientData/>
  </xdr:twoCellAnchor>
  <xdr:twoCellAnchor editAs="oneCell">
    <xdr:from>
      <xdr:col>0</xdr:col>
      <xdr:colOff>959825</xdr:colOff>
      <xdr:row>0</xdr:row>
      <xdr:rowOff>0</xdr:rowOff>
    </xdr:from>
    <xdr:to>
      <xdr:col>0</xdr:col>
      <xdr:colOff>1329142</xdr:colOff>
      <xdr:row>1</xdr:row>
      <xdr:rowOff>146539</xdr:rowOff>
    </xdr:to>
    <xdr:pic>
      <xdr:nvPicPr>
        <xdr:cNvPr id="3" name="Picture 2">
          <a:hlinkClick xmlns:r="http://schemas.openxmlformats.org/officeDocument/2006/relationships" r:id="rId3"/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9963711204" y="0"/>
          <a:ext cx="369317" cy="38832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329712</xdr:colOff>
      <xdr:row>0</xdr:row>
      <xdr:rowOff>0</xdr:rowOff>
    </xdr:from>
    <xdr:to>
      <xdr:col>0</xdr:col>
      <xdr:colOff>732693</xdr:colOff>
      <xdr:row>1</xdr:row>
      <xdr:rowOff>153866</xdr:rowOff>
    </xdr:to>
    <xdr:pic>
      <xdr:nvPicPr>
        <xdr:cNvPr id="2" name="Picture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988372932" y="0"/>
          <a:ext cx="402981" cy="391991"/>
        </a:xfrm>
        <a:prstGeom prst="rect">
          <a:avLst/>
        </a:prstGeom>
      </xdr:spPr>
    </xdr:pic>
    <xdr:clientData/>
  </xdr:twoCellAnchor>
  <xdr:twoCellAnchor editAs="oneCell">
    <xdr:from>
      <xdr:col>0</xdr:col>
      <xdr:colOff>959825</xdr:colOff>
      <xdr:row>0</xdr:row>
      <xdr:rowOff>0</xdr:rowOff>
    </xdr:from>
    <xdr:to>
      <xdr:col>0</xdr:col>
      <xdr:colOff>1329142</xdr:colOff>
      <xdr:row>1</xdr:row>
      <xdr:rowOff>146539</xdr:rowOff>
    </xdr:to>
    <xdr:pic>
      <xdr:nvPicPr>
        <xdr:cNvPr id="3" name="Picture 2">
          <a:hlinkClick xmlns:r="http://schemas.openxmlformats.org/officeDocument/2006/relationships" r:id="rId3"/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9987776483" y="0"/>
          <a:ext cx="369317" cy="38466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469900</xdr:colOff>
      <xdr:row>0</xdr:row>
      <xdr:rowOff>15875</xdr:rowOff>
    </xdr:from>
    <xdr:to>
      <xdr:col>0</xdr:col>
      <xdr:colOff>1053246</xdr:colOff>
      <xdr:row>2</xdr:row>
      <xdr:rowOff>31750</xdr:rowOff>
    </xdr:to>
    <xdr:pic>
      <xdr:nvPicPr>
        <xdr:cNvPr id="19" name="Picture 18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884293379" y="15875"/>
          <a:ext cx="583346" cy="571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8"/>
  <sheetViews>
    <sheetView showZeros="0" rightToLeft="1" tabSelected="1" zoomScale="85" zoomScaleNormal="85" workbookViewId="0">
      <selection activeCell="K1" sqref="K1"/>
    </sheetView>
  </sheetViews>
  <sheetFormatPr defaultColWidth="0" defaultRowHeight="30" customHeight="1" zeroHeight="1"/>
  <cols>
    <col min="1" max="1" width="23.5703125" style="2" customWidth="1"/>
    <col min="2" max="2" width="43.85546875" style="2" customWidth="1"/>
    <col min="3" max="5" width="9.140625" style="2" customWidth="1"/>
    <col min="6" max="6" width="8.5703125" style="2" customWidth="1"/>
    <col min="7" max="7" width="9.140625" style="2" customWidth="1"/>
    <col min="8" max="8" width="8.140625" style="2" customWidth="1"/>
    <col min="9" max="9" width="16.5703125" style="2" customWidth="1"/>
    <col min="10" max="10" width="8.7109375" style="25" customWidth="1"/>
    <col min="11" max="11" width="11.7109375" style="25" customWidth="1"/>
    <col min="12" max="12" width="11.28515625" style="29" customWidth="1"/>
    <col min="13" max="13" width="23.5703125" style="2" customWidth="1"/>
    <col min="14" max="14" width="16.5703125" style="2" customWidth="1"/>
    <col min="15" max="15" width="24.28515625" style="2" customWidth="1"/>
    <col min="16" max="16384" width="9.140625" style="2" hidden="1"/>
  </cols>
  <sheetData>
    <row r="1" spans="1:15" ht="30" customHeight="1">
      <c r="A1" s="84" t="s">
        <v>0</v>
      </c>
      <c r="B1" s="83" t="str">
        <f>IFERROR(VLOOKUP(B3,'البيانات '!A4:D79,4,0),"")</f>
        <v>السنغال</v>
      </c>
      <c r="D1" s="173" t="s">
        <v>15</v>
      </c>
      <c r="E1" s="173"/>
      <c r="F1" s="174" t="str">
        <f>IFERROR(VLOOKUP(B3,'البيانات '!A4:F79,6,0),"")</f>
        <v>فرنساوى</v>
      </c>
      <c r="G1" s="174"/>
      <c r="H1" s="174"/>
      <c r="I1" s="174"/>
      <c r="K1" s="25" t="str">
        <f>IF(F1="عربى",HYPERLINK("[عمل طلبية.xlsx]طباعة!A1","طباعة"),IF(F1="إنجليزى",HYPERLINK("[عمل طلبية.xlsx]EN!B3","EN"),IF(F1="فرنساوى",HYPERLINK("[عمل طلبية.xlsx]FR!B3","FR"),"")))</f>
        <v>FR</v>
      </c>
    </row>
    <row r="2" spans="1:15" ht="30" customHeight="1">
      <c r="A2" s="84" t="s">
        <v>1</v>
      </c>
      <c r="B2" s="86" t="s">
        <v>162</v>
      </c>
    </row>
    <row r="3" spans="1:15" ht="30" customHeight="1">
      <c r="A3" s="84" t="s">
        <v>2</v>
      </c>
      <c r="B3" s="83" t="str">
        <f>IFERROR(INDEX('البيانات '!$A$4:$A$1002,MATCH($B$2,'البيانات '!$B$4:$B$1002,0)),"")</f>
        <v>X23.01</v>
      </c>
      <c r="I3" s="1" t="s">
        <v>33</v>
      </c>
      <c r="J3" s="27" t="s">
        <v>8</v>
      </c>
      <c r="K3" s="26" t="s">
        <v>9</v>
      </c>
      <c r="L3" s="30" t="s">
        <v>10</v>
      </c>
      <c r="M3" s="3" t="s">
        <v>12</v>
      </c>
      <c r="N3" s="3" t="s">
        <v>13</v>
      </c>
      <c r="O3" s="1" t="s">
        <v>14</v>
      </c>
    </row>
    <row r="4" spans="1:15" ht="30" customHeight="1">
      <c r="A4" s="75" t="s">
        <v>3</v>
      </c>
      <c r="B4" s="76"/>
      <c r="C4" s="77"/>
      <c r="D4" s="85" t="s">
        <v>4</v>
      </c>
      <c r="E4" s="77"/>
      <c r="F4" s="85" t="s">
        <v>5</v>
      </c>
      <c r="G4" s="91"/>
      <c r="H4" s="85" t="s">
        <v>6</v>
      </c>
      <c r="I4" s="168"/>
      <c r="J4" s="78"/>
      <c r="K4" s="78"/>
      <c r="L4" s="79"/>
      <c r="M4" s="77"/>
      <c r="N4" s="77"/>
      <c r="O4" s="77"/>
    </row>
    <row r="5" spans="1:15" ht="30" customHeight="1">
      <c r="A5" s="75" t="s">
        <v>3</v>
      </c>
      <c r="B5" s="76"/>
      <c r="C5" s="77"/>
      <c r="D5" s="85" t="s">
        <v>4</v>
      </c>
      <c r="E5" s="77"/>
      <c r="F5" s="85" t="s">
        <v>5</v>
      </c>
      <c r="G5" s="77"/>
      <c r="H5" s="85" t="s">
        <v>6</v>
      </c>
      <c r="I5" s="168"/>
      <c r="J5" s="78"/>
      <c r="K5" s="78"/>
      <c r="L5" s="79"/>
      <c r="M5" s="77"/>
      <c r="N5" s="77"/>
      <c r="O5" s="77"/>
    </row>
    <row r="6" spans="1:15" ht="30" customHeight="1">
      <c r="A6" s="75" t="s">
        <v>3</v>
      </c>
      <c r="B6" s="76"/>
      <c r="C6" s="77"/>
      <c r="D6" s="85" t="s">
        <v>4</v>
      </c>
      <c r="E6" s="77"/>
      <c r="F6" s="85" t="s">
        <v>5</v>
      </c>
      <c r="G6" s="77"/>
      <c r="H6" s="85" t="s">
        <v>6</v>
      </c>
      <c r="I6" s="168"/>
      <c r="J6" s="78"/>
      <c r="K6" s="78"/>
      <c r="L6" s="79"/>
      <c r="M6" s="77"/>
      <c r="N6" s="77"/>
      <c r="O6" s="77"/>
    </row>
    <row r="7" spans="1:15" ht="30" customHeight="1">
      <c r="A7" s="75" t="s">
        <v>3</v>
      </c>
      <c r="B7" s="76"/>
      <c r="C7" s="77"/>
      <c r="D7" s="85" t="s">
        <v>4</v>
      </c>
      <c r="E7" s="77"/>
      <c r="F7" s="85" t="s">
        <v>5</v>
      </c>
      <c r="G7" s="77"/>
      <c r="H7" s="85" t="s">
        <v>6</v>
      </c>
      <c r="I7" s="168"/>
      <c r="J7" s="78"/>
      <c r="K7" s="78"/>
      <c r="L7" s="79"/>
      <c r="M7" s="77"/>
      <c r="N7" s="77"/>
      <c r="O7" s="77"/>
    </row>
    <row r="8" spans="1:15" ht="30" customHeight="1">
      <c r="A8" s="75" t="s">
        <v>3</v>
      </c>
      <c r="B8" s="76"/>
      <c r="C8" s="77"/>
      <c r="D8" s="85" t="s">
        <v>4</v>
      </c>
      <c r="E8" s="77"/>
      <c r="F8" s="85" t="s">
        <v>5</v>
      </c>
      <c r="G8" s="77"/>
      <c r="H8" s="85" t="s">
        <v>6</v>
      </c>
      <c r="I8" s="168"/>
      <c r="J8" s="78"/>
      <c r="K8" s="78"/>
      <c r="L8" s="79"/>
      <c r="M8" s="77"/>
      <c r="N8" s="77"/>
      <c r="O8" s="77"/>
    </row>
    <row r="9" spans="1:15" ht="30" customHeight="1">
      <c r="A9" s="75" t="s">
        <v>3</v>
      </c>
      <c r="B9" s="76"/>
      <c r="C9" s="77"/>
      <c r="D9" s="85" t="s">
        <v>4</v>
      </c>
      <c r="E9" s="77"/>
      <c r="F9" s="85" t="s">
        <v>5</v>
      </c>
      <c r="G9" s="77"/>
      <c r="H9" s="85" t="s">
        <v>6</v>
      </c>
      <c r="I9" s="168"/>
      <c r="J9" s="78"/>
      <c r="K9" s="78"/>
      <c r="L9" s="79"/>
      <c r="M9" s="77"/>
      <c r="N9" s="77"/>
      <c r="O9" s="77"/>
    </row>
    <row r="10" spans="1:15" ht="30" customHeight="1">
      <c r="A10" s="75" t="s">
        <v>3</v>
      </c>
      <c r="B10" s="77"/>
      <c r="C10" s="77"/>
      <c r="D10" s="85" t="s">
        <v>4</v>
      </c>
      <c r="E10" s="77"/>
      <c r="F10" s="85" t="s">
        <v>5</v>
      </c>
      <c r="G10" s="77"/>
      <c r="H10" s="85" t="s">
        <v>6</v>
      </c>
      <c r="I10" s="168"/>
      <c r="J10" s="78"/>
      <c r="K10" s="78"/>
      <c r="L10" s="79"/>
      <c r="M10" s="77"/>
      <c r="N10" s="77"/>
      <c r="O10" s="77"/>
    </row>
    <row r="11" spans="1:15" ht="30" customHeight="1">
      <c r="A11" s="75" t="s">
        <v>3</v>
      </c>
      <c r="B11" s="77"/>
      <c r="C11" s="77"/>
      <c r="D11" s="85" t="s">
        <v>4</v>
      </c>
      <c r="E11" s="77"/>
      <c r="F11" s="85" t="s">
        <v>5</v>
      </c>
      <c r="G11" s="77"/>
      <c r="H11" s="85" t="s">
        <v>6</v>
      </c>
      <c r="I11" s="168"/>
      <c r="J11" s="78"/>
      <c r="K11" s="78"/>
      <c r="L11" s="79"/>
      <c r="M11" s="77"/>
      <c r="N11" s="77"/>
      <c r="O11" s="77"/>
    </row>
    <row r="12" spans="1:15" ht="30" customHeight="1">
      <c r="A12" s="75" t="s">
        <v>3</v>
      </c>
      <c r="B12" s="77"/>
      <c r="C12" s="77"/>
      <c r="D12" s="85" t="s">
        <v>4</v>
      </c>
      <c r="E12" s="77"/>
      <c r="F12" s="85" t="s">
        <v>5</v>
      </c>
      <c r="G12" s="77"/>
      <c r="H12" s="85" t="s">
        <v>6</v>
      </c>
      <c r="I12" s="168"/>
      <c r="J12" s="78"/>
      <c r="K12" s="78"/>
      <c r="L12" s="79"/>
      <c r="M12" s="77"/>
      <c r="N12" s="77"/>
      <c r="O12" s="77"/>
    </row>
    <row r="13" spans="1:15" ht="30" customHeight="1">
      <c r="A13" s="75" t="s">
        <v>3</v>
      </c>
      <c r="B13" s="77"/>
      <c r="C13" s="77"/>
      <c r="D13" s="85" t="s">
        <v>4</v>
      </c>
      <c r="E13" s="77"/>
      <c r="F13" s="85" t="s">
        <v>5</v>
      </c>
      <c r="G13" s="77"/>
      <c r="H13" s="85" t="s">
        <v>6</v>
      </c>
      <c r="I13" s="168"/>
      <c r="J13" s="78"/>
      <c r="K13" s="78"/>
      <c r="L13" s="79"/>
      <c r="M13" s="77"/>
      <c r="N13" s="77"/>
      <c r="O13" s="77"/>
    </row>
    <row r="14" spans="1:15" ht="36" customHeight="1">
      <c r="A14" s="2" t="s">
        <v>7</v>
      </c>
      <c r="B14" s="4">
        <v>43396</v>
      </c>
    </row>
    <row r="15" spans="1:15" ht="50.25" customHeight="1">
      <c r="A15" s="2" t="s">
        <v>11</v>
      </c>
      <c r="B15" s="172">
        <f>IFERROR(VLOOKUP(B3,'البيانات '!A4:C79,3,0),"")</f>
        <v>0</v>
      </c>
      <c r="C15" s="172"/>
      <c r="D15" s="172"/>
      <c r="E15" s="172"/>
      <c r="F15" s="172"/>
      <c r="G15" s="172"/>
      <c r="H15" s="172"/>
      <c r="I15" s="172"/>
      <c r="J15" s="172"/>
      <c r="K15" s="172"/>
      <c r="L15" s="172"/>
    </row>
    <row r="16" spans="1:15" ht="66.75" customHeight="1">
      <c r="A16" s="2" t="s">
        <v>24</v>
      </c>
      <c r="B16" s="172">
        <f>IFERROR(VLOOKUP(B3,'البيانات '!A4:E79,5,0),"")</f>
        <v>0</v>
      </c>
      <c r="C16" s="172"/>
      <c r="D16" s="172"/>
      <c r="E16" s="172"/>
      <c r="F16" s="172"/>
      <c r="G16" s="172"/>
      <c r="H16" s="172"/>
      <c r="I16" s="172"/>
      <c r="J16" s="172"/>
      <c r="K16" s="172"/>
      <c r="L16" s="172"/>
    </row>
    <row r="17" ht="30" customHeight="1"/>
    <row r="18" ht="30" customHeight="1"/>
  </sheetData>
  <protectedRanges>
    <protectedRange password="CC15" sqref="A4:O14" name="Range1"/>
  </protectedRanges>
  <dataConsolidate/>
  <mergeCells count="4">
    <mergeCell ref="B16:L16"/>
    <mergeCell ref="B15:L15"/>
    <mergeCell ref="D1:E1"/>
    <mergeCell ref="F1:I1"/>
  </mergeCells>
  <pageMargins left="0.7" right="0.7" top="0.75" bottom="0.75" header="0.3" footer="0.3"/>
  <pageSetup orientation="portrait" horizontalDpi="4294967295" verticalDpi="4294967295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'البيانات '!$B$3:$B$71</xm:f>
          </x14:formula1>
          <xm:sqref>B2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9"/>
  <sheetViews>
    <sheetView showGridLines="0" showZeros="0" rightToLeft="1" view="pageBreakPreview" zoomScale="130" zoomScaleNormal="145" zoomScaleSheetLayoutView="130" workbookViewId="0"/>
  </sheetViews>
  <sheetFormatPr defaultRowHeight="18.75"/>
  <cols>
    <col min="1" max="1" width="18" style="5" customWidth="1"/>
    <col min="2" max="2" width="22.5703125" style="5" customWidth="1"/>
    <col min="3" max="3" width="6.7109375" style="6" customWidth="1"/>
    <col min="4" max="5" width="4.7109375" style="6" customWidth="1"/>
    <col min="6" max="6" width="5.5703125" style="6" customWidth="1"/>
    <col min="7" max="8" width="4.7109375" style="6" customWidth="1"/>
    <col min="9" max="9" width="9.7109375" style="5" customWidth="1"/>
    <col min="10" max="10" width="6.7109375" style="5" customWidth="1"/>
    <col min="11" max="11" width="13.140625" style="5" customWidth="1"/>
    <col min="12" max="12" width="17.42578125" style="5" customWidth="1"/>
    <col min="13" max="13" width="13.42578125" style="5" customWidth="1"/>
    <col min="14" max="14" width="11.42578125" style="5" customWidth="1"/>
    <col min="15" max="16384" width="9.140625" style="5"/>
  </cols>
  <sheetData>
    <row r="1" spans="1:14">
      <c r="B1" s="204" t="s">
        <v>25</v>
      </c>
      <c r="C1" s="204"/>
      <c r="D1" s="204"/>
      <c r="E1" s="205" t="str">
        <f>'تجهيز الطلبية'!B1</f>
        <v>السنغال</v>
      </c>
      <c r="F1" s="205"/>
      <c r="G1" s="205"/>
      <c r="I1" s="213" t="s">
        <v>27</v>
      </c>
      <c r="J1" s="213"/>
      <c r="K1" s="214">
        <f>'تجهيز الطلبية'!B16</f>
        <v>0</v>
      </c>
      <c r="L1" s="214"/>
      <c r="M1" s="214"/>
      <c r="N1" s="214"/>
    </row>
    <row r="2" spans="1:14">
      <c r="B2" s="204"/>
      <c r="C2" s="204"/>
      <c r="D2" s="204"/>
      <c r="E2" s="205"/>
      <c r="F2" s="205"/>
      <c r="G2" s="205"/>
      <c r="I2" s="37"/>
      <c r="J2" s="37"/>
      <c r="K2" s="214"/>
      <c r="L2" s="214"/>
      <c r="M2" s="214"/>
      <c r="N2" s="214"/>
    </row>
    <row r="3" spans="1:14" ht="24" customHeight="1">
      <c r="A3" s="39" t="s">
        <v>1</v>
      </c>
      <c r="B3" s="212" t="str">
        <f>'تجهيز الطلبية'!B2</f>
        <v>جودت ارديم</v>
      </c>
      <c r="C3" s="212"/>
      <c r="D3" s="212"/>
      <c r="E3" s="212"/>
      <c r="F3" s="212"/>
      <c r="G3" s="212"/>
      <c r="H3" s="212"/>
      <c r="I3" s="212"/>
      <c r="J3" s="37"/>
      <c r="K3" s="214"/>
      <c r="L3" s="214"/>
      <c r="M3" s="214"/>
      <c r="N3" s="214"/>
    </row>
    <row r="4" spans="1:14" ht="24" customHeight="1">
      <c r="K4" s="214"/>
      <c r="L4" s="214"/>
      <c r="M4" s="214"/>
      <c r="N4" s="214"/>
    </row>
    <row r="5" spans="1:14" ht="19.899999999999999" customHeight="1">
      <c r="A5" s="188">
        <f>'تجهيز الطلبية'!B4</f>
        <v>0</v>
      </c>
      <c r="B5" s="188"/>
      <c r="C5" s="33">
        <f>'تجهيز الطلبية'!C4</f>
        <v>0</v>
      </c>
      <c r="D5" s="34" t="str">
        <f>'تجهيز الطلبية'!D4</f>
        <v>علبة</v>
      </c>
      <c r="E5" s="33">
        <f>'تجهيز الطلبية'!E4</f>
        <v>0</v>
      </c>
      <c r="F5" s="34" t="str">
        <f>'تجهيز الطلبية'!F4</f>
        <v>قطعة</v>
      </c>
      <c r="G5" s="33">
        <f>'تجهيز الطلبية'!G4</f>
        <v>0</v>
      </c>
      <c r="H5" s="34" t="str">
        <f>'تجهيز الطلبية'!H4</f>
        <v>جرام</v>
      </c>
      <c r="I5" s="35"/>
    </row>
    <row r="6" spans="1:14" ht="19.899999999999999" customHeight="1" thickBot="1">
      <c r="K6" s="189" t="s">
        <v>38</v>
      </c>
      <c r="L6" s="190"/>
      <c r="M6" s="190"/>
      <c r="N6" s="191"/>
    </row>
    <row r="7" spans="1:14" ht="19.899999999999999" customHeight="1" thickTop="1">
      <c r="A7" s="192" t="s">
        <v>36</v>
      </c>
      <c r="B7" s="193"/>
      <c r="D7" s="194" t="s">
        <v>37</v>
      </c>
      <c r="E7" s="195"/>
      <c r="F7" s="195"/>
      <c r="G7" s="195"/>
      <c r="H7" s="195"/>
      <c r="I7" s="196"/>
      <c r="K7" s="9" t="s">
        <v>9</v>
      </c>
      <c r="L7" s="31">
        <f>B12</f>
        <v>0</v>
      </c>
      <c r="M7" s="11" t="str">
        <f>'تجهيز الطلبية'!B3</f>
        <v>X23.01</v>
      </c>
      <c r="N7" s="40">
        <f>'تجهيز الطلبية'!L4</f>
        <v>0</v>
      </c>
    </row>
    <row r="8" spans="1:14" ht="19.899999999999999" customHeight="1">
      <c r="A8" s="15" t="s">
        <v>16</v>
      </c>
      <c r="B8" s="16">
        <f>'تجهيز الطلبية'!B14</f>
        <v>43396</v>
      </c>
      <c r="D8" s="197" t="str">
        <f>A8</f>
        <v>تاريــــــخ إنتـــــــاج</v>
      </c>
      <c r="E8" s="198"/>
      <c r="F8" s="198"/>
      <c r="G8" s="199">
        <f>B8</f>
        <v>43396</v>
      </c>
      <c r="H8" s="198"/>
      <c r="I8" s="200"/>
      <c r="K8" s="9" t="s">
        <v>20</v>
      </c>
      <c r="L8" s="12">
        <f>G8</f>
        <v>43396</v>
      </c>
      <c r="M8" s="23"/>
      <c r="N8" s="24"/>
    </row>
    <row r="9" spans="1:14" ht="19.899999999999999" customHeight="1">
      <c r="A9" s="17" t="s">
        <v>17</v>
      </c>
      <c r="B9" s="18">
        <f>EDATE('تجهيز الطلبية'!B14,'تجهيز الطلبية'!J4)-1</f>
        <v>43395</v>
      </c>
      <c r="D9" s="175" t="str">
        <f>A9</f>
        <v>تاريــــــخ إنتــــهاء</v>
      </c>
      <c r="E9" s="176"/>
      <c r="F9" s="176"/>
      <c r="G9" s="201">
        <f>B9</f>
        <v>43395</v>
      </c>
      <c r="H9" s="176"/>
      <c r="I9" s="177"/>
      <c r="K9" s="9" t="s">
        <v>21</v>
      </c>
      <c r="L9" s="12">
        <f>G9</f>
        <v>43395</v>
      </c>
      <c r="M9" s="23"/>
      <c r="N9" s="24"/>
    </row>
    <row r="10" spans="1:14" ht="19.899999999999999" customHeight="1">
      <c r="A10" s="17" t="s">
        <v>18</v>
      </c>
      <c r="B10" s="19">
        <f>G5</f>
        <v>0</v>
      </c>
      <c r="D10" s="175" t="str">
        <f>A10</f>
        <v>الوزن</v>
      </c>
      <c r="E10" s="176"/>
      <c r="F10" s="176"/>
      <c r="G10" s="202">
        <f>MROUND(G5*E5,5)</f>
        <v>0</v>
      </c>
      <c r="H10" s="202"/>
      <c r="I10" s="203"/>
      <c r="K10" s="9" t="s">
        <v>22</v>
      </c>
      <c r="L10" s="13">
        <f>MROUND(G5*E5*C5,5)</f>
        <v>0</v>
      </c>
      <c r="M10" s="10" t="s">
        <v>23</v>
      </c>
      <c r="N10" s="171">
        <f>'تجهيز الطلبية'!I4</f>
        <v>0</v>
      </c>
    </row>
    <row r="11" spans="1:14" ht="19.899999999999999" customHeight="1">
      <c r="A11" s="17" t="s">
        <v>19</v>
      </c>
      <c r="B11" s="20">
        <f>'تجهيز الطلبية'!M4</f>
        <v>0</v>
      </c>
      <c r="D11" s="175" t="s">
        <v>13</v>
      </c>
      <c r="E11" s="176"/>
      <c r="F11" s="176"/>
      <c r="G11" s="206">
        <f>'تجهيز الطلبية'!N4</f>
        <v>0</v>
      </c>
      <c r="H11" s="206"/>
      <c r="I11" s="207"/>
      <c r="K11" s="178" t="s">
        <v>11</v>
      </c>
      <c r="L11" s="208">
        <f>'تجهيز الطلبية'!B15</f>
        <v>0</v>
      </c>
      <c r="M11" s="208"/>
      <c r="N11" s="209"/>
    </row>
    <row r="12" spans="1:14" ht="19.899999999999999" customHeight="1" thickBot="1">
      <c r="A12" s="21" t="s">
        <v>9</v>
      </c>
      <c r="B12" s="22">
        <f>'تجهيز الطلبية'!K4</f>
        <v>0</v>
      </c>
      <c r="D12" s="184" t="str">
        <f>A12</f>
        <v>رقم الدفعة</v>
      </c>
      <c r="E12" s="185"/>
      <c r="F12" s="185"/>
      <c r="G12" s="185">
        <f>B12</f>
        <v>0</v>
      </c>
      <c r="H12" s="185"/>
      <c r="I12" s="187"/>
      <c r="K12" s="178"/>
      <c r="L12" s="208"/>
      <c r="M12" s="208"/>
      <c r="N12" s="209"/>
    </row>
    <row r="13" spans="1:14" ht="19.899999999999999" customHeight="1" thickTop="1" thickBot="1">
      <c r="K13" s="179"/>
      <c r="L13" s="210"/>
      <c r="M13" s="210"/>
      <c r="N13" s="211"/>
    </row>
    <row r="14" spans="1:14" ht="19.899999999999999" customHeight="1" thickTop="1"/>
    <row r="15" spans="1:14" ht="19.899999999999999" customHeight="1">
      <c r="A15" s="188">
        <f>'تجهيز الطلبية'!B5</f>
        <v>0</v>
      </c>
      <c r="B15" s="188"/>
      <c r="C15" s="36">
        <f>'تجهيز الطلبية'!C5</f>
        <v>0</v>
      </c>
      <c r="D15" s="35" t="str">
        <f>'تجهيز الطلبية'!D5</f>
        <v>علبة</v>
      </c>
      <c r="E15" s="36">
        <f>'تجهيز الطلبية'!E5</f>
        <v>0</v>
      </c>
      <c r="F15" s="35" t="str">
        <f>'تجهيز الطلبية'!F5</f>
        <v>قطعة</v>
      </c>
      <c r="G15" s="36">
        <f>'تجهيز الطلبية'!G5</f>
        <v>0</v>
      </c>
      <c r="H15" s="35" t="str">
        <f>'تجهيز الطلبية'!H5</f>
        <v>جرام</v>
      </c>
      <c r="I15" s="35"/>
      <c r="J15" s="7"/>
      <c r="K15" s="7"/>
      <c r="L15" s="7"/>
      <c r="M15" s="7"/>
      <c r="N15" s="7"/>
    </row>
    <row r="16" spans="1:14" ht="19.899999999999999" customHeight="1" thickBot="1">
      <c r="A16" s="7"/>
      <c r="B16" s="7"/>
      <c r="I16" s="7"/>
      <c r="J16" s="7"/>
      <c r="K16" s="189" t="str">
        <f>K6</f>
        <v>طبـاعــة الكـــــرتونـــــــــــة</v>
      </c>
      <c r="L16" s="190"/>
      <c r="M16" s="190"/>
      <c r="N16" s="191"/>
    </row>
    <row r="17" spans="1:14" ht="19.899999999999999" customHeight="1" thickTop="1">
      <c r="A17" s="192" t="str">
        <f>A7</f>
        <v>طباعــــة الباكــو / الكيس</v>
      </c>
      <c r="B17" s="193"/>
      <c r="D17" s="194" t="str">
        <f>D7</f>
        <v>طبـاعــة العلبـــــــــــــــــــــــــــــــــــــة</v>
      </c>
      <c r="E17" s="195"/>
      <c r="F17" s="195"/>
      <c r="G17" s="195"/>
      <c r="H17" s="195"/>
      <c r="I17" s="196"/>
      <c r="J17" s="7"/>
      <c r="K17" s="9" t="s">
        <v>9</v>
      </c>
      <c r="L17" s="31">
        <f>B22</f>
        <v>0</v>
      </c>
      <c r="M17" s="11" t="str">
        <f>M7</f>
        <v>X23.01</v>
      </c>
      <c r="N17" s="40">
        <f>'تجهيز الطلبية'!L5</f>
        <v>0</v>
      </c>
    </row>
    <row r="18" spans="1:14" ht="19.899999999999999" customHeight="1">
      <c r="A18" s="15" t="s">
        <v>16</v>
      </c>
      <c r="B18" s="16">
        <f>B8</f>
        <v>43396</v>
      </c>
      <c r="D18" s="197" t="str">
        <f>A18</f>
        <v>تاريــــــخ إنتـــــــاج</v>
      </c>
      <c r="E18" s="198"/>
      <c r="F18" s="198"/>
      <c r="G18" s="199">
        <f>B8</f>
        <v>43396</v>
      </c>
      <c r="H18" s="198"/>
      <c r="I18" s="200"/>
      <c r="J18" s="7"/>
      <c r="K18" s="9" t="s">
        <v>20</v>
      </c>
      <c r="L18" s="12">
        <f>B18</f>
        <v>43396</v>
      </c>
      <c r="M18" s="23"/>
      <c r="N18" s="24"/>
    </row>
    <row r="19" spans="1:14" ht="19.899999999999999" customHeight="1">
      <c r="A19" s="17" t="s">
        <v>17</v>
      </c>
      <c r="B19" s="18">
        <f>EDATE('تجهيز الطلبية'!B14,'تجهيز الطلبية'!J5)-1</f>
        <v>43395</v>
      </c>
      <c r="D19" s="175" t="str">
        <f>A19</f>
        <v>تاريــــــخ إنتــــهاء</v>
      </c>
      <c r="E19" s="176"/>
      <c r="F19" s="176"/>
      <c r="G19" s="201">
        <f>B19</f>
        <v>43395</v>
      </c>
      <c r="H19" s="176"/>
      <c r="I19" s="177"/>
      <c r="J19" s="7"/>
      <c r="K19" s="9" t="s">
        <v>21</v>
      </c>
      <c r="L19" s="12">
        <f>G19</f>
        <v>43395</v>
      </c>
      <c r="M19" s="23"/>
      <c r="N19" s="24"/>
    </row>
    <row r="20" spans="1:14" ht="19.899999999999999" customHeight="1">
      <c r="A20" s="17" t="s">
        <v>18</v>
      </c>
      <c r="B20" s="19">
        <f>G15</f>
        <v>0</v>
      </c>
      <c r="D20" s="175" t="str">
        <f>A20</f>
        <v>الوزن</v>
      </c>
      <c r="E20" s="176"/>
      <c r="F20" s="176"/>
      <c r="G20" s="202">
        <f>MROUND(G15*E15,5)</f>
        <v>0</v>
      </c>
      <c r="H20" s="202"/>
      <c r="I20" s="203"/>
      <c r="J20" s="7"/>
      <c r="K20" s="9" t="s">
        <v>22</v>
      </c>
      <c r="L20" s="13">
        <f>MROUND(G15*E15*C15,5)</f>
        <v>0</v>
      </c>
      <c r="M20" s="10" t="s">
        <v>23</v>
      </c>
      <c r="N20" s="169">
        <f>'تجهيز الطلبية'!I5</f>
        <v>0</v>
      </c>
    </row>
    <row r="21" spans="1:14" ht="19.899999999999999" customHeight="1">
      <c r="A21" s="17" t="s">
        <v>19</v>
      </c>
      <c r="B21" s="70">
        <f>'تجهيز الطلبية'!M5</f>
        <v>0</v>
      </c>
      <c r="D21" s="175" t="s">
        <v>13</v>
      </c>
      <c r="E21" s="176"/>
      <c r="F21" s="176"/>
      <c r="G21" s="176">
        <f>'تجهيز الطلبية'!N5</f>
        <v>0</v>
      </c>
      <c r="H21" s="176"/>
      <c r="I21" s="177"/>
      <c r="J21" s="7"/>
      <c r="K21" s="178" t="s">
        <v>11</v>
      </c>
      <c r="L21" s="180">
        <f>L11</f>
        <v>0</v>
      </c>
      <c r="M21" s="180"/>
      <c r="N21" s="181"/>
    </row>
    <row r="22" spans="1:14" ht="19.899999999999999" customHeight="1" thickBot="1">
      <c r="A22" s="21" t="s">
        <v>9</v>
      </c>
      <c r="B22" s="28">
        <f>'تجهيز الطلبية'!K5</f>
        <v>0</v>
      </c>
      <c r="D22" s="184" t="str">
        <f>A22</f>
        <v>رقم الدفعة</v>
      </c>
      <c r="E22" s="185"/>
      <c r="F22" s="185"/>
      <c r="G22" s="186">
        <f>B22</f>
        <v>0</v>
      </c>
      <c r="H22" s="185"/>
      <c r="I22" s="187"/>
      <c r="J22" s="7"/>
      <c r="K22" s="178"/>
      <c r="L22" s="180"/>
      <c r="M22" s="180"/>
      <c r="N22" s="181"/>
    </row>
    <row r="23" spans="1:14" ht="19.899999999999999" customHeight="1" thickTop="1" thickBot="1">
      <c r="A23" s="7"/>
      <c r="B23" s="7"/>
      <c r="I23" s="7"/>
      <c r="J23" s="7"/>
      <c r="K23" s="179"/>
      <c r="L23" s="182"/>
      <c r="M23" s="182"/>
      <c r="N23" s="183"/>
    </row>
    <row r="24" spans="1:14" ht="19.899999999999999" customHeight="1" thickTop="1"/>
    <row r="25" spans="1:14" ht="19.899999999999999" customHeight="1">
      <c r="A25" s="188">
        <f>'تجهيز الطلبية'!B6</f>
        <v>0</v>
      </c>
      <c r="B25" s="188"/>
      <c r="C25" s="33">
        <f>'تجهيز الطلبية'!C6</f>
        <v>0</v>
      </c>
      <c r="D25" s="34" t="str">
        <f>'تجهيز الطلبية'!D6</f>
        <v>علبة</v>
      </c>
      <c r="E25" s="33">
        <f>'تجهيز الطلبية'!E6</f>
        <v>0</v>
      </c>
      <c r="F25" s="34" t="str">
        <f>'تجهيز الطلبية'!F6</f>
        <v>قطعة</v>
      </c>
      <c r="G25" s="33">
        <f>'تجهيز الطلبية'!G6</f>
        <v>0</v>
      </c>
      <c r="H25" s="34" t="str">
        <f>'تجهيز الطلبية'!H6</f>
        <v>جرام</v>
      </c>
      <c r="I25" s="35"/>
      <c r="J25" s="7"/>
      <c r="K25" s="7"/>
      <c r="L25" s="7"/>
      <c r="M25" s="7"/>
      <c r="N25" s="7"/>
    </row>
    <row r="26" spans="1:14" ht="19.899999999999999" customHeight="1" thickBot="1">
      <c r="A26" s="7"/>
      <c r="B26" s="7"/>
      <c r="I26" s="7"/>
      <c r="J26" s="7"/>
      <c r="K26" s="189" t="str">
        <f>K6</f>
        <v>طبـاعــة الكـــــرتونـــــــــــة</v>
      </c>
      <c r="L26" s="190"/>
      <c r="M26" s="190"/>
      <c r="N26" s="191"/>
    </row>
    <row r="27" spans="1:14" ht="19.899999999999999" customHeight="1" thickTop="1">
      <c r="A27" s="192" t="str">
        <f>A7</f>
        <v>طباعــــة الباكــو / الكيس</v>
      </c>
      <c r="B27" s="193"/>
      <c r="D27" s="194" t="str">
        <f>D7</f>
        <v>طبـاعــة العلبـــــــــــــــــــــــــــــــــــــة</v>
      </c>
      <c r="E27" s="195"/>
      <c r="F27" s="195"/>
      <c r="G27" s="195"/>
      <c r="H27" s="195"/>
      <c r="I27" s="196"/>
      <c r="J27" s="7"/>
      <c r="K27" s="9" t="s">
        <v>9</v>
      </c>
      <c r="L27" s="31">
        <f>B32</f>
        <v>0</v>
      </c>
      <c r="M27" s="11" t="str">
        <f>M7</f>
        <v>X23.01</v>
      </c>
      <c r="N27" s="40">
        <f>'تجهيز الطلبية'!L6</f>
        <v>0</v>
      </c>
    </row>
    <row r="28" spans="1:14" ht="19.899999999999999" customHeight="1">
      <c r="A28" s="15" t="s">
        <v>16</v>
      </c>
      <c r="B28" s="16">
        <f>B18</f>
        <v>43396</v>
      </c>
      <c r="D28" s="197" t="str">
        <f>A28</f>
        <v>تاريــــــخ إنتـــــــاج</v>
      </c>
      <c r="E28" s="198"/>
      <c r="F28" s="198"/>
      <c r="G28" s="199">
        <f>B8</f>
        <v>43396</v>
      </c>
      <c r="H28" s="198"/>
      <c r="I28" s="200"/>
      <c r="J28" s="7"/>
      <c r="K28" s="9" t="s">
        <v>20</v>
      </c>
      <c r="L28" s="12">
        <f>B8</f>
        <v>43396</v>
      </c>
      <c r="M28" s="23"/>
      <c r="N28" s="24"/>
    </row>
    <row r="29" spans="1:14" ht="19.899999999999999" customHeight="1">
      <c r="A29" s="17" t="s">
        <v>17</v>
      </c>
      <c r="B29" s="18">
        <f>EDATE('تجهيز الطلبية'!B14,'تجهيز الطلبية'!J6)-1</f>
        <v>43395</v>
      </c>
      <c r="D29" s="175" t="str">
        <f>A29</f>
        <v>تاريــــــخ إنتــــهاء</v>
      </c>
      <c r="E29" s="176"/>
      <c r="F29" s="176"/>
      <c r="G29" s="201">
        <f>B29</f>
        <v>43395</v>
      </c>
      <c r="H29" s="176"/>
      <c r="I29" s="177"/>
      <c r="J29" s="7"/>
      <c r="K29" s="9" t="s">
        <v>21</v>
      </c>
      <c r="L29" s="12">
        <f>G29</f>
        <v>43395</v>
      </c>
      <c r="M29" s="23"/>
      <c r="N29" s="24"/>
    </row>
    <row r="30" spans="1:14" ht="19.899999999999999" customHeight="1">
      <c r="A30" s="17" t="s">
        <v>18</v>
      </c>
      <c r="B30" s="19">
        <f>G25</f>
        <v>0</v>
      </c>
      <c r="D30" s="175" t="str">
        <f>A30</f>
        <v>الوزن</v>
      </c>
      <c r="E30" s="176"/>
      <c r="F30" s="176"/>
      <c r="G30" s="202">
        <f>MROUND(G25*E25,5)</f>
        <v>0</v>
      </c>
      <c r="H30" s="202"/>
      <c r="I30" s="203"/>
      <c r="J30" s="7"/>
      <c r="K30" s="9" t="s">
        <v>22</v>
      </c>
      <c r="L30" s="13">
        <f>MROUND(G25*E25*C25,5)</f>
        <v>0</v>
      </c>
      <c r="M30" s="10" t="s">
        <v>23</v>
      </c>
      <c r="N30" s="169">
        <f>'تجهيز الطلبية'!I6</f>
        <v>0</v>
      </c>
    </row>
    <row r="31" spans="1:14" ht="19.899999999999999" customHeight="1">
      <c r="A31" s="17" t="s">
        <v>19</v>
      </c>
      <c r="B31" s="20">
        <f>'تجهيز الطلبية'!M6</f>
        <v>0</v>
      </c>
      <c r="D31" s="175" t="s">
        <v>13</v>
      </c>
      <c r="E31" s="176"/>
      <c r="F31" s="176"/>
      <c r="G31" s="176">
        <f>'تجهيز الطلبية'!N6</f>
        <v>0</v>
      </c>
      <c r="H31" s="176"/>
      <c r="I31" s="177"/>
      <c r="J31" s="7"/>
      <c r="K31" s="178" t="s">
        <v>11</v>
      </c>
      <c r="L31" s="180">
        <f>L11</f>
        <v>0</v>
      </c>
      <c r="M31" s="180"/>
      <c r="N31" s="181"/>
    </row>
    <row r="32" spans="1:14" ht="19.899999999999999" customHeight="1" thickBot="1">
      <c r="A32" s="21" t="s">
        <v>9</v>
      </c>
      <c r="B32" s="28">
        <f>'تجهيز الطلبية'!K6</f>
        <v>0</v>
      </c>
      <c r="D32" s="184" t="str">
        <f>A32</f>
        <v>رقم الدفعة</v>
      </c>
      <c r="E32" s="185"/>
      <c r="F32" s="185"/>
      <c r="G32" s="186">
        <f>B32</f>
        <v>0</v>
      </c>
      <c r="H32" s="185"/>
      <c r="I32" s="187"/>
      <c r="J32" s="7"/>
      <c r="K32" s="178"/>
      <c r="L32" s="180"/>
      <c r="M32" s="180"/>
      <c r="N32" s="181"/>
    </row>
    <row r="33" spans="1:14" ht="19.899999999999999" customHeight="1" thickTop="1" thickBot="1">
      <c r="A33" s="7"/>
      <c r="B33" s="7"/>
      <c r="I33" s="7"/>
      <c r="J33" s="7"/>
      <c r="K33" s="179"/>
      <c r="L33" s="182"/>
      <c r="M33" s="182"/>
      <c r="N33" s="183"/>
    </row>
    <row r="34" spans="1:14" ht="19.899999999999999" customHeight="1" thickTop="1"/>
    <row r="35" spans="1:14" ht="19.899999999999999" customHeight="1">
      <c r="A35" s="188">
        <f>'تجهيز الطلبية'!B7</f>
        <v>0</v>
      </c>
      <c r="B35" s="188"/>
      <c r="C35" s="33">
        <f>'تجهيز الطلبية'!C7</f>
        <v>0</v>
      </c>
      <c r="D35" s="34" t="str">
        <f>'تجهيز الطلبية'!D7</f>
        <v>علبة</v>
      </c>
      <c r="E35" s="33">
        <f>'تجهيز الطلبية'!E7</f>
        <v>0</v>
      </c>
      <c r="F35" s="34" t="str">
        <f>'تجهيز الطلبية'!F7</f>
        <v>قطعة</v>
      </c>
      <c r="G35" s="33">
        <f>'تجهيز الطلبية'!G7</f>
        <v>0</v>
      </c>
      <c r="H35" s="33" t="str">
        <f>'تجهيز الطلبية'!H7</f>
        <v>جرام</v>
      </c>
      <c r="I35" s="33"/>
      <c r="J35" s="7"/>
      <c r="K35" s="7"/>
      <c r="L35" s="7"/>
      <c r="M35" s="7"/>
      <c r="N35" s="7"/>
    </row>
    <row r="36" spans="1:14" ht="19.899999999999999" customHeight="1" thickBot="1">
      <c r="A36" s="7"/>
      <c r="B36" s="7"/>
      <c r="I36" s="7"/>
      <c r="J36" s="7"/>
      <c r="K36" s="189" t="str">
        <f>K6</f>
        <v>طبـاعــة الكـــــرتونـــــــــــة</v>
      </c>
      <c r="L36" s="190"/>
      <c r="M36" s="190"/>
      <c r="N36" s="191"/>
    </row>
    <row r="37" spans="1:14" ht="19.899999999999999" customHeight="1" thickTop="1">
      <c r="A37" s="192" t="str">
        <f>A7</f>
        <v>طباعــــة الباكــو / الكيس</v>
      </c>
      <c r="B37" s="193"/>
      <c r="D37" s="194" t="str">
        <f>D7</f>
        <v>طبـاعــة العلبـــــــــــــــــــــــــــــــــــــة</v>
      </c>
      <c r="E37" s="195"/>
      <c r="F37" s="195"/>
      <c r="G37" s="195"/>
      <c r="H37" s="195"/>
      <c r="I37" s="196"/>
      <c r="J37" s="7"/>
      <c r="K37" s="9" t="s">
        <v>9</v>
      </c>
      <c r="L37" s="31">
        <f>B42</f>
        <v>0</v>
      </c>
      <c r="M37" s="11" t="str">
        <f>M7</f>
        <v>X23.01</v>
      </c>
      <c r="N37" s="40">
        <f>'تجهيز الطلبية'!L7</f>
        <v>0</v>
      </c>
    </row>
    <row r="38" spans="1:14" ht="19.899999999999999" customHeight="1">
      <c r="A38" s="15" t="s">
        <v>16</v>
      </c>
      <c r="B38" s="16">
        <f>B8</f>
        <v>43396</v>
      </c>
      <c r="D38" s="197" t="str">
        <f>A38</f>
        <v>تاريــــــخ إنتـــــــاج</v>
      </c>
      <c r="E38" s="198"/>
      <c r="F38" s="198"/>
      <c r="G38" s="199">
        <f>B8</f>
        <v>43396</v>
      </c>
      <c r="H38" s="198"/>
      <c r="I38" s="200"/>
      <c r="J38" s="7"/>
      <c r="K38" s="9" t="s">
        <v>20</v>
      </c>
      <c r="L38" s="12">
        <f>B8</f>
        <v>43396</v>
      </c>
      <c r="M38" s="23"/>
      <c r="N38" s="24"/>
    </row>
    <row r="39" spans="1:14" ht="19.899999999999999" customHeight="1">
      <c r="A39" s="17" t="s">
        <v>17</v>
      </c>
      <c r="B39" s="18">
        <f>EDATE('تجهيز الطلبية'!B14,'تجهيز الطلبية'!J7)-1</f>
        <v>43395</v>
      </c>
      <c r="D39" s="175" t="str">
        <f>A39</f>
        <v>تاريــــــخ إنتــــهاء</v>
      </c>
      <c r="E39" s="176"/>
      <c r="F39" s="176"/>
      <c r="G39" s="201">
        <f>B39</f>
        <v>43395</v>
      </c>
      <c r="H39" s="176"/>
      <c r="I39" s="177"/>
      <c r="J39" s="7"/>
      <c r="K39" s="9" t="s">
        <v>21</v>
      </c>
      <c r="L39" s="12">
        <f>G39</f>
        <v>43395</v>
      </c>
      <c r="M39" s="23"/>
      <c r="N39" s="24"/>
    </row>
    <row r="40" spans="1:14" ht="19.899999999999999" customHeight="1">
      <c r="A40" s="17" t="s">
        <v>18</v>
      </c>
      <c r="B40" s="19">
        <f>G35</f>
        <v>0</v>
      </c>
      <c r="D40" s="175" t="str">
        <f>A40</f>
        <v>الوزن</v>
      </c>
      <c r="E40" s="176"/>
      <c r="F40" s="176"/>
      <c r="G40" s="202">
        <f>MROUND(G35*E35,5)</f>
        <v>0</v>
      </c>
      <c r="H40" s="202"/>
      <c r="I40" s="203"/>
      <c r="J40" s="7"/>
      <c r="K40" s="9" t="s">
        <v>22</v>
      </c>
      <c r="L40" s="13">
        <f>MROUND(G35*E35*C35,5)</f>
        <v>0</v>
      </c>
      <c r="M40" s="10" t="s">
        <v>23</v>
      </c>
      <c r="N40" s="169">
        <f>'تجهيز الطلبية'!I7</f>
        <v>0</v>
      </c>
    </row>
    <row r="41" spans="1:14" ht="19.899999999999999" customHeight="1">
      <c r="A41" s="17" t="s">
        <v>19</v>
      </c>
      <c r="B41" s="20">
        <f>'تجهيز الطلبية'!M7</f>
        <v>0</v>
      </c>
      <c r="D41" s="175" t="s">
        <v>13</v>
      </c>
      <c r="E41" s="176"/>
      <c r="F41" s="176"/>
      <c r="G41" s="176">
        <f>'تجهيز الطلبية'!N7</f>
        <v>0</v>
      </c>
      <c r="H41" s="176"/>
      <c r="I41" s="177"/>
      <c r="J41" s="7"/>
      <c r="K41" s="178" t="s">
        <v>11</v>
      </c>
      <c r="L41" s="180">
        <f>L11</f>
        <v>0</v>
      </c>
      <c r="M41" s="180"/>
      <c r="N41" s="181"/>
    </row>
    <row r="42" spans="1:14" ht="19.899999999999999" customHeight="1" thickBot="1">
      <c r="A42" s="21" t="s">
        <v>9</v>
      </c>
      <c r="B42" s="28">
        <f>'تجهيز الطلبية'!K7</f>
        <v>0</v>
      </c>
      <c r="D42" s="184" t="str">
        <f>A42</f>
        <v>رقم الدفعة</v>
      </c>
      <c r="E42" s="185"/>
      <c r="F42" s="185"/>
      <c r="G42" s="186">
        <f>B42</f>
        <v>0</v>
      </c>
      <c r="H42" s="185"/>
      <c r="I42" s="187"/>
      <c r="J42" s="7"/>
      <c r="K42" s="178"/>
      <c r="L42" s="180"/>
      <c r="M42" s="180"/>
      <c r="N42" s="181"/>
    </row>
    <row r="43" spans="1:14" ht="19.899999999999999" customHeight="1" thickTop="1" thickBot="1">
      <c r="A43" s="7"/>
      <c r="B43" s="7"/>
      <c r="I43" s="7"/>
      <c r="J43" s="7"/>
      <c r="K43" s="179"/>
      <c r="L43" s="182"/>
      <c r="M43" s="182"/>
      <c r="N43" s="183"/>
    </row>
    <row r="44" spans="1:14" s="7" customFormat="1" ht="19.899999999999999" customHeight="1" thickTop="1">
      <c r="C44" s="6"/>
      <c r="D44" s="6"/>
      <c r="E44" s="6"/>
      <c r="F44" s="6"/>
      <c r="G44" s="6"/>
      <c r="H44" s="6"/>
      <c r="K44" s="10"/>
      <c r="L44" s="32"/>
      <c r="M44" s="32"/>
      <c r="N44" s="32"/>
    </row>
    <row r="45" spans="1:14" ht="19.899999999999999" customHeight="1">
      <c r="A45" s="188">
        <f>'تجهيز الطلبية'!B8</f>
        <v>0</v>
      </c>
      <c r="B45" s="188"/>
      <c r="C45" s="33">
        <f>'تجهيز الطلبية'!C8</f>
        <v>0</v>
      </c>
      <c r="D45" s="34" t="str">
        <f>'تجهيز الطلبية'!D8</f>
        <v>علبة</v>
      </c>
      <c r="E45" s="33">
        <f>'تجهيز الطلبية'!E8</f>
        <v>0</v>
      </c>
      <c r="F45" s="34" t="str">
        <f>'تجهيز الطلبية'!F8</f>
        <v>قطعة</v>
      </c>
      <c r="G45" s="33">
        <f>'تجهيز الطلبية'!G8</f>
        <v>0</v>
      </c>
      <c r="H45" s="33" t="str">
        <f>'تجهيز الطلبية'!H8</f>
        <v>جرام</v>
      </c>
      <c r="I45" s="33"/>
      <c r="J45" s="7"/>
      <c r="K45" s="7"/>
      <c r="L45" s="7"/>
      <c r="M45" s="7"/>
      <c r="N45" s="7"/>
    </row>
    <row r="46" spans="1:14" ht="19.899999999999999" customHeight="1" thickBot="1">
      <c r="A46" s="7"/>
      <c r="B46" s="7"/>
      <c r="I46" s="7"/>
      <c r="J46" s="7"/>
      <c r="K46" s="189" t="str">
        <f>K6</f>
        <v>طبـاعــة الكـــــرتونـــــــــــة</v>
      </c>
      <c r="L46" s="190"/>
      <c r="M46" s="190"/>
      <c r="N46" s="191"/>
    </row>
    <row r="47" spans="1:14" ht="19.899999999999999" customHeight="1" thickTop="1">
      <c r="A47" s="192" t="str">
        <f>A7</f>
        <v>طباعــــة الباكــو / الكيس</v>
      </c>
      <c r="B47" s="193"/>
      <c r="D47" s="194" t="str">
        <f>D7</f>
        <v>طبـاعــة العلبـــــــــــــــــــــــــــــــــــــة</v>
      </c>
      <c r="E47" s="195"/>
      <c r="F47" s="195"/>
      <c r="G47" s="195"/>
      <c r="H47" s="195"/>
      <c r="I47" s="196"/>
      <c r="J47" s="7"/>
      <c r="K47" s="9" t="s">
        <v>9</v>
      </c>
      <c r="L47" s="31">
        <f>B52</f>
        <v>0</v>
      </c>
      <c r="M47" s="11" t="str">
        <f>M7</f>
        <v>X23.01</v>
      </c>
      <c r="N47" s="40">
        <f>'تجهيز الطلبية'!L8</f>
        <v>0</v>
      </c>
    </row>
    <row r="48" spans="1:14" ht="19.899999999999999" customHeight="1">
      <c r="A48" s="15" t="s">
        <v>16</v>
      </c>
      <c r="B48" s="16">
        <f>B8</f>
        <v>43396</v>
      </c>
      <c r="D48" s="197" t="str">
        <f>A48</f>
        <v>تاريــــــخ إنتـــــــاج</v>
      </c>
      <c r="E48" s="198"/>
      <c r="F48" s="198"/>
      <c r="G48" s="199">
        <f>B8</f>
        <v>43396</v>
      </c>
      <c r="H48" s="198"/>
      <c r="I48" s="200"/>
      <c r="J48" s="7"/>
      <c r="K48" s="9" t="s">
        <v>20</v>
      </c>
      <c r="L48" s="12">
        <f>B8</f>
        <v>43396</v>
      </c>
      <c r="M48" s="23"/>
      <c r="N48" s="24"/>
    </row>
    <row r="49" spans="1:14" ht="19.899999999999999" customHeight="1">
      <c r="A49" s="17" t="s">
        <v>17</v>
      </c>
      <c r="B49" s="18">
        <f>EDATE('تجهيز الطلبية'!B14,'تجهيز الطلبية'!J8)-1</f>
        <v>43395</v>
      </c>
      <c r="D49" s="175" t="str">
        <f>A49</f>
        <v>تاريــــــخ إنتــــهاء</v>
      </c>
      <c r="E49" s="176"/>
      <c r="F49" s="176"/>
      <c r="G49" s="201">
        <f>B49</f>
        <v>43395</v>
      </c>
      <c r="H49" s="176"/>
      <c r="I49" s="177"/>
      <c r="J49" s="7"/>
      <c r="K49" s="9" t="s">
        <v>21</v>
      </c>
      <c r="L49" s="12">
        <f>G49</f>
        <v>43395</v>
      </c>
      <c r="M49" s="23"/>
      <c r="N49" s="24"/>
    </row>
    <row r="50" spans="1:14" ht="19.899999999999999" customHeight="1">
      <c r="A50" s="17" t="s">
        <v>18</v>
      </c>
      <c r="B50" s="19">
        <f>G45</f>
        <v>0</v>
      </c>
      <c r="D50" s="175" t="str">
        <f>A50</f>
        <v>الوزن</v>
      </c>
      <c r="E50" s="176"/>
      <c r="F50" s="176"/>
      <c r="G50" s="202">
        <f>MROUND(G45*E45,5)</f>
        <v>0</v>
      </c>
      <c r="H50" s="202"/>
      <c r="I50" s="203"/>
      <c r="J50" s="7"/>
      <c r="K50" s="9" t="s">
        <v>22</v>
      </c>
      <c r="L50" s="13">
        <f>MROUND(G45*E45*C45,5)</f>
        <v>0</v>
      </c>
      <c r="M50" s="10" t="s">
        <v>23</v>
      </c>
      <c r="N50" s="169">
        <f>'تجهيز الطلبية'!I8</f>
        <v>0</v>
      </c>
    </row>
    <row r="51" spans="1:14" ht="19.899999999999999" customHeight="1">
      <c r="A51" s="17" t="s">
        <v>19</v>
      </c>
      <c r="B51" s="20">
        <f>'تجهيز الطلبية'!M8</f>
        <v>0</v>
      </c>
      <c r="D51" s="175" t="s">
        <v>13</v>
      </c>
      <c r="E51" s="176"/>
      <c r="F51" s="176"/>
      <c r="G51" s="176">
        <f>'تجهيز الطلبية'!N8</f>
        <v>0</v>
      </c>
      <c r="H51" s="176"/>
      <c r="I51" s="177"/>
      <c r="J51" s="7"/>
      <c r="K51" s="178" t="s">
        <v>11</v>
      </c>
      <c r="L51" s="180">
        <f>L11</f>
        <v>0</v>
      </c>
      <c r="M51" s="180"/>
      <c r="N51" s="181"/>
    </row>
    <row r="52" spans="1:14" ht="19.899999999999999" customHeight="1" thickBot="1">
      <c r="A52" s="21" t="s">
        <v>9</v>
      </c>
      <c r="B52" s="28">
        <f>'تجهيز الطلبية'!K8</f>
        <v>0</v>
      </c>
      <c r="D52" s="184" t="str">
        <f>A52</f>
        <v>رقم الدفعة</v>
      </c>
      <c r="E52" s="185"/>
      <c r="F52" s="185"/>
      <c r="G52" s="186">
        <f>B52</f>
        <v>0</v>
      </c>
      <c r="H52" s="185"/>
      <c r="I52" s="187"/>
      <c r="J52" s="7"/>
      <c r="K52" s="178"/>
      <c r="L52" s="180"/>
      <c r="M52" s="180"/>
      <c r="N52" s="181"/>
    </row>
    <row r="53" spans="1:14" ht="19.899999999999999" customHeight="1" thickTop="1" thickBot="1">
      <c r="A53" s="7"/>
      <c r="B53" s="7"/>
      <c r="I53" s="7"/>
      <c r="J53" s="7"/>
      <c r="K53" s="179"/>
      <c r="L53" s="182"/>
      <c r="M53" s="182"/>
      <c r="N53" s="183"/>
    </row>
    <row r="54" spans="1:14" s="7" customFormat="1" ht="19.899999999999999" customHeight="1" thickTop="1">
      <c r="C54" s="6"/>
      <c r="D54" s="6"/>
      <c r="E54" s="6"/>
      <c r="F54" s="6"/>
      <c r="G54" s="6"/>
      <c r="H54" s="6"/>
      <c r="K54" s="10"/>
      <c r="L54" s="32"/>
      <c r="M54" s="32"/>
      <c r="N54" s="32"/>
    </row>
    <row r="55" spans="1:14" s="7" customFormat="1" ht="19.5" customHeight="1">
      <c r="B55" s="216"/>
      <c r="C55" s="216"/>
      <c r="D55" s="216"/>
      <c r="E55" s="215"/>
      <c r="F55" s="215"/>
      <c r="G55" s="215"/>
      <c r="H55" s="6"/>
      <c r="K55" s="10"/>
      <c r="L55" s="32"/>
      <c r="M55" s="32"/>
      <c r="N55" s="32"/>
    </row>
    <row r="56" spans="1:14" s="7" customFormat="1" ht="18.75" customHeight="1">
      <c r="B56" s="204" t="s">
        <v>25</v>
      </c>
      <c r="C56" s="204"/>
      <c r="D56" s="204"/>
      <c r="E56" s="205" t="str">
        <f>E1</f>
        <v>السنغال</v>
      </c>
      <c r="F56" s="205"/>
      <c r="G56" s="205"/>
      <c r="H56" s="6"/>
      <c r="I56" s="213" t="s">
        <v>27</v>
      </c>
      <c r="J56" s="213"/>
      <c r="K56" s="214">
        <f>K1</f>
        <v>0</v>
      </c>
      <c r="L56" s="214"/>
      <c r="M56" s="214"/>
      <c r="N56" s="214"/>
    </row>
    <row r="57" spans="1:14" s="7" customFormat="1" ht="18.75" customHeight="1">
      <c r="B57" s="204"/>
      <c r="C57" s="204"/>
      <c r="D57" s="204"/>
      <c r="E57" s="205"/>
      <c r="F57" s="205"/>
      <c r="G57" s="205"/>
      <c r="H57" s="6"/>
      <c r="I57" s="37"/>
      <c r="J57" s="37"/>
      <c r="K57" s="214"/>
      <c r="L57" s="214"/>
      <c r="M57" s="214"/>
      <c r="N57" s="214"/>
    </row>
    <row r="58" spans="1:14" s="7" customFormat="1" ht="24" customHeight="1">
      <c r="A58" s="39" t="s">
        <v>1</v>
      </c>
      <c r="B58" s="212" t="str">
        <f>B3</f>
        <v>جودت ارديم</v>
      </c>
      <c r="C58" s="212"/>
      <c r="D58" s="212"/>
      <c r="E58" s="212"/>
      <c r="F58" s="212"/>
      <c r="G58" s="212"/>
      <c r="H58" s="6"/>
      <c r="I58" s="37"/>
      <c r="J58" s="37"/>
      <c r="K58" s="214"/>
      <c r="L58" s="214"/>
      <c r="M58" s="214"/>
      <c r="N58" s="214"/>
    </row>
    <row r="59" spans="1:14" s="7" customFormat="1" ht="24" customHeight="1">
      <c r="C59" s="6"/>
      <c r="D59" s="6"/>
      <c r="E59" s="6"/>
      <c r="F59" s="6"/>
      <c r="G59" s="6"/>
      <c r="H59" s="6"/>
      <c r="K59" s="214"/>
      <c r="L59" s="214"/>
      <c r="M59" s="214"/>
      <c r="N59" s="214"/>
    </row>
    <row r="60" spans="1:14" ht="21">
      <c r="A60" s="188">
        <f>'تجهيز الطلبية'!B9</f>
        <v>0</v>
      </c>
      <c r="B60" s="188"/>
      <c r="C60" s="33">
        <f>'تجهيز الطلبية'!C9</f>
        <v>0</v>
      </c>
      <c r="D60" s="34" t="str">
        <f>'تجهيز الطلبية'!D9</f>
        <v>علبة</v>
      </c>
      <c r="E60" s="33">
        <f>'تجهيز الطلبية'!E9</f>
        <v>0</v>
      </c>
      <c r="F60" s="34" t="str">
        <f>'تجهيز الطلبية'!F9</f>
        <v>قطعة</v>
      </c>
      <c r="G60" s="33">
        <f>'تجهيز الطلبية'!G9</f>
        <v>0</v>
      </c>
      <c r="H60" s="33" t="str">
        <f>'تجهيز الطلبية'!H9</f>
        <v>جرام</v>
      </c>
      <c r="I60" s="33"/>
      <c r="J60" s="7"/>
      <c r="K60" s="7"/>
      <c r="L60" s="7"/>
      <c r="M60" s="7"/>
      <c r="N60" s="7"/>
    </row>
    <row r="61" spans="1:14" ht="19.5" thickBot="1">
      <c r="A61" s="7"/>
      <c r="B61" s="7"/>
      <c r="I61" s="7"/>
      <c r="J61" s="7"/>
      <c r="K61" s="189" t="str">
        <f>K6</f>
        <v>طبـاعــة الكـــــرتونـــــــــــة</v>
      </c>
      <c r="L61" s="190"/>
      <c r="M61" s="190"/>
      <c r="N61" s="191"/>
    </row>
    <row r="62" spans="1:14" ht="19.5" thickTop="1">
      <c r="A62" s="192" t="str">
        <f>A7</f>
        <v>طباعــــة الباكــو / الكيس</v>
      </c>
      <c r="B62" s="193"/>
      <c r="D62" s="194" t="str">
        <f>D7</f>
        <v>طبـاعــة العلبـــــــــــــــــــــــــــــــــــــة</v>
      </c>
      <c r="E62" s="195"/>
      <c r="F62" s="195"/>
      <c r="G62" s="195"/>
      <c r="H62" s="195"/>
      <c r="I62" s="196"/>
      <c r="J62" s="7"/>
      <c r="K62" s="9" t="s">
        <v>9</v>
      </c>
      <c r="L62" s="31">
        <f>B67</f>
        <v>0</v>
      </c>
      <c r="M62" s="11" t="str">
        <f>M7</f>
        <v>X23.01</v>
      </c>
      <c r="N62" s="40">
        <f>'تجهيز الطلبية'!L9</f>
        <v>0</v>
      </c>
    </row>
    <row r="63" spans="1:14">
      <c r="A63" s="15" t="s">
        <v>16</v>
      </c>
      <c r="B63" s="16">
        <f>B18</f>
        <v>43396</v>
      </c>
      <c r="D63" s="197" t="str">
        <f>A63</f>
        <v>تاريــــــخ إنتـــــــاج</v>
      </c>
      <c r="E63" s="198"/>
      <c r="F63" s="198"/>
      <c r="G63" s="199">
        <f>B18</f>
        <v>43396</v>
      </c>
      <c r="H63" s="198"/>
      <c r="I63" s="200"/>
      <c r="J63" s="7"/>
      <c r="K63" s="9" t="s">
        <v>20</v>
      </c>
      <c r="L63" s="12">
        <f>B18</f>
        <v>43396</v>
      </c>
      <c r="M63" s="23"/>
      <c r="N63" s="24"/>
    </row>
    <row r="64" spans="1:14">
      <c r="A64" s="17" t="s">
        <v>17</v>
      </c>
      <c r="B64" s="18">
        <f>EDATE('تجهيز الطلبية'!B14,'تجهيز الطلبية'!J9)-1</f>
        <v>43395</v>
      </c>
      <c r="D64" s="175" t="str">
        <f>A64</f>
        <v>تاريــــــخ إنتــــهاء</v>
      </c>
      <c r="E64" s="176"/>
      <c r="F64" s="176"/>
      <c r="G64" s="201">
        <f>B64</f>
        <v>43395</v>
      </c>
      <c r="H64" s="176"/>
      <c r="I64" s="177"/>
      <c r="J64" s="7"/>
      <c r="K64" s="9" t="s">
        <v>21</v>
      </c>
      <c r="L64" s="12">
        <f>G64</f>
        <v>43395</v>
      </c>
      <c r="M64" s="23"/>
      <c r="N64" s="24"/>
    </row>
    <row r="65" spans="1:14">
      <c r="A65" s="17" t="s">
        <v>18</v>
      </c>
      <c r="B65" s="19">
        <f>G60</f>
        <v>0</v>
      </c>
      <c r="D65" s="175" t="str">
        <f>A65</f>
        <v>الوزن</v>
      </c>
      <c r="E65" s="176"/>
      <c r="F65" s="176"/>
      <c r="G65" s="202">
        <f>MROUND(G60*E60,5)</f>
        <v>0</v>
      </c>
      <c r="H65" s="202"/>
      <c r="I65" s="203"/>
      <c r="J65" s="7"/>
      <c r="K65" s="9" t="s">
        <v>22</v>
      </c>
      <c r="L65" s="13">
        <f>MROUND(G60*E60*C60,5)</f>
        <v>0</v>
      </c>
      <c r="M65" s="10" t="s">
        <v>23</v>
      </c>
      <c r="N65" s="169">
        <f>'تجهيز الطلبية'!I9</f>
        <v>0</v>
      </c>
    </row>
    <row r="66" spans="1:14">
      <c r="A66" s="17" t="s">
        <v>19</v>
      </c>
      <c r="B66" s="42">
        <f>'تجهيز الطلبية'!M9</f>
        <v>0</v>
      </c>
      <c r="D66" s="175" t="s">
        <v>13</v>
      </c>
      <c r="E66" s="176"/>
      <c r="F66" s="176"/>
      <c r="G66" s="176">
        <f>'تجهيز الطلبية'!N9</f>
        <v>0</v>
      </c>
      <c r="H66" s="176"/>
      <c r="I66" s="177"/>
      <c r="J66" s="7"/>
      <c r="K66" s="178" t="s">
        <v>11</v>
      </c>
      <c r="L66" s="180">
        <f>L21</f>
        <v>0</v>
      </c>
      <c r="M66" s="180"/>
      <c r="N66" s="181"/>
    </row>
    <row r="67" spans="1:14" ht="19.5" thickBot="1">
      <c r="A67" s="21" t="s">
        <v>9</v>
      </c>
      <c r="B67" s="28">
        <f>'تجهيز الطلبية'!K9</f>
        <v>0</v>
      </c>
      <c r="D67" s="184" t="str">
        <f>A67</f>
        <v>رقم الدفعة</v>
      </c>
      <c r="E67" s="185"/>
      <c r="F67" s="185"/>
      <c r="G67" s="186">
        <f>B67</f>
        <v>0</v>
      </c>
      <c r="H67" s="185"/>
      <c r="I67" s="187"/>
      <c r="J67" s="7"/>
      <c r="K67" s="178"/>
      <c r="L67" s="180"/>
      <c r="M67" s="180"/>
      <c r="N67" s="181"/>
    </row>
    <row r="68" spans="1:14" ht="20.25" thickTop="1" thickBot="1">
      <c r="A68" s="7"/>
      <c r="B68" s="7"/>
      <c r="I68" s="7"/>
      <c r="J68" s="7"/>
      <c r="K68" s="179"/>
      <c r="L68" s="182"/>
      <c r="M68" s="182"/>
      <c r="N68" s="183"/>
    </row>
    <row r="69" spans="1:14" ht="19.5" thickTop="1"/>
    <row r="70" spans="1:14" ht="21">
      <c r="A70" s="188">
        <f>'تجهيز الطلبية'!B10</f>
        <v>0</v>
      </c>
      <c r="B70" s="188"/>
      <c r="C70" s="33">
        <f>'تجهيز الطلبية'!C10</f>
        <v>0</v>
      </c>
      <c r="D70" s="34" t="str">
        <f>'تجهيز الطلبية'!D10</f>
        <v>علبة</v>
      </c>
      <c r="E70" s="33">
        <f>'تجهيز الطلبية'!E10</f>
        <v>0</v>
      </c>
      <c r="F70" s="34" t="str">
        <f>'تجهيز الطلبية'!F10</f>
        <v>قطعة</v>
      </c>
      <c r="G70" s="33">
        <f>'تجهيز الطلبية'!G10</f>
        <v>0</v>
      </c>
      <c r="H70" s="33" t="str">
        <f>'تجهيز الطلبية'!H10</f>
        <v>جرام</v>
      </c>
      <c r="I70" s="33"/>
      <c r="J70" s="8"/>
      <c r="K70" s="8"/>
      <c r="L70" s="8"/>
      <c r="M70" s="8"/>
      <c r="N70" s="8"/>
    </row>
    <row r="71" spans="1:14" ht="19.5" thickBot="1">
      <c r="A71" s="8"/>
      <c r="B71" s="8"/>
      <c r="C71" s="38"/>
      <c r="D71" s="38"/>
      <c r="E71" s="38"/>
      <c r="F71" s="38"/>
      <c r="G71" s="38"/>
      <c r="H71" s="38"/>
      <c r="I71" s="8"/>
      <c r="J71" s="8"/>
      <c r="K71" s="189" t="str">
        <f>K6</f>
        <v>طبـاعــة الكـــــرتونـــــــــــة</v>
      </c>
      <c r="L71" s="190"/>
      <c r="M71" s="190"/>
      <c r="N71" s="191"/>
    </row>
    <row r="72" spans="1:14" ht="19.5" thickTop="1">
      <c r="A72" s="192" t="str">
        <f>A7</f>
        <v>طباعــــة الباكــو / الكيس</v>
      </c>
      <c r="B72" s="193"/>
      <c r="C72" s="38"/>
      <c r="D72" s="194" t="str">
        <f>D7</f>
        <v>طبـاعــة العلبـــــــــــــــــــــــــــــــــــــة</v>
      </c>
      <c r="E72" s="195"/>
      <c r="F72" s="195"/>
      <c r="G72" s="195"/>
      <c r="H72" s="195"/>
      <c r="I72" s="196"/>
      <c r="J72" s="8"/>
      <c r="K72" s="14" t="s">
        <v>9</v>
      </c>
      <c r="L72" s="31">
        <f>B77</f>
        <v>0</v>
      </c>
      <c r="M72" s="11" t="str">
        <f>M17</f>
        <v>X23.01</v>
      </c>
      <c r="N72" s="40">
        <f>'تجهيز الطلبية'!L17</f>
        <v>0</v>
      </c>
    </row>
    <row r="73" spans="1:14">
      <c r="A73" s="15" t="s">
        <v>16</v>
      </c>
      <c r="B73" s="16">
        <f>B28</f>
        <v>43396</v>
      </c>
      <c r="C73" s="38"/>
      <c r="D73" s="197" t="str">
        <f>A73</f>
        <v>تاريــــــخ إنتـــــــاج</v>
      </c>
      <c r="E73" s="198"/>
      <c r="F73" s="198"/>
      <c r="G73" s="199">
        <f>B28</f>
        <v>43396</v>
      </c>
      <c r="H73" s="198"/>
      <c r="I73" s="200"/>
      <c r="J73" s="8"/>
      <c r="K73" s="14" t="s">
        <v>20</v>
      </c>
      <c r="L73" s="12">
        <f>B28</f>
        <v>43396</v>
      </c>
      <c r="M73" s="23"/>
      <c r="N73" s="24"/>
    </row>
    <row r="74" spans="1:14">
      <c r="A74" s="17" t="s">
        <v>17</v>
      </c>
      <c r="B74" s="18">
        <f>EDATE('تجهيز الطلبية'!B14,'تجهيز الطلبية'!J10)-1</f>
        <v>43395</v>
      </c>
      <c r="C74" s="38"/>
      <c r="D74" s="175" t="str">
        <f>A74</f>
        <v>تاريــــــخ إنتــــهاء</v>
      </c>
      <c r="E74" s="176"/>
      <c r="F74" s="176"/>
      <c r="G74" s="201">
        <f>B74</f>
        <v>43395</v>
      </c>
      <c r="H74" s="176"/>
      <c r="I74" s="177"/>
      <c r="J74" s="8"/>
      <c r="K74" s="14" t="s">
        <v>21</v>
      </c>
      <c r="L74" s="12">
        <f>G74</f>
        <v>43395</v>
      </c>
      <c r="M74" s="23"/>
      <c r="N74" s="24"/>
    </row>
    <row r="75" spans="1:14">
      <c r="A75" s="17" t="s">
        <v>18</v>
      </c>
      <c r="B75" s="19">
        <f>G70</f>
        <v>0</v>
      </c>
      <c r="C75" s="38"/>
      <c r="D75" s="175" t="str">
        <f>A75</f>
        <v>الوزن</v>
      </c>
      <c r="E75" s="176"/>
      <c r="F75" s="176"/>
      <c r="G75" s="202">
        <f>MROUND(G70*E70,5)</f>
        <v>0</v>
      </c>
      <c r="H75" s="202"/>
      <c r="I75" s="203"/>
      <c r="J75" s="8"/>
      <c r="K75" s="14" t="s">
        <v>22</v>
      </c>
      <c r="L75" s="13">
        <f>MROUND(G70*E70*C70,5)</f>
        <v>0</v>
      </c>
      <c r="M75" s="10" t="s">
        <v>23</v>
      </c>
      <c r="N75" s="169">
        <f>'تجهيز الطلبية'!I10</f>
        <v>0</v>
      </c>
    </row>
    <row r="76" spans="1:14">
      <c r="A76" s="17" t="s">
        <v>19</v>
      </c>
      <c r="B76" s="42">
        <f>'تجهيز الطلبية'!M10</f>
        <v>0</v>
      </c>
      <c r="C76" s="38"/>
      <c r="D76" s="175" t="s">
        <v>13</v>
      </c>
      <c r="E76" s="176"/>
      <c r="F76" s="176"/>
      <c r="G76" s="176">
        <f>'تجهيز الطلبية'!N10</f>
        <v>0</v>
      </c>
      <c r="H76" s="176"/>
      <c r="I76" s="177"/>
      <c r="J76" s="8"/>
      <c r="K76" s="178" t="s">
        <v>11</v>
      </c>
      <c r="L76" s="180">
        <f>L31</f>
        <v>0</v>
      </c>
      <c r="M76" s="180"/>
      <c r="N76" s="181"/>
    </row>
    <row r="77" spans="1:14" ht="19.5" thickBot="1">
      <c r="A77" s="21" t="s">
        <v>9</v>
      </c>
      <c r="B77" s="28">
        <f>'تجهيز الطلبية'!K10</f>
        <v>0</v>
      </c>
      <c r="C77" s="38"/>
      <c r="D77" s="184" t="str">
        <f>A77</f>
        <v>رقم الدفعة</v>
      </c>
      <c r="E77" s="185"/>
      <c r="F77" s="185"/>
      <c r="G77" s="186">
        <f>B77</f>
        <v>0</v>
      </c>
      <c r="H77" s="185"/>
      <c r="I77" s="187"/>
      <c r="J77" s="8"/>
      <c r="K77" s="178"/>
      <c r="L77" s="180"/>
      <c r="M77" s="180"/>
      <c r="N77" s="181"/>
    </row>
    <row r="78" spans="1:14" ht="20.25" thickTop="1" thickBot="1">
      <c r="A78" s="8"/>
      <c r="B78" s="8"/>
      <c r="C78" s="38"/>
      <c r="D78" s="38"/>
      <c r="E78" s="38"/>
      <c r="F78" s="38"/>
      <c r="G78" s="38"/>
      <c r="H78" s="38"/>
      <c r="I78" s="8"/>
      <c r="J78" s="8"/>
      <c r="K78" s="179"/>
      <c r="L78" s="182"/>
      <c r="M78" s="182"/>
      <c r="N78" s="183"/>
    </row>
    <row r="79" spans="1:14" ht="19.5" thickTop="1"/>
    <row r="80" spans="1:14" ht="21">
      <c r="A80" s="188">
        <f>'تجهيز الطلبية'!B11</f>
        <v>0</v>
      </c>
      <c r="B80" s="188"/>
      <c r="C80" s="33">
        <f>'تجهيز الطلبية'!C11</f>
        <v>0</v>
      </c>
      <c r="D80" s="34" t="str">
        <f>'تجهيز الطلبية'!D11</f>
        <v>علبة</v>
      </c>
      <c r="E80" s="33">
        <f>'تجهيز الطلبية'!E11</f>
        <v>0</v>
      </c>
      <c r="F80" s="34" t="str">
        <f>'تجهيز الطلبية'!F11</f>
        <v>قطعة</v>
      </c>
      <c r="G80" s="33">
        <f>'تجهيز الطلبية'!G11</f>
        <v>0</v>
      </c>
      <c r="H80" s="33" t="str">
        <f>'تجهيز الطلبية'!H11</f>
        <v>جرام</v>
      </c>
      <c r="I80" s="33"/>
      <c r="J80" s="8"/>
      <c r="K80" s="8"/>
      <c r="L80" s="8"/>
      <c r="M80" s="8"/>
      <c r="N80" s="8"/>
    </row>
    <row r="81" spans="1:14" ht="19.5" thickBot="1">
      <c r="A81" s="8"/>
      <c r="B81" s="8"/>
      <c r="C81" s="38"/>
      <c r="D81" s="38"/>
      <c r="E81" s="38"/>
      <c r="F81" s="38"/>
      <c r="G81" s="38"/>
      <c r="H81" s="38"/>
      <c r="I81" s="8"/>
      <c r="J81" s="8"/>
      <c r="K81" s="189" t="str">
        <f>K6</f>
        <v>طبـاعــة الكـــــرتونـــــــــــة</v>
      </c>
      <c r="L81" s="190"/>
      <c r="M81" s="190"/>
      <c r="N81" s="191"/>
    </row>
    <row r="82" spans="1:14" ht="19.5" thickTop="1">
      <c r="A82" s="192" t="str">
        <f>A7</f>
        <v>طباعــــة الباكــو / الكيس</v>
      </c>
      <c r="B82" s="193"/>
      <c r="C82" s="38"/>
      <c r="D82" s="194" t="str">
        <f>D7</f>
        <v>طبـاعــة العلبـــــــــــــــــــــــــــــــــــــة</v>
      </c>
      <c r="E82" s="195"/>
      <c r="F82" s="195"/>
      <c r="G82" s="195"/>
      <c r="H82" s="195"/>
      <c r="I82" s="196"/>
      <c r="J82" s="8"/>
      <c r="K82" s="14" t="s">
        <v>9</v>
      </c>
      <c r="L82" s="31">
        <f>B87</f>
        <v>0</v>
      </c>
      <c r="M82" s="11" t="str">
        <f>M27</f>
        <v>X23.01</v>
      </c>
      <c r="N82" s="40">
        <f>'تجهيز الطلبية'!L27</f>
        <v>0</v>
      </c>
    </row>
    <row r="83" spans="1:14">
      <c r="A83" s="15" t="s">
        <v>16</v>
      </c>
      <c r="B83" s="16">
        <f>B38</f>
        <v>43396</v>
      </c>
      <c r="C83" s="38"/>
      <c r="D83" s="197" t="str">
        <f>A83</f>
        <v>تاريــــــخ إنتـــــــاج</v>
      </c>
      <c r="E83" s="198"/>
      <c r="F83" s="198"/>
      <c r="G83" s="199">
        <f>B38</f>
        <v>43396</v>
      </c>
      <c r="H83" s="198"/>
      <c r="I83" s="200"/>
      <c r="J83" s="8"/>
      <c r="K83" s="14" t="s">
        <v>20</v>
      </c>
      <c r="L83" s="12">
        <f>B38</f>
        <v>43396</v>
      </c>
      <c r="M83" s="23"/>
      <c r="N83" s="24"/>
    </row>
    <row r="84" spans="1:14">
      <c r="A84" s="17" t="s">
        <v>17</v>
      </c>
      <c r="B84" s="18">
        <f>EDATE('تجهيز الطلبية'!B14,'تجهيز الطلبية'!J11)-1</f>
        <v>43395</v>
      </c>
      <c r="C84" s="38"/>
      <c r="D84" s="175" t="str">
        <f>A84</f>
        <v>تاريــــــخ إنتــــهاء</v>
      </c>
      <c r="E84" s="176"/>
      <c r="F84" s="176"/>
      <c r="G84" s="201">
        <f>B84</f>
        <v>43395</v>
      </c>
      <c r="H84" s="176"/>
      <c r="I84" s="177"/>
      <c r="J84" s="8"/>
      <c r="K84" s="14" t="s">
        <v>21</v>
      </c>
      <c r="L84" s="12">
        <f>G84</f>
        <v>43395</v>
      </c>
      <c r="M84" s="23"/>
      <c r="N84" s="24"/>
    </row>
    <row r="85" spans="1:14">
      <c r="A85" s="17" t="s">
        <v>18</v>
      </c>
      <c r="B85" s="19">
        <f>G80</f>
        <v>0</v>
      </c>
      <c r="C85" s="38"/>
      <c r="D85" s="175" t="str">
        <f>A85</f>
        <v>الوزن</v>
      </c>
      <c r="E85" s="176"/>
      <c r="F85" s="176"/>
      <c r="G85" s="202">
        <f>MROUND(G80*E80,5)</f>
        <v>0</v>
      </c>
      <c r="H85" s="202"/>
      <c r="I85" s="203"/>
      <c r="J85" s="8"/>
      <c r="K85" s="14" t="s">
        <v>22</v>
      </c>
      <c r="L85" s="13">
        <f>MROUND(G80*E80*C80,5)</f>
        <v>0</v>
      </c>
      <c r="M85" s="10" t="s">
        <v>23</v>
      </c>
      <c r="N85" s="169">
        <f>'تجهيز الطلبية'!I11</f>
        <v>0</v>
      </c>
    </row>
    <row r="86" spans="1:14">
      <c r="A86" s="17" t="s">
        <v>19</v>
      </c>
      <c r="B86" s="42">
        <f>'تجهيز الطلبية'!M11</f>
        <v>0</v>
      </c>
      <c r="C86" s="38"/>
      <c r="D86" s="175" t="s">
        <v>13</v>
      </c>
      <c r="E86" s="176"/>
      <c r="F86" s="176"/>
      <c r="G86" s="176">
        <f>'تجهيز الطلبية'!N11</f>
        <v>0</v>
      </c>
      <c r="H86" s="176"/>
      <c r="I86" s="177"/>
      <c r="J86" s="8"/>
      <c r="K86" s="178" t="s">
        <v>11</v>
      </c>
      <c r="L86" s="180">
        <f>L41</f>
        <v>0</v>
      </c>
      <c r="M86" s="180"/>
      <c r="N86" s="181"/>
    </row>
    <row r="87" spans="1:14" ht="19.5" thickBot="1">
      <c r="A87" s="21" t="s">
        <v>9</v>
      </c>
      <c r="B87" s="28">
        <f>'تجهيز الطلبية'!K11</f>
        <v>0</v>
      </c>
      <c r="C87" s="38"/>
      <c r="D87" s="184" t="str">
        <f>A87</f>
        <v>رقم الدفعة</v>
      </c>
      <c r="E87" s="185"/>
      <c r="F87" s="185"/>
      <c r="G87" s="186">
        <f>B87</f>
        <v>0</v>
      </c>
      <c r="H87" s="185"/>
      <c r="I87" s="187"/>
      <c r="J87" s="8"/>
      <c r="K87" s="178"/>
      <c r="L87" s="180"/>
      <c r="M87" s="180"/>
      <c r="N87" s="181"/>
    </row>
    <row r="88" spans="1:14" ht="20.25" thickTop="1" thickBot="1">
      <c r="A88" s="8"/>
      <c r="B88" s="8"/>
      <c r="C88" s="38"/>
      <c r="D88" s="38"/>
      <c r="E88" s="38"/>
      <c r="F88" s="38"/>
      <c r="G88" s="38"/>
      <c r="H88" s="38"/>
      <c r="I88" s="8"/>
      <c r="J88" s="8"/>
      <c r="K88" s="179"/>
      <c r="L88" s="182"/>
      <c r="M88" s="182"/>
      <c r="N88" s="183"/>
    </row>
    <row r="89" spans="1:14" ht="19.5" thickTop="1">
      <c r="A89" s="8"/>
      <c r="B89" s="8"/>
      <c r="C89" s="38"/>
      <c r="D89" s="38"/>
      <c r="E89" s="38"/>
      <c r="F89" s="38"/>
      <c r="G89" s="38"/>
      <c r="H89" s="38"/>
      <c r="I89" s="8"/>
      <c r="J89" s="8"/>
      <c r="K89" s="8"/>
      <c r="L89" s="8"/>
      <c r="M89" s="8"/>
      <c r="N89" s="8"/>
    </row>
    <row r="90" spans="1:14" ht="21">
      <c r="A90" s="188">
        <f>'تجهيز الطلبية'!B12</f>
        <v>0</v>
      </c>
      <c r="B90" s="188"/>
      <c r="C90" s="33">
        <f>'تجهيز الطلبية'!C12</f>
        <v>0</v>
      </c>
      <c r="D90" s="34" t="str">
        <f>'تجهيز الطلبية'!D12</f>
        <v>علبة</v>
      </c>
      <c r="E90" s="33">
        <f>'تجهيز الطلبية'!E12</f>
        <v>0</v>
      </c>
      <c r="F90" s="34" t="str">
        <f>'تجهيز الطلبية'!F12</f>
        <v>قطعة</v>
      </c>
      <c r="G90" s="33">
        <f>'تجهيز الطلبية'!G12</f>
        <v>0</v>
      </c>
      <c r="H90" s="33" t="str">
        <f>'تجهيز الطلبية'!H12</f>
        <v>جرام</v>
      </c>
      <c r="I90" s="33"/>
      <c r="J90" s="8"/>
      <c r="K90" s="8"/>
      <c r="L90" s="8"/>
      <c r="M90" s="8"/>
      <c r="N90" s="8"/>
    </row>
    <row r="91" spans="1:14" ht="19.5" thickBot="1">
      <c r="A91" s="8"/>
      <c r="B91" s="8"/>
      <c r="C91" s="38"/>
      <c r="D91" s="38"/>
      <c r="E91" s="38"/>
      <c r="F91" s="38"/>
      <c r="G91" s="38"/>
      <c r="H91" s="38"/>
      <c r="I91" s="8"/>
      <c r="J91" s="8"/>
      <c r="K91" s="189" t="str">
        <f>K6</f>
        <v>طبـاعــة الكـــــرتونـــــــــــة</v>
      </c>
      <c r="L91" s="190"/>
      <c r="M91" s="190"/>
      <c r="N91" s="191"/>
    </row>
    <row r="92" spans="1:14" ht="19.5" thickTop="1">
      <c r="A92" s="192" t="str">
        <f>A7</f>
        <v>طباعــــة الباكــو / الكيس</v>
      </c>
      <c r="B92" s="193"/>
      <c r="C92" s="38"/>
      <c r="D92" s="194" t="str">
        <f>D7</f>
        <v>طبـاعــة العلبـــــــــــــــــــــــــــــــــــــة</v>
      </c>
      <c r="E92" s="195"/>
      <c r="F92" s="195"/>
      <c r="G92" s="195"/>
      <c r="H92" s="195"/>
      <c r="I92" s="196"/>
      <c r="J92" s="8"/>
      <c r="K92" s="14" t="s">
        <v>9</v>
      </c>
      <c r="L92" s="31">
        <f>B97</f>
        <v>0</v>
      </c>
      <c r="M92" s="11" t="str">
        <f>M37</f>
        <v>X23.01</v>
      </c>
      <c r="N92" s="40">
        <f>'تجهيز الطلبية'!L37</f>
        <v>0</v>
      </c>
    </row>
    <row r="93" spans="1:14">
      <c r="A93" s="15" t="s">
        <v>16</v>
      </c>
      <c r="B93" s="16">
        <f>B48</f>
        <v>43396</v>
      </c>
      <c r="C93" s="38"/>
      <c r="D93" s="197" t="str">
        <f>A93</f>
        <v>تاريــــــخ إنتـــــــاج</v>
      </c>
      <c r="E93" s="198"/>
      <c r="F93" s="198"/>
      <c r="G93" s="199">
        <f>B48</f>
        <v>43396</v>
      </c>
      <c r="H93" s="198"/>
      <c r="I93" s="200"/>
      <c r="J93" s="8"/>
      <c r="K93" s="14" t="s">
        <v>20</v>
      </c>
      <c r="L93" s="12">
        <f>B48</f>
        <v>43396</v>
      </c>
      <c r="M93" s="23"/>
      <c r="N93" s="24"/>
    </row>
    <row r="94" spans="1:14">
      <c r="A94" s="17" t="s">
        <v>17</v>
      </c>
      <c r="B94" s="18">
        <f>EDATE('تجهيز الطلبية'!B14,'تجهيز الطلبية'!J12)-1</f>
        <v>43395</v>
      </c>
      <c r="C94" s="38"/>
      <c r="D94" s="175" t="str">
        <f>A94</f>
        <v>تاريــــــخ إنتــــهاء</v>
      </c>
      <c r="E94" s="176"/>
      <c r="F94" s="176"/>
      <c r="G94" s="201">
        <f>B94</f>
        <v>43395</v>
      </c>
      <c r="H94" s="176"/>
      <c r="I94" s="177"/>
      <c r="J94" s="8"/>
      <c r="K94" s="14" t="s">
        <v>21</v>
      </c>
      <c r="L94" s="12">
        <f>G94</f>
        <v>43395</v>
      </c>
      <c r="M94" s="23"/>
      <c r="N94" s="24"/>
    </row>
    <row r="95" spans="1:14">
      <c r="A95" s="17" t="s">
        <v>18</v>
      </c>
      <c r="B95" s="19">
        <f>G90</f>
        <v>0</v>
      </c>
      <c r="C95" s="38"/>
      <c r="D95" s="175" t="str">
        <f>A95</f>
        <v>الوزن</v>
      </c>
      <c r="E95" s="176"/>
      <c r="F95" s="176"/>
      <c r="G95" s="202">
        <f>MROUND(G90*E90,5)</f>
        <v>0</v>
      </c>
      <c r="H95" s="202"/>
      <c r="I95" s="203"/>
      <c r="J95" s="8"/>
      <c r="K95" s="14" t="s">
        <v>22</v>
      </c>
      <c r="L95" s="13">
        <f>MROUND(G90*E90*C90,5)</f>
        <v>0</v>
      </c>
      <c r="M95" s="10" t="s">
        <v>23</v>
      </c>
      <c r="N95" s="169">
        <f>'تجهيز الطلبية'!I12</f>
        <v>0</v>
      </c>
    </row>
    <row r="96" spans="1:14">
      <c r="A96" s="17" t="s">
        <v>19</v>
      </c>
      <c r="B96" s="42">
        <f>'تجهيز الطلبية'!M12</f>
        <v>0</v>
      </c>
      <c r="C96" s="38"/>
      <c r="D96" s="175" t="s">
        <v>13</v>
      </c>
      <c r="E96" s="176"/>
      <c r="F96" s="176"/>
      <c r="G96" s="176">
        <f>'تجهيز الطلبية'!N12</f>
        <v>0</v>
      </c>
      <c r="H96" s="176"/>
      <c r="I96" s="177"/>
      <c r="J96" s="8"/>
      <c r="K96" s="178" t="s">
        <v>11</v>
      </c>
      <c r="L96" s="180">
        <f>L51</f>
        <v>0</v>
      </c>
      <c r="M96" s="180"/>
      <c r="N96" s="181"/>
    </row>
    <row r="97" spans="1:14" ht="19.5" thickBot="1">
      <c r="A97" s="21" t="s">
        <v>9</v>
      </c>
      <c r="B97" s="28">
        <f>'تجهيز الطلبية'!K12</f>
        <v>0</v>
      </c>
      <c r="C97" s="38"/>
      <c r="D97" s="184" t="str">
        <f>A97</f>
        <v>رقم الدفعة</v>
      </c>
      <c r="E97" s="185"/>
      <c r="F97" s="185"/>
      <c r="G97" s="186">
        <f>B97</f>
        <v>0</v>
      </c>
      <c r="H97" s="185"/>
      <c r="I97" s="187"/>
      <c r="J97" s="8"/>
      <c r="K97" s="178"/>
      <c r="L97" s="180"/>
      <c r="M97" s="180"/>
      <c r="N97" s="181"/>
    </row>
    <row r="98" spans="1:14" ht="20.25" thickTop="1" thickBot="1">
      <c r="A98" s="8"/>
      <c r="B98" s="8"/>
      <c r="C98" s="38"/>
      <c r="D98" s="38"/>
      <c r="E98" s="38"/>
      <c r="F98" s="38"/>
      <c r="G98" s="38"/>
      <c r="H98" s="38"/>
      <c r="I98" s="8"/>
      <c r="J98" s="8"/>
      <c r="K98" s="179"/>
      <c r="L98" s="182"/>
      <c r="M98" s="182"/>
      <c r="N98" s="183"/>
    </row>
    <row r="99" spans="1:14" ht="19.5" thickTop="1"/>
    <row r="100" spans="1:14" ht="21">
      <c r="A100" s="188">
        <f>'تجهيز الطلبية'!B13</f>
        <v>0</v>
      </c>
      <c r="B100" s="188"/>
      <c r="C100" s="33">
        <f>'تجهيز الطلبية'!C13</f>
        <v>0</v>
      </c>
      <c r="D100" s="34" t="str">
        <f>'تجهيز الطلبية'!D13</f>
        <v>علبة</v>
      </c>
      <c r="E100" s="33">
        <f>'تجهيز الطلبية'!E13</f>
        <v>0</v>
      </c>
      <c r="F100" s="34" t="str">
        <f>'تجهيز الطلبية'!F13</f>
        <v>قطعة</v>
      </c>
      <c r="G100" s="33">
        <f>'تجهيز الطلبية'!G13</f>
        <v>0</v>
      </c>
      <c r="H100" s="33" t="str">
        <f>'تجهيز الطلبية'!H13</f>
        <v>جرام</v>
      </c>
      <c r="I100" s="33"/>
      <c r="J100" s="8"/>
      <c r="K100" s="8"/>
      <c r="L100" s="8"/>
      <c r="M100" s="8"/>
      <c r="N100" s="8"/>
    </row>
    <row r="101" spans="1:14" ht="19.5" thickBot="1">
      <c r="A101" s="8"/>
      <c r="B101" s="8"/>
      <c r="C101" s="38"/>
      <c r="D101" s="38"/>
      <c r="E101" s="38"/>
      <c r="F101" s="38"/>
      <c r="G101" s="38"/>
      <c r="H101" s="38"/>
      <c r="I101" s="8"/>
      <c r="J101" s="8"/>
      <c r="K101" s="189" t="str">
        <f>K6</f>
        <v>طبـاعــة الكـــــرتونـــــــــــة</v>
      </c>
      <c r="L101" s="190"/>
      <c r="M101" s="190"/>
      <c r="N101" s="191"/>
    </row>
    <row r="102" spans="1:14" ht="19.5" thickTop="1">
      <c r="A102" s="192" t="str">
        <f>A7</f>
        <v>طباعــــة الباكــو / الكيس</v>
      </c>
      <c r="B102" s="193"/>
      <c r="C102" s="38"/>
      <c r="D102" s="194" t="str">
        <f>D7</f>
        <v>طبـاعــة العلبـــــــــــــــــــــــــــــــــــــة</v>
      </c>
      <c r="E102" s="195"/>
      <c r="F102" s="195"/>
      <c r="G102" s="195"/>
      <c r="H102" s="195"/>
      <c r="I102" s="196"/>
      <c r="J102" s="8"/>
      <c r="K102" s="14" t="s">
        <v>9</v>
      </c>
      <c r="L102" s="31">
        <f>B107</f>
        <v>0</v>
      </c>
      <c r="M102" s="11" t="str">
        <f>M47</f>
        <v>X23.01</v>
      </c>
      <c r="N102" s="40">
        <f>'تجهيز الطلبية'!L47</f>
        <v>0</v>
      </c>
    </row>
    <row r="103" spans="1:14">
      <c r="A103" s="15" t="s">
        <v>16</v>
      </c>
      <c r="B103" s="16">
        <f>B8</f>
        <v>43396</v>
      </c>
      <c r="C103" s="38"/>
      <c r="D103" s="197" t="str">
        <f>A103</f>
        <v>تاريــــــخ إنتـــــــاج</v>
      </c>
      <c r="E103" s="198"/>
      <c r="F103" s="198"/>
      <c r="G103" s="199">
        <f>B103</f>
        <v>43396</v>
      </c>
      <c r="H103" s="198"/>
      <c r="I103" s="200"/>
      <c r="J103" s="8"/>
      <c r="K103" s="14" t="s">
        <v>20</v>
      </c>
      <c r="L103" s="12">
        <f>B103</f>
        <v>43396</v>
      </c>
      <c r="M103" s="23"/>
      <c r="N103" s="24"/>
    </row>
    <row r="104" spans="1:14">
      <c r="A104" s="17" t="s">
        <v>17</v>
      </c>
      <c r="B104" s="18">
        <f>EDATE('تجهيز الطلبية'!B14,'تجهيز الطلبية'!J13)-1</f>
        <v>43395</v>
      </c>
      <c r="C104" s="38"/>
      <c r="D104" s="175" t="str">
        <f>A104</f>
        <v>تاريــــــخ إنتــــهاء</v>
      </c>
      <c r="E104" s="176"/>
      <c r="F104" s="176"/>
      <c r="G104" s="201">
        <f>B104</f>
        <v>43395</v>
      </c>
      <c r="H104" s="176"/>
      <c r="I104" s="177"/>
      <c r="J104" s="8"/>
      <c r="K104" s="14" t="s">
        <v>21</v>
      </c>
      <c r="L104" s="12">
        <f>G104</f>
        <v>43395</v>
      </c>
      <c r="M104" s="23"/>
      <c r="N104" s="24"/>
    </row>
    <row r="105" spans="1:14">
      <c r="A105" s="17" t="s">
        <v>18</v>
      </c>
      <c r="B105" s="19">
        <f>G100</f>
        <v>0</v>
      </c>
      <c r="C105" s="38"/>
      <c r="D105" s="175" t="str">
        <f>A105</f>
        <v>الوزن</v>
      </c>
      <c r="E105" s="176"/>
      <c r="F105" s="176"/>
      <c r="G105" s="202">
        <f>MROUND(G100*E100,5)</f>
        <v>0</v>
      </c>
      <c r="H105" s="202"/>
      <c r="I105" s="203"/>
      <c r="J105" s="8"/>
      <c r="K105" s="14" t="s">
        <v>22</v>
      </c>
      <c r="L105" s="13">
        <f>MROUND(G100*E100*C100,5)</f>
        <v>0</v>
      </c>
      <c r="M105" s="10" t="s">
        <v>23</v>
      </c>
      <c r="N105" s="169">
        <f>'تجهيز الطلبية'!I13</f>
        <v>0</v>
      </c>
    </row>
    <row r="106" spans="1:14">
      <c r="A106" s="17" t="s">
        <v>19</v>
      </c>
      <c r="B106" s="42">
        <f>'تجهيز الطلبية'!M13</f>
        <v>0</v>
      </c>
      <c r="C106" s="38"/>
      <c r="D106" s="175" t="s">
        <v>13</v>
      </c>
      <c r="E106" s="176"/>
      <c r="F106" s="176"/>
      <c r="G106" s="176">
        <f>'تجهيز الطلبية'!N13</f>
        <v>0</v>
      </c>
      <c r="H106" s="176"/>
      <c r="I106" s="177"/>
      <c r="J106" s="8"/>
      <c r="K106" s="178" t="s">
        <v>11</v>
      </c>
      <c r="L106" s="180">
        <f>L11</f>
        <v>0</v>
      </c>
      <c r="M106" s="180"/>
      <c r="N106" s="181"/>
    </row>
    <row r="107" spans="1:14" ht="19.5" thickBot="1">
      <c r="A107" s="21" t="s">
        <v>9</v>
      </c>
      <c r="B107" s="28">
        <f>'تجهيز الطلبية'!K13</f>
        <v>0</v>
      </c>
      <c r="C107" s="38"/>
      <c r="D107" s="184" t="str">
        <f>A107</f>
        <v>رقم الدفعة</v>
      </c>
      <c r="E107" s="185"/>
      <c r="F107" s="185"/>
      <c r="G107" s="186">
        <f>B107</f>
        <v>0</v>
      </c>
      <c r="H107" s="185"/>
      <c r="I107" s="187"/>
      <c r="J107" s="8"/>
      <c r="K107" s="178"/>
      <c r="L107" s="180"/>
      <c r="M107" s="180"/>
      <c r="N107" s="181"/>
    </row>
    <row r="108" spans="1:14" ht="20.25" thickTop="1" thickBot="1">
      <c r="A108" s="8"/>
      <c r="B108" s="8"/>
      <c r="C108" s="38"/>
      <c r="D108" s="38"/>
      <c r="E108" s="38"/>
      <c r="F108" s="38"/>
      <c r="G108" s="38"/>
      <c r="H108" s="38"/>
      <c r="I108" s="8"/>
      <c r="J108" s="8"/>
      <c r="K108" s="179"/>
      <c r="L108" s="182"/>
      <c r="M108" s="182"/>
      <c r="N108" s="183"/>
    </row>
    <row r="109" spans="1:14" ht="19.5" thickTop="1"/>
  </sheetData>
  <mergeCells count="172">
    <mergeCell ref="K56:N59"/>
    <mergeCell ref="E55:G55"/>
    <mergeCell ref="B56:D57"/>
    <mergeCell ref="E56:G57"/>
    <mergeCell ref="I56:J56"/>
    <mergeCell ref="B55:D55"/>
    <mergeCell ref="K66:K68"/>
    <mergeCell ref="L66:N68"/>
    <mergeCell ref="D67:F67"/>
    <mergeCell ref="G67:I67"/>
    <mergeCell ref="D64:F64"/>
    <mergeCell ref="G64:I64"/>
    <mergeCell ref="D65:F65"/>
    <mergeCell ref="G65:I65"/>
    <mergeCell ref="D66:F66"/>
    <mergeCell ref="G66:I66"/>
    <mergeCell ref="A60:B60"/>
    <mergeCell ref="K61:N61"/>
    <mergeCell ref="A62:B62"/>
    <mergeCell ref="D62:I62"/>
    <mergeCell ref="D63:F63"/>
    <mergeCell ref="G63:I63"/>
    <mergeCell ref="B58:G58"/>
    <mergeCell ref="K51:K53"/>
    <mergeCell ref="L51:N53"/>
    <mergeCell ref="D52:F52"/>
    <mergeCell ref="G52:I52"/>
    <mergeCell ref="D49:F49"/>
    <mergeCell ref="G49:I49"/>
    <mergeCell ref="D50:F50"/>
    <mergeCell ref="G50:I50"/>
    <mergeCell ref="D51:F51"/>
    <mergeCell ref="G51:I51"/>
    <mergeCell ref="A45:B45"/>
    <mergeCell ref="K46:N46"/>
    <mergeCell ref="A47:B47"/>
    <mergeCell ref="D47:I47"/>
    <mergeCell ref="D48:F48"/>
    <mergeCell ref="G48:I48"/>
    <mergeCell ref="I1:J1"/>
    <mergeCell ref="K1:N4"/>
    <mergeCell ref="K41:K43"/>
    <mergeCell ref="L41:N43"/>
    <mergeCell ref="D42:F42"/>
    <mergeCell ref="G42:I42"/>
    <mergeCell ref="D39:F39"/>
    <mergeCell ref="G39:I39"/>
    <mergeCell ref="D40:F40"/>
    <mergeCell ref="G40:I40"/>
    <mergeCell ref="D41:F41"/>
    <mergeCell ref="G41:I41"/>
    <mergeCell ref="K36:N36"/>
    <mergeCell ref="A37:B37"/>
    <mergeCell ref="D37:I37"/>
    <mergeCell ref="D38:F38"/>
    <mergeCell ref="G38:I38"/>
    <mergeCell ref="K31:K33"/>
    <mergeCell ref="L31:N33"/>
    <mergeCell ref="D32:F32"/>
    <mergeCell ref="G32:I32"/>
    <mergeCell ref="A35:B35"/>
    <mergeCell ref="D29:F29"/>
    <mergeCell ref="G29:I29"/>
    <mergeCell ref="D30:F30"/>
    <mergeCell ref="G30:I30"/>
    <mergeCell ref="D31:F31"/>
    <mergeCell ref="G31:I31"/>
    <mergeCell ref="A25:B25"/>
    <mergeCell ref="K26:N26"/>
    <mergeCell ref="A27:B27"/>
    <mergeCell ref="D27:I27"/>
    <mergeCell ref="D28:F28"/>
    <mergeCell ref="G28:I28"/>
    <mergeCell ref="K21:K23"/>
    <mergeCell ref="L21:N23"/>
    <mergeCell ref="D22:F22"/>
    <mergeCell ref="G22:I22"/>
    <mergeCell ref="D19:F19"/>
    <mergeCell ref="G19:I19"/>
    <mergeCell ref="D20:F20"/>
    <mergeCell ref="G20:I20"/>
    <mergeCell ref="D21:F21"/>
    <mergeCell ref="G21:I21"/>
    <mergeCell ref="A15:B15"/>
    <mergeCell ref="K16:N16"/>
    <mergeCell ref="A17:B17"/>
    <mergeCell ref="D17:I17"/>
    <mergeCell ref="D18:F18"/>
    <mergeCell ref="G18:I18"/>
    <mergeCell ref="B1:D2"/>
    <mergeCell ref="E1:G2"/>
    <mergeCell ref="D10:F10"/>
    <mergeCell ref="D11:F11"/>
    <mergeCell ref="G8:I8"/>
    <mergeCell ref="G9:I9"/>
    <mergeCell ref="G10:I10"/>
    <mergeCell ref="G11:I11"/>
    <mergeCell ref="K6:N6"/>
    <mergeCell ref="L11:N13"/>
    <mergeCell ref="K11:K13"/>
    <mergeCell ref="A5:B5"/>
    <mergeCell ref="A7:B7"/>
    <mergeCell ref="D8:F8"/>
    <mergeCell ref="D9:F9"/>
    <mergeCell ref="D7:I7"/>
    <mergeCell ref="D12:F12"/>
    <mergeCell ref="G12:I12"/>
    <mergeCell ref="B3:I3"/>
    <mergeCell ref="A70:B70"/>
    <mergeCell ref="K71:N71"/>
    <mergeCell ref="A72:B72"/>
    <mergeCell ref="D72:I72"/>
    <mergeCell ref="D73:F73"/>
    <mergeCell ref="G73:I73"/>
    <mergeCell ref="D74:F74"/>
    <mergeCell ref="G74:I74"/>
    <mergeCell ref="D75:F75"/>
    <mergeCell ref="G75:I75"/>
    <mergeCell ref="D76:F76"/>
    <mergeCell ref="G76:I76"/>
    <mergeCell ref="K76:K78"/>
    <mergeCell ref="L76:N78"/>
    <mergeCell ref="D77:F77"/>
    <mergeCell ref="G77:I77"/>
    <mergeCell ref="A80:B80"/>
    <mergeCell ref="K81:N81"/>
    <mergeCell ref="A82:B82"/>
    <mergeCell ref="D82:I82"/>
    <mergeCell ref="D83:F83"/>
    <mergeCell ref="G83:I83"/>
    <mergeCell ref="D84:F84"/>
    <mergeCell ref="G84:I84"/>
    <mergeCell ref="D85:F85"/>
    <mergeCell ref="G85:I85"/>
    <mergeCell ref="D86:F86"/>
    <mergeCell ref="G86:I86"/>
    <mergeCell ref="K86:K88"/>
    <mergeCell ref="L86:N88"/>
    <mergeCell ref="D87:F87"/>
    <mergeCell ref="G87:I87"/>
    <mergeCell ref="A90:B90"/>
    <mergeCell ref="K91:N91"/>
    <mergeCell ref="A92:B92"/>
    <mergeCell ref="D92:I92"/>
    <mergeCell ref="D93:F93"/>
    <mergeCell ref="G93:I93"/>
    <mergeCell ref="D94:F94"/>
    <mergeCell ref="G94:I94"/>
    <mergeCell ref="D95:F95"/>
    <mergeCell ref="G95:I95"/>
    <mergeCell ref="D96:F96"/>
    <mergeCell ref="G96:I96"/>
    <mergeCell ref="K96:K98"/>
    <mergeCell ref="L96:N98"/>
    <mergeCell ref="D97:F97"/>
    <mergeCell ref="G97:I97"/>
    <mergeCell ref="D106:F106"/>
    <mergeCell ref="G106:I106"/>
    <mergeCell ref="K106:K108"/>
    <mergeCell ref="L106:N108"/>
    <mergeCell ref="D107:F107"/>
    <mergeCell ref="G107:I107"/>
    <mergeCell ref="A100:B100"/>
    <mergeCell ref="K101:N101"/>
    <mergeCell ref="A102:B102"/>
    <mergeCell ref="D102:I102"/>
    <mergeCell ref="D103:F103"/>
    <mergeCell ref="G103:I103"/>
    <mergeCell ref="D104:F104"/>
    <mergeCell ref="G104:I104"/>
    <mergeCell ref="D105:F105"/>
    <mergeCell ref="G105:I105"/>
  </mergeCells>
  <pageMargins left="0.39370078740157483" right="0.39370078740157483" top="0.74803149606299213" bottom="0.74803149606299213" header="0.31496062992125984" footer="0.31496062992125984"/>
  <pageSetup scale="64" orientation="portrait" horizontalDpi="4294967295" verticalDpi="4294967295" r:id="rId1"/>
  <rowBreaks count="1" manualBreakCount="1">
    <brk id="54" max="1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9"/>
  <sheetViews>
    <sheetView showGridLines="0" showZeros="0" rightToLeft="1" view="pageBreakPreview" topLeftCell="A3" zoomScale="130" zoomScaleNormal="145" zoomScaleSheetLayoutView="130" workbookViewId="0">
      <selection activeCell="B3" sqref="B3:I3"/>
    </sheetView>
  </sheetViews>
  <sheetFormatPr defaultRowHeight="18.75"/>
  <cols>
    <col min="1" max="1" width="22.5703125" style="81" customWidth="1"/>
    <col min="2" max="2" width="15.140625" style="81" customWidth="1"/>
    <col min="3" max="3" width="6.7109375" style="80" customWidth="1"/>
    <col min="4" max="5" width="4.7109375" style="80" customWidth="1"/>
    <col min="6" max="6" width="5.5703125" style="80" customWidth="1"/>
    <col min="7" max="8" width="4.7109375" style="80" customWidth="1"/>
    <col min="9" max="9" width="9.7109375" style="81" customWidth="1"/>
    <col min="10" max="10" width="9.7109375" style="90" customWidth="1"/>
    <col min="11" max="11" width="12.7109375" style="81" customWidth="1"/>
    <col min="12" max="12" width="15" style="81" customWidth="1"/>
    <col min="13" max="13" width="18.85546875" style="81" customWidth="1"/>
    <col min="14" max="14" width="14.42578125" style="81" customWidth="1"/>
    <col min="15" max="16384" width="9.140625" style="81"/>
  </cols>
  <sheetData>
    <row r="1" spans="1:14">
      <c r="A1" s="204" t="s">
        <v>25</v>
      </c>
      <c r="B1" s="204"/>
      <c r="C1" s="204"/>
      <c r="D1" s="204"/>
      <c r="E1" s="205" t="str">
        <f>'تجهيز الطلبية'!B1</f>
        <v>السنغال</v>
      </c>
      <c r="F1" s="205"/>
      <c r="G1" s="205"/>
      <c r="I1" s="213" t="s">
        <v>27</v>
      </c>
      <c r="J1" s="213"/>
      <c r="K1" s="214">
        <f>'تجهيز الطلبية'!B16</f>
        <v>0</v>
      </c>
      <c r="L1" s="214"/>
      <c r="M1" s="214"/>
      <c r="N1" s="214"/>
    </row>
    <row r="2" spans="1:14">
      <c r="A2" s="204"/>
      <c r="B2" s="204"/>
      <c r="C2" s="204"/>
      <c r="D2" s="204"/>
      <c r="E2" s="205"/>
      <c r="F2" s="205"/>
      <c r="G2" s="205"/>
      <c r="I2" s="37"/>
      <c r="J2" s="37"/>
      <c r="K2" s="214"/>
      <c r="L2" s="214"/>
      <c r="M2" s="214"/>
      <c r="N2" s="214"/>
    </row>
    <row r="3" spans="1:14" ht="24" customHeight="1">
      <c r="A3" s="39" t="s">
        <v>223</v>
      </c>
      <c r="B3" s="251" t="str">
        <f>'تجهيز الطلبية'!B2</f>
        <v>جودت ارديم</v>
      </c>
      <c r="C3" s="251"/>
      <c r="D3" s="251"/>
      <c r="E3" s="251"/>
      <c r="F3" s="251"/>
      <c r="G3" s="251"/>
      <c r="H3" s="251"/>
      <c r="I3" s="251"/>
      <c r="J3" s="37"/>
      <c r="K3" s="214"/>
      <c r="L3" s="214"/>
      <c r="M3" s="214"/>
      <c r="N3" s="214"/>
    </row>
    <row r="4" spans="1:14" ht="24" customHeight="1">
      <c r="K4" s="214"/>
      <c r="L4" s="214"/>
      <c r="M4" s="214"/>
      <c r="N4" s="214"/>
    </row>
    <row r="5" spans="1:14" ht="19.899999999999999" customHeight="1" thickBot="1">
      <c r="A5" s="252">
        <f>'تجهيز الطلبية'!B4</f>
        <v>0</v>
      </c>
      <c r="B5" s="252"/>
      <c r="C5" s="33">
        <f>'تجهيز الطلبية'!C4</f>
        <v>0</v>
      </c>
      <c r="D5" s="34" t="str">
        <f>'تجهيز الطلبية'!D4</f>
        <v>علبة</v>
      </c>
      <c r="E5" s="33">
        <f>'تجهيز الطلبية'!E4</f>
        <v>0</v>
      </c>
      <c r="F5" s="34" t="str">
        <f>'تجهيز الطلبية'!F4</f>
        <v>قطعة</v>
      </c>
      <c r="G5" s="33">
        <f>'تجهيز الطلبية'!G4</f>
        <v>0</v>
      </c>
      <c r="H5" s="34" t="str">
        <f>'تجهيز الطلبية'!H4</f>
        <v>جرام</v>
      </c>
      <c r="I5" s="35"/>
      <c r="J5" s="118"/>
    </row>
    <row r="6" spans="1:14" ht="19.899999999999999" customHeight="1" thickTop="1" thickBot="1">
      <c r="K6" s="223" t="s">
        <v>38</v>
      </c>
      <c r="L6" s="224"/>
      <c r="M6" s="224"/>
      <c r="N6" s="225"/>
    </row>
    <row r="7" spans="1:14" ht="19.899999999999999" customHeight="1" thickTop="1">
      <c r="A7" s="221" t="s">
        <v>36</v>
      </c>
      <c r="B7" s="222"/>
      <c r="D7" s="194" t="s">
        <v>37</v>
      </c>
      <c r="E7" s="195"/>
      <c r="F7" s="195"/>
      <c r="G7" s="195"/>
      <c r="H7" s="195"/>
      <c r="I7" s="196"/>
      <c r="J7" s="117"/>
      <c r="K7" s="125">
        <f>D12</f>
        <v>0</v>
      </c>
      <c r="L7" s="124" t="str">
        <f>G12</f>
        <v>Batch . No</v>
      </c>
      <c r="M7" s="11" t="str">
        <f>'تجهيز الطلبية'!B3</f>
        <v>X23.01</v>
      </c>
      <c r="N7" s="112">
        <f>'تجهيز الطلبية'!L4</f>
        <v>0</v>
      </c>
    </row>
    <row r="8" spans="1:14" ht="19.899999999999999" customHeight="1">
      <c r="A8" s="120">
        <f>'تجهيز الطلبية'!B14</f>
        <v>43396</v>
      </c>
      <c r="B8" s="92" t="s">
        <v>219</v>
      </c>
      <c r="D8" s="226">
        <f>A8</f>
        <v>43396</v>
      </c>
      <c r="E8" s="227"/>
      <c r="F8" s="227"/>
      <c r="G8" s="228" t="str">
        <f t="shared" ref="G8:G12" si="0">B8</f>
        <v>Pro .Date</v>
      </c>
      <c r="H8" s="228"/>
      <c r="I8" s="229"/>
      <c r="J8" s="87"/>
      <c r="K8" s="113"/>
      <c r="L8" s="105"/>
      <c r="M8" s="111">
        <f t="shared" ref="M8:M9" si="1">D8</f>
        <v>43396</v>
      </c>
      <c r="N8" s="114" t="str">
        <f t="shared" ref="N8:N9" si="2">G8</f>
        <v>Pro .Date</v>
      </c>
    </row>
    <row r="9" spans="1:14" ht="19.899999999999999" customHeight="1">
      <c r="A9" s="120">
        <f>EDATE('تجهيز الطلبية'!B14,'تجهيز الطلبية'!J4)-1</f>
        <v>43395</v>
      </c>
      <c r="B9" s="92" t="s">
        <v>216</v>
      </c>
      <c r="D9" s="226">
        <f>A9</f>
        <v>43395</v>
      </c>
      <c r="E9" s="227"/>
      <c r="F9" s="227"/>
      <c r="G9" s="230" t="str">
        <f t="shared" si="0"/>
        <v>Exp.Date</v>
      </c>
      <c r="H9" s="230"/>
      <c r="I9" s="231"/>
      <c r="J9" s="87"/>
      <c r="K9" s="113"/>
      <c r="L9" s="108"/>
      <c r="M9" s="111">
        <f t="shared" si="1"/>
        <v>43395</v>
      </c>
      <c r="N9" s="114" t="str">
        <f t="shared" si="2"/>
        <v>Exp.Date</v>
      </c>
    </row>
    <row r="10" spans="1:14" ht="19.899999999999999" customHeight="1">
      <c r="A10" s="96">
        <f>G5</f>
        <v>0</v>
      </c>
      <c r="B10" s="93" t="s">
        <v>217</v>
      </c>
      <c r="D10" s="259">
        <f>MROUND(G5*E5,5)</f>
        <v>0</v>
      </c>
      <c r="E10" s="260"/>
      <c r="F10" s="260"/>
      <c r="G10" s="247" t="str">
        <f t="shared" si="0"/>
        <v>Weight</v>
      </c>
      <c r="H10" s="247"/>
      <c r="I10" s="261"/>
      <c r="J10" s="88"/>
      <c r="K10" s="155">
        <f>'تجهيز الطلبية'!I4</f>
        <v>0</v>
      </c>
      <c r="L10" s="156" t="s">
        <v>222</v>
      </c>
      <c r="M10" s="153">
        <f>MROUND(G5*E5*C5,5)</f>
        <v>0</v>
      </c>
      <c r="N10" s="116" t="s">
        <v>221</v>
      </c>
    </row>
    <row r="11" spans="1:14" ht="19.899999999999999" customHeight="1">
      <c r="A11" s="97">
        <f>'تجهيز الطلبية'!M4</f>
        <v>0</v>
      </c>
      <c r="B11" s="94" t="s">
        <v>218</v>
      </c>
      <c r="D11" s="259">
        <f>'تجهيز الطلبية'!N4</f>
        <v>0</v>
      </c>
      <c r="E11" s="260"/>
      <c r="F11" s="260"/>
      <c r="G11" s="230" t="str">
        <f t="shared" si="0"/>
        <v>Note</v>
      </c>
      <c r="H11" s="243"/>
      <c r="I11" s="262"/>
      <c r="J11" s="89"/>
      <c r="K11" s="232" t="s">
        <v>11</v>
      </c>
      <c r="L11" s="208">
        <f>'تجهيز الطلبية'!B15</f>
        <v>0</v>
      </c>
      <c r="M11" s="208"/>
      <c r="N11" s="263"/>
    </row>
    <row r="12" spans="1:14" ht="19.899999999999999" customHeight="1" thickBot="1">
      <c r="A12" s="98">
        <f>'تجهيز الطلبية'!K4</f>
        <v>0</v>
      </c>
      <c r="B12" s="95" t="s">
        <v>220</v>
      </c>
      <c r="D12" s="238">
        <f>A12</f>
        <v>0</v>
      </c>
      <c r="E12" s="239"/>
      <c r="F12" s="239"/>
      <c r="G12" s="266" t="str">
        <f t="shared" si="0"/>
        <v>Batch . No</v>
      </c>
      <c r="H12" s="267"/>
      <c r="I12" s="268"/>
      <c r="J12" s="87"/>
      <c r="K12" s="232"/>
      <c r="L12" s="208"/>
      <c r="M12" s="208"/>
      <c r="N12" s="263"/>
    </row>
    <row r="13" spans="1:14" ht="19.899999999999999" customHeight="1" thickTop="1" thickBot="1">
      <c r="K13" s="233"/>
      <c r="L13" s="264"/>
      <c r="M13" s="264"/>
      <c r="N13" s="265"/>
    </row>
    <row r="14" spans="1:14" ht="19.899999999999999" customHeight="1" thickTop="1"/>
    <row r="15" spans="1:14" ht="19.899999999999999" customHeight="1" thickBot="1">
      <c r="A15" s="252">
        <f>'تجهيز الطلبية'!B5</f>
        <v>0</v>
      </c>
      <c r="B15" s="252"/>
      <c r="C15" s="36">
        <f>'تجهيز الطلبية'!C5</f>
        <v>0</v>
      </c>
      <c r="D15" s="35" t="str">
        <f>'تجهيز الطلبية'!D5</f>
        <v>علبة</v>
      </c>
      <c r="E15" s="36">
        <f>'تجهيز الطلبية'!E5</f>
        <v>0</v>
      </c>
      <c r="F15" s="35" t="str">
        <f>'تجهيز الطلبية'!F5</f>
        <v>قطعة</v>
      </c>
      <c r="G15" s="36">
        <f>'تجهيز الطلبية'!G5</f>
        <v>0</v>
      </c>
      <c r="H15" s="35" t="str">
        <f>'تجهيز الطلبية'!H5</f>
        <v>جرام</v>
      </c>
      <c r="I15" s="35"/>
      <c r="J15" s="118"/>
    </row>
    <row r="16" spans="1:14" ht="19.899999999999999" customHeight="1" thickTop="1" thickBot="1">
      <c r="K16" s="223" t="str">
        <f>K6</f>
        <v>طبـاعــة الكـــــرتونـــــــــــة</v>
      </c>
      <c r="L16" s="224"/>
      <c r="M16" s="224"/>
      <c r="N16" s="225"/>
    </row>
    <row r="17" spans="1:14" ht="19.899999999999999" customHeight="1" thickTop="1" thickBot="1">
      <c r="A17" s="221" t="str">
        <f>A7</f>
        <v>طباعــــة الباكــو / الكيس</v>
      </c>
      <c r="B17" s="222"/>
      <c r="D17" s="253" t="str">
        <f>D7</f>
        <v>طبـاعــة العلبـــــــــــــــــــــــــــــــــــــة</v>
      </c>
      <c r="E17" s="254"/>
      <c r="F17" s="254"/>
      <c r="G17" s="254"/>
      <c r="H17" s="254"/>
      <c r="I17" s="255"/>
      <c r="J17" s="117"/>
      <c r="K17" s="125">
        <f>D22</f>
        <v>0</v>
      </c>
      <c r="L17" s="124" t="str">
        <f>$G$22</f>
        <v>Batch . No</v>
      </c>
      <c r="M17" s="11" t="str">
        <f>M7</f>
        <v>X23.01</v>
      </c>
      <c r="N17" s="112">
        <f>'تجهيز الطلبية'!L5</f>
        <v>0</v>
      </c>
    </row>
    <row r="18" spans="1:14" ht="19.899999999999999" customHeight="1" thickTop="1">
      <c r="A18" s="120">
        <f>A8</f>
        <v>43396</v>
      </c>
      <c r="B18" s="106" t="s">
        <v>219</v>
      </c>
      <c r="D18" s="226">
        <f>A18</f>
        <v>43396</v>
      </c>
      <c r="E18" s="227"/>
      <c r="F18" s="227"/>
      <c r="G18" s="256" t="str">
        <f t="shared" ref="G18:G22" si="3">B18</f>
        <v>Pro .Date</v>
      </c>
      <c r="H18" s="257"/>
      <c r="I18" s="258"/>
      <c r="J18" s="87"/>
      <c r="K18" s="113"/>
      <c r="L18" s="105"/>
      <c r="M18" s="111">
        <f t="shared" ref="M18" si="4">D18</f>
        <v>43396</v>
      </c>
      <c r="N18" s="114" t="str">
        <f t="shared" ref="N18:N19" si="5">G18</f>
        <v>Pro .Date</v>
      </c>
    </row>
    <row r="19" spans="1:14" ht="19.899999999999999" customHeight="1">
      <c r="A19" s="120">
        <f>EDATE('تجهيز الطلبية'!B14,'تجهيز الطلبية'!J5)-1</f>
        <v>43395</v>
      </c>
      <c r="B19" s="106" t="s">
        <v>216</v>
      </c>
      <c r="D19" s="226">
        <f>A19</f>
        <v>43395</v>
      </c>
      <c r="E19" s="227"/>
      <c r="F19" s="227"/>
      <c r="G19" s="230" t="str">
        <f t="shared" si="3"/>
        <v>Exp.Date</v>
      </c>
      <c r="H19" s="243"/>
      <c r="I19" s="244"/>
      <c r="J19" s="87"/>
      <c r="K19" s="113"/>
      <c r="L19" s="105"/>
      <c r="M19" s="111">
        <f>D19</f>
        <v>43395</v>
      </c>
      <c r="N19" s="114" t="str">
        <f t="shared" si="5"/>
        <v>Exp.Date</v>
      </c>
    </row>
    <row r="20" spans="1:14" ht="19.899999999999999" customHeight="1">
      <c r="A20" s="96">
        <f>G15</f>
        <v>0</v>
      </c>
      <c r="B20" s="107" t="s">
        <v>217</v>
      </c>
      <c r="D20" s="245">
        <f>MROUND(G15*E15,5)</f>
        <v>0</v>
      </c>
      <c r="E20" s="246"/>
      <c r="F20" s="246"/>
      <c r="G20" s="247" t="str">
        <f t="shared" si="3"/>
        <v>Weight</v>
      </c>
      <c r="H20" s="247"/>
      <c r="I20" s="248"/>
      <c r="J20" s="88"/>
      <c r="K20" s="155">
        <f>'تجهيز الطلبية'!I5</f>
        <v>0</v>
      </c>
      <c r="L20" s="156" t="str">
        <f>$L$10</f>
        <v>Gross Weight</v>
      </c>
      <c r="M20" s="153">
        <f>MROUND(G15*E15*C15,5)</f>
        <v>0</v>
      </c>
      <c r="N20" s="116" t="str">
        <f>$N$10</f>
        <v>Net.weight</v>
      </c>
    </row>
    <row r="21" spans="1:14" ht="19.899999999999999" customHeight="1">
      <c r="A21" s="99">
        <f>'تجهيز الطلبية'!M5</f>
        <v>0</v>
      </c>
      <c r="B21" s="109" t="s">
        <v>218</v>
      </c>
      <c r="D21" s="249">
        <f>'تجهيز الطلبية'!N5</f>
        <v>0</v>
      </c>
      <c r="E21" s="250"/>
      <c r="F21" s="250"/>
      <c r="G21" s="230" t="str">
        <f t="shared" si="3"/>
        <v>Note</v>
      </c>
      <c r="H21" s="243"/>
      <c r="I21" s="244"/>
      <c r="J21" s="87"/>
      <c r="K21" s="232" t="s">
        <v>11</v>
      </c>
      <c r="L21" s="234">
        <f>L11</f>
        <v>0</v>
      </c>
      <c r="M21" s="234"/>
      <c r="N21" s="235"/>
    </row>
    <row r="22" spans="1:14" ht="19.899999999999999" customHeight="1" thickBot="1">
      <c r="A22" s="100">
        <f>'تجهيز الطلبية'!K5</f>
        <v>0</v>
      </c>
      <c r="B22" s="110" t="s">
        <v>220</v>
      </c>
      <c r="D22" s="238">
        <f>A22</f>
        <v>0</v>
      </c>
      <c r="E22" s="239"/>
      <c r="F22" s="239"/>
      <c r="G22" s="240" t="str">
        <f t="shared" si="3"/>
        <v>Batch . No</v>
      </c>
      <c r="H22" s="241"/>
      <c r="I22" s="242"/>
      <c r="J22" s="87"/>
      <c r="K22" s="232"/>
      <c r="L22" s="234"/>
      <c r="M22" s="234"/>
      <c r="N22" s="235"/>
    </row>
    <row r="23" spans="1:14" ht="19.899999999999999" customHeight="1" thickTop="1" thickBot="1">
      <c r="K23" s="233"/>
      <c r="L23" s="236"/>
      <c r="M23" s="236"/>
      <c r="N23" s="237"/>
    </row>
    <row r="24" spans="1:14" ht="19.899999999999999" customHeight="1" thickTop="1"/>
    <row r="25" spans="1:14" ht="19.899999999999999" customHeight="1" thickBot="1">
      <c r="A25" s="252">
        <f>'تجهيز الطلبية'!B6</f>
        <v>0</v>
      </c>
      <c r="B25" s="252"/>
      <c r="C25" s="33">
        <f>'تجهيز الطلبية'!C6</f>
        <v>0</v>
      </c>
      <c r="D25" s="34" t="str">
        <f>'تجهيز الطلبية'!D6</f>
        <v>علبة</v>
      </c>
      <c r="E25" s="33">
        <f>'تجهيز الطلبية'!E6</f>
        <v>0</v>
      </c>
      <c r="F25" s="34" t="str">
        <f>'تجهيز الطلبية'!F6</f>
        <v>قطعة</v>
      </c>
      <c r="G25" s="33">
        <f>'تجهيز الطلبية'!G6</f>
        <v>0</v>
      </c>
      <c r="H25" s="34" t="str">
        <f>'تجهيز الطلبية'!H6</f>
        <v>جرام</v>
      </c>
      <c r="I25" s="35"/>
      <c r="J25" s="118"/>
    </row>
    <row r="26" spans="1:14" ht="19.899999999999999" customHeight="1" thickTop="1" thickBot="1">
      <c r="K26" s="223" t="str">
        <f>K6</f>
        <v>طبـاعــة الكـــــرتونـــــــــــة</v>
      </c>
      <c r="L26" s="224"/>
      <c r="M26" s="224"/>
      <c r="N26" s="225"/>
    </row>
    <row r="27" spans="1:14" ht="19.899999999999999" customHeight="1" thickTop="1">
      <c r="A27" s="221" t="str">
        <f>A7</f>
        <v>طباعــــة الباكــو / الكيس</v>
      </c>
      <c r="B27" s="222"/>
      <c r="D27" s="272" t="str">
        <f>D7</f>
        <v>طبـاعــة العلبـــــــــــــــــــــــــــــــــــــة</v>
      </c>
      <c r="E27" s="273"/>
      <c r="F27" s="273"/>
      <c r="G27" s="273"/>
      <c r="H27" s="273"/>
      <c r="I27" s="274"/>
      <c r="J27" s="117"/>
      <c r="K27" s="125">
        <f>A32</f>
        <v>0</v>
      </c>
      <c r="L27" s="124" t="str">
        <f>$G$32</f>
        <v>Batch . No</v>
      </c>
      <c r="M27" s="11" t="str">
        <f>M7</f>
        <v>X23.01</v>
      </c>
      <c r="N27" s="112">
        <f>'تجهيز الطلبية'!L6</f>
        <v>0</v>
      </c>
    </row>
    <row r="28" spans="1:14" ht="19.899999999999999" customHeight="1">
      <c r="A28" s="120">
        <f>A18</f>
        <v>43396</v>
      </c>
      <c r="B28" s="106" t="s">
        <v>219</v>
      </c>
      <c r="D28" s="275">
        <f>A28</f>
        <v>43396</v>
      </c>
      <c r="E28" s="276"/>
      <c r="F28" s="276"/>
      <c r="G28" s="230" t="str">
        <f t="shared" ref="G28:G32" si="6">B28</f>
        <v>Pro .Date</v>
      </c>
      <c r="H28" s="243"/>
      <c r="I28" s="244"/>
      <c r="J28" s="87"/>
      <c r="K28" s="113"/>
      <c r="L28" s="105"/>
      <c r="M28" s="104">
        <f t="shared" ref="M28:M29" si="7">D28</f>
        <v>43396</v>
      </c>
      <c r="N28" s="114" t="str">
        <f t="shared" ref="N28:N29" si="8">N18</f>
        <v>Pro .Date</v>
      </c>
    </row>
    <row r="29" spans="1:14" ht="19.899999999999999" customHeight="1">
      <c r="A29" s="120">
        <f>EDATE('تجهيز الطلبية'!B14,'تجهيز الطلبية'!J6)-1</f>
        <v>43395</v>
      </c>
      <c r="B29" s="106" t="s">
        <v>216</v>
      </c>
      <c r="D29" s="275">
        <f>A29</f>
        <v>43395</v>
      </c>
      <c r="E29" s="276"/>
      <c r="F29" s="276"/>
      <c r="G29" s="230" t="str">
        <f t="shared" si="6"/>
        <v>Exp.Date</v>
      </c>
      <c r="H29" s="243"/>
      <c r="I29" s="244"/>
      <c r="J29" s="87"/>
      <c r="K29" s="113"/>
      <c r="L29" s="105"/>
      <c r="M29" s="104">
        <f t="shared" si="7"/>
        <v>43395</v>
      </c>
      <c r="N29" s="114" t="str">
        <f t="shared" si="8"/>
        <v>Exp.Date</v>
      </c>
    </row>
    <row r="30" spans="1:14" ht="19.899999999999999" customHeight="1">
      <c r="A30" s="96">
        <f>G25</f>
        <v>0</v>
      </c>
      <c r="B30" s="107" t="s">
        <v>217</v>
      </c>
      <c r="D30" s="259">
        <f>MROUND(G25*E25,5)</f>
        <v>0</v>
      </c>
      <c r="E30" s="260"/>
      <c r="F30" s="260"/>
      <c r="G30" s="247" t="str">
        <f t="shared" si="6"/>
        <v>Weight</v>
      </c>
      <c r="H30" s="247"/>
      <c r="I30" s="248"/>
      <c r="J30" s="88"/>
      <c r="K30" s="155">
        <f>'تجهيز الطلبية'!I6</f>
        <v>0</v>
      </c>
      <c r="L30" s="156" t="str">
        <f>$L$10</f>
        <v>Gross Weight</v>
      </c>
      <c r="M30" s="153">
        <f>MROUND(G25*E25*C25,5)</f>
        <v>0</v>
      </c>
      <c r="N30" s="116" t="str">
        <f>$N$10</f>
        <v>Net.weight</v>
      </c>
    </row>
    <row r="31" spans="1:14" ht="19.899999999999999" customHeight="1">
      <c r="A31" s="97">
        <f>'تجهيز الطلبية'!M6</f>
        <v>0</v>
      </c>
      <c r="B31" s="109" t="s">
        <v>218</v>
      </c>
      <c r="D31" s="259">
        <f>'تجهيز الطلبية'!N6</f>
        <v>0</v>
      </c>
      <c r="E31" s="260"/>
      <c r="F31" s="260"/>
      <c r="G31" s="230" t="str">
        <f t="shared" si="6"/>
        <v>Note</v>
      </c>
      <c r="H31" s="243"/>
      <c r="I31" s="244"/>
      <c r="J31" s="87"/>
      <c r="K31" s="232" t="s">
        <v>11</v>
      </c>
      <c r="L31" s="180">
        <f>L11</f>
        <v>0</v>
      </c>
      <c r="M31" s="180"/>
      <c r="N31" s="269"/>
    </row>
    <row r="32" spans="1:14" ht="19.899999999999999" customHeight="1" thickBot="1">
      <c r="A32" s="100">
        <f>'تجهيز الطلبية'!K6</f>
        <v>0</v>
      </c>
      <c r="B32" s="110" t="s">
        <v>220</v>
      </c>
      <c r="D32" s="238">
        <f>A32</f>
        <v>0</v>
      </c>
      <c r="E32" s="239"/>
      <c r="F32" s="239"/>
      <c r="G32" s="240" t="str">
        <f t="shared" si="6"/>
        <v>Batch . No</v>
      </c>
      <c r="H32" s="241"/>
      <c r="I32" s="242"/>
      <c r="J32" s="87"/>
      <c r="K32" s="232"/>
      <c r="L32" s="180"/>
      <c r="M32" s="180"/>
      <c r="N32" s="269"/>
    </row>
    <row r="33" spans="1:14" ht="19.899999999999999" customHeight="1" thickTop="1" thickBot="1">
      <c r="K33" s="233"/>
      <c r="L33" s="270"/>
      <c r="M33" s="270"/>
      <c r="N33" s="271"/>
    </row>
    <row r="34" spans="1:14" ht="19.899999999999999" customHeight="1" thickTop="1"/>
    <row r="35" spans="1:14" ht="19.899999999999999" customHeight="1" thickBot="1">
      <c r="A35" s="252">
        <f>'تجهيز الطلبية'!B7</f>
        <v>0</v>
      </c>
      <c r="B35" s="252"/>
      <c r="C35" s="33">
        <f>'تجهيز الطلبية'!C7</f>
        <v>0</v>
      </c>
      <c r="D35" s="34" t="str">
        <f>'تجهيز الطلبية'!D7</f>
        <v>علبة</v>
      </c>
      <c r="E35" s="33">
        <f>'تجهيز الطلبية'!E7</f>
        <v>0</v>
      </c>
      <c r="F35" s="34" t="str">
        <f>'تجهيز الطلبية'!F7</f>
        <v>قطعة</v>
      </c>
      <c r="G35" s="33">
        <f>'تجهيز الطلبية'!G7</f>
        <v>0</v>
      </c>
      <c r="H35" s="33" t="str">
        <f>'تجهيز الطلبية'!H7</f>
        <v>جرام</v>
      </c>
      <c r="I35" s="33"/>
      <c r="J35" s="119"/>
    </row>
    <row r="36" spans="1:14" ht="19.899999999999999" customHeight="1" thickTop="1" thickBot="1">
      <c r="K36" s="223" t="str">
        <f>K6</f>
        <v>طبـاعــة الكـــــرتونـــــــــــة</v>
      </c>
      <c r="L36" s="224"/>
      <c r="M36" s="224"/>
      <c r="N36" s="225"/>
    </row>
    <row r="37" spans="1:14" ht="19.899999999999999" customHeight="1" thickTop="1">
      <c r="A37" s="279" t="str">
        <f>A7</f>
        <v>طباعــــة الباكــو / الكيس</v>
      </c>
      <c r="B37" s="280"/>
      <c r="D37" s="272" t="str">
        <f>D7</f>
        <v>طبـاعــة العلبـــــــــــــــــــــــــــــــــــــة</v>
      </c>
      <c r="E37" s="273"/>
      <c r="F37" s="273"/>
      <c r="G37" s="273"/>
      <c r="H37" s="273"/>
      <c r="I37" s="274"/>
      <c r="J37" s="117"/>
      <c r="K37" s="125">
        <f>A42</f>
        <v>0</v>
      </c>
      <c r="L37" s="124" t="str">
        <f>$G$42</f>
        <v>Batch . No</v>
      </c>
      <c r="M37" s="11" t="str">
        <f>M7</f>
        <v>X23.01</v>
      </c>
      <c r="N37" s="112">
        <f>'تجهيز الطلبية'!L7</f>
        <v>0</v>
      </c>
    </row>
    <row r="38" spans="1:14" ht="19.899999999999999" customHeight="1">
      <c r="A38" s="121">
        <f>A8</f>
        <v>43396</v>
      </c>
      <c r="B38" s="106" t="s">
        <v>219</v>
      </c>
      <c r="D38" s="275">
        <f>A38</f>
        <v>43396</v>
      </c>
      <c r="E38" s="276"/>
      <c r="F38" s="276"/>
      <c r="G38" s="230" t="str">
        <f t="shared" ref="G38:G42" si="9">B38</f>
        <v>Pro .Date</v>
      </c>
      <c r="H38" s="230"/>
      <c r="I38" s="277"/>
      <c r="J38" s="87"/>
      <c r="K38" s="113"/>
      <c r="L38" s="105"/>
      <c r="M38" s="104">
        <f t="shared" ref="M38:M39" si="10">D38</f>
        <v>43396</v>
      </c>
      <c r="N38" s="114" t="str">
        <f t="shared" ref="N38:N39" si="11">G38</f>
        <v>Pro .Date</v>
      </c>
    </row>
    <row r="39" spans="1:14" ht="19.899999999999999" customHeight="1">
      <c r="A39" s="121">
        <f>EDATE('تجهيز الطلبية'!B14,'تجهيز الطلبية'!J7)-1</f>
        <v>43395</v>
      </c>
      <c r="B39" s="106" t="s">
        <v>216</v>
      </c>
      <c r="D39" s="275">
        <f>A39</f>
        <v>43395</v>
      </c>
      <c r="E39" s="276"/>
      <c r="F39" s="276"/>
      <c r="G39" s="230" t="str">
        <f t="shared" si="9"/>
        <v>Exp.Date</v>
      </c>
      <c r="H39" s="230"/>
      <c r="I39" s="277"/>
      <c r="J39" s="87"/>
      <c r="K39" s="113"/>
      <c r="L39" s="105"/>
      <c r="M39" s="104">
        <f t="shared" si="10"/>
        <v>43395</v>
      </c>
      <c r="N39" s="114" t="str">
        <f t="shared" si="11"/>
        <v>Exp.Date</v>
      </c>
    </row>
    <row r="40" spans="1:14" ht="19.899999999999999" customHeight="1">
      <c r="A40" s="101">
        <f>G35</f>
        <v>0</v>
      </c>
      <c r="B40" s="107" t="s">
        <v>217</v>
      </c>
      <c r="D40" s="278">
        <f>MROUND(G35*E35,5)</f>
        <v>0</v>
      </c>
      <c r="E40" s="202"/>
      <c r="F40" s="202"/>
      <c r="G40" s="247" t="str">
        <f t="shared" si="9"/>
        <v>Weight</v>
      </c>
      <c r="H40" s="247"/>
      <c r="I40" s="248"/>
      <c r="J40" s="88"/>
      <c r="K40" s="155">
        <f>'تجهيز الطلبية'!I7</f>
        <v>0</v>
      </c>
      <c r="L40" s="156" t="str">
        <f>$L$10</f>
        <v>Gross Weight</v>
      </c>
      <c r="M40" s="153">
        <f>MROUND(G35*E35*C35,5)</f>
        <v>0</v>
      </c>
      <c r="N40" s="116" t="str">
        <f>$N$10</f>
        <v>Net.weight</v>
      </c>
    </row>
    <row r="41" spans="1:14" ht="19.899999999999999" customHeight="1">
      <c r="A41" s="102">
        <f>'تجهيز الطلبية'!M7</f>
        <v>0</v>
      </c>
      <c r="B41" s="109" t="s">
        <v>218</v>
      </c>
      <c r="D41" s="259">
        <f>'تجهيز الطلبية'!N7</f>
        <v>0</v>
      </c>
      <c r="E41" s="260"/>
      <c r="F41" s="260"/>
      <c r="G41" s="230" t="str">
        <f t="shared" si="9"/>
        <v>Note</v>
      </c>
      <c r="H41" s="243"/>
      <c r="I41" s="244"/>
      <c r="J41" s="87"/>
      <c r="K41" s="232" t="s">
        <v>11</v>
      </c>
      <c r="L41" s="180">
        <f>L11</f>
        <v>0</v>
      </c>
      <c r="M41" s="180"/>
      <c r="N41" s="269"/>
    </row>
    <row r="42" spans="1:14" ht="19.899999999999999" customHeight="1" thickBot="1">
      <c r="A42" s="103">
        <f>'تجهيز الطلبية'!K7</f>
        <v>0</v>
      </c>
      <c r="B42" s="110" t="s">
        <v>220</v>
      </c>
      <c r="D42" s="287">
        <f>A42</f>
        <v>0</v>
      </c>
      <c r="E42" s="239"/>
      <c r="F42" s="239"/>
      <c r="G42" s="240" t="str">
        <f t="shared" si="9"/>
        <v>Batch . No</v>
      </c>
      <c r="H42" s="240"/>
      <c r="I42" s="288"/>
      <c r="J42" s="87"/>
      <c r="K42" s="232"/>
      <c r="L42" s="180"/>
      <c r="M42" s="180"/>
      <c r="N42" s="269"/>
    </row>
    <row r="43" spans="1:14" ht="19.899999999999999" customHeight="1" thickTop="1" thickBot="1">
      <c r="K43" s="233"/>
      <c r="L43" s="270"/>
      <c r="M43" s="270"/>
      <c r="N43" s="271"/>
    </row>
    <row r="44" spans="1:14" ht="19.899999999999999" customHeight="1" thickTop="1">
      <c r="K44" s="10"/>
      <c r="L44" s="82"/>
      <c r="M44" s="82"/>
      <c r="N44" s="82"/>
    </row>
    <row r="45" spans="1:14" ht="19.899999999999999" customHeight="1" thickBot="1">
      <c r="A45" s="252">
        <f>'تجهيز الطلبية'!B8</f>
        <v>0</v>
      </c>
      <c r="B45" s="252"/>
      <c r="C45" s="33">
        <f>'تجهيز الطلبية'!C8</f>
        <v>0</v>
      </c>
      <c r="D45" s="34" t="str">
        <f>'تجهيز الطلبية'!D8</f>
        <v>علبة</v>
      </c>
      <c r="E45" s="33">
        <f>'تجهيز الطلبية'!E8</f>
        <v>0</v>
      </c>
      <c r="F45" s="34" t="str">
        <f>'تجهيز الطلبية'!F8</f>
        <v>قطعة</v>
      </c>
      <c r="G45" s="33">
        <f>'تجهيز الطلبية'!G8</f>
        <v>0</v>
      </c>
      <c r="H45" s="33" t="str">
        <f>'تجهيز الطلبية'!H8</f>
        <v>جرام</v>
      </c>
      <c r="I45" s="33"/>
      <c r="J45" s="119"/>
    </row>
    <row r="46" spans="1:14" ht="19.899999999999999" customHeight="1" thickTop="1" thickBot="1">
      <c r="K46" s="223" t="str">
        <f>K6</f>
        <v>طبـاعــة الكـــــرتونـــــــــــة</v>
      </c>
      <c r="L46" s="224"/>
      <c r="M46" s="224"/>
      <c r="N46" s="225"/>
    </row>
    <row r="47" spans="1:14" ht="19.899999999999999" customHeight="1" thickTop="1">
      <c r="A47" s="221" t="str">
        <f>A7</f>
        <v>طباعــــة الباكــو / الكيس</v>
      </c>
      <c r="B47" s="222"/>
      <c r="D47" s="194" t="str">
        <f>D7</f>
        <v>طبـاعــة العلبـــــــــــــــــــــــــــــــــــــة</v>
      </c>
      <c r="E47" s="195"/>
      <c r="F47" s="195"/>
      <c r="G47" s="195"/>
      <c r="H47" s="195"/>
      <c r="I47" s="196"/>
      <c r="J47" s="117"/>
      <c r="K47" s="125">
        <f>A52</f>
        <v>0</v>
      </c>
      <c r="L47" s="124" t="str">
        <f>$G$52</f>
        <v>Batch . No</v>
      </c>
      <c r="M47" s="11" t="str">
        <f>M7</f>
        <v>X23.01</v>
      </c>
      <c r="N47" s="112">
        <f>'تجهيز الطلبية'!L8</f>
        <v>0</v>
      </c>
    </row>
    <row r="48" spans="1:14" ht="19.899999999999999" customHeight="1">
      <c r="A48" s="120">
        <f>A8</f>
        <v>43396</v>
      </c>
      <c r="B48" s="106" t="s">
        <v>219</v>
      </c>
      <c r="D48" s="281">
        <f>A48</f>
        <v>43396</v>
      </c>
      <c r="E48" s="282"/>
      <c r="F48" s="282"/>
      <c r="G48" s="228" t="str">
        <f t="shared" ref="G48:G52" si="12">B48</f>
        <v>Pro .Date</v>
      </c>
      <c r="H48" s="283"/>
      <c r="I48" s="284"/>
      <c r="J48" s="87"/>
      <c r="K48" s="113" t="s">
        <v>20</v>
      </c>
      <c r="L48" s="105">
        <f>A8</f>
        <v>43396</v>
      </c>
      <c r="M48" s="122">
        <f>D48</f>
        <v>43396</v>
      </c>
      <c r="N48" s="123" t="str">
        <f t="shared" ref="N48:N49" si="13">G48</f>
        <v>Pro .Date</v>
      </c>
    </row>
    <row r="49" spans="1:14" ht="19.899999999999999" customHeight="1">
      <c r="A49" s="120">
        <f>EDATE('تجهيز الطلبية'!B14,'تجهيز الطلبية'!J8)-1</f>
        <v>43395</v>
      </c>
      <c r="B49" s="106" t="s">
        <v>216</v>
      </c>
      <c r="D49" s="285">
        <f>A49</f>
        <v>43395</v>
      </c>
      <c r="E49" s="286"/>
      <c r="F49" s="286"/>
      <c r="G49" s="230" t="str">
        <f t="shared" si="12"/>
        <v>Exp.Date</v>
      </c>
      <c r="H49" s="243"/>
      <c r="I49" s="244"/>
      <c r="J49" s="87"/>
      <c r="K49" s="113" t="s">
        <v>21</v>
      </c>
      <c r="L49" s="105" t="str">
        <f>G49</f>
        <v>Exp.Date</v>
      </c>
      <c r="M49" s="122">
        <f>D49</f>
        <v>43395</v>
      </c>
      <c r="N49" s="123" t="str">
        <f t="shared" si="13"/>
        <v>Exp.Date</v>
      </c>
    </row>
    <row r="50" spans="1:14" ht="19.899999999999999" customHeight="1">
      <c r="A50" s="96">
        <f>G45</f>
        <v>0</v>
      </c>
      <c r="B50" s="107" t="s">
        <v>217</v>
      </c>
      <c r="D50" s="259">
        <f>MROUND(G45*E45,5)</f>
        <v>0</v>
      </c>
      <c r="E50" s="260"/>
      <c r="F50" s="260"/>
      <c r="G50" s="247" t="str">
        <f t="shared" si="12"/>
        <v>Weight</v>
      </c>
      <c r="H50" s="247"/>
      <c r="I50" s="248"/>
      <c r="J50" s="88"/>
      <c r="K50" s="155">
        <f>'تجهيز الطلبية'!I8</f>
        <v>0</v>
      </c>
      <c r="L50" s="108" t="str">
        <f>$L$40</f>
        <v>Gross Weight</v>
      </c>
      <c r="M50" s="153">
        <f>MROUND(G45*E45*C45,5)</f>
        <v>0</v>
      </c>
      <c r="N50" s="116" t="str">
        <f>$N$40</f>
        <v>Net.weight</v>
      </c>
    </row>
    <row r="51" spans="1:14" ht="19.899999999999999" customHeight="1">
      <c r="A51" s="97">
        <f>'تجهيز الطلبية'!M8</f>
        <v>0</v>
      </c>
      <c r="B51" s="109" t="s">
        <v>218</v>
      </c>
      <c r="D51" s="259">
        <f>'تجهيز الطلبية'!N8</f>
        <v>0</v>
      </c>
      <c r="E51" s="260"/>
      <c r="F51" s="260"/>
      <c r="G51" s="230" t="str">
        <f>B51</f>
        <v>Note</v>
      </c>
      <c r="H51" s="243"/>
      <c r="I51" s="244"/>
      <c r="J51" s="87"/>
      <c r="K51" s="232" t="s">
        <v>11</v>
      </c>
      <c r="L51" s="180">
        <f>L11</f>
        <v>0</v>
      </c>
      <c r="M51" s="180"/>
      <c r="N51" s="269"/>
    </row>
    <row r="52" spans="1:14" ht="19.899999999999999" customHeight="1" thickBot="1">
      <c r="A52" s="100">
        <f>'تجهيز الطلبية'!K8</f>
        <v>0</v>
      </c>
      <c r="B52" s="110" t="s">
        <v>220</v>
      </c>
      <c r="D52" s="287">
        <f>A52</f>
        <v>0</v>
      </c>
      <c r="E52" s="239"/>
      <c r="F52" s="239"/>
      <c r="G52" s="240" t="str">
        <f t="shared" si="12"/>
        <v>Batch . No</v>
      </c>
      <c r="H52" s="241"/>
      <c r="I52" s="242"/>
      <c r="J52" s="87"/>
      <c r="K52" s="232"/>
      <c r="L52" s="180"/>
      <c r="M52" s="180"/>
      <c r="N52" s="269"/>
    </row>
    <row r="53" spans="1:14" ht="19.899999999999999" customHeight="1" thickTop="1" thickBot="1">
      <c r="K53" s="233"/>
      <c r="L53" s="270"/>
      <c r="M53" s="270"/>
      <c r="N53" s="271"/>
    </row>
    <row r="54" spans="1:14" ht="19.899999999999999" customHeight="1" thickTop="1">
      <c r="K54" s="10"/>
      <c r="L54" s="82"/>
      <c r="M54" s="82"/>
      <c r="N54" s="82"/>
    </row>
    <row r="55" spans="1:14" ht="19.5" customHeight="1">
      <c r="A55" s="216"/>
      <c r="B55" s="216"/>
      <c r="C55" s="216"/>
      <c r="D55" s="216"/>
      <c r="E55" s="215"/>
      <c r="F55" s="215"/>
      <c r="G55" s="215"/>
      <c r="K55" s="10"/>
      <c r="L55" s="82"/>
      <c r="M55" s="82"/>
      <c r="N55" s="82"/>
    </row>
    <row r="56" spans="1:14" ht="18.75" customHeight="1">
      <c r="A56" s="204" t="s">
        <v>25</v>
      </c>
      <c r="B56" s="204"/>
      <c r="C56" s="204"/>
      <c r="D56" s="204"/>
      <c r="E56" s="205" t="str">
        <f>E1</f>
        <v>السنغال</v>
      </c>
      <c r="F56" s="205"/>
      <c r="G56" s="205"/>
      <c r="I56" s="213" t="s">
        <v>27</v>
      </c>
      <c r="J56" s="213"/>
      <c r="K56" s="214">
        <f>K1</f>
        <v>0</v>
      </c>
      <c r="L56" s="214"/>
      <c r="M56" s="214"/>
      <c r="N56" s="214"/>
    </row>
    <row r="57" spans="1:14" ht="18.75" customHeight="1">
      <c r="A57" s="204"/>
      <c r="B57" s="204"/>
      <c r="C57" s="204"/>
      <c r="D57" s="204"/>
      <c r="E57" s="205"/>
      <c r="F57" s="205"/>
      <c r="G57" s="205"/>
      <c r="I57" s="37"/>
      <c r="J57" s="37"/>
      <c r="K57" s="214"/>
      <c r="L57" s="214"/>
      <c r="M57" s="214"/>
      <c r="N57" s="214"/>
    </row>
    <row r="58" spans="1:14" ht="24" customHeight="1">
      <c r="A58" s="39" t="s">
        <v>223</v>
      </c>
      <c r="B58" s="251" t="str">
        <f>B3</f>
        <v>جودت ارديم</v>
      </c>
      <c r="C58" s="251"/>
      <c r="D58" s="251"/>
      <c r="E58" s="251"/>
      <c r="F58" s="251"/>
      <c r="G58" s="251"/>
      <c r="H58" s="251"/>
      <c r="I58" s="251"/>
      <c r="J58" s="37"/>
      <c r="K58" s="214"/>
      <c r="L58" s="214"/>
      <c r="M58" s="214"/>
      <c r="N58" s="214"/>
    </row>
    <row r="59" spans="1:14" ht="24" customHeight="1">
      <c r="K59" s="214"/>
      <c r="L59" s="214"/>
      <c r="M59" s="214"/>
      <c r="N59" s="214"/>
    </row>
    <row r="60" spans="1:14" ht="21.75" thickBot="1">
      <c r="A60" s="252">
        <f>'تجهيز الطلبية'!B9</f>
        <v>0</v>
      </c>
      <c r="B60" s="252"/>
      <c r="C60" s="33">
        <f>'تجهيز الطلبية'!C9</f>
        <v>0</v>
      </c>
      <c r="D60" s="34" t="str">
        <f>'تجهيز الطلبية'!D9</f>
        <v>علبة</v>
      </c>
      <c r="E60" s="33">
        <f>'تجهيز الطلبية'!E9</f>
        <v>0</v>
      </c>
      <c r="F60" s="34" t="str">
        <f>'تجهيز الطلبية'!F9</f>
        <v>قطعة</v>
      </c>
      <c r="G60" s="33">
        <f>'تجهيز الطلبية'!G9</f>
        <v>0</v>
      </c>
      <c r="H60" s="33" t="str">
        <f>'تجهيز الطلبية'!H9</f>
        <v>جرام</v>
      </c>
      <c r="I60" s="33"/>
      <c r="J60" s="119"/>
    </row>
    <row r="61" spans="1:14" ht="20.25" thickTop="1" thickBot="1">
      <c r="K61" s="223" t="str">
        <f>K6</f>
        <v>طبـاعــة الكـــــرتونـــــــــــة</v>
      </c>
      <c r="L61" s="224"/>
      <c r="M61" s="224"/>
      <c r="N61" s="225"/>
    </row>
    <row r="62" spans="1:14" ht="19.5" thickTop="1">
      <c r="A62" s="219" t="str">
        <f>A7</f>
        <v>طباعــــة الباكــو / الكيس</v>
      </c>
      <c r="B62" s="220"/>
      <c r="D62" s="194" t="str">
        <f>D7</f>
        <v>طبـاعــة العلبـــــــــــــــــــــــــــــــــــــة</v>
      </c>
      <c r="E62" s="195"/>
      <c r="F62" s="195"/>
      <c r="G62" s="195"/>
      <c r="H62" s="195"/>
      <c r="I62" s="196"/>
      <c r="J62" s="117"/>
      <c r="K62" s="154">
        <f>A67</f>
        <v>0</v>
      </c>
      <c r="L62" s="143" t="str">
        <f>$G$52</f>
        <v>Batch . No</v>
      </c>
      <c r="M62" s="11" t="str">
        <f>M7</f>
        <v>X23.01</v>
      </c>
      <c r="N62" s="112">
        <f>'تجهيز الطلبية'!L9</f>
        <v>0</v>
      </c>
    </row>
    <row r="63" spans="1:14">
      <c r="A63" s="130">
        <f>A8</f>
        <v>43396</v>
      </c>
      <c r="B63" s="126" t="s">
        <v>219</v>
      </c>
      <c r="D63" s="281">
        <f t="shared" ref="D63:D64" si="14">A63</f>
        <v>43396</v>
      </c>
      <c r="E63" s="282"/>
      <c r="F63" s="282"/>
      <c r="G63" s="228" t="str">
        <f t="shared" ref="G63:G67" si="15">B63</f>
        <v>Pro .Date</v>
      </c>
      <c r="H63" s="283"/>
      <c r="I63" s="284"/>
      <c r="J63" s="87"/>
      <c r="K63" s="145"/>
      <c r="L63" s="140"/>
      <c r="M63" s="152">
        <f t="shared" ref="M63:M64" si="16">D63</f>
        <v>43396</v>
      </c>
      <c r="N63" s="114" t="str">
        <f t="shared" ref="N63:N64" si="17">G63</f>
        <v>Pro .Date</v>
      </c>
    </row>
    <row r="64" spans="1:14">
      <c r="A64" s="130">
        <f>EDATE('تجهيز الطلبية'!B14,'تجهيز الطلبية'!J9)-1</f>
        <v>43395</v>
      </c>
      <c r="B64" s="126" t="s">
        <v>216</v>
      </c>
      <c r="D64" s="285">
        <f t="shared" si="14"/>
        <v>43395</v>
      </c>
      <c r="E64" s="286"/>
      <c r="F64" s="286"/>
      <c r="G64" s="230" t="str">
        <f t="shared" si="15"/>
        <v>Exp.Date</v>
      </c>
      <c r="H64" s="243"/>
      <c r="I64" s="244"/>
      <c r="J64" s="87"/>
      <c r="K64" s="145"/>
      <c r="L64" s="140"/>
      <c r="M64" s="152">
        <f t="shared" si="16"/>
        <v>43395</v>
      </c>
      <c r="N64" s="114" t="str">
        <f t="shared" si="17"/>
        <v>Exp.Date</v>
      </c>
    </row>
    <row r="65" spans="1:14">
      <c r="A65" s="131">
        <f>G60</f>
        <v>0</v>
      </c>
      <c r="B65" s="127" t="s">
        <v>217</v>
      </c>
      <c r="D65" s="259">
        <f>MROUND(G60*E60,5)</f>
        <v>0</v>
      </c>
      <c r="E65" s="260"/>
      <c r="F65" s="260"/>
      <c r="G65" s="247" t="str">
        <f t="shared" si="15"/>
        <v>Weight</v>
      </c>
      <c r="H65" s="247"/>
      <c r="I65" s="248"/>
      <c r="J65" s="88"/>
      <c r="K65" s="155">
        <f>'تجهيز الطلبية'!I9</f>
        <v>0</v>
      </c>
      <c r="L65" s="143" t="str">
        <f>$L$50</f>
        <v>Gross Weight</v>
      </c>
      <c r="M65" s="153">
        <f>MROUND(G60*E60*C60,5)</f>
        <v>0</v>
      </c>
      <c r="N65" s="116" t="str">
        <f>$N$50</f>
        <v>Net.weight</v>
      </c>
    </row>
    <row r="66" spans="1:14">
      <c r="A66" s="132">
        <f>'تجهيز الطلبية'!M9</f>
        <v>0</v>
      </c>
      <c r="B66" s="128" t="s">
        <v>218</v>
      </c>
      <c r="D66" s="259">
        <f>'تجهيز الطلبية'!N9</f>
        <v>0</v>
      </c>
      <c r="E66" s="260"/>
      <c r="F66" s="260"/>
      <c r="G66" s="230" t="str">
        <f t="shared" si="15"/>
        <v>Note</v>
      </c>
      <c r="H66" s="243"/>
      <c r="I66" s="244"/>
      <c r="J66" s="87"/>
      <c r="K66" s="232" t="s">
        <v>11</v>
      </c>
      <c r="L66" s="180">
        <f>L21</f>
        <v>0</v>
      </c>
      <c r="M66" s="180"/>
      <c r="N66" s="269"/>
    </row>
    <row r="67" spans="1:14" ht="19.5" thickBot="1">
      <c r="A67" s="133">
        <f>'تجهيز الطلبية'!K9</f>
        <v>0</v>
      </c>
      <c r="B67" s="129" t="s">
        <v>220</v>
      </c>
      <c r="D67" s="238">
        <f>A67</f>
        <v>0</v>
      </c>
      <c r="E67" s="239"/>
      <c r="F67" s="239"/>
      <c r="G67" s="240" t="str">
        <f t="shared" si="15"/>
        <v>Batch . No</v>
      </c>
      <c r="H67" s="241"/>
      <c r="I67" s="242"/>
      <c r="J67" s="87"/>
      <c r="K67" s="232"/>
      <c r="L67" s="180"/>
      <c r="M67" s="180"/>
      <c r="N67" s="269"/>
    </row>
    <row r="68" spans="1:14" ht="20.25" thickTop="1" thickBot="1">
      <c r="K68" s="233"/>
      <c r="L68" s="270"/>
      <c r="M68" s="270"/>
      <c r="N68" s="271"/>
    </row>
    <row r="69" spans="1:14" ht="19.5" thickTop="1"/>
    <row r="70" spans="1:14" ht="21.75" thickBot="1">
      <c r="A70" s="252">
        <f>'تجهيز الطلبية'!B10</f>
        <v>0</v>
      </c>
      <c r="B70" s="252"/>
      <c r="C70" s="33">
        <f>'تجهيز الطلبية'!C10</f>
        <v>0</v>
      </c>
      <c r="D70" s="34" t="str">
        <f>'تجهيز الطلبية'!D10</f>
        <v>علبة</v>
      </c>
      <c r="E70" s="33">
        <f>'تجهيز الطلبية'!E10</f>
        <v>0</v>
      </c>
      <c r="F70" s="34" t="str">
        <f>'تجهيز الطلبية'!F10</f>
        <v>قطعة</v>
      </c>
      <c r="G70" s="33">
        <f>'تجهيز الطلبية'!G10</f>
        <v>0</v>
      </c>
      <c r="H70" s="33" t="str">
        <f>'تجهيز الطلبية'!H10</f>
        <v>جرام</v>
      </c>
      <c r="I70" s="33"/>
      <c r="J70" s="119"/>
    </row>
    <row r="71" spans="1:14" ht="20.25" thickTop="1" thickBot="1">
      <c r="K71" s="223" t="str">
        <f>K6</f>
        <v>طبـاعــة الكـــــرتونـــــــــــة</v>
      </c>
      <c r="L71" s="224"/>
      <c r="M71" s="224"/>
      <c r="N71" s="225"/>
    </row>
    <row r="72" spans="1:14" ht="19.5" thickTop="1">
      <c r="A72" s="217" t="str">
        <f>A7</f>
        <v>طباعــــة الباكــو / الكيس</v>
      </c>
      <c r="B72" s="218"/>
      <c r="D72" s="194" t="str">
        <f>D7</f>
        <v>طبـاعــة العلبـــــــــــــــــــــــــــــــــــــة</v>
      </c>
      <c r="E72" s="195"/>
      <c r="F72" s="195"/>
      <c r="G72" s="195"/>
      <c r="H72" s="195"/>
      <c r="I72" s="196"/>
      <c r="J72" s="117"/>
      <c r="K72" s="154">
        <f>A77</f>
        <v>0</v>
      </c>
      <c r="L72" s="31" t="str">
        <f>$G$77</f>
        <v>Batch . No</v>
      </c>
      <c r="M72" s="11" t="str">
        <f>M17</f>
        <v>X23.01</v>
      </c>
      <c r="N72" s="112">
        <f>'تجهيز الطلبية'!L10</f>
        <v>0</v>
      </c>
    </row>
    <row r="73" spans="1:14">
      <c r="A73" s="162">
        <f>A18</f>
        <v>43396</v>
      </c>
      <c r="B73" s="151" t="s">
        <v>219</v>
      </c>
      <c r="D73" s="289">
        <f t="shared" ref="D73:D74" si="18">A73</f>
        <v>43396</v>
      </c>
      <c r="E73" s="290"/>
      <c r="F73" s="290"/>
      <c r="G73" s="228" t="str">
        <f t="shared" ref="G73:G77" si="19">B73</f>
        <v>Pro .Date</v>
      </c>
      <c r="H73" s="283"/>
      <c r="I73" s="284"/>
      <c r="J73" s="87"/>
      <c r="K73" s="145"/>
      <c r="L73" s="140"/>
      <c r="M73" s="104">
        <f t="shared" ref="M73:M74" si="20">D73</f>
        <v>43396</v>
      </c>
      <c r="N73" s="114" t="str">
        <f t="shared" ref="N73:N74" si="21">G73</f>
        <v>Pro .Date</v>
      </c>
    </row>
    <row r="74" spans="1:14">
      <c r="A74" s="162">
        <f>EDATE('تجهيز الطلبية'!B14,'تجهيز الطلبية'!J10)-1</f>
        <v>43395</v>
      </c>
      <c r="B74" s="151" t="s">
        <v>216</v>
      </c>
      <c r="D74" s="291">
        <f t="shared" si="18"/>
        <v>43395</v>
      </c>
      <c r="E74" s="292"/>
      <c r="F74" s="292"/>
      <c r="G74" s="230" t="str">
        <f t="shared" si="19"/>
        <v>Exp.Date</v>
      </c>
      <c r="H74" s="243"/>
      <c r="I74" s="244"/>
      <c r="J74" s="87"/>
      <c r="K74" s="145"/>
      <c r="L74" s="140"/>
      <c r="M74" s="104">
        <f t="shared" si="20"/>
        <v>43395</v>
      </c>
      <c r="N74" s="114" t="str">
        <f t="shared" si="21"/>
        <v>Exp.Date</v>
      </c>
    </row>
    <row r="75" spans="1:14">
      <c r="A75" s="159">
        <f>G70</f>
        <v>0</v>
      </c>
      <c r="B75" s="149" t="s">
        <v>217</v>
      </c>
      <c r="D75" s="294">
        <f>MROUND(G70*E70,5)</f>
        <v>0</v>
      </c>
      <c r="E75" s="295"/>
      <c r="F75" s="295"/>
      <c r="G75" s="247" t="str">
        <f t="shared" si="19"/>
        <v>Weight</v>
      </c>
      <c r="H75" s="247"/>
      <c r="I75" s="248"/>
      <c r="J75" s="88"/>
      <c r="K75" s="163">
        <f>'تجهيز الطلبية'!I10</f>
        <v>0</v>
      </c>
      <c r="L75" s="156" t="str">
        <f>$L$65</f>
        <v>Gross Weight</v>
      </c>
      <c r="M75" s="153">
        <f>MROUND(G70*E70*C70,5)</f>
        <v>0</v>
      </c>
      <c r="N75" s="116" t="str">
        <f>$N$65</f>
        <v>Net.weight</v>
      </c>
    </row>
    <row r="76" spans="1:14">
      <c r="A76" s="160">
        <f>'تجهيز الطلبية'!M10</f>
        <v>0</v>
      </c>
      <c r="B76" s="148" t="s">
        <v>218</v>
      </c>
      <c r="D76" s="294">
        <f>'تجهيز الطلبية'!N10</f>
        <v>0</v>
      </c>
      <c r="E76" s="295"/>
      <c r="F76" s="295"/>
      <c r="G76" s="230" t="str">
        <f t="shared" si="19"/>
        <v>Note</v>
      </c>
      <c r="H76" s="243"/>
      <c r="I76" s="244"/>
      <c r="J76" s="87"/>
      <c r="K76" s="232" t="s">
        <v>11</v>
      </c>
      <c r="L76" s="180">
        <f>L31</f>
        <v>0</v>
      </c>
      <c r="M76" s="180"/>
      <c r="N76" s="269"/>
    </row>
    <row r="77" spans="1:14" ht="19.5" thickBot="1">
      <c r="A77" s="161">
        <f>'تجهيز الطلبية'!K10</f>
        <v>0</v>
      </c>
      <c r="B77" s="147" t="s">
        <v>220</v>
      </c>
      <c r="D77" s="296">
        <f>A77</f>
        <v>0</v>
      </c>
      <c r="E77" s="297"/>
      <c r="F77" s="297"/>
      <c r="G77" s="240" t="str">
        <f t="shared" si="19"/>
        <v>Batch . No</v>
      </c>
      <c r="H77" s="241"/>
      <c r="I77" s="242"/>
      <c r="J77" s="87"/>
      <c r="K77" s="232"/>
      <c r="L77" s="180"/>
      <c r="M77" s="180"/>
      <c r="N77" s="269"/>
    </row>
    <row r="78" spans="1:14" ht="20.25" thickTop="1" thickBot="1">
      <c r="K78" s="233"/>
      <c r="L78" s="270"/>
      <c r="M78" s="270"/>
      <c r="N78" s="271"/>
    </row>
    <row r="79" spans="1:14" ht="19.5" thickTop="1"/>
    <row r="80" spans="1:14" ht="21.75" thickBot="1">
      <c r="A80" s="252">
        <f>'تجهيز الطلبية'!B11</f>
        <v>0</v>
      </c>
      <c r="B80" s="252"/>
      <c r="C80" s="33">
        <f>'تجهيز الطلبية'!C11</f>
        <v>0</v>
      </c>
      <c r="D80" s="34" t="str">
        <f>'تجهيز الطلبية'!D11</f>
        <v>علبة</v>
      </c>
      <c r="E80" s="33">
        <f>'تجهيز الطلبية'!E11</f>
        <v>0</v>
      </c>
      <c r="F80" s="34" t="str">
        <f>'تجهيز الطلبية'!F11</f>
        <v>قطعة</v>
      </c>
      <c r="G80" s="33">
        <f>'تجهيز الطلبية'!G11</f>
        <v>0</v>
      </c>
      <c r="H80" s="33" t="str">
        <f>'تجهيز الطلبية'!H11</f>
        <v>جرام</v>
      </c>
      <c r="I80" s="33"/>
      <c r="J80" s="119"/>
    </row>
    <row r="81" spans="1:14" ht="20.25" thickTop="1" thickBot="1">
      <c r="K81" s="223" t="str">
        <f>K6</f>
        <v>طبـاعــة الكـــــرتونـــــــــــة</v>
      </c>
      <c r="L81" s="224"/>
      <c r="M81" s="224"/>
      <c r="N81" s="225"/>
    </row>
    <row r="82" spans="1:14" ht="19.5" thickTop="1">
      <c r="A82" s="221" t="str">
        <f>A7</f>
        <v>طباعــــة الباكــو / الكيس</v>
      </c>
      <c r="B82" s="222"/>
      <c r="D82" s="194" t="str">
        <f>D7</f>
        <v>طبـاعــة العلبـــــــــــــــــــــــــــــــــــــة</v>
      </c>
      <c r="E82" s="195"/>
      <c r="F82" s="195"/>
      <c r="G82" s="195"/>
      <c r="H82" s="195"/>
      <c r="I82" s="196"/>
      <c r="J82" s="117"/>
      <c r="K82" s="165">
        <f>A87</f>
        <v>0</v>
      </c>
      <c r="L82" s="31" t="str">
        <f>$G$87</f>
        <v>Batch . No</v>
      </c>
      <c r="M82" s="11" t="str">
        <f>M27</f>
        <v>X23.01</v>
      </c>
      <c r="N82" s="112">
        <f>'تجهيز الطلبية'!L11</f>
        <v>0</v>
      </c>
    </row>
    <row r="83" spans="1:14">
      <c r="A83" s="120">
        <f>A38</f>
        <v>43396</v>
      </c>
      <c r="B83" s="141" t="s">
        <v>219</v>
      </c>
      <c r="D83" s="226">
        <f t="shared" ref="D83:D84" si="22">A83</f>
        <v>43396</v>
      </c>
      <c r="E83" s="293"/>
      <c r="F83" s="293"/>
      <c r="G83" s="228" t="str">
        <f t="shared" ref="G83:G87" si="23">B83</f>
        <v>Pro .Date</v>
      </c>
      <c r="H83" s="283"/>
      <c r="I83" s="284"/>
      <c r="J83" s="87"/>
      <c r="K83" s="145"/>
      <c r="L83" s="140"/>
      <c r="M83" s="104">
        <f t="shared" ref="M83:M84" si="24">D83</f>
        <v>43396</v>
      </c>
      <c r="N83" s="114" t="str">
        <f t="shared" ref="N83:N84" si="25">G83</f>
        <v>Pro .Date</v>
      </c>
    </row>
    <row r="84" spans="1:14">
      <c r="A84" s="120">
        <f>EDATE('تجهيز الطلبية'!B14,'تجهيز الطلبية'!J11)-1</f>
        <v>43395</v>
      </c>
      <c r="B84" s="141" t="s">
        <v>216</v>
      </c>
      <c r="D84" s="275">
        <f t="shared" si="22"/>
        <v>43395</v>
      </c>
      <c r="E84" s="260"/>
      <c r="F84" s="260"/>
      <c r="G84" s="230" t="str">
        <f t="shared" si="23"/>
        <v>Exp.Date</v>
      </c>
      <c r="H84" s="243"/>
      <c r="I84" s="244"/>
      <c r="J84" s="87"/>
      <c r="K84" s="145"/>
      <c r="L84" s="140"/>
      <c r="M84" s="104">
        <f t="shared" si="24"/>
        <v>43395</v>
      </c>
      <c r="N84" s="114" t="str">
        <f t="shared" si="25"/>
        <v>Exp.Date</v>
      </c>
    </row>
    <row r="85" spans="1:14">
      <c r="A85" s="96">
        <f>G80</f>
        <v>0</v>
      </c>
      <c r="B85" s="142" t="s">
        <v>217</v>
      </c>
      <c r="D85" s="294">
        <f>MROUND(G80*E80,5)</f>
        <v>0</v>
      </c>
      <c r="E85" s="295"/>
      <c r="F85" s="295"/>
      <c r="G85" s="247" t="str">
        <f t="shared" si="23"/>
        <v>Weight</v>
      </c>
      <c r="H85" s="247"/>
      <c r="I85" s="248"/>
      <c r="J85" s="88"/>
      <c r="K85" s="155">
        <f>'تجهيز الطلبية'!I11</f>
        <v>0</v>
      </c>
      <c r="L85" s="143" t="str">
        <f>$L$75</f>
        <v>Gross Weight</v>
      </c>
      <c r="M85" s="153">
        <f>MROUND(G80*E80*C80,5)</f>
        <v>0</v>
      </c>
      <c r="N85" s="116" t="str">
        <f>$N$75</f>
        <v>Net.weight</v>
      </c>
    </row>
    <row r="86" spans="1:14">
      <c r="A86" s="164">
        <f>'تجهيز الطلبية'!M11</f>
        <v>0</v>
      </c>
      <c r="B86" s="144" t="s">
        <v>218</v>
      </c>
      <c r="D86" s="294">
        <f>'تجهيز الطلبية'!N11</f>
        <v>0</v>
      </c>
      <c r="E86" s="295"/>
      <c r="F86" s="295"/>
      <c r="G86" s="230" t="str">
        <f t="shared" si="23"/>
        <v>Note</v>
      </c>
      <c r="H86" s="243"/>
      <c r="I86" s="244"/>
      <c r="J86" s="87"/>
      <c r="K86" s="232" t="s">
        <v>11</v>
      </c>
      <c r="L86" s="180">
        <f>L41</f>
        <v>0</v>
      </c>
      <c r="M86" s="180"/>
      <c r="N86" s="269"/>
    </row>
    <row r="87" spans="1:14" ht="19.5" thickBot="1">
      <c r="A87" s="100">
        <f>'تجهيز الطلبية'!K11</f>
        <v>0</v>
      </c>
      <c r="B87" s="146" t="s">
        <v>220</v>
      </c>
      <c r="D87" s="296">
        <f>A87</f>
        <v>0</v>
      </c>
      <c r="E87" s="297"/>
      <c r="F87" s="297"/>
      <c r="G87" s="240" t="str">
        <f t="shared" si="23"/>
        <v>Batch . No</v>
      </c>
      <c r="H87" s="241"/>
      <c r="I87" s="242"/>
      <c r="J87" s="87"/>
      <c r="K87" s="232"/>
      <c r="L87" s="180"/>
      <c r="M87" s="180"/>
      <c r="N87" s="269"/>
    </row>
    <row r="88" spans="1:14" ht="20.25" thickTop="1" thickBot="1">
      <c r="K88" s="233"/>
      <c r="L88" s="270"/>
      <c r="M88" s="270"/>
      <c r="N88" s="271"/>
    </row>
    <row r="89" spans="1:14" ht="19.5" thickTop="1"/>
    <row r="90" spans="1:14" ht="21.75" thickBot="1">
      <c r="A90" s="252">
        <f>'تجهيز الطلبية'!B12</f>
        <v>0</v>
      </c>
      <c r="B90" s="252"/>
      <c r="C90" s="33">
        <f>'تجهيز الطلبية'!C12</f>
        <v>0</v>
      </c>
      <c r="D90" s="34" t="str">
        <f>'تجهيز الطلبية'!D12</f>
        <v>علبة</v>
      </c>
      <c r="E90" s="33">
        <f>'تجهيز الطلبية'!E12</f>
        <v>0</v>
      </c>
      <c r="F90" s="34" t="str">
        <f>'تجهيز الطلبية'!F12</f>
        <v>قطعة</v>
      </c>
      <c r="G90" s="33">
        <f>'تجهيز الطلبية'!G12</f>
        <v>0</v>
      </c>
      <c r="H90" s="33" t="str">
        <f>'تجهيز الطلبية'!H12</f>
        <v>جرام</v>
      </c>
      <c r="I90" s="33"/>
      <c r="J90" s="119"/>
    </row>
    <row r="91" spans="1:14" ht="20.25" thickTop="1" thickBot="1">
      <c r="K91" s="223" t="str">
        <f>K6</f>
        <v>طبـاعــة الكـــــرتونـــــــــــة</v>
      </c>
      <c r="L91" s="224"/>
      <c r="M91" s="224"/>
      <c r="N91" s="225"/>
    </row>
    <row r="92" spans="1:14" ht="19.5" thickTop="1">
      <c r="A92" s="157" t="str">
        <f>A7</f>
        <v>طباعــــة الباكــو / الكيس</v>
      </c>
      <c r="B92" s="158"/>
      <c r="D92" s="194" t="str">
        <f>D7</f>
        <v>طبـاعــة العلبـــــــــــــــــــــــــــــــــــــة</v>
      </c>
      <c r="E92" s="195"/>
      <c r="F92" s="195"/>
      <c r="G92" s="195"/>
      <c r="H92" s="195"/>
      <c r="I92" s="196"/>
      <c r="J92" s="117"/>
      <c r="K92" s="165">
        <f>A97</f>
        <v>0</v>
      </c>
      <c r="L92" s="31" t="str">
        <f>$G$97</f>
        <v>Batch . No</v>
      </c>
      <c r="M92" s="11" t="str">
        <f>M37</f>
        <v>X23.01</v>
      </c>
      <c r="N92" s="112">
        <f>'تجهيز الطلبية'!L12</f>
        <v>0</v>
      </c>
    </row>
    <row r="93" spans="1:14">
      <c r="A93" s="162">
        <f>A48</f>
        <v>43396</v>
      </c>
      <c r="B93" s="151" t="s">
        <v>219</v>
      </c>
      <c r="D93" s="226">
        <f t="shared" ref="D93:D94" si="26">A93</f>
        <v>43396</v>
      </c>
      <c r="E93" s="293"/>
      <c r="F93" s="293"/>
      <c r="G93" s="228" t="str">
        <f t="shared" ref="G93:G97" si="27">B93</f>
        <v>Pro .Date</v>
      </c>
      <c r="H93" s="283"/>
      <c r="I93" s="284"/>
      <c r="J93" s="87"/>
      <c r="K93" s="145"/>
      <c r="L93" s="140"/>
      <c r="M93" s="104">
        <f t="shared" ref="M93:M94" si="28">A93</f>
        <v>43396</v>
      </c>
      <c r="N93" s="114" t="str">
        <f t="shared" ref="N93:N94" si="29">G93</f>
        <v>Pro .Date</v>
      </c>
    </row>
    <row r="94" spans="1:14">
      <c r="A94" s="162">
        <f>EDATE('تجهيز الطلبية'!B14,'تجهيز الطلبية'!J12)-1</f>
        <v>43395</v>
      </c>
      <c r="B94" s="151" t="s">
        <v>216</v>
      </c>
      <c r="D94" s="275">
        <f t="shared" si="26"/>
        <v>43395</v>
      </c>
      <c r="E94" s="260"/>
      <c r="F94" s="260"/>
      <c r="G94" s="230" t="str">
        <f t="shared" si="27"/>
        <v>Exp.Date</v>
      </c>
      <c r="H94" s="243"/>
      <c r="I94" s="244"/>
      <c r="J94" s="87"/>
      <c r="K94" s="145"/>
      <c r="L94" s="140"/>
      <c r="M94" s="104">
        <f t="shared" si="28"/>
        <v>43395</v>
      </c>
      <c r="N94" s="114" t="str">
        <f t="shared" si="29"/>
        <v>Exp.Date</v>
      </c>
    </row>
    <row r="95" spans="1:14">
      <c r="A95" s="159">
        <f>G90</f>
        <v>0</v>
      </c>
      <c r="B95" s="149" t="s">
        <v>217</v>
      </c>
      <c r="D95" s="259">
        <f>MROUND(G90*E90,5)</f>
        <v>0</v>
      </c>
      <c r="E95" s="260"/>
      <c r="F95" s="260"/>
      <c r="G95" s="247" t="str">
        <f t="shared" si="27"/>
        <v>Weight</v>
      </c>
      <c r="H95" s="247"/>
      <c r="I95" s="248"/>
      <c r="J95" s="88"/>
      <c r="K95" s="115">
        <f>'تجهيز الطلبية'!I12</f>
        <v>0</v>
      </c>
      <c r="L95" s="143" t="str">
        <f>$L$85</f>
        <v>Gross Weight</v>
      </c>
      <c r="M95" s="13">
        <f>MROUND(G90*E90*C90,5)</f>
        <v>0</v>
      </c>
      <c r="N95" s="116" t="str">
        <f>$N$85</f>
        <v>Net.weight</v>
      </c>
    </row>
    <row r="96" spans="1:14">
      <c r="A96" s="160">
        <f>'تجهيز الطلبية'!M12</f>
        <v>0</v>
      </c>
      <c r="B96" s="148" t="s">
        <v>218</v>
      </c>
      <c r="D96" s="259">
        <f>'تجهيز الطلبية'!N12</f>
        <v>0</v>
      </c>
      <c r="E96" s="260"/>
      <c r="F96" s="260"/>
      <c r="G96" s="230" t="str">
        <f t="shared" si="27"/>
        <v>Note</v>
      </c>
      <c r="H96" s="243"/>
      <c r="I96" s="244"/>
      <c r="J96" s="87"/>
      <c r="K96" s="232" t="s">
        <v>11</v>
      </c>
      <c r="L96" s="180">
        <f>L51</f>
        <v>0</v>
      </c>
      <c r="M96" s="180"/>
      <c r="N96" s="269"/>
    </row>
    <row r="97" spans="1:14" ht="19.5" thickBot="1">
      <c r="A97" s="161">
        <f>'تجهيز الطلبية'!K12</f>
        <v>0</v>
      </c>
      <c r="B97" s="147" t="s">
        <v>220</v>
      </c>
      <c r="D97" s="238">
        <f>A97</f>
        <v>0</v>
      </c>
      <c r="E97" s="239"/>
      <c r="F97" s="239"/>
      <c r="G97" s="240" t="str">
        <f t="shared" si="27"/>
        <v>Batch . No</v>
      </c>
      <c r="H97" s="241"/>
      <c r="I97" s="242"/>
      <c r="J97" s="87"/>
      <c r="K97" s="232"/>
      <c r="L97" s="180"/>
      <c r="M97" s="180"/>
      <c r="N97" s="269"/>
    </row>
    <row r="98" spans="1:14" ht="20.25" thickTop="1" thickBot="1">
      <c r="K98" s="233"/>
      <c r="L98" s="270"/>
      <c r="M98" s="270"/>
      <c r="N98" s="271"/>
    </row>
    <row r="99" spans="1:14" ht="19.5" thickTop="1"/>
    <row r="100" spans="1:14" ht="21.75" thickBot="1">
      <c r="A100" s="252">
        <f>'تجهيز الطلبية'!B13</f>
        <v>0</v>
      </c>
      <c r="B100" s="252"/>
      <c r="C100" s="33">
        <f>'تجهيز الطلبية'!C13</f>
        <v>0</v>
      </c>
      <c r="D100" s="34" t="str">
        <f>'تجهيز الطلبية'!D13</f>
        <v>علبة</v>
      </c>
      <c r="E100" s="33">
        <f>'تجهيز الطلبية'!E13</f>
        <v>0</v>
      </c>
      <c r="F100" s="34" t="str">
        <f>'تجهيز الطلبية'!F13</f>
        <v>قطعة</v>
      </c>
      <c r="G100" s="33">
        <f>'تجهيز الطلبية'!G13</f>
        <v>0</v>
      </c>
      <c r="H100" s="33" t="str">
        <f>'تجهيز الطلبية'!H13</f>
        <v>جرام</v>
      </c>
      <c r="I100" s="33"/>
      <c r="J100" s="119"/>
    </row>
    <row r="101" spans="1:14" ht="20.25" thickTop="1" thickBot="1">
      <c r="K101" s="223" t="str">
        <f>K6</f>
        <v>طبـاعــة الكـــــرتونـــــــــــة</v>
      </c>
      <c r="L101" s="224"/>
      <c r="M101" s="224"/>
      <c r="N101" s="225"/>
    </row>
    <row r="102" spans="1:14" ht="19.5" thickTop="1">
      <c r="A102" s="221" t="str">
        <f>A7</f>
        <v>طباعــــة الباكــو / الكيس</v>
      </c>
      <c r="B102" s="222"/>
      <c r="D102" s="194" t="str">
        <f>D7</f>
        <v>طبـاعــة العلبـــــــــــــــــــــــــــــــــــــة</v>
      </c>
      <c r="E102" s="195"/>
      <c r="F102" s="195"/>
      <c r="G102" s="195"/>
      <c r="H102" s="195"/>
      <c r="I102" s="196"/>
      <c r="J102" s="117"/>
      <c r="K102" s="154">
        <f>D107</f>
        <v>0</v>
      </c>
      <c r="L102" s="31" t="str">
        <f>$G$107</f>
        <v>Batch . No</v>
      </c>
      <c r="M102" s="11" t="str">
        <f>M47</f>
        <v>X23.01</v>
      </c>
      <c r="N102" s="112">
        <f>'تجهيز الطلبية'!L13</f>
        <v>0</v>
      </c>
    </row>
    <row r="103" spans="1:14">
      <c r="A103" s="150">
        <f>A8</f>
        <v>43396</v>
      </c>
      <c r="B103" s="141" t="s">
        <v>219</v>
      </c>
      <c r="D103" s="226">
        <f t="shared" ref="D103:D104" si="30">A103</f>
        <v>43396</v>
      </c>
      <c r="E103" s="227"/>
      <c r="F103" s="227"/>
      <c r="G103" s="228" t="str">
        <f t="shared" ref="G103:G107" si="31">B103</f>
        <v>Pro .Date</v>
      </c>
      <c r="H103" s="283"/>
      <c r="I103" s="284"/>
      <c r="J103" s="87"/>
      <c r="K103" s="145"/>
      <c r="L103" s="140"/>
      <c r="M103" s="104">
        <f t="shared" ref="M103:M104" si="32">D103</f>
        <v>43396</v>
      </c>
      <c r="N103" s="114" t="str">
        <f t="shared" ref="N103:N104" si="33">G103</f>
        <v>Pro .Date</v>
      </c>
    </row>
    <row r="104" spans="1:14">
      <c r="A104" s="150">
        <f>EDATE('تجهيز الطلبية'!B14,'تجهيز الطلبية'!J13)-1</f>
        <v>43395</v>
      </c>
      <c r="B104" s="141" t="s">
        <v>216</v>
      </c>
      <c r="D104" s="275">
        <f t="shared" si="30"/>
        <v>43395</v>
      </c>
      <c r="E104" s="276"/>
      <c r="F104" s="276"/>
      <c r="G104" s="230" t="str">
        <f t="shared" si="31"/>
        <v>Exp.Date</v>
      </c>
      <c r="H104" s="243"/>
      <c r="I104" s="244"/>
      <c r="J104" s="87"/>
      <c r="K104" s="145"/>
      <c r="L104" s="140"/>
      <c r="M104" s="104">
        <f t="shared" si="32"/>
        <v>43395</v>
      </c>
      <c r="N104" s="114" t="str">
        <f t="shared" si="33"/>
        <v>Exp.Date</v>
      </c>
    </row>
    <row r="105" spans="1:14">
      <c r="A105" s="96">
        <f>G100</f>
        <v>0</v>
      </c>
      <c r="B105" s="142" t="s">
        <v>217</v>
      </c>
      <c r="D105" s="259">
        <f>MROUND(G100*E100,5)</f>
        <v>0</v>
      </c>
      <c r="E105" s="260"/>
      <c r="F105" s="260"/>
      <c r="G105" s="247" t="str">
        <f t="shared" si="31"/>
        <v>Weight</v>
      </c>
      <c r="H105" s="247"/>
      <c r="I105" s="248"/>
      <c r="J105" s="88"/>
      <c r="K105" s="155">
        <f>'تجهيز الطلبية'!I13</f>
        <v>0</v>
      </c>
      <c r="L105" s="143" t="str">
        <f>$L$95</f>
        <v>Gross Weight</v>
      </c>
      <c r="M105" s="153">
        <f>MROUND(G100*E100*C100,5)</f>
        <v>0</v>
      </c>
      <c r="N105" s="116" t="str">
        <f>$N$95</f>
        <v>Net.weight</v>
      </c>
    </row>
    <row r="106" spans="1:14">
      <c r="A106" s="164">
        <f>'تجهيز الطلبية'!M13</f>
        <v>0</v>
      </c>
      <c r="B106" s="144" t="s">
        <v>218</v>
      </c>
      <c r="D106" s="259">
        <f>'تجهيز الطلبية'!N13</f>
        <v>0</v>
      </c>
      <c r="E106" s="260"/>
      <c r="F106" s="260"/>
      <c r="G106" s="230" t="str">
        <f t="shared" si="31"/>
        <v>Note</v>
      </c>
      <c r="H106" s="243"/>
      <c r="I106" s="244"/>
      <c r="J106" s="87"/>
      <c r="K106" s="232" t="s">
        <v>11</v>
      </c>
      <c r="L106" s="180">
        <f>L11</f>
        <v>0</v>
      </c>
      <c r="M106" s="180"/>
      <c r="N106" s="269"/>
    </row>
    <row r="107" spans="1:14" ht="19.5" thickBot="1">
      <c r="A107" s="100">
        <f>'تجهيز الطلبية'!K13</f>
        <v>0</v>
      </c>
      <c r="B107" s="146" t="s">
        <v>220</v>
      </c>
      <c r="D107" s="238">
        <f>A107</f>
        <v>0</v>
      </c>
      <c r="E107" s="239"/>
      <c r="F107" s="239"/>
      <c r="G107" s="240" t="str">
        <f t="shared" si="31"/>
        <v>Batch . No</v>
      </c>
      <c r="H107" s="241"/>
      <c r="I107" s="242"/>
      <c r="J107" s="87"/>
      <c r="K107" s="232"/>
      <c r="L107" s="180"/>
      <c r="M107" s="180"/>
      <c r="N107" s="269"/>
    </row>
    <row r="108" spans="1:14" ht="20.25" thickTop="1" thickBot="1">
      <c r="K108" s="233"/>
      <c r="L108" s="270"/>
      <c r="M108" s="270"/>
      <c r="N108" s="271"/>
    </row>
    <row r="109" spans="1:14" ht="19.5" thickTop="1"/>
  </sheetData>
  <mergeCells count="171">
    <mergeCell ref="A70:B70"/>
    <mergeCell ref="A90:B90"/>
    <mergeCell ref="A45:B45"/>
    <mergeCell ref="A25:B25"/>
    <mergeCell ref="A5:B5"/>
    <mergeCell ref="K106:K108"/>
    <mergeCell ref="L106:N108"/>
    <mergeCell ref="D107:F107"/>
    <mergeCell ref="G107:I107"/>
    <mergeCell ref="D104:F104"/>
    <mergeCell ref="G104:I104"/>
    <mergeCell ref="D105:F105"/>
    <mergeCell ref="G105:I105"/>
    <mergeCell ref="D106:F106"/>
    <mergeCell ref="G106:I106"/>
    <mergeCell ref="A100:B100"/>
    <mergeCell ref="K101:N101"/>
    <mergeCell ref="D102:I102"/>
    <mergeCell ref="D103:F103"/>
    <mergeCell ref="G103:I103"/>
    <mergeCell ref="D95:F95"/>
    <mergeCell ref="G95:I95"/>
    <mergeCell ref="D96:F96"/>
    <mergeCell ref="G96:I96"/>
    <mergeCell ref="K96:K98"/>
    <mergeCell ref="L96:N98"/>
    <mergeCell ref="D97:F97"/>
    <mergeCell ref="G97:I97"/>
    <mergeCell ref="D92:I92"/>
    <mergeCell ref="D93:F93"/>
    <mergeCell ref="G93:I93"/>
    <mergeCell ref="D94:F94"/>
    <mergeCell ref="G94:I94"/>
    <mergeCell ref="K86:K88"/>
    <mergeCell ref="L86:N88"/>
    <mergeCell ref="D87:F87"/>
    <mergeCell ref="G87:I87"/>
    <mergeCell ref="K91:N91"/>
    <mergeCell ref="D84:F84"/>
    <mergeCell ref="G84:I84"/>
    <mergeCell ref="D85:F85"/>
    <mergeCell ref="G85:I85"/>
    <mergeCell ref="D86:F86"/>
    <mergeCell ref="G86:I86"/>
    <mergeCell ref="A80:B80"/>
    <mergeCell ref="K81:N81"/>
    <mergeCell ref="D82:I82"/>
    <mergeCell ref="D83:F83"/>
    <mergeCell ref="G83:I83"/>
    <mergeCell ref="D75:F75"/>
    <mergeCell ref="G75:I75"/>
    <mergeCell ref="D76:F76"/>
    <mergeCell ref="G76:I76"/>
    <mergeCell ref="K76:K78"/>
    <mergeCell ref="L76:N78"/>
    <mergeCell ref="D77:F77"/>
    <mergeCell ref="G77:I77"/>
    <mergeCell ref="A82:B82"/>
    <mergeCell ref="D72:I72"/>
    <mergeCell ref="D73:F73"/>
    <mergeCell ref="G73:I73"/>
    <mergeCell ref="D74:F74"/>
    <mergeCell ref="G74:I74"/>
    <mergeCell ref="K66:K68"/>
    <mergeCell ref="L66:N68"/>
    <mergeCell ref="D67:F67"/>
    <mergeCell ref="G67:I67"/>
    <mergeCell ref="K71:N71"/>
    <mergeCell ref="D64:F64"/>
    <mergeCell ref="G64:I64"/>
    <mergeCell ref="D65:F65"/>
    <mergeCell ref="G65:I65"/>
    <mergeCell ref="D66:F66"/>
    <mergeCell ref="G66:I66"/>
    <mergeCell ref="A60:B60"/>
    <mergeCell ref="K61:N61"/>
    <mergeCell ref="D62:I62"/>
    <mergeCell ref="D63:F63"/>
    <mergeCell ref="G63:I63"/>
    <mergeCell ref="A55:D55"/>
    <mergeCell ref="E55:G55"/>
    <mergeCell ref="A56:D57"/>
    <mergeCell ref="E56:G57"/>
    <mergeCell ref="I56:J56"/>
    <mergeCell ref="K56:N59"/>
    <mergeCell ref="D50:F50"/>
    <mergeCell ref="G50:I50"/>
    <mergeCell ref="D51:F51"/>
    <mergeCell ref="G51:I51"/>
    <mergeCell ref="K51:K53"/>
    <mergeCell ref="L51:N53"/>
    <mergeCell ref="D52:F52"/>
    <mergeCell ref="G52:I52"/>
    <mergeCell ref="B58:I58"/>
    <mergeCell ref="D47:I47"/>
    <mergeCell ref="D48:F48"/>
    <mergeCell ref="G48:I48"/>
    <mergeCell ref="D49:F49"/>
    <mergeCell ref="G49:I49"/>
    <mergeCell ref="K41:K43"/>
    <mergeCell ref="L41:N43"/>
    <mergeCell ref="D42:F42"/>
    <mergeCell ref="G42:I42"/>
    <mergeCell ref="K46:N46"/>
    <mergeCell ref="D39:F39"/>
    <mergeCell ref="G39:I39"/>
    <mergeCell ref="D40:F40"/>
    <mergeCell ref="G40:I40"/>
    <mergeCell ref="D41:F41"/>
    <mergeCell ref="G41:I41"/>
    <mergeCell ref="A35:B35"/>
    <mergeCell ref="K36:N36"/>
    <mergeCell ref="D37:I37"/>
    <mergeCell ref="D38:F38"/>
    <mergeCell ref="G38:I38"/>
    <mergeCell ref="A37:B37"/>
    <mergeCell ref="D30:F30"/>
    <mergeCell ref="G30:I30"/>
    <mergeCell ref="D31:F31"/>
    <mergeCell ref="G31:I31"/>
    <mergeCell ref="K31:K33"/>
    <mergeCell ref="L31:N33"/>
    <mergeCell ref="D32:F32"/>
    <mergeCell ref="G32:I32"/>
    <mergeCell ref="D27:I27"/>
    <mergeCell ref="D28:F28"/>
    <mergeCell ref="G28:I28"/>
    <mergeCell ref="D29:F29"/>
    <mergeCell ref="G29:I29"/>
    <mergeCell ref="A1:D2"/>
    <mergeCell ref="E1:G2"/>
    <mergeCell ref="I1:J1"/>
    <mergeCell ref="K1:N4"/>
    <mergeCell ref="B3:I3"/>
    <mergeCell ref="A15:B15"/>
    <mergeCell ref="K16:N16"/>
    <mergeCell ref="D17:I17"/>
    <mergeCell ref="D18:F18"/>
    <mergeCell ref="G18:I18"/>
    <mergeCell ref="D10:F10"/>
    <mergeCell ref="G10:I10"/>
    <mergeCell ref="D11:F11"/>
    <mergeCell ref="G11:I11"/>
    <mergeCell ref="K11:K13"/>
    <mergeCell ref="L11:N13"/>
    <mergeCell ref="D12:F12"/>
    <mergeCell ref="G12:I12"/>
    <mergeCell ref="A72:B72"/>
    <mergeCell ref="A62:B62"/>
    <mergeCell ref="A47:B47"/>
    <mergeCell ref="A27:B27"/>
    <mergeCell ref="A17:B17"/>
    <mergeCell ref="A7:B7"/>
    <mergeCell ref="A102:B102"/>
    <mergeCell ref="K6:N6"/>
    <mergeCell ref="D7:I7"/>
    <mergeCell ref="D8:F8"/>
    <mergeCell ref="G8:I8"/>
    <mergeCell ref="D9:F9"/>
    <mergeCell ref="G9:I9"/>
    <mergeCell ref="K21:K23"/>
    <mergeCell ref="L21:N23"/>
    <mergeCell ref="D22:F22"/>
    <mergeCell ref="G22:I22"/>
    <mergeCell ref="K26:N26"/>
    <mergeCell ref="D19:F19"/>
    <mergeCell ref="G19:I19"/>
    <mergeCell ref="D20:F20"/>
    <mergeCell ref="G20:I20"/>
    <mergeCell ref="D21:F21"/>
    <mergeCell ref="G21:I21"/>
  </mergeCells>
  <pageMargins left="0.39370078740157483" right="0.39370078740157483" top="0.74803149606299213" bottom="0.74803149606299213" header="0.31496062992125984" footer="0.31496062992125984"/>
  <pageSetup scale="64" orientation="portrait" horizontalDpi="4294967295" verticalDpi="4294967295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9"/>
  <sheetViews>
    <sheetView showGridLines="0" showZeros="0" rightToLeft="1" view="pageBreakPreview" zoomScale="130" zoomScaleNormal="145" zoomScaleSheetLayoutView="130" workbookViewId="0">
      <selection activeCell="B3" sqref="B3:I3"/>
    </sheetView>
  </sheetViews>
  <sheetFormatPr defaultRowHeight="18.75"/>
  <cols>
    <col min="1" max="1" width="21" style="139" customWidth="1"/>
    <col min="2" max="2" width="17.28515625" style="139" customWidth="1"/>
    <col min="3" max="3" width="6.7109375" style="138" customWidth="1"/>
    <col min="4" max="5" width="4.7109375" style="138" customWidth="1"/>
    <col min="6" max="6" width="5.5703125" style="138" customWidth="1"/>
    <col min="7" max="8" width="4.7109375" style="138" customWidth="1"/>
    <col min="9" max="10" width="9.7109375" style="139" customWidth="1"/>
    <col min="11" max="11" width="12.7109375" style="139" customWidth="1"/>
    <col min="12" max="12" width="15" style="139" customWidth="1"/>
    <col min="13" max="13" width="17.85546875" style="139" customWidth="1"/>
    <col min="14" max="14" width="17" style="139" customWidth="1"/>
    <col min="15" max="16384" width="9.140625" style="139"/>
  </cols>
  <sheetData>
    <row r="1" spans="1:14">
      <c r="A1" s="204" t="s">
        <v>25</v>
      </c>
      <c r="B1" s="204"/>
      <c r="C1" s="204"/>
      <c r="D1" s="204"/>
      <c r="E1" s="205" t="str">
        <f>'تجهيز الطلبية'!B1</f>
        <v>السنغال</v>
      </c>
      <c r="F1" s="205"/>
      <c r="G1" s="205"/>
      <c r="I1" s="213" t="s">
        <v>27</v>
      </c>
      <c r="J1" s="213"/>
      <c r="K1" s="214">
        <f>'تجهيز الطلبية'!B16</f>
        <v>0</v>
      </c>
      <c r="L1" s="214"/>
      <c r="M1" s="214"/>
      <c r="N1" s="214"/>
    </row>
    <row r="2" spans="1:14">
      <c r="A2" s="204"/>
      <c r="B2" s="204"/>
      <c r="C2" s="204"/>
      <c r="D2" s="204"/>
      <c r="E2" s="205"/>
      <c r="F2" s="205"/>
      <c r="G2" s="205"/>
      <c r="I2" s="37"/>
      <c r="J2" s="37"/>
      <c r="K2" s="214"/>
      <c r="L2" s="214"/>
      <c r="M2" s="214"/>
      <c r="N2" s="214"/>
    </row>
    <row r="3" spans="1:14" ht="24" customHeight="1">
      <c r="A3" s="39" t="s">
        <v>223</v>
      </c>
      <c r="B3" s="251" t="str">
        <f>'تجهيز الطلبية'!B2</f>
        <v>جودت ارديم</v>
      </c>
      <c r="C3" s="251"/>
      <c r="D3" s="251"/>
      <c r="E3" s="251"/>
      <c r="F3" s="251"/>
      <c r="G3" s="251"/>
      <c r="H3" s="251"/>
      <c r="I3" s="251"/>
      <c r="J3" s="37"/>
      <c r="K3" s="214"/>
      <c r="L3" s="214"/>
      <c r="M3" s="214"/>
      <c r="N3" s="214"/>
    </row>
    <row r="4" spans="1:14" ht="24" customHeight="1">
      <c r="K4" s="214"/>
      <c r="L4" s="214"/>
      <c r="M4" s="214"/>
      <c r="N4" s="214"/>
    </row>
    <row r="5" spans="1:14" ht="19.899999999999999" customHeight="1" thickBot="1">
      <c r="A5" s="252">
        <f>'تجهيز الطلبية'!B4</f>
        <v>0</v>
      </c>
      <c r="B5" s="252"/>
      <c r="C5" s="33">
        <f>'تجهيز الطلبية'!C4</f>
        <v>0</v>
      </c>
      <c r="D5" s="34" t="str">
        <f>'تجهيز الطلبية'!D4</f>
        <v>علبة</v>
      </c>
      <c r="E5" s="33">
        <f>'تجهيز الطلبية'!E4</f>
        <v>0</v>
      </c>
      <c r="F5" s="34" t="str">
        <f>'تجهيز الطلبية'!F4</f>
        <v>قطعة</v>
      </c>
      <c r="G5" s="33">
        <f>'تجهيز الطلبية'!G4</f>
        <v>0</v>
      </c>
      <c r="H5" s="34" t="str">
        <f>'تجهيز الطلبية'!H4</f>
        <v>جرام</v>
      </c>
      <c r="I5" s="35"/>
      <c r="J5" s="118"/>
    </row>
    <row r="6" spans="1:14" ht="19.899999999999999" customHeight="1" thickTop="1" thickBot="1">
      <c r="K6" s="223" t="s">
        <v>38</v>
      </c>
      <c r="L6" s="224"/>
      <c r="M6" s="224"/>
      <c r="N6" s="225"/>
    </row>
    <row r="7" spans="1:14" ht="19.899999999999999" customHeight="1" thickTop="1">
      <c r="A7" s="221" t="s">
        <v>36</v>
      </c>
      <c r="B7" s="222"/>
      <c r="D7" s="194" t="s">
        <v>37</v>
      </c>
      <c r="E7" s="195"/>
      <c r="F7" s="195"/>
      <c r="G7" s="195"/>
      <c r="H7" s="195"/>
      <c r="I7" s="196"/>
      <c r="J7" s="117"/>
      <c r="K7" s="125"/>
      <c r="L7" s="124"/>
      <c r="M7" s="11" t="str">
        <f>'تجهيز الطلبية'!B3</f>
        <v>X23.01</v>
      </c>
      <c r="N7" s="112">
        <f>'تجهيز الطلبية'!L4</f>
        <v>0</v>
      </c>
    </row>
    <row r="8" spans="1:14" ht="19.899999999999999" customHeight="1">
      <c r="A8" s="120">
        <f>'تجهيز الطلبية'!B14</f>
        <v>43396</v>
      </c>
      <c r="B8" s="166" t="s">
        <v>224</v>
      </c>
      <c r="D8" s="226">
        <f>A8</f>
        <v>43396</v>
      </c>
      <c r="E8" s="227"/>
      <c r="F8" s="227"/>
      <c r="G8" s="300" t="str">
        <f t="shared" ref="G8:G11" si="0">B8</f>
        <v>Date de Production</v>
      </c>
      <c r="H8" s="301"/>
      <c r="I8" s="302"/>
      <c r="J8" s="134"/>
      <c r="K8" s="145"/>
      <c r="L8" s="140"/>
      <c r="M8" s="111">
        <f t="shared" ref="M8:M9" si="1">D8</f>
        <v>43396</v>
      </c>
      <c r="N8" s="167" t="str">
        <f t="shared" ref="N8:N9" si="2">G8</f>
        <v>Date de Production</v>
      </c>
    </row>
    <row r="9" spans="1:14" ht="19.899999999999999" customHeight="1">
      <c r="A9" s="120">
        <f>EDATE('تجهيز الطلبية'!B14,'تجهيز الطلبية'!J4)-1</f>
        <v>43395</v>
      </c>
      <c r="B9" s="166" t="s">
        <v>225</v>
      </c>
      <c r="D9" s="226">
        <f>A9</f>
        <v>43395</v>
      </c>
      <c r="E9" s="227"/>
      <c r="F9" s="227"/>
      <c r="G9" s="298" t="str">
        <f t="shared" si="0"/>
        <v>Date de Expiration</v>
      </c>
      <c r="H9" s="298"/>
      <c r="I9" s="299"/>
      <c r="J9" s="134"/>
      <c r="K9" s="145"/>
      <c r="L9" s="143"/>
      <c r="M9" s="111">
        <f t="shared" si="1"/>
        <v>43395</v>
      </c>
      <c r="N9" s="166" t="str">
        <f t="shared" si="2"/>
        <v>Date de Expiration</v>
      </c>
    </row>
    <row r="10" spans="1:14" ht="19.899999999999999" customHeight="1">
      <c r="A10" s="96">
        <f>G5</f>
        <v>0</v>
      </c>
      <c r="B10" s="142" t="s">
        <v>226</v>
      </c>
      <c r="D10" s="259">
        <f>MROUND(G5*E5,5)</f>
        <v>0</v>
      </c>
      <c r="E10" s="260"/>
      <c r="F10" s="260"/>
      <c r="G10" s="247" t="str">
        <f t="shared" si="0"/>
        <v>Poids</v>
      </c>
      <c r="H10" s="247"/>
      <c r="I10" s="261"/>
      <c r="J10" s="136"/>
      <c r="K10" s="155">
        <f>'تجهيز الطلبية'!I4</f>
        <v>0</v>
      </c>
      <c r="L10" s="156" t="s">
        <v>228</v>
      </c>
      <c r="M10" s="153">
        <f>MROUND(G5*E5*C5,5)</f>
        <v>0</v>
      </c>
      <c r="N10" s="116" t="s">
        <v>227</v>
      </c>
    </row>
    <row r="11" spans="1:14" ht="19.899999999999999" customHeight="1">
      <c r="A11" s="97">
        <f>'تجهيز الطلبية'!M4</f>
        <v>0</v>
      </c>
      <c r="B11" s="144" t="s">
        <v>218</v>
      </c>
      <c r="D11" s="259">
        <f>'تجهيز الطلبية'!N4</f>
        <v>0</v>
      </c>
      <c r="E11" s="260"/>
      <c r="F11" s="260"/>
      <c r="G11" s="230" t="str">
        <f t="shared" si="0"/>
        <v>Note</v>
      </c>
      <c r="H11" s="243"/>
      <c r="I11" s="262"/>
      <c r="J11" s="137"/>
      <c r="K11" s="232" t="s">
        <v>11</v>
      </c>
      <c r="L11" s="208">
        <f>'تجهيز الطلبية'!B15</f>
        <v>0</v>
      </c>
      <c r="M11" s="208"/>
      <c r="N11" s="263"/>
    </row>
    <row r="12" spans="1:14" ht="19.899999999999999" customHeight="1" thickBot="1">
      <c r="A12" s="98"/>
      <c r="B12" s="146"/>
      <c r="D12" s="238"/>
      <c r="E12" s="239"/>
      <c r="F12" s="239"/>
      <c r="G12" s="266"/>
      <c r="H12" s="267"/>
      <c r="I12" s="268"/>
      <c r="J12" s="134"/>
      <c r="K12" s="232"/>
      <c r="L12" s="208"/>
      <c r="M12" s="208"/>
      <c r="N12" s="263"/>
    </row>
    <row r="13" spans="1:14" ht="19.899999999999999" customHeight="1" thickTop="1" thickBot="1">
      <c r="K13" s="233"/>
      <c r="L13" s="264"/>
      <c r="M13" s="264"/>
      <c r="N13" s="265"/>
    </row>
    <row r="14" spans="1:14" ht="19.899999999999999" customHeight="1" thickTop="1"/>
    <row r="15" spans="1:14" ht="19.899999999999999" customHeight="1" thickBot="1">
      <c r="A15" s="252">
        <f>'تجهيز الطلبية'!B5</f>
        <v>0</v>
      </c>
      <c r="B15" s="252"/>
      <c r="C15" s="36">
        <f>'تجهيز الطلبية'!C5</f>
        <v>0</v>
      </c>
      <c r="D15" s="35" t="str">
        <f>'تجهيز الطلبية'!D5</f>
        <v>علبة</v>
      </c>
      <c r="E15" s="36">
        <f>'تجهيز الطلبية'!E5</f>
        <v>0</v>
      </c>
      <c r="F15" s="35" t="str">
        <f>'تجهيز الطلبية'!F5</f>
        <v>قطعة</v>
      </c>
      <c r="G15" s="36">
        <f>'تجهيز الطلبية'!G5</f>
        <v>0</v>
      </c>
      <c r="H15" s="35" t="str">
        <f>'تجهيز الطلبية'!H5</f>
        <v>جرام</v>
      </c>
      <c r="I15" s="35"/>
      <c r="J15" s="118"/>
    </row>
    <row r="16" spans="1:14" ht="19.899999999999999" customHeight="1" thickTop="1" thickBot="1">
      <c r="K16" s="223" t="str">
        <f>K6</f>
        <v>طبـاعــة الكـــــرتونـــــــــــة</v>
      </c>
      <c r="L16" s="224"/>
      <c r="M16" s="224"/>
      <c r="N16" s="225"/>
    </row>
    <row r="17" spans="1:14" ht="19.899999999999999" customHeight="1" thickTop="1">
      <c r="A17" s="221" t="str">
        <f>A7</f>
        <v>طباعــــة الباكــو / الكيس</v>
      </c>
      <c r="B17" s="222"/>
      <c r="D17" s="253" t="str">
        <f>D7</f>
        <v>طبـاعــة العلبـــــــــــــــــــــــــــــــــــــة</v>
      </c>
      <c r="E17" s="254"/>
      <c r="F17" s="254"/>
      <c r="G17" s="254"/>
      <c r="H17" s="254"/>
      <c r="I17" s="255"/>
      <c r="J17" s="117"/>
      <c r="K17" s="125"/>
      <c r="L17" s="124"/>
      <c r="M17" s="11" t="str">
        <f>M7</f>
        <v>X23.01</v>
      </c>
      <c r="N17" s="112">
        <f>'تجهيز الطلبية'!L5</f>
        <v>0</v>
      </c>
    </row>
    <row r="18" spans="1:14" ht="19.899999999999999" customHeight="1">
      <c r="A18" s="120">
        <f>A8</f>
        <v>43396</v>
      </c>
      <c r="B18" s="166" t="s">
        <v>224</v>
      </c>
      <c r="D18" s="226">
        <f>A18</f>
        <v>43396</v>
      </c>
      <c r="E18" s="227"/>
      <c r="F18" s="227"/>
      <c r="G18" s="300" t="str">
        <f t="shared" ref="G18:G21" si="3">B18</f>
        <v>Date de Production</v>
      </c>
      <c r="H18" s="301"/>
      <c r="I18" s="302"/>
      <c r="J18" s="134"/>
      <c r="K18" s="145"/>
      <c r="L18" s="140"/>
      <c r="M18" s="111">
        <f t="shared" ref="M18" si="4">D18</f>
        <v>43396</v>
      </c>
      <c r="N18" s="166" t="str">
        <f t="shared" ref="N18:N19" si="5">G18</f>
        <v>Date de Production</v>
      </c>
    </row>
    <row r="19" spans="1:14" ht="19.899999999999999" customHeight="1">
      <c r="A19" s="120">
        <f>EDATE('تجهيز الطلبية'!B14,'تجهيز الطلبية'!J5)-1</f>
        <v>43395</v>
      </c>
      <c r="B19" s="166" t="s">
        <v>225</v>
      </c>
      <c r="D19" s="226">
        <f>A19</f>
        <v>43395</v>
      </c>
      <c r="E19" s="227"/>
      <c r="F19" s="227"/>
      <c r="G19" s="298" t="str">
        <f t="shared" si="3"/>
        <v>Date de Expiration</v>
      </c>
      <c r="H19" s="298"/>
      <c r="I19" s="299"/>
      <c r="J19" s="134"/>
      <c r="K19" s="145"/>
      <c r="L19" s="140"/>
      <c r="M19" s="111">
        <f>D19</f>
        <v>43395</v>
      </c>
      <c r="N19" s="166" t="str">
        <f t="shared" si="5"/>
        <v>Date de Expiration</v>
      </c>
    </row>
    <row r="20" spans="1:14" ht="19.899999999999999" customHeight="1">
      <c r="A20" s="96">
        <f>G15</f>
        <v>0</v>
      </c>
      <c r="B20" s="142" t="s">
        <v>226</v>
      </c>
      <c r="D20" s="245">
        <f>MROUND(G15*E15,5)</f>
        <v>0</v>
      </c>
      <c r="E20" s="246"/>
      <c r="F20" s="246"/>
      <c r="G20" s="247" t="str">
        <f t="shared" si="3"/>
        <v>Poids</v>
      </c>
      <c r="H20" s="247"/>
      <c r="I20" s="248"/>
      <c r="J20" s="136"/>
      <c r="K20" s="155">
        <f>'تجهيز الطلبية'!I5</f>
        <v>0</v>
      </c>
      <c r="L20" s="156" t="str">
        <f>$L$10</f>
        <v>Poids brut</v>
      </c>
      <c r="M20" s="153">
        <f>MROUND(G15*E15*C15,5)</f>
        <v>0</v>
      </c>
      <c r="N20" s="116" t="str">
        <f>$N$10</f>
        <v>Poids  net</v>
      </c>
    </row>
    <row r="21" spans="1:14" ht="19.899999999999999" customHeight="1">
      <c r="A21" s="99">
        <f>'تجهيز الطلبية'!M5</f>
        <v>0</v>
      </c>
      <c r="B21" s="144" t="s">
        <v>218</v>
      </c>
      <c r="D21" s="249">
        <f>'تجهيز الطلبية'!N5</f>
        <v>0</v>
      </c>
      <c r="E21" s="250"/>
      <c r="F21" s="250"/>
      <c r="G21" s="230" t="str">
        <f t="shared" si="3"/>
        <v>Note</v>
      </c>
      <c r="H21" s="243"/>
      <c r="I21" s="244"/>
      <c r="J21" s="134"/>
      <c r="K21" s="232" t="s">
        <v>11</v>
      </c>
      <c r="L21" s="234">
        <f>L11</f>
        <v>0</v>
      </c>
      <c r="M21" s="234"/>
      <c r="N21" s="235"/>
    </row>
    <row r="22" spans="1:14" ht="19.899999999999999" customHeight="1" thickBot="1">
      <c r="A22" s="100"/>
      <c r="B22" s="146"/>
      <c r="D22" s="238"/>
      <c r="E22" s="239"/>
      <c r="F22" s="239"/>
      <c r="G22" s="240"/>
      <c r="H22" s="241"/>
      <c r="I22" s="242"/>
      <c r="J22" s="134"/>
      <c r="K22" s="232"/>
      <c r="L22" s="234"/>
      <c r="M22" s="234"/>
      <c r="N22" s="235"/>
    </row>
    <row r="23" spans="1:14" ht="19.899999999999999" customHeight="1" thickTop="1" thickBot="1">
      <c r="K23" s="233"/>
      <c r="L23" s="236"/>
      <c r="M23" s="236"/>
      <c r="N23" s="237"/>
    </row>
    <row r="24" spans="1:14" ht="19.899999999999999" customHeight="1" thickTop="1"/>
    <row r="25" spans="1:14" ht="19.899999999999999" customHeight="1" thickBot="1">
      <c r="A25" s="252">
        <f>'تجهيز الطلبية'!B6</f>
        <v>0</v>
      </c>
      <c r="B25" s="252"/>
      <c r="C25" s="33">
        <f>'تجهيز الطلبية'!C6</f>
        <v>0</v>
      </c>
      <c r="D25" s="34" t="str">
        <f>'تجهيز الطلبية'!D6</f>
        <v>علبة</v>
      </c>
      <c r="E25" s="33">
        <f>'تجهيز الطلبية'!E6</f>
        <v>0</v>
      </c>
      <c r="F25" s="34" t="str">
        <f>'تجهيز الطلبية'!F6</f>
        <v>قطعة</v>
      </c>
      <c r="G25" s="33">
        <f>'تجهيز الطلبية'!G6</f>
        <v>0</v>
      </c>
      <c r="H25" s="34" t="str">
        <f>'تجهيز الطلبية'!H6</f>
        <v>جرام</v>
      </c>
      <c r="I25" s="35"/>
      <c r="J25" s="118"/>
    </row>
    <row r="26" spans="1:14" ht="19.899999999999999" customHeight="1" thickTop="1" thickBot="1">
      <c r="K26" s="223" t="str">
        <f>K6</f>
        <v>طبـاعــة الكـــــرتونـــــــــــة</v>
      </c>
      <c r="L26" s="224"/>
      <c r="M26" s="224"/>
      <c r="N26" s="225"/>
    </row>
    <row r="27" spans="1:14" ht="19.899999999999999" customHeight="1" thickTop="1">
      <c r="A27" s="221" t="str">
        <f>A7</f>
        <v>طباعــــة الباكــو / الكيس</v>
      </c>
      <c r="B27" s="222"/>
      <c r="D27" s="272" t="str">
        <f>D7</f>
        <v>طبـاعــة العلبـــــــــــــــــــــــــــــــــــــة</v>
      </c>
      <c r="E27" s="273"/>
      <c r="F27" s="273"/>
      <c r="G27" s="273"/>
      <c r="H27" s="273"/>
      <c r="I27" s="274"/>
      <c r="J27" s="117"/>
      <c r="K27" s="125"/>
      <c r="L27" s="124"/>
      <c r="M27" s="11" t="str">
        <f>M7</f>
        <v>X23.01</v>
      </c>
      <c r="N27" s="112">
        <f>'تجهيز الطلبية'!L6</f>
        <v>0</v>
      </c>
    </row>
    <row r="28" spans="1:14" ht="19.899999999999999" customHeight="1">
      <c r="A28" s="120">
        <f>A18</f>
        <v>43396</v>
      </c>
      <c r="B28" s="166" t="s">
        <v>224</v>
      </c>
      <c r="D28" s="275">
        <f>A28</f>
        <v>43396</v>
      </c>
      <c r="E28" s="276"/>
      <c r="F28" s="276"/>
      <c r="G28" s="300" t="str">
        <f t="shared" ref="G28:G31" si="6">B28</f>
        <v>Date de Production</v>
      </c>
      <c r="H28" s="301"/>
      <c r="I28" s="302"/>
      <c r="J28" s="134"/>
      <c r="K28" s="145"/>
      <c r="L28" s="140"/>
      <c r="M28" s="104">
        <f t="shared" ref="M28:M29" si="7">D28</f>
        <v>43396</v>
      </c>
      <c r="N28" s="166" t="str">
        <f t="shared" ref="N28:N29" si="8">N18</f>
        <v>Date de Production</v>
      </c>
    </row>
    <row r="29" spans="1:14" ht="19.899999999999999" customHeight="1">
      <c r="A29" s="120">
        <f>EDATE('تجهيز الطلبية'!B14,'تجهيز الطلبية'!J6)-1</f>
        <v>43395</v>
      </c>
      <c r="B29" s="166" t="s">
        <v>225</v>
      </c>
      <c r="D29" s="275">
        <f>A29</f>
        <v>43395</v>
      </c>
      <c r="E29" s="276"/>
      <c r="F29" s="276"/>
      <c r="G29" s="298" t="str">
        <f t="shared" si="6"/>
        <v>Date de Expiration</v>
      </c>
      <c r="H29" s="298"/>
      <c r="I29" s="299"/>
      <c r="J29" s="134"/>
      <c r="K29" s="145"/>
      <c r="L29" s="140"/>
      <c r="M29" s="104">
        <f t="shared" si="7"/>
        <v>43395</v>
      </c>
      <c r="N29" s="166" t="str">
        <f t="shared" si="8"/>
        <v>Date de Expiration</v>
      </c>
    </row>
    <row r="30" spans="1:14" ht="19.899999999999999" customHeight="1">
      <c r="A30" s="96">
        <f>G25</f>
        <v>0</v>
      </c>
      <c r="B30" s="142" t="s">
        <v>226</v>
      </c>
      <c r="D30" s="259">
        <f>MROUND(G25*E25,5)</f>
        <v>0</v>
      </c>
      <c r="E30" s="260"/>
      <c r="F30" s="260"/>
      <c r="G30" s="247" t="str">
        <f t="shared" si="6"/>
        <v>Poids</v>
      </c>
      <c r="H30" s="247"/>
      <c r="I30" s="248"/>
      <c r="J30" s="136"/>
      <c r="K30" s="155">
        <f>'تجهيز الطلبية'!I6</f>
        <v>0</v>
      </c>
      <c r="L30" s="156" t="str">
        <f>$L$10</f>
        <v>Poids brut</v>
      </c>
      <c r="M30" s="153">
        <f>MROUND(G25*E25*C25,5)</f>
        <v>0</v>
      </c>
      <c r="N30" s="116" t="str">
        <f>$N$10</f>
        <v>Poids  net</v>
      </c>
    </row>
    <row r="31" spans="1:14" ht="19.899999999999999" customHeight="1">
      <c r="A31" s="97">
        <f>'تجهيز الطلبية'!M6</f>
        <v>0</v>
      </c>
      <c r="B31" s="144" t="s">
        <v>218</v>
      </c>
      <c r="D31" s="259">
        <f>'تجهيز الطلبية'!N6</f>
        <v>0</v>
      </c>
      <c r="E31" s="260"/>
      <c r="F31" s="260"/>
      <c r="G31" s="230" t="str">
        <f t="shared" si="6"/>
        <v>Note</v>
      </c>
      <c r="H31" s="243"/>
      <c r="I31" s="244"/>
      <c r="J31" s="134"/>
      <c r="K31" s="232" t="s">
        <v>11</v>
      </c>
      <c r="L31" s="180">
        <f>L11</f>
        <v>0</v>
      </c>
      <c r="M31" s="180"/>
      <c r="N31" s="269"/>
    </row>
    <row r="32" spans="1:14" ht="19.899999999999999" customHeight="1" thickBot="1">
      <c r="A32" s="100"/>
      <c r="B32" s="146"/>
      <c r="D32" s="238"/>
      <c r="E32" s="239"/>
      <c r="F32" s="239"/>
      <c r="G32" s="240"/>
      <c r="H32" s="241"/>
      <c r="I32" s="242"/>
      <c r="J32" s="134"/>
      <c r="K32" s="232"/>
      <c r="L32" s="180"/>
      <c r="M32" s="180"/>
      <c r="N32" s="269"/>
    </row>
    <row r="33" spans="1:14" ht="19.899999999999999" customHeight="1" thickTop="1" thickBot="1">
      <c r="K33" s="233"/>
      <c r="L33" s="270"/>
      <c r="M33" s="270"/>
      <c r="N33" s="271"/>
    </row>
    <row r="34" spans="1:14" ht="19.899999999999999" customHeight="1" thickTop="1"/>
    <row r="35" spans="1:14" ht="19.899999999999999" customHeight="1" thickBot="1">
      <c r="A35" s="252">
        <f>'تجهيز الطلبية'!B7</f>
        <v>0</v>
      </c>
      <c r="B35" s="252"/>
      <c r="C35" s="33">
        <f>'تجهيز الطلبية'!C7</f>
        <v>0</v>
      </c>
      <c r="D35" s="34" t="str">
        <f>'تجهيز الطلبية'!D7</f>
        <v>علبة</v>
      </c>
      <c r="E35" s="33">
        <f>'تجهيز الطلبية'!E7</f>
        <v>0</v>
      </c>
      <c r="F35" s="34" t="str">
        <f>'تجهيز الطلبية'!F7</f>
        <v>قطعة</v>
      </c>
      <c r="G35" s="33">
        <f>'تجهيز الطلبية'!G7</f>
        <v>0</v>
      </c>
      <c r="H35" s="33" t="str">
        <f>'تجهيز الطلبية'!H7</f>
        <v>جرام</v>
      </c>
      <c r="I35" s="33"/>
      <c r="J35" s="119"/>
    </row>
    <row r="36" spans="1:14" ht="19.899999999999999" customHeight="1" thickTop="1" thickBot="1">
      <c r="K36" s="223" t="str">
        <f>K6</f>
        <v>طبـاعــة الكـــــرتونـــــــــــة</v>
      </c>
      <c r="L36" s="224"/>
      <c r="M36" s="224"/>
      <c r="N36" s="225"/>
    </row>
    <row r="37" spans="1:14" ht="19.899999999999999" customHeight="1" thickTop="1">
      <c r="A37" s="279" t="str">
        <f>A7</f>
        <v>طباعــــة الباكــو / الكيس</v>
      </c>
      <c r="B37" s="280"/>
      <c r="D37" s="272" t="str">
        <f>D7</f>
        <v>طبـاعــة العلبـــــــــــــــــــــــــــــــــــــة</v>
      </c>
      <c r="E37" s="273"/>
      <c r="F37" s="273"/>
      <c r="G37" s="273"/>
      <c r="H37" s="273"/>
      <c r="I37" s="274"/>
      <c r="J37" s="117"/>
      <c r="K37" s="125"/>
      <c r="L37" s="124"/>
      <c r="M37" s="11" t="str">
        <f>M7</f>
        <v>X23.01</v>
      </c>
      <c r="N37" s="112">
        <f>'تجهيز الطلبية'!L7</f>
        <v>0</v>
      </c>
    </row>
    <row r="38" spans="1:14" ht="19.899999999999999" customHeight="1">
      <c r="A38" s="121">
        <f>A8</f>
        <v>43396</v>
      </c>
      <c r="B38" s="166" t="s">
        <v>224</v>
      </c>
      <c r="D38" s="275">
        <f>A38</f>
        <v>43396</v>
      </c>
      <c r="E38" s="276"/>
      <c r="F38" s="276"/>
      <c r="G38" s="300" t="str">
        <f t="shared" ref="G38:G41" si="9">B38</f>
        <v>Date de Production</v>
      </c>
      <c r="H38" s="301"/>
      <c r="I38" s="302"/>
      <c r="J38" s="134"/>
      <c r="K38" s="145"/>
      <c r="L38" s="140"/>
      <c r="M38" s="104">
        <f t="shared" ref="M38:M39" si="10">D38</f>
        <v>43396</v>
      </c>
      <c r="N38" s="166" t="str">
        <f t="shared" ref="N38:N39" si="11">G38</f>
        <v>Date de Production</v>
      </c>
    </row>
    <row r="39" spans="1:14" ht="19.899999999999999" customHeight="1">
      <c r="A39" s="121">
        <f>EDATE('تجهيز الطلبية'!B14,'تجهيز الطلبية'!J7)-1</f>
        <v>43395</v>
      </c>
      <c r="B39" s="166" t="s">
        <v>225</v>
      </c>
      <c r="D39" s="275">
        <f>A39</f>
        <v>43395</v>
      </c>
      <c r="E39" s="276"/>
      <c r="F39" s="276"/>
      <c r="G39" s="298" t="str">
        <f t="shared" si="9"/>
        <v>Date de Expiration</v>
      </c>
      <c r="H39" s="298"/>
      <c r="I39" s="299"/>
      <c r="J39" s="134"/>
      <c r="K39" s="145"/>
      <c r="L39" s="140"/>
      <c r="M39" s="104">
        <f t="shared" si="10"/>
        <v>43395</v>
      </c>
      <c r="N39" s="166" t="str">
        <f t="shared" si="11"/>
        <v>Date de Expiration</v>
      </c>
    </row>
    <row r="40" spans="1:14" ht="19.899999999999999" customHeight="1">
      <c r="A40" s="101">
        <f>G35</f>
        <v>0</v>
      </c>
      <c r="B40" s="142" t="s">
        <v>226</v>
      </c>
      <c r="D40" s="278">
        <f>MROUND(G35*E35,5)</f>
        <v>0</v>
      </c>
      <c r="E40" s="202"/>
      <c r="F40" s="202"/>
      <c r="G40" s="247" t="str">
        <f t="shared" si="9"/>
        <v>Poids</v>
      </c>
      <c r="H40" s="247"/>
      <c r="I40" s="248"/>
      <c r="J40" s="136"/>
      <c r="K40" s="155">
        <f>'تجهيز الطلبية'!I7</f>
        <v>0</v>
      </c>
      <c r="L40" s="156" t="str">
        <f>$L$10</f>
        <v>Poids brut</v>
      </c>
      <c r="M40" s="153">
        <f>MROUND(G35*E35*C35,5)</f>
        <v>0</v>
      </c>
      <c r="N40" s="116" t="str">
        <f>$N$10</f>
        <v>Poids  net</v>
      </c>
    </row>
    <row r="41" spans="1:14" ht="19.899999999999999" customHeight="1">
      <c r="A41" s="102">
        <f>'تجهيز الطلبية'!M7</f>
        <v>0</v>
      </c>
      <c r="B41" s="144" t="s">
        <v>218</v>
      </c>
      <c r="D41" s="259">
        <f>'تجهيز الطلبية'!N7</f>
        <v>0</v>
      </c>
      <c r="E41" s="260"/>
      <c r="F41" s="260"/>
      <c r="G41" s="230" t="str">
        <f t="shared" si="9"/>
        <v>Note</v>
      </c>
      <c r="H41" s="243"/>
      <c r="I41" s="244"/>
      <c r="J41" s="134"/>
      <c r="K41" s="232" t="s">
        <v>11</v>
      </c>
      <c r="L41" s="180">
        <f>L11</f>
        <v>0</v>
      </c>
      <c r="M41" s="180"/>
      <c r="N41" s="269"/>
    </row>
    <row r="42" spans="1:14" ht="19.899999999999999" customHeight="1" thickBot="1">
      <c r="A42" s="103"/>
      <c r="B42" s="146"/>
      <c r="D42" s="287"/>
      <c r="E42" s="239"/>
      <c r="F42" s="239"/>
      <c r="G42" s="240"/>
      <c r="H42" s="240"/>
      <c r="I42" s="288"/>
      <c r="J42" s="134"/>
      <c r="K42" s="232"/>
      <c r="L42" s="180"/>
      <c r="M42" s="180"/>
      <c r="N42" s="269"/>
    </row>
    <row r="43" spans="1:14" ht="19.899999999999999" customHeight="1" thickTop="1" thickBot="1">
      <c r="K43" s="233"/>
      <c r="L43" s="270"/>
      <c r="M43" s="270"/>
      <c r="N43" s="271"/>
    </row>
    <row r="44" spans="1:14" ht="19.899999999999999" customHeight="1" thickTop="1">
      <c r="K44" s="143"/>
      <c r="L44" s="135"/>
      <c r="M44" s="135"/>
      <c r="N44" s="135"/>
    </row>
    <row r="45" spans="1:14" ht="19.899999999999999" customHeight="1" thickBot="1">
      <c r="A45" s="252">
        <f>'تجهيز الطلبية'!B8</f>
        <v>0</v>
      </c>
      <c r="B45" s="252"/>
      <c r="C45" s="33">
        <f>'تجهيز الطلبية'!C8</f>
        <v>0</v>
      </c>
      <c r="D45" s="34" t="str">
        <f>'تجهيز الطلبية'!D8</f>
        <v>علبة</v>
      </c>
      <c r="E45" s="33">
        <f>'تجهيز الطلبية'!E8</f>
        <v>0</v>
      </c>
      <c r="F45" s="34" t="str">
        <f>'تجهيز الطلبية'!F8</f>
        <v>قطعة</v>
      </c>
      <c r="G45" s="33">
        <f>'تجهيز الطلبية'!G8</f>
        <v>0</v>
      </c>
      <c r="H45" s="33" t="str">
        <f>'تجهيز الطلبية'!H8</f>
        <v>جرام</v>
      </c>
      <c r="I45" s="33"/>
      <c r="J45" s="119"/>
    </row>
    <row r="46" spans="1:14" ht="19.899999999999999" customHeight="1" thickTop="1" thickBot="1">
      <c r="K46" s="223" t="str">
        <f>K6</f>
        <v>طبـاعــة الكـــــرتونـــــــــــة</v>
      </c>
      <c r="L46" s="224"/>
      <c r="M46" s="224"/>
      <c r="N46" s="225"/>
    </row>
    <row r="47" spans="1:14" ht="19.899999999999999" customHeight="1" thickTop="1">
      <c r="A47" s="221" t="str">
        <f>A7</f>
        <v>طباعــــة الباكــو / الكيس</v>
      </c>
      <c r="B47" s="222"/>
      <c r="D47" s="194" t="str">
        <f>D7</f>
        <v>طبـاعــة العلبـــــــــــــــــــــــــــــــــــــة</v>
      </c>
      <c r="E47" s="195"/>
      <c r="F47" s="195"/>
      <c r="G47" s="195"/>
      <c r="H47" s="195"/>
      <c r="I47" s="196"/>
      <c r="J47" s="117"/>
      <c r="K47" s="125"/>
      <c r="L47" s="124"/>
      <c r="M47" s="11" t="str">
        <f>M7</f>
        <v>X23.01</v>
      </c>
      <c r="N47" s="112">
        <f>'تجهيز الطلبية'!L8</f>
        <v>0</v>
      </c>
    </row>
    <row r="48" spans="1:14" ht="19.899999999999999" customHeight="1">
      <c r="A48" s="120">
        <f>A8</f>
        <v>43396</v>
      </c>
      <c r="B48" s="166" t="s">
        <v>224</v>
      </c>
      <c r="D48" s="281">
        <f>A48</f>
        <v>43396</v>
      </c>
      <c r="E48" s="282"/>
      <c r="F48" s="282"/>
      <c r="G48" s="300" t="str">
        <f t="shared" ref="G48:G50" si="12">B48</f>
        <v>Date de Production</v>
      </c>
      <c r="H48" s="301"/>
      <c r="I48" s="302"/>
      <c r="J48" s="134"/>
      <c r="K48" s="145" t="s">
        <v>20</v>
      </c>
      <c r="L48" s="140">
        <f>A8</f>
        <v>43396</v>
      </c>
      <c r="M48" s="122">
        <f>D48</f>
        <v>43396</v>
      </c>
      <c r="N48" s="166" t="str">
        <f t="shared" ref="N48:N49" si="13">G48</f>
        <v>Date de Production</v>
      </c>
    </row>
    <row r="49" spans="1:14" ht="19.899999999999999" customHeight="1">
      <c r="A49" s="120">
        <f>EDATE('تجهيز الطلبية'!B14,'تجهيز الطلبية'!J8)-1</f>
        <v>43395</v>
      </c>
      <c r="B49" s="166" t="s">
        <v>225</v>
      </c>
      <c r="D49" s="285">
        <f>A49</f>
        <v>43395</v>
      </c>
      <c r="E49" s="286"/>
      <c r="F49" s="286"/>
      <c r="G49" s="298" t="str">
        <f t="shared" si="12"/>
        <v>Date de Expiration</v>
      </c>
      <c r="H49" s="298"/>
      <c r="I49" s="299"/>
      <c r="J49" s="134"/>
      <c r="K49" s="145" t="s">
        <v>21</v>
      </c>
      <c r="L49" s="140" t="str">
        <f>G49</f>
        <v>Date de Expiration</v>
      </c>
      <c r="M49" s="122">
        <f>D49</f>
        <v>43395</v>
      </c>
      <c r="N49" s="166" t="str">
        <f t="shared" si="13"/>
        <v>Date de Expiration</v>
      </c>
    </row>
    <row r="50" spans="1:14" ht="19.899999999999999" customHeight="1">
      <c r="A50" s="96">
        <f>G45</f>
        <v>0</v>
      </c>
      <c r="B50" s="142" t="s">
        <v>226</v>
      </c>
      <c r="D50" s="259">
        <f>MROUND(G45*E45,5)</f>
        <v>0</v>
      </c>
      <c r="E50" s="260"/>
      <c r="F50" s="260"/>
      <c r="G50" s="247" t="str">
        <f t="shared" si="12"/>
        <v>Poids</v>
      </c>
      <c r="H50" s="247"/>
      <c r="I50" s="248"/>
      <c r="J50" s="136"/>
      <c r="K50" s="155">
        <f>'تجهيز الطلبية'!I8</f>
        <v>0</v>
      </c>
      <c r="L50" s="143" t="str">
        <f>$L$40</f>
        <v>Poids brut</v>
      </c>
      <c r="M50" s="153">
        <f>MROUND(G45*E45*C45,5)</f>
        <v>0</v>
      </c>
      <c r="N50" s="116" t="str">
        <f>$N$40</f>
        <v>Poids  net</v>
      </c>
    </row>
    <row r="51" spans="1:14" ht="19.899999999999999" customHeight="1">
      <c r="A51" s="97">
        <f>'تجهيز الطلبية'!M8</f>
        <v>0</v>
      </c>
      <c r="B51" s="144" t="s">
        <v>218</v>
      </c>
      <c r="D51" s="259">
        <f>'تجهيز الطلبية'!N8</f>
        <v>0</v>
      </c>
      <c r="E51" s="260"/>
      <c r="F51" s="260"/>
      <c r="G51" s="230" t="str">
        <f>B51</f>
        <v>Note</v>
      </c>
      <c r="H51" s="243"/>
      <c r="I51" s="244"/>
      <c r="J51" s="134"/>
      <c r="K51" s="232" t="s">
        <v>11</v>
      </c>
      <c r="L51" s="180">
        <f>L11</f>
        <v>0</v>
      </c>
      <c r="M51" s="180"/>
      <c r="N51" s="269"/>
    </row>
    <row r="52" spans="1:14" ht="19.899999999999999" customHeight="1" thickBot="1">
      <c r="A52" s="100"/>
      <c r="B52" s="146"/>
      <c r="D52" s="287"/>
      <c r="E52" s="239"/>
      <c r="F52" s="239"/>
      <c r="G52" s="240"/>
      <c r="H52" s="241"/>
      <c r="I52" s="242"/>
      <c r="J52" s="134"/>
      <c r="K52" s="232"/>
      <c r="L52" s="180"/>
      <c r="M52" s="180"/>
      <c r="N52" s="269"/>
    </row>
    <row r="53" spans="1:14" ht="19.899999999999999" customHeight="1" thickTop="1" thickBot="1">
      <c r="K53" s="233"/>
      <c r="L53" s="270"/>
      <c r="M53" s="270"/>
      <c r="N53" s="271"/>
    </row>
    <row r="54" spans="1:14" ht="19.899999999999999" customHeight="1" thickTop="1">
      <c r="K54" s="143"/>
      <c r="L54" s="135"/>
      <c r="M54" s="135"/>
      <c r="N54" s="135"/>
    </row>
    <row r="55" spans="1:14" ht="19.5" customHeight="1">
      <c r="A55" s="216"/>
      <c r="B55" s="216"/>
      <c r="C55" s="216"/>
      <c r="D55" s="216"/>
      <c r="E55" s="215"/>
      <c r="F55" s="215"/>
      <c r="G55" s="215"/>
      <c r="K55" s="143"/>
      <c r="L55" s="135"/>
      <c r="M55" s="135"/>
      <c r="N55" s="135"/>
    </row>
    <row r="56" spans="1:14" ht="18.75" customHeight="1">
      <c r="A56" s="204" t="s">
        <v>25</v>
      </c>
      <c r="B56" s="204"/>
      <c r="C56" s="204"/>
      <c r="D56" s="204"/>
      <c r="E56" s="205" t="str">
        <f>E1</f>
        <v>السنغال</v>
      </c>
      <c r="F56" s="205"/>
      <c r="G56" s="205"/>
      <c r="I56" s="213" t="s">
        <v>27</v>
      </c>
      <c r="J56" s="213"/>
      <c r="K56" s="214">
        <f>K1</f>
        <v>0</v>
      </c>
      <c r="L56" s="214"/>
      <c r="M56" s="214"/>
      <c r="N56" s="214"/>
    </row>
    <row r="57" spans="1:14" ht="18.75" customHeight="1">
      <c r="A57" s="204"/>
      <c r="B57" s="204"/>
      <c r="C57" s="204"/>
      <c r="D57" s="204"/>
      <c r="E57" s="205"/>
      <c r="F57" s="205"/>
      <c r="G57" s="205"/>
      <c r="I57" s="37"/>
      <c r="J57" s="37"/>
      <c r="K57" s="214"/>
      <c r="L57" s="214"/>
      <c r="M57" s="214"/>
      <c r="N57" s="214"/>
    </row>
    <row r="58" spans="1:14" ht="24" customHeight="1">
      <c r="A58" s="39" t="s">
        <v>223</v>
      </c>
      <c r="B58" s="251" t="str">
        <f>B3</f>
        <v>جودت ارديم</v>
      </c>
      <c r="C58" s="251"/>
      <c r="D58" s="251"/>
      <c r="E58" s="251"/>
      <c r="F58" s="251"/>
      <c r="G58" s="251"/>
      <c r="H58" s="251"/>
      <c r="I58" s="251"/>
      <c r="J58" s="37"/>
      <c r="K58" s="214"/>
      <c r="L58" s="214"/>
      <c r="M58" s="214"/>
      <c r="N58" s="214"/>
    </row>
    <row r="59" spans="1:14" ht="24" customHeight="1">
      <c r="K59" s="214"/>
      <c r="L59" s="214"/>
      <c r="M59" s="214"/>
      <c r="N59" s="214"/>
    </row>
    <row r="60" spans="1:14" ht="21.75" thickBot="1">
      <c r="A60" s="252">
        <f>'تجهيز الطلبية'!B9</f>
        <v>0</v>
      </c>
      <c r="B60" s="252"/>
      <c r="C60" s="33">
        <f>'تجهيز الطلبية'!C9</f>
        <v>0</v>
      </c>
      <c r="D60" s="34" t="str">
        <f>'تجهيز الطلبية'!D9</f>
        <v>علبة</v>
      </c>
      <c r="E60" s="33">
        <f>'تجهيز الطلبية'!E9</f>
        <v>0</v>
      </c>
      <c r="F60" s="34" t="str">
        <f>'تجهيز الطلبية'!F9</f>
        <v>قطعة</v>
      </c>
      <c r="G60" s="33">
        <f>'تجهيز الطلبية'!G9</f>
        <v>0</v>
      </c>
      <c r="H60" s="33" t="str">
        <f>'تجهيز الطلبية'!H9</f>
        <v>جرام</v>
      </c>
      <c r="I60" s="33"/>
      <c r="J60" s="119"/>
    </row>
    <row r="61" spans="1:14" ht="20.25" thickTop="1" thickBot="1">
      <c r="K61" s="223" t="str">
        <f>K6</f>
        <v>طبـاعــة الكـــــرتونـــــــــــة</v>
      </c>
      <c r="L61" s="224"/>
      <c r="M61" s="224"/>
      <c r="N61" s="225"/>
    </row>
    <row r="62" spans="1:14" ht="19.5" thickTop="1">
      <c r="A62" s="219" t="str">
        <f>A7</f>
        <v>طباعــــة الباكــو / الكيس</v>
      </c>
      <c r="B62" s="220"/>
      <c r="D62" s="194" t="str">
        <f>D7</f>
        <v>طبـاعــة العلبـــــــــــــــــــــــــــــــــــــة</v>
      </c>
      <c r="E62" s="195"/>
      <c r="F62" s="195"/>
      <c r="G62" s="195"/>
      <c r="H62" s="195"/>
      <c r="I62" s="196"/>
      <c r="J62" s="117"/>
      <c r="K62" s="154"/>
      <c r="L62" s="143"/>
      <c r="M62" s="11" t="str">
        <f>M7</f>
        <v>X23.01</v>
      </c>
      <c r="N62" s="112">
        <f>'تجهيز الطلبية'!L9</f>
        <v>0</v>
      </c>
    </row>
    <row r="63" spans="1:14">
      <c r="A63" s="130">
        <f>A8</f>
        <v>43396</v>
      </c>
      <c r="B63" s="166" t="s">
        <v>224</v>
      </c>
      <c r="D63" s="281">
        <f t="shared" ref="D63:D64" si="14">A63</f>
        <v>43396</v>
      </c>
      <c r="E63" s="282"/>
      <c r="F63" s="282"/>
      <c r="G63" s="300" t="str">
        <f t="shared" ref="G63:G66" si="15">B63</f>
        <v>Date de Production</v>
      </c>
      <c r="H63" s="301"/>
      <c r="I63" s="302"/>
      <c r="J63" s="134"/>
      <c r="K63" s="145"/>
      <c r="L63" s="140"/>
      <c r="M63" s="152">
        <f t="shared" ref="M63:M64" si="16">D63</f>
        <v>43396</v>
      </c>
      <c r="N63" s="166" t="str">
        <f t="shared" ref="N63:N64" si="17">G63</f>
        <v>Date de Production</v>
      </c>
    </row>
    <row r="64" spans="1:14">
      <c r="A64" s="130">
        <f>EDATE('تجهيز الطلبية'!B14,'تجهيز الطلبية'!J9)-1</f>
        <v>43395</v>
      </c>
      <c r="B64" s="166" t="s">
        <v>225</v>
      </c>
      <c r="D64" s="285">
        <f t="shared" si="14"/>
        <v>43395</v>
      </c>
      <c r="E64" s="286"/>
      <c r="F64" s="286"/>
      <c r="G64" s="298" t="str">
        <f t="shared" si="15"/>
        <v>Date de Expiration</v>
      </c>
      <c r="H64" s="298"/>
      <c r="I64" s="299"/>
      <c r="J64" s="134"/>
      <c r="K64" s="145"/>
      <c r="L64" s="140"/>
      <c r="M64" s="152">
        <f t="shared" si="16"/>
        <v>43395</v>
      </c>
      <c r="N64" s="166" t="str">
        <f t="shared" si="17"/>
        <v>Date de Expiration</v>
      </c>
    </row>
    <row r="65" spans="1:14">
      <c r="A65" s="131">
        <f>G60</f>
        <v>0</v>
      </c>
      <c r="B65" s="127" t="s">
        <v>226</v>
      </c>
      <c r="D65" s="259">
        <f>MROUND(G60*E60,5)</f>
        <v>0</v>
      </c>
      <c r="E65" s="260"/>
      <c r="F65" s="260"/>
      <c r="G65" s="247" t="str">
        <f t="shared" si="15"/>
        <v>Poids</v>
      </c>
      <c r="H65" s="247"/>
      <c r="I65" s="248"/>
      <c r="J65" s="136"/>
      <c r="K65" s="155">
        <f>'تجهيز الطلبية'!I9</f>
        <v>0</v>
      </c>
      <c r="L65" s="143" t="str">
        <f>$L$50</f>
        <v>Poids brut</v>
      </c>
      <c r="M65" s="153">
        <f>MROUND(G60*E60*C60,5)</f>
        <v>0</v>
      </c>
      <c r="N65" s="116" t="str">
        <f>$N$50</f>
        <v>Poids  net</v>
      </c>
    </row>
    <row r="66" spans="1:14">
      <c r="A66" s="132">
        <f>'تجهيز الطلبية'!M9</f>
        <v>0</v>
      </c>
      <c r="B66" s="128" t="s">
        <v>218</v>
      </c>
      <c r="D66" s="259">
        <f>'تجهيز الطلبية'!N9</f>
        <v>0</v>
      </c>
      <c r="E66" s="260"/>
      <c r="F66" s="260"/>
      <c r="G66" s="230" t="str">
        <f t="shared" si="15"/>
        <v>Note</v>
      </c>
      <c r="H66" s="243"/>
      <c r="I66" s="244"/>
      <c r="J66" s="134"/>
      <c r="K66" s="232" t="s">
        <v>11</v>
      </c>
      <c r="L66" s="180">
        <f>L21</f>
        <v>0</v>
      </c>
      <c r="M66" s="180"/>
      <c r="N66" s="269"/>
    </row>
    <row r="67" spans="1:14" ht="19.5" thickBot="1">
      <c r="A67" s="133"/>
      <c r="B67" s="129"/>
      <c r="D67" s="238"/>
      <c r="E67" s="239"/>
      <c r="F67" s="239"/>
      <c r="G67" s="240"/>
      <c r="H67" s="241"/>
      <c r="I67" s="242"/>
      <c r="J67" s="134"/>
      <c r="K67" s="232"/>
      <c r="L67" s="180"/>
      <c r="M67" s="180"/>
      <c r="N67" s="269"/>
    </row>
    <row r="68" spans="1:14" ht="20.25" thickTop="1" thickBot="1">
      <c r="K68" s="233"/>
      <c r="L68" s="270"/>
      <c r="M68" s="270"/>
      <c r="N68" s="271"/>
    </row>
    <row r="69" spans="1:14" ht="19.5" thickTop="1"/>
    <row r="70" spans="1:14" ht="21.75" thickBot="1">
      <c r="A70" s="252">
        <f>'تجهيز الطلبية'!B10</f>
        <v>0</v>
      </c>
      <c r="B70" s="252"/>
      <c r="C70" s="33">
        <f>'تجهيز الطلبية'!C10</f>
        <v>0</v>
      </c>
      <c r="D70" s="34" t="str">
        <f>'تجهيز الطلبية'!D10</f>
        <v>علبة</v>
      </c>
      <c r="E70" s="33">
        <f>'تجهيز الطلبية'!E10</f>
        <v>0</v>
      </c>
      <c r="F70" s="34" t="str">
        <f>'تجهيز الطلبية'!F10</f>
        <v>قطعة</v>
      </c>
      <c r="G70" s="33">
        <f>'تجهيز الطلبية'!G10</f>
        <v>0</v>
      </c>
      <c r="H70" s="33" t="str">
        <f>'تجهيز الطلبية'!H10</f>
        <v>جرام</v>
      </c>
      <c r="I70" s="33"/>
      <c r="J70" s="119"/>
    </row>
    <row r="71" spans="1:14" ht="20.25" thickTop="1" thickBot="1">
      <c r="K71" s="223" t="str">
        <f>K6</f>
        <v>طبـاعــة الكـــــرتونـــــــــــة</v>
      </c>
      <c r="L71" s="224"/>
      <c r="M71" s="224"/>
      <c r="N71" s="225"/>
    </row>
    <row r="72" spans="1:14" ht="19.5" thickTop="1">
      <c r="A72" s="217" t="str">
        <f>A7</f>
        <v>طباعــــة الباكــو / الكيس</v>
      </c>
      <c r="B72" s="218"/>
      <c r="D72" s="194" t="str">
        <f>D7</f>
        <v>طبـاعــة العلبـــــــــــــــــــــــــــــــــــــة</v>
      </c>
      <c r="E72" s="195"/>
      <c r="F72" s="195"/>
      <c r="G72" s="195"/>
      <c r="H72" s="195"/>
      <c r="I72" s="196"/>
      <c r="J72" s="117"/>
      <c r="K72" s="154"/>
      <c r="L72" s="31"/>
      <c r="M72" s="11" t="str">
        <f>M17</f>
        <v>X23.01</v>
      </c>
      <c r="N72" s="112">
        <f>'تجهيز الطلبية'!L10</f>
        <v>0</v>
      </c>
    </row>
    <row r="73" spans="1:14">
      <c r="A73" s="162">
        <f>A18</f>
        <v>43396</v>
      </c>
      <c r="B73" s="166" t="s">
        <v>224</v>
      </c>
      <c r="D73" s="289">
        <f t="shared" ref="D73:D74" si="18">A73</f>
        <v>43396</v>
      </c>
      <c r="E73" s="290"/>
      <c r="F73" s="290"/>
      <c r="G73" s="300" t="str">
        <f t="shared" ref="G73:G76" si="19">B73</f>
        <v>Date de Production</v>
      </c>
      <c r="H73" s="301"/>
      <c r="I73" s="302"/>
      <c r="J73" s="134"/>
      <c r="K73" s="145"/>
      <c r="L73" s="140"/>
      <c r="M73" s="104">
        <f t="shared" ref="M73:M74" si="20">D73</f>
        <v>43396</v>
      </c>
      <c r="N73" s="166" t="str">
        <f t="shared" ref="N73:N74" si="21">G73</f>
        <v>Date de Production</v>
      </c>
    </row>
    <row r="74" spans="1:14">
      <c r="A74" s="162">
        <f>EDATE('تجهيز الطلبية'!B14,'تجهيز الطلبية'!J10)-1</f>
        <v>43395</v>
      </c>
      <c r="B74" s="166" t="s">
        <v>225</v>
      </c>
      <c r="D74" s="291">
        <f t="shared" si="18"/>
        <v>43395</v>
      </c>
      <c r="E74" s="292"/>
      <c r="F74" s="292"/>
      <c r="G74" s="298" t="str">
        <f t="shared" si="19"/>
        <v>Date de Expiration</v>
      </c>
      <c r="H74" s="298"/>
      <c r="I74" s="299"/>
      <c r="J74" s="134"/>
      <c r="K74" s="145"/>
      <c r="L74" s="140"/>
      <c r="M74" s="104">
        <f t="shared" si="20"/>
        <v>43395</v>
      </c>
      <c r="N74" s="166" t="str">
        <f t="shared" si="21"/>
        <v>Date de Expiration</v>
      </c>
    </row>
    <row r="75" spans="1:14">
      <c r="A75" s="159">
        <f>G70</f>
        <v>0</v>
      </c>
      <c r="B75" s="149" t="s">
        <v>226</v>
      </c>
      <c r="D75" s="294">
        <f>MROUND(G70*E70,5)</f>
        <v>0</v>
      </c>
      <c r="E75" s="295"/>
      <c r="F75" s="295"/>
      <c r="G75" s="247" t="str">
        <f t="shared" si="19"/>
        <v>Poids</v>
      </c>
      <c r="H75" s="247"/>
      <c r="I75" s="248"/>
      <c r="J75" s="136"/>
      <c r="K75" s="163">
        <f>'تجهيز الطلبية'!I10</f>
        <v>0</v>
      </c>
      <c r="L75" s="156" t="str">
        <f>$L$65</f>
        <v>Poids brut</v>
      </c>
      <c r="M75" s="153">
        <f>MROUND(G70*E70*C70,5)</f>
        <v>0</v>
      </c>
      <c r="N75" s="116" t="str">
        <f>$N$65</f>
        <v>Poids  net</v>
      </c>
    </row>
    <row r="76" spans="1:14">
      <c r="A76" s="160">
        <f>'تجهيز الطلبية'!M10</f>
        <v>0</v>
      </c>
      <c r="B76" s="148" t="s">
        <v>218</v>
      </c>
      <c r="D76" s="294">
        <f>'تجهيز الطلبية'!N10</f>
        <v>0</v>
      </c>
      <c r="E76" s="295"/>
      <c r="F76" s="295"/>
      <c r="G76" s="230" t="str">
        <f t="shared" si="19"/>
        <v>Note</v>
      </c>
      <c r="H76" s="243"/>
      <c r="I76" s="244"/>
      <c r="J76" s="134"/>
      <c r="K76" s="232" t="s">
        <v>11</v>
      </c>
      <c r="L76" s="180">
        <f>L31</f>
        <v>0</v>
      </c>
      <c r="M76" s="180"/>
      <c r="N76" s="269"/>
    </row>
    <row r="77" spans="1:14" ht="19.5" thickBot="1">
      <c r="A77" s="161"/>
      <c r="B77" s="147"/>
      <c r="D77" s="296"/>
      <c r="E77" s="297"/>
      <c r="F77" s="297"/>
      <c r="G77" s="240"/>
      <c r="H77" s="241"/>
      <c r="I77" s="242"/>
      <c r="J77" s="134"/>
      <c r="K77" s="232"/>
      <c r="L77" s="180"/>
      <c r="M77" s="180"/>
      <c r="N77" s="269"/>
    </row>
    <row r="78" spans="1:14" ht="20.25" thickTop="1" thickBot="1">
      <c r="K78" s="233"/>
      <c r="L78" s="270"/>
      <c r="M78" s="270"/>
      <c r="N78" s="271"/>
    </row>
    <row r="79" spans="1:14" ht="19.5" thickTop="1"/>
    <row r="80" spans="1:14" ht="21.75" thickBot="1">
      <c r="A80" s="252">
        <f>'تجهيز الطلبية'!B11</f>
        <v>0</v>
      </c>
      <c r="B80" s="252"/>
      <c r="C80" s="33">
        <f>'تجهيز الطلبية'!C11</f>
        <v>0</v>
      </c>
      <c r="D80" s="34" t="str">
        <f>'تجهيز الطلبية'!D11</f>
        <v>علبة</v>
      </c>
      <c r="E80" s="33">
        <f>'تجهيز الطلبية'!E11</f>
        <v>0</v>
      </c>
      <c r="F80" s="34" t="str">
        <f>'تجهيز الطلبية'!F11</f>
        <v>قطعة</v>
      </c>
      <c r="G80" s="33">
        <f>'تجهيز الطلبية'!G11</f>
        <v>0</v>
      </c>
      <c r="H80" s="33" t="str">
        <f>'تجهيز الطلبية'!H11</f>
        <v>جرام</v>
      </c>
      <c r="I80" s="33"/>
      <c r="J80" s="119"/>
    </row>
    <row r="81" spans="1:14" ht="20.25" thickTop="1" thickBot="1">
      <c r="K81" s="223" t="str">
        <f>K6</f>
        <v>طبـاعــة الكـــــرتونـــــــــــة</v>
      </c>
      <c r="L81" s="224"/>
      <c r="M81" s="224"/>
      <c r="N81" s="225"/>
    </row>
    <row r="82" spans="1:14" ht="19.5" thickTop="1">
      <c r="A82" s="221" t="str">
        <f>A7</f>
        <v>طباعــــة الباكــو / الكيس</v>
      </c>
      <c r="B82" s="222"/>
      <c r="D82" s="194" t="str">
        <f>D7</f>
        <v>طبـاعــة العلبـــــــــــــــــــــــــــــــــــــة</v>
      </c>
      <c r="E82" s="195"/>
      <c r="F82" s="195"/>
      <c r="G82" s="195"/>
      <c r="H82" s="195"/>
      <c r="I82" s="196"/>
      <c r="J82" s="117"/>
      <c r="K82" s="165"/>
      <c r="L82" s="31"/>
      <c r="M82" s="11" t="str">
        <f>M27</f>
        <v>X23.01</v>
      </c>
      <c r="N82" s="112">
        <f>'تجهيز الطلبية'!L11</f>
        <v>0</v>
      </c>
    </row>
    <row r="83" spans="1:14">
      <c r="A83" s="120">
        <f>A38</f>
        <v>43396</v>
      </c>
      <c r="B83" s="166" t="s">
        <v>224</v>
      </c>
      <c r="D83" s="226">
        <f t="shared" ref="D83:D84" si="22">A83</f>
        <v>43396</v>
      </c>
      <c r="E83" s="293"/>
      <c r="F83" s="293"/>
      <c r="G83" s="300" t="str">
        <f t="shared" ref="G83:G86" si="23">B83</f>
        <v>Date de Production</v>
      </c>
      <c r="H83" s="301"/>
      <c r="I83" s="302"/>
      <c r="J83" s="134"/>
      <c r="K83" s="145"/>
      <c r="L83" s="140"/>
      <c r="M83" s="104">
        <f t="shared" ref="M83:M84" si="24">D83</f>
        <v>43396</v>
      </c>
      <c r="N83" s="166" t="str">
        <f t="shared" ref="N83:N84" si="25">G83</f>
        <v>Date de Production</v>
      </c>
    </row>
    <row r="84" spans="1:14">
      <c r="A84" s="120">
        <f>EDATE('تجهيز الطلبية'!B14,'تجهيز الطلبية'!J11)-1</f>
        <v>43395</v>
      </c>
      <c r="B84" s="166" t="s">
        <v>225</v>
      </c>
      <c r="D84" s="275">
        <f t="shared" si="22"/>
        <v>43395</v>
      </c>
      <c r="E84" s="260"/>
      <c r="F84" s="260"/>
      <c r="G84" s="298" t="str">
        <f t="shared" si="23"/>
        <v>Date de Expiration</v>
      </c>
      <c r="H84" s="298"/>
      <c r="I84" s="299"/>
      <c r="J84" s="134"/>
      <c r="K84" s="145"/>
      <c r="L84" s="140"/>
      <c r="M84" s="104">
        <f t="shared" si="24"/>
        <v>43395</v>
      </c>
      <c r="N84" s="166" t="str">
        <f t="shared" si="25"/>
        <v>Date de Expiration</v>
      </c>
    </row>
    <row r="85" spans="1:14">
      <c r="A85" s="96">
        <f>G80</f>
        <v>0</v>
      </c>
      <c r="B85" s="142" t="s">
        <v>226</v>
      </c>
      <c r="D85" s="294">
        <f>MROUND(G80*E80,5)</f>
        <v>0</v>
      </c>
      <c r="E85" s="295"/>
      <c r="F85" s="295"/>
      <c r="G85" s="247" t="str">
        <f t="shared" si="23"/>
        <v>Poids</v>
      </c>
      <c r="H85" s="247"/>
      <c r="I85" s="248"/>
      <c r="J85" s="136"/>
      <c r="K85" s="155">
        <f>'تجهيز الطلبية'!I11</f>
        <v>0</v>
      </c>
      <c r="L85" s="143" t="str">
        <f>$L$75</f>
        <v>Poids brut</v>
      </c>
      <c r="M85" s="153">
        <f>MROUND(G80*E80*C80,5)</f>
        <v>0</v>
      </c>
      <c r="N85" s="116" t="str">
        <f>$N$75</f>
        <v>Poids  net</v>
      </c>
    </row>
    <row r="86" spans="1:14">
      <c r="A86" s="164">
        <f>'تجهيز الطلبية'!M11</f>
        <v>0</v>
      </c>
      <c r="B86" s="144" t="s">
        <v>218</v>
      </c>
      <c r="D86" s="294">
        <f>'تجهيز الطلبية'!N11</f>
        <v>0</v>
      </c>
      <c r="E86" s="295"/>
      <c r="F86" s="295"/>
      <c r="G86" s="230" t="str">
        <f t="shared" si="23"/>
        <v>Note</v>
      </c>
      <c r="H86" s="243"/>
      <c r="I86" s="244"/>
      <c r="J86" s="134"/>
      <c r="K86" s="232" t="s">
        <v>11</v>
      </c>
      <c r="L86" s="180">
        <f>L41</f>
        <v>0</v>
      </c>
      <c r="M86" s="180"/>
      <c r="N86" s="269"/>
    </row>
    <row r="87" spans="1:14" ht="19.5" thickBot="1">
      <c r="A87" s="100"/>
      <c r="B87" s="146"/>
      <c r="D87" s="296"/>
      <c r="E87" s="297"/>
      <c r="F87" s="297"/>
      <c r="G87" s="240"/>
      <c r="H87" s="241"/>
      <c r="I87" s="242"/>
      <c r="J87" s="134"/>
      <c r="K87" s="232"/>
      <c r="L87" s="180"/>
      <c r="M87" s="180"/>
      <c r="N87" s="269"/>
    </row>
    <row r="88" spans="1:14" ht="20.25" thickTop="1" thickBot="1">
      <c r="K88" s="233"/>
      <c r="L88" s="270"/>
      <c r="M88" s="270"/>
      <c r="N88" s="271"/>
    </row>
    <row r="89" spans="1:14" ht="19.5" thickTop="1"/>
    <row r="90" spans="1:14" ht="21.75" thickBot="1">
      <c r="A90" s="252">
        <f>'تجهيز الطلبية'!B12</f>
        <v>0</v>
      </c>
      <c r="B90" s="252"/>
      <c r="C90" s="33">
        <f>'تجهيز الطلبية'!C12</f>
        <v>0</v>
      </c>
      <c r="D90" s="34" t="str">
        <f>'تجهيز الطلبية'!D12</f>
        <v>علبة</v>
      </c>
      <c r="E90" s="33">
        <f>'تجهيز الطلبية'!E12</f>
        <v>0</v>
      </c>
      <c r="F90" s="34" t="str">
        <f>'تجهيز الطلبية'!F12</f>
        <v>قطعة</v>
      </c>
      <c r="G90" s="33">
        <f>'تجهيز الطلبية'!G12</f>
        <v>0</v>
      </c>
      <c r="H90" s="33" t="str">
        <f>'تجهيز الطلبية'!H12</f>
        <v>جرام</v>
      </c>
      <c r="I90" s="33"/>
      <c r="J90" s="119"/>
    </row>
    <row r="91" spans="1:14" ht="20.25" thickTop="1" thickBot="1">
      <c r="K91" s="223" t="str">
        <f>K6</f>
        <v>طبـاعــة الكـــــرتونـــــــــــة</v>
      </c>
      <c r="L91" s="224"/>
      <c r="M91" s="224"/>
      <c r="N91" s="225"/>
    </row>
    <row r="92" spans="1:14" ht="19.5" thickTop="1">
      <c r="A92" s="157" t="str">
        <f>A7</f>
        <v>طباعــــة الباكــو / الكيس</v>
      </c>
      <c r="B92" s="158"/>
      <c r="D92" s="194" t="str">
        <f>D7</f>
        <v>طبـاعــة العلبـــــــــــــــــــــــــــــــــــــة</v>
      </c>
      <c r="E92" s="195"/>
      <c r="F92" s="195"/>
      <c r="G92" s="195"/>
      <c r="H92" s="195"/>
      <c r="I92" s="196"/>
      <c r="J92" s="117"/>
      <c r="K92" s="165"/>
      <c r="L92" s="31"/>
      <c r="M92" s="11" t="str">
        <f>M37</f>
        <v>X23.01</v>
      </c>
      <c r="N92" s="112">
        <f>'تجهيز الطلبية'!L12</f>
        <v>0</v>
      </c>
    </row>
    <row r="93" spans="1:14">
      <c r="A93" s="162">
        <f>A48</f>
        <v>43396</v>
      </c>
      <c r="B93" s="166" t="s">
        <v>224</v>
      </c>
      <c r="D93" s="226">
        <f t="shared" ref="D93:D94" si="26">A93</f>
        <v>43396</v>
      </c>
      <c r="E93" s="293"/>
      <c r="F93" s="293"/>
      <c r="G93" s="300" t="str">
        <f t="shared" ref="G93:G96" si="27">B93</f>
        <v>Date de Production</v>
      </c>
      <c r="H93" s="301"/>
      <c r="I93" s="302"/>
      <c r="J93" s="134"/>
      <c r="K93" s="145"/>
      <c r="L93" s="140"/>
      <c r="M93" s="104">
        <f t="shared" ref="M93:M94" si="28">A93</f>
        <v>43396</v>
      </c>
      <c r="N93" s="166" t="str">
        <f t="shared" ref="N93:N94" si="29">G93</f>
        <v>Date de Production</v>
      </c>
    </row>
    <row r="94" spans="1:14">
      <c r="A94" s="162">
        <f>EDATE('تجهيز الطلبية'!B14,'تجهيز الطلبية'!J12)-1</f>
        <v>43395</v>
      </c>
      <c r="B94" s="166" t="s">
        <v>225</v>
      </c>
      <c r="D94" s="275">
        <f t="shared" si="26"/>
        <v>43395</v>
      </c>
      <c r="E94" s="260"/>
      <c r="F94" s="260"/>
      <c r="G94" s="298" t="str">
        <f t="shared" si="27"/>
        <v>Date de Expiration</v>
      </c>
      <c r="H94" s="298"/>
      <c r="I94" s="299"/>
      <c r="J94" s="134"/>
      <c r="K94" s="145"/>
      <c r="L94" s="140"/>
      <c r="M94" s="104">
        <f t="shared" si="28"/>
        <v>43395</v>
      </c>
      <c r="N94" s="166" t="str">
        <f t="shared" si="29"/>
        <v>Date de Expiration</v>
      </c>
    </row>
    <row r="95" spans="1:14">
      <c r="A95" s="159">
        <f>G90</f>
        <v>0</v>
      </c>
      <c r="B95" s="149" t="s">
        <v>226</v>
      </c>
      <c r="D95" s="259">
        <f>MROUND(G90*E90,5)</f>
        <v>0</v>
      </c>
      <c r="E95" s="260"/>
      <c r="F95" s="260"/>
      <c r="G95" s="247" t="str">
        <f t="shared" si="27"/>
        <v>Poids</v>
      </c>
      <c r="H95" s="247"/>
      <c r="I95" s="248"/>
      <c r="J95" s="136"/>
      <c r="K95" s="115">
        <f>'تجهيز الطلبية'!I12</f>
        <v>0</v>
      </c>
      <c r="L95" s="143" t="str">
        <f>$L$85</f>
        <v>Poids brut</v>
      </c>
      <c r="M95" s="13">
        <f>MROUND(G90*E90*C90,5)</f>
        <v>0</v>
      </c>
      <c r="N95" s="116" t="str">
        <f>$N$85</f>
        <v>Poids  net</v>
      </c>
    </row>
    <row r="96" spans="1:14">
      <c r="A96" s="160">
        <f>'تجهيز الطلبية'!M12</f>
        <v>0</v>
      </c>
      <c r="B96" s="148" t="s">
        <v>218</v>
      </c>
      <c r="D96" s="259">
        <f>'تجهيز الطلبية'!N12</f>
        <v>0</v>
      </c>
      <c r="E96" s="260"/>
      <c r="F96" s="260"/>
      <c r="G96" s="230" t="str">
        <f t="shared" si="27"/>
        <v>Note</v>
      </c>
      <c r="H96" s="243"/>
      <c r="I96" s="244"/>
      <c r="J96" s="134"/>
      <c r="K96" s="232" t="s">
        <v>11</v>
      </c>
      <c r="L96" s="180">
        <f>L51</f>
        <v>0</v>
      </c>
      <c r="M96" s="180"/>
      <c r="N96" s="269"/>
    </row>
    <row r="97" spans="1:14" ht="19.5" thickBot="1">
      <c r="A97" s="161"/>
      <c r="B97" s="147"/>
      <c r="D97" s="238"/>
      <c r="E97" s="239"/>
      <c r="F97" s="239"/>
      <c r="G97" s="240"/>
      <c r="H97" s="241"/>
      <c r="I97" s="242"/>
      <c r="J97" s="134"/>
      <c r="K97" s="232"/>
      <c r="L97" s="180"/>
      <c r="M97" s="180"/>
      <c r="N97" s="269"/>
    </row>
    <row r="98" spans="1:14" ht="20.25" thickTop="1" thickBot="1">
      <c r="K98" s="233"/>
      <c r="L98" s="270"/>
      <c r="M98" s="270"/>
      <c r="N98" s="271"/>
    </row>
    <row r="99" spans="1:14" ht="19.5" thickTop="1"/>
    <row r="100" spans="1:14" ht="21.75" thickBot="1">
      <c r="A100" s="252">
        <f>'تجهيز الطلبية'!B13</f>
        <v>0</v>
      </c>
      <c r="B100" s="252"/>
      <c r="C100" s="33">
        <f>'تجهيز الطلبية'!C13</f>
        <v>0</v>
      </c>
      <c r="D100" s="34" t="str">
        <f>'تجهيز الطلبية'!D13</f>
        <v>علبة</v>
      </c>
      <c r="E100" s="33">
        <f>'تجهيز الطلبية'!E13</f>
        <v>0</v>
      </c>
      <c r="F100" s="34" t="str">
        <f>'تجهيز الطلبية'!F13</f>
        <v>قطعة</v>
      </c>
      <c r="G100" s="33">
        <f>'تجهيز الطلبية'!G13</f>
        <v>0</v>
      </c>
      <c r="H100" s="33" t="str">
        <f>'تجهيز الطلبية'!H13</f>
        <v>جرام</v>
      </c>
      <c r="I100" s="33"/>
      <c r="J100" s="119"/>
    </row>
    <row r="101" spans="1:14" ht="20.25" thickTop="1" thickBot="1">
      <c r="K101" s="223" t="str">
        <f>K6</f>
        <v>طبـاعــة الكـــــرتونـــــــــــة</v>
      </c>
      <c r="L101" s="224"/>
      <c r="M101" s="224"/>
      <c r="N101" s="225"/>
    </row>
    <row r="102" spans="1:14" ht="19.5" thickTop="1">
      <c r="A102" s="221" t="str">
        <f>A7</f>
        <v>طباعــــة الباكــو / الكيس</v>
      </c>
      <c r="B102" s="222"/>
      <c r="D102" s="194" t="str">
        <f>D7</f>
        <v>طبـاعــة العلبـــــــــــــــــــــــــــــــــــــة</v>
      </c>
      <c r="E102" s="195"/>
      <c r="F102" s="195"/>
      <c r="G102" s="195"/>
      <c r="H102" s="195"/>
      <c r="I102" s="196"/>
      <c r="J102" s="117"/>
      <c r="K102" s="154"/>
      <c r="L102" s="31"/>
      <c r="M102" s="11" t="str">
        <f>M47</f>
        <v>X23.01</v>
      </c>
      <c r="N102" s="112">
        <f>'تجهيز الطلبية'!L13</f>
        <v>0</v>
      </c>
    </row>
    <row r="103" spans="1:14">
      <c r="A103" s="150">
        <f>A8</f>
        <v>43396</v>
      </c>
      <c r="B103" s="166" t="s">
        <v>224</v>
      </c>
      <c r="D103" s="226">
        <f t="shared" ref="D103:D104" si="30">A103</f>
        <v>43396</v>
      </c>
      <c r="E103" s="227"/>
      <c r="F103" s="227"/>
      <c r="G103" s="300" t="str">
        <f t="shared" ref="G103:G106" si="31">B103</f>
        <v>Date de Production</v>
      </c>
      <c r="H103" s="301"/>
      <c r="I103" s="302"/>
      <c r="J103" s="134"/>
      <c r="K103" s="145"/>
      <c r="L103" s="140"/>
      <c r="M103" s="104">
        <f t="shared" ref="M103:M104" si="32">D103</f>
        <v>43396</v>
      </c>
      <c r="N103" s="166" t="str">
        <f t="shared" ref="N103:N104" si="33">G103</f>
        <v>Date de Production</v>
      </c>
    </row>
    <row r="104" spans="1:14">
      <c r="A104" s="150">
        <f>EDATE('تجهيز الطلبية'!B14,'تجهيز الطلبية'!J13)-1</f>
        <v>43395</v>
      </c>
      <c r="B104" s="166" t="s">
        <v>225</v>
      </c>
      <c r="D104" s="275">
        <f t="shared" si="30"/>
        <v>43395</v>
      </c>
      <c r="E104" s="276"/>
      <c r="F104" s="276"/>
      <c r="G104" s="298" t="str">
        <f t="shared" si="31"/>
        <v>Date de Expiration</v>
      </c>
      <c r="H104" s="298"/>
      <c r="I104" s="299"/>
      <c r="J104" s="134"/>
      <c r="K104" s="145"/>
      <c r="L104" s="140"/>
      <c r="M104" s="104">
        <f t="shared" si="32"/>
        <v>43395</v>
      </c>
      <c r="N104" s="166" t="str">
        <f t="shared" si="33"/>
        <v>Date de Expiration</v>
      </c>
    </row>
    <row r="105" spans="1:14">
      <c r="A105" s="96">
        <f>G100</f>
        <v>0</v>
      </c>
      <c r="B105" s="142" t="s">
        <v>226</v>
      </c>
      <c r="D105" s="259">
        <f>MROUND(G100*E100,5)</f>
        <v>0</v>
      </c>
      <c r="E105" s="260"/>
      <c r="F105" s="260"/>
      <c r="G105" s="247" t="str">
        <f t="shared" si="31"/>
        <v>Poids</v>
      </c>
      <c r="H105" s="247"/>
      <c r="I105" s="248"/>
      <c r="J105" s="136"/>
      <c r="K105" s="155">
        <f>'تجهيز الطلبية'!I13</f>
        <v>0</v>
      </c>
      <c r="L105" s="143" t="str">
        <f>$L$95</f>
        <v>Poids brut</v>
      </c>
      <c r="M105" s="153">
        <f>MROUND(G100*E100*C100,5)</f>
        <v>0</v>
      </c>
      <c r="N105" s="116" t="str">
        <f>$N$95</f>
        <v>Poids  net</v>
      </c>
    </row>
    <row r="106" spans="1:14">
      <c r="A106" s="164">
        <f>'تجهيز الطلبية'!M13</f>
        <v>0</v>
      </c>
      <c r="B106" s="144" t="s">
        <v>218</v>
      </c>
      <c r="D106" s="259">
        <f>'تجهيز الطلبية'!N13</f>
        <v>0</v>
      </c>
      <c r="E106" s="260"/>
      <c r="F106" s="260"/>
      <c r="G106" s="230" t="str">
        <f t="shared" si="31"/>
        <v>Note</v>
      </c>
      <c r="H106" s="243"/>
      <c r="I106" s="244"/>
      <c r="J106" s="134"/>
      <c r="K106" s="232" t="s">
        <v>11</v>
      </c>
      <c r="L106" s="180">
        <f>L11</f>
        <v>0</v>
      </c>
      <c r="M106" s="180"/>
      <c r="N106" s="269"/>
    </row>
    <row r="107" spans="1:14" ht="19.5" thickBot="1">
      <c r="A107" s="100"/>
      <c r="B107" s="146"/>
      <c r="D107" s="238"/>
      <c r="E107" s="239"/>
      <c r="F107" s="239"/>
      <c r="G107" s="240"/>
      <c r="H107" s="241"/>
      <c r="I107" s="242"/>
      <c r="J107" s="134"/>
      <c r="K107" s="232"/>
      <c r="L107" s="180"/>
      <c r="M107" s="180"/>
      <c r="N107" s="269"/>
    </row>
    <row r="108" spans="1:14" ht="20.25" thickTop="1" thickBot="1">
      <c r="K108" s="233"/>
      <c r="L108" s="270"/>
      <c r="M108" s="270"/>
      <c r="N108" s="271"/>
    </row>
    <row r="109" spans="1:14" ht="19.5" thickTop="1"/>
  </sheetData>
  <mergeCells count="171">
    <mergeCell ref="K1:N4"/>
    <mergeCell ref="B3:I3"/>
    <mergeCell ref="A5:B5"/>
    <mergeCell ref="A7:B7"/>
    <mergeCell ref="D7:I7"/>
    <mergeCell ref="D8:F8"/>
    <mergeCell ref="G8:I8"/>
    <mergeCell ref="D9:F9"/>
    <mergeCell ref="G9:I9"/>
    <mergeCell ref="A1:D2"/>
    <mergeCell ref="E1:G2"/>
    <mergeCell ref="I1:J1"/>
    <mergeCell ref="D10:F10"/>
    <mergeCell ref="G10:I10"/>
    <mergeCell ref="D11:F11"/>
    <mergeCell ref="G11:I11"/>
    <mergeCell ref="K11:K13"/>
    <mergeCell ref="L11:N13"/>
    <mergeCell ref="D12:F12"/>
    <mergeCell ref="G12:I12"/>
    <mergeCell ref="K6:N6"/>
    <mergeCell ref="D19:F19"/>
    <mergeCell ref="G19:I19"/>
    <mergeCell ref="D20:F20"/>
    <mergeCell ref="G20:I20"/>
    <mergeCell ref="D21:F21"/>
    <mergeCell ref="G21:I21"/>
    <mergeCell ref="A15:B15"/>
    <mergeCell ref="K16:N16"/>
    <mergeCell ref="A17:B17"/>
    <mergeCell ref="D17:I17"/>
    <mergeCell ref="D18:F18"/>
    <mergeCell ref="G18:I18"/>
    <mergeCell ref="A27:B27"/>
    <mergeCell ref="D27:I27"/>
    <mergeCell ref="D28:F28"/>
    <mergeCell ref="G28:I28"/>
    <mergeCell ref="D29:F29"/>
    <mergeCell ref="G29:I29"/>
    <mergeCell ref="K21:K23"/>
    <mergeCell ref="L21:N23"/>
    <mergeCell ref="D22:F22"/>
    <mergeCell ref="G22:I22"/>
    <mergeCell ref="A25:B25"/>
    <mergeCell ref="K26:N26"/>
    <mergeCell ref="A35:B35"/>
    <mergeCell ref="K36:N36"/>
    <mergeCell ref="A37:B37"/>
    <mergeCell ref="D37:I37"/>
    <mergeCell ref="D38:F38"/>
    <mergeCell ref="G38:I38"/>
    <mergeCell ref="D30:F30"/>
    <mergeCell ref="G30:I30"/>
    <mergeCell ref="D31:F31"/>
    <mergeCell ref="G31:I31"/>
    <mergeCell ref="K31:K33"/>
    <mergeCell ref="L31:N33"/>
    <mergeCell ref="D32:F32"/>
    <mergeCell ref="G32:I32"/>
    <mergeCell ref="K41:K43"/>
    <mergeCell ref="L41:N43"/>
    <mergeCell ref="D42:F42"/>
    <mergeCell ref="G42:I42"/>
    <mergeCell ref="A45:B45"/>
    <mergeCell ref="K46:N46"/>
    <mergeCell ref="D39:F39"/>
    <mergeCell ref="G39:I39"/>
    <mergeCell ref="D40:F40"/>
    <mergeCell ref="G40:I40"/>
    <mergeCell ref="D41:F41"/>
    <mergeCell ref="G41:I41"/>
    <mergeCell ref="D50:F50"/>
    <mergeCell ref="G50:I50"/>
    <mergeCell ref="D51:F51"/>
    <mergeCell ref="G51:I51"/>
    <mergeCell ref="K51:K53"/>
    <mergeCell ref="L51:N53"/>
    <mergeCell ref="D52:F52"/>
    <mergeCell ref="G52:I52"/>
    <mergeCell ref="A47:B47"/>
    <mergeCell ref="D47:I47"/>
    <mergeCell ref="D48:F48"/>
    <mergeCell ref="G48:I48"/>
    <mergeCell ref="D49:F49"/>
    <mergeCell ref="G49:I49"/>
    <mergeCell ref="A60:B60"/>
    <mergeCell ref="K61:N61"/>
    <mergeCell ref="A62:B62"/>
    <mergeCell ref="D62:I62"/>
    <mergeCell ref="D63:F63"/>
    <mergeCell ref="G63:I63"/>
    <mergeCell ref="A55:D55"/>
    <mergeCell ref="E55:G55"/>
    <mergeCell ref="A56:D57"/>
    <mergeCell ref="E56:G57"/>
    <mergeCell ref="I56:J56"/>
    <mergeCell ref="K56:N59"/>
    <mergeCell ref="B58:I58"/>
    <mergeCell ref="K66:K68"/>
    <mergeCell ref="L66:N68"/>
    <mergeCell ref="D67:F67"/>
    <mergeCell ref="G67:I67"/>
    <mergeCell ref="A70:B70"/>
    <mergeCell ref="K71:N71"/>
    <mergeCell ref="D64:F64"/>
    <mergeCell ref="G64:I64"/>
    <mergeCell ref="D65:F65"/>
    <mergeCell ref="G65:I65"/>
    <mergeCell ref="D66:F66"/>
    <mergeCell ref="G66:I66"/>
    <mergeCell ref="D75:F75"/>
    <mergeCell ref="G75:I75"/>
    <mergeCell ref="D76:F76"/>
    <mergeCell ref="G76:I76"/>
    <mergeCell ref="K76:K78"/>
    <mergeCell ref="L76:N78"/>
    <mergeCell ref="D77:F77"/>
    <mergeCell ref="G77:I77"/>
    <mergeCell ref="A72:B72"/>
    <mergeCell ref="D72:I72"/>
    <mergeCell ref="D73:F73"/>
    <mergeCell ref="G73:I73"/>
    <mergeCell ref="D74:F74"/>
    <mergeCell ref="G74:I74"/>
    <mergeCell ref="A90:B90"/>
    <mergeCell ref="K91:N91"/>
    <mergeCell ref="D84:F84"/>
    <mergeCell ref="G84:I84"/>
    <mergeCell ref="D85:F85"/>
    <mergeCell ref="G85:I85"/>
    <mergeCell ref="D86:F86"/>
    <mergeCell ref="G86:I86"/>
    <mergeCell ref="A80:B80"/>
    <mergeCell ref="K81:N81"/>
    <mergeCell ref="A82:B82"/>
    <mergeCell ref="D82:I82"/>
    <mergeCell ref="D83:F83"/>
    <mergeCell ref="G83:I83"/>
    <mergeCell ref="D92:I92"/>
    <mergeCell ref="D93:F93"/>
    <mergeCell ref="G93:I93"/>
    <mergeCell ref="D94:F94"/>
    <mergeCell ref="G94:I94"/>
    <mergeCell ref="D95:F95"/>
    <mergeCell ref="G95:I95"/>
    <mergeCell ref="K86:K88"/>
    <mergeCell ref="L86:N88"/>
    <mergeCell ref="D87:F87"/>
    <mergeCell ref="G87:I87"/>
    <mergeCell ref="A100:B100"/>
    <mergeCell ref="K101:N101"/>
    <mergeCell ref="A102:B102"/>
    <mergeCell ref="D102:I102"/>
    <mergeCell ref="D103:F103"/>
    <mergeCell ref="G103:I103"/>
    <mergeCell ref="D96:F96"/>
    <mergeCell ref="G96:I96"/>
    <mergeCell ref="K96:K98"/>
    <mergeCell ref="L96:N98"/>
    <mergeCell ref="D97:F97"/>
    <mergeCell ref="G97:I97"/>
    <mergeCell ref="K106:K108"/>
    <mergeCell ref="L106:N108"/>
    <mergeCell ref="D107:F107"/>
    <mergeCell ref="G107:I107"/>
    <mergeCell ref="D104:F104"/>
    <mergeCell ref="G104:I104"/>
    <mergeCell ref="D105:F105"/>
    <mergeCell ref="G105:I105"/>
    <mergeCell ref="D106:F106"/>
    <mergeCell ref="G106:I106"/>
  </mergeCells>
  <pageMargins left="0.39370078740157483" right="0.39370078740157483" top="0.74803149606299213" bottom="0.74803149606299213" header="0.31496062992125984" footer="0.31496062992125984"/>
  <pageSetup scale="64" orientation="portrait" horizontalDpi="4294967295" verticalDpi="4294967295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5"/>
  <sheetViews>
    <sheetView showZeros="0" rightToLeft="1" view="pageBreakPreview" zoomScaleNormal="100" zoomScaleSheetLayoutView="100" workbookViewId="0"/>
  </sheetViews>
  <sheetFormatPr defaultRowHeight="15"/>
  <cols>
    <col min="1" max="1" width="29.5703125" customWidth="1"/>
    <col min="2" max="2" width="5.5703125" customWidth="1"/>
    <col min="3" max="3" width="6.140625" customWidth="1"/>
    <col min="4" max="4" width="5.5703125" customWidth="1"/>
    <col min="5" max="5" width="5.140625" customWidth="1"/>
    <col min="6" max="7" width="4.7109375" customWidth="1"/>
    <col min="8" max="8" width="16.7109375" customWidth="1"/>
    <col min="9" max="9" width="16" customWidth="1"/>
    <col min="10" max="10" width="12.85546875" customWidth="1"/>
    <col min="11" max="11" width="15.28515625" customWidth="1"/>
    <col min="12" max="12" width="12" customWidth="1"/>
  </cols>
  <sheetData>
    <row r="2" spans="1:13" ht="28.5">
      <c r="A2" s="43"/>
      <c r="B2" s="41"/>
      <c r="C2" s="41"/>
      <c r="D2" s="41"/>
      <c r="E2" s="41"/>
      <c r="F2" s="204" t="s">
        <v>35</v>
      </c>
      <c r="G2" s="204"/>
      <c r="H2" s="204"/>
      <c r="I2" s="41" t="str">
        <f>'تجهيز الطلبية'!B1</f>
        <v>السنغال</v>
      </c>
      <c r="J2" s="306" t="str">
        <f>'تجهيز الطلبية'!B2</f>
        <v>جودت ارديم</v>
      </c>
      <c r="K2" s="306"/>
      <c r="L2" s="306"/>
      <c r="M2" s="306"/>
    </row>
    <row r="3" spans="1:13" s="43" customFormat="1" ht="29.25" thickBot="1">
      <c r="B3" s="67"/>
      <c r="C3" s="67"/>
      <c r="D3" s="67"/>
      <c r="E3" s="67"/>
      <c r="F3" s="67"/>
      <c r="G3" s="67"/>
      <c r="H3" s="67"/>
      <c r="I3" s="67"/>
      <c r="J3" s="67"/>
      <c r="K3" s="67"/>
    </row>
    <row r="4" spans="1:13" ht="35.1" customHeight="1" thickTop="1">
      <c r="A4" s="48" t="s">
        <v>28</v>
      </c>
      <c r="B4" s="303" t="s">
        <v>29</v>
      </c>
      <c r="C4" s="304"/>
      <c r="D4" s="304"/>
      <c r="E4" s="304"/>
      <c r="F4" s="304"/>
      <c r="G4" s="305"/>
      <c r="H4" s="49" t="s">
        <v>30</v>
      </c>
      <c r="I4" s="62" t="s">
        <v>31</v>
      </c>
      <c r="J4" s="62" t="s">
        <v>32</v>
      </c>
      <c r="K4" s="50" t="s">
        <v>22</v>
      </c>
      <c r="L4" s="52" t="s">
        <v>33</v>
      </c>
      <c r="M4" s="51" t="s">
        <v>34</v>
      </c>
    </row>
    <row r="5" spans="1:13" ht="35.1" customHeight="1">
      <c r="A5" s="60">
        <f>'تجهيز الطلبية'!B4</f>
        <v>0</v>
      </c>
      <c r="B5" s="54">
        <f>'تجهيز الطلبية'!C4</f>
        <v>0</v>
      </c>
      <c r="C5" s="55" t="str">
        <f>'تجهيز الطلبية'!D4</f>
        <v>علبة</v>
      </c>
      <c r="D5" s="56">
        <f>'تجهيز الطلبية'!E4</f>
        <v>0</v>
      </c>
      <c r="E5" s="55" t="str">
        <f>'تجهيز الطلبية'!F4</f>
        <v>قطعة</v>
      </c>
      <c r="F5" s="56">
        <f>'تجهيز الطلبية'!G4</f>
        <v>0</v>
      </c>
      <c r="G5" s="57" t="str">
        <f>'تجهيز الطلبية'!H4</f>
        <v>جرام</v>
      </c>
      <c r="H5" s="44">
        <f>'تجهيز الطلبية'!B14</f>
        <v>43396</v>
      </c>
      <c r="I5" s="44">
        <f>طباعة!B9</f>
        <v>43395</v>
      </c>
      <c r="J5" s="63">
        <f>MROUND(D5*F5,5)</f>
        <v>0</v>
      </c>
      <c r="K5" s="68">
        <f>MROUND(B5*D5*F5,5)</f>
        <v>0</v>
      </c>
      <c r="L5" s="64">
        <f>طباعة!N10</f>
        <v>0</v>
      </c>
      <c r="M5" s="45"/>
    </row>
    <row r="6" spans="1:13" ht="35.1" customHeight="1">
      <c r="A6" s="60">
        <f>'تجهيز الطلبية'!B5</f>
        <v>0</v>
      </c>
      <c r="B6" s="54">
        <f>'تجهيز الطلبية'!C5</f>
        <v>0</v>
      </c>
      <c r="C6" s="55" t="str">
        <f>'تجهيز الطلبية'!D5</f>
        <v>علبة</v>
      </c>
      <c r="D6" s="56">
        <f>'تجهيز الطلبية'!E5</f>
        <v>0</v>
      </c>
      <c r="E6" s="55" t="str">
        <f>'تجهيز الطلبية'!F5</f>
        <v>قطعة</v>
      </c>
      <c r="F6" s="56">
        <f>'تجهيز الطلبية'!G5</f>
        <v>0</v>
      </c>
      <c r="G6" s="57" t="str">
        <f>'تجهيز الطلبية'!H5</f>
        <v>جرام</v>
      </c>
      <c r="H6" s="44">
        <f>H5</f>
        <v>43396</v>
      </c>
      <c r="I6" s="44">
        <f>طباعة!B19</f>
        <v>43395</v>
      </c>
      <c r="J6" s="63">
        <f t="shared" ref="J6:J14" si="0">MROUND(D6*F6,5)</f>
        <v>0</v>
      </c>
      <c r="K6" s="68">
        <f t="shared" ref="K6:K14" si="1">MROUND(B6*D6*F6,5)</f>
        <v>0</v>
      </c>
      <c r="L6" s="64">
        <f>طباعة!N20</f>
        <v>0</v>
      </c>
      <c r="M6" s="45"/>
    </row>
    <row r="7" spans="1:13" ht="35.1" customHeight="1">
      <c r="A7" s="60">
        <f>'تجهيز الطلبية'!B6</f>
        <v>0</v>
      </c>
      <c r="B7" s="54">
        <f>'تجهيز الطلبية'!C6</f>
        <v>0</v>
      </c>
      <c r="C7" s="55" t="str">
        <f>'تجهيز الطلبية'!D6</f>
        <v>علبة</v>
      </c>
      <c r="D7" s="56">
        <f>'تجهيز الطلبية'!E6</f>
        <v>0</v>
      </c>
      <c r="E7" s="55" t="str">
        <f>'تجهيز الطلبية'!F6</f>
        <v>قطعة</v>
      </c>
      <c r="F7" s="56">
        <f>'تجهيز الطلبية'!G6</f>
        <v>0</v>
      </c>
      <c r="G7" s="57" t="str">
        <f>'تجهيز الطلبية'!H6</f>
        <v>جرام</v>
      </c>
      <c r="H7" s="44">
        <f t="shared" ref="H7:H10" si="2">H6</f>
        <v>43396</v>
      </c>
      <c r="I7" s="44">
        <f>طباعة!B29</f>
        <v>43395</v>
      </c>
      <c r="J7" s="63">
        <f t="shared" si="0"/>
        <v>0</v>
      </c>
      <c r="K7" s="68">
        <f t="shared" si="1"/>
        <v>0</v>
      </c>
      <c r="L7" s="64">
        <f>طباعة!N30</f>
        <v>0</v>
      </c>
      <c r="M7" s="45"/>
    </row>
    <row r="8" spans="1:13" ht="35.1" customHeight="1">
      <c r="A8" s="60">
        <f>'تجهيز الطلبية'!B7</f>
        <v>0</v>
      </c>
      <c r="B8" s="54">
        <f>'تجهيز الطلبية'!C7</f>
        <v>0</v>
      </c>
      <c r="C8" s="55" t="str">
        <f>'تجهيز الطلبية'!D7</f>
        <v>علبة</v>
      </c>
      <c r="D8" s="56">
        <f>'تجهيز الطلبية'!E7</f>
        <v>0</v>
      </c>
      <c r="E8" s="55" t="str">
        <f>'تجهيز الطلبية'!F7</f>
        <v>قطعة</v>
      </c>
      <c r="F8" s="56">
        <f>'تجهيز الطلبية'!G7</f>
        <v>0</v>
      </c>
      <c r="G8" s="57" t="str">
        <f>'تجهيز الطلبية'!H7</f>
        <v>جرام</v>
      </c>
      <c r="H8" s="44">
        <f t="shared" si="2"/>
        <v>43396</v>
      </c>
      <c r="I8" s="44">
        <f>طباعة!B39</f>
        <v>43395</v>
      </c>
      <c r="J8" s="63">
        <f t="shared" si="0"/>
        <v>0</v>
      </c>
      <c r="K8" s="68">
        <f t="shared" si="1"/>
        <v>0</v>
      </c>
      <c r="L8" s="64">
        <f>طباعة!N40</f>
        <v>0</v>
      </c>
      <c r="M8" s="45"/>
    </row>
    <row r="9" spans="1:13" ht="35.1" customHeight="1">
      <c r="A9" s="60">
        <f>'تجهيز الطلبية'!B8</f>
        <v>0</v>
      </c>
      <c r="B9" s="54">
        <f>'تجهيز الطلبية'!C8</f>
        <v>0</v>
      </c>
      <c r="C9" s="55" t="str">
        <f>'تجهيز الطلبية'!D8</f>
        <v>علبة</v>
      </c>
      <c r="D9" s="56">
        <f>'تجهيز الطلبية'!E8</f>
        <v>0</v>
      </c>
      <c r="E9" s="55" t="str">
        <f>'تجهيز الطلبية'!F8</f>
        <v>قطعة</v>
      </c>
      <c r="F9" s="56">
        <f>'تجهيز الطلبية'!G8</f>
        <v>0</v>
      </c>
      <c r="G9" s="57" t="str">
        <f>'تجهيز الطلبية'!H8</f>
        <v>جرام</v>
      </c>
      <c r="H9" s="44">
        <f t="shared" si="2"/>
        <v>43396</v>
      </c>
      <c r="I9" s="44">
        <f>طباعة!B49</f>
        <v>43395</v>
      </c>
      <c r="J9" s="63">
        <f t="shared" si="0"/>
        <v>0</v>
      </c>
      <c r="K9" s="68">
        <f t="shared" si="1"/>
        <v>0</v>
      </c>
      <c r="L9" s="64">
        <f>طباعة!N50</f>
        <v>0</v>
      </c>
      <c r="M9" s="45"/>
    </row>
    <row r="10" spans="1:13" ht="35.1" customHeight="1">
      <c r="A10" s="60">
        <f>'تجهيز الطلبية'!B9</f>
        <v>0</v>
      </c>
      <c r="B10" s="54">
        <f>'تجهيز الطلبية'!C9</f>
        <v>0</v>
      </c>
      <c r="C10" s="55" t="str">
        <f>'تجهيز الطلبية'!D9</f>
        <v>علبة</v>
      </c>
      <c r="D10" s="56">
        <f>'تجهيز الطلبية'!E9</f>
        <v>0</v>
      </c>
      <c r="E10" s="55" t="str">
        <f>'تجهيز الطلبية'!F9</f>
        <v>قطعة</v>
      </c>
      <c r="F10" s="56">
        <f>'تجهيز الطلبية'!G9</f>
        <v>0</v>
      </c>
      <c r="G10" s="57" t="str">
        <f>'تجهيز الطلبية'!H9</f>
        <v>جرام</v>
      </c>
      <c r="H10" s="44">
        <f t="shared" si="2"/>
        <v>43396</v>
      </c>
      <c r="I10" s="44">
        <f>طباعة!B64</f>
        <v>43395</v>
      </c>
      <c r="J10" s="63">
        <f t="shared" si="0"/>
        <v>0</v>
      </c>
      <c r="K10" s="68">
        <f t="shared" si="1"/>
        <v>0</v>
      </c>
      <c r="L10" s="64">
        <f>طباعة!N65</f>
        <v>0</v>
      </c>
      <c r="M10" s="45"/>
    </row>
    <row r="11" spans="1:13" s="43" customFormat="1" ht="35.1" customHeight="1">
      <c r="A11" s="60">
        <f>'تجهيز الطلبية'!B10</f>
        <v>0</v>
      </c>
      <c r="B11" s="54">
        <f>'تجهيز الطلبية'!C10</f>
        <v>0</v>
      </c>
      <c r="C11" s="55" t="str">
        <f>'تجهيز الطلبية'!D10</f>
        <v>علبة</v>
      </c>
      <c r="D11" s="56">
        <f>'تجهيز الطلبية'!E10</f>
        <v>0</v>
      </c>
      <c r="E11" s="55" t="str">
        <f>'تجهيز الطلبية'!F10</f>
        <v>قطعة</v>
      </c>
      <c r="F11" s="56">
        <f>'تجهيز الطلبية'!G10</f>
        <v>0</v>
      </c>
      <c r="G11" s="57" t="str">
        <f>'تجهيز الطلبية'!H10</f>
        <v>جرام</v>
      </c>
      <c r="H11" s="44">
        <f>H5</f>
        <v>43396</v>
      </c>
      <c r="I11" s="44">
        <f>طباعة!B74</f>
        <v>43395</v>
      </c>
      <c r="J11" s="63">
        <f t="shared" si="0"/>
        <v>0</v>
      </c>
      <c r="K11" s="68">
        <f t="shared" si="1"/>
        <v>0</v>
      </c>
      <c r="L11" s="64">
        <f>طباعة!N75</f>
        <v>0</v>
      </c>
      <c r="M11" s="45"/>
    </row>
    <row r="12" spans="1:13" s="43" customFormat="1" ht="35.1" customHeight="1">
      <c r="A12" s="60">
        <f>'تجهيز الطلبية'!B11</f>
        <v>0</v>
      </c>
      <c r="B12" s="54">
        <f>'تجهيز الطلبية'!C11</f>
        <v>0</v>
      </c>
      <c r="C12" s="55" t="str">
        <f>'تجهيز الطلبية'!D11</f>
        <v>علبة</v>
      </c>
      <c r="D12" s="56">
        <f>'تجهيز الطلبية'!E11</f>
        <v>0</v>
      </c>
      <c r="E12" s="55" t="str">
        <f>'تجهيز الطلبية'!F11</f>
        <v>قطعة</v>
      </c>
      <c r="F12" s="56">
        <f>'تجهيز الطلبية'!G11</f>
        <v>0</v>
      </c>
      <c r="G12" s="57" t="str">
        <f>'تجهيز الطلبية'!H11</f>
        <v>جرام</v>
      </c>
      <c r="H12" s="44">
        <f t="shared" ref="H12:H14" si="3">H6</f>
        <v>43396</v>
      </c>
      <c r="I12" s="44">
        <f>طباعة!B84</f>
        <v>43395</v>
      </c>
      <c r="J12" s="63">
        <f t="shared" si="0"/>
        <v>0</v>
      </c>
      <c r="K12" s="68">
        <f t="shared" si="1"/>
        <v>0</v>
      </c>
      <c r="L12" s="64">
        <f>طباعة!N85</f>
        <v>0</v>
      </c>
      <c r="M12" s="45"/>
    </row>
    <row r="13" spans="1:13" ht="35.1" customHeight="1">
      <c r="A13" s="60">
        <f>'تجهيز الطلبية'!B12</f>
        <v>0</v>
      </c>
      <c r="B13" s="54">
        <f>'تجهيز الطلبية'!C12</f>
        <v>0</v>
      </c>
      <c r="C13" s="55" t="str">
        <f>'تجهيز الطلبية'!D12</f>
        <v>علبة</v>
      </c>
      <c r="D13" s="56">
        <f>'تجهيز الطلبية'!E12</f>
        <v>0</v>
      </c>
      <c r="E13" s="55" t="str">
        <f>'تجهيز الطلبية'!F12</f>
        <v>قطعة</v>
      </c>
      <c r="F13" s="56">
        <f>'تجهيز الطلبية'!G12</f>
        <v>0</v>
      </c>
      <c r="G13" s="57" t="str">
        <f>'تجهيز الطلبية'!H12</f>
        <v>جرام</v>
      </c>
      <c r="H13" s="44">
        <f t="shared" si="3"/>
        <v>43396</v>
      </c>
      <c r="I13" s="44">
        <f>طباعة!B94</f>
        <v>43395</v>
      </c>
      <c r="J13" s="63">
        <f t="shared" si="0"/>
        <v>0</v>
      </c>
      <c r="K13" s="68">
        <f t="shared" si="1"/>
        <v>0</v>
      </c>
      <c r="L13" s="64">
        <f>طباعة!N95</f>
        <v>0</v>
      </c>
      <c r="M13" s="45"/>
    </row>
    <row r="14" spans="1:13" ht="35.1" customHeight="1" thickBot="1">
      <c r="A14" s="61">
        <f>'تجهيز الطلبية'!B13</f>
        <v>0</v>
      </c>
      <c r="B14" s="58">
        <f>'تجهيز الطلبية'!C13</f>
        <v>0</v>
      </c>
      <c r="C14" s="55" t="str">
        <f>'تجهيز الطلبية'!D13</f>
        <v>علبة</v>
      </c>
      <c r="D14" s="59">
        <f>'تجهيز الطلبية'!E13</f>
        <v>0</v>
      </c>
      <c r="E14" s="55" t="str">
        <f>'تجهيز الطلبية'!F13</f>
        <v>قطعة</v>
      </c>
      <c r="F14" s="59">
        <f>'تجهيز الطلبية'!G13</f>
        <v>0</v>
      </c>
      <c r="G14" s="57" t="str">
        <f>'تجهيز الطلبية'!H13</f>
        <v>جرام</v>
      </c>
      <c r="H14" s="46">
        <f t="shared" si="3"/>
        <v>43396</v>
      </c>
      <c r="I14" s="46">
        <f>طباعة!B104</f>
        <v>43395</v>
      </c>
      <c r="J14" s="66">
        <f t="shared" si="0"/>
        <v>0</v>
      </c>
      <c r="K14" s="69">
        <f t="shared" si="1"/>
        <v>0</v>
      </c>
      <c r="L14" s="65">
        <f>طباعة!N105</f>
        <v>0</v>
      </c>
      <c r="M14" s="47"/>
    </row>
    <row r="15" spans="1:13" ht="16.5" thickTop="1">
      <c r="A15" s="43"/>
      <c r="B15" s="43"/>
      <c r="C15" s="43"/>
      <c r="D15" s="43"/>
      <c r="E15" s="43"/>
      <c r="F15" s="43"/>
      <c r="G15" s="53"/>
      <c r="H15" s="43"/>
      <c r="I15" s="43"/>
      <c r="J15" s="43"/>
      <c r="K15" s="43"/>
      <c r="L15" s="43"/>
      <c r="M15" s="43"/>
    </row>
  </sheetData>
  <sheetProtection password="CCFD" sheet="1" objects="1" scenarios="1"/>
  <mergeCells count="3">
    <mergeCell ref="B4:G4"/>
    <mergeCell ref="F2:H2"/>
    <mergeCell ref="J2:M2"/>
  </mergeCells>
  <pageMargins left="0.70866141732283472" right="0.70866141732283472" top="0.74803149606299213" bottom="0.74803149606299213" header="0.31496062992125984" footer="0.31496062992125984"/>
  <pageSetup scale="85" orientation="landscape" horizontalDpi="4294967295" verticalDpi="4294967295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71"/>
  <sheetViews>
    <sheetView rightToLeft="1" workbookViewId="0">
      <selection activeCell="C52" sqref="C52"/>
    </sheetView>
  </sheetViews>
  <sheetFormatPr defaultRowHeight="15"/>
  <cols>
    <col min="1" max="1" width="23.85546875" style="72" customWidth="1"/>
    <col min="2" max="2" width="22.5703125" style="72" customWidth="1"/>
    <col min="3" max="3" width="27.7109375" style="72" customWidth="1"/>
    <col min="4" max="4" width="12.85546875" style="72" customWidth="1"/>
    <col min="5" max="5" width="24.5703125" style="71" customWidth="1"/>
    <col min="6" max="6" width="11" style="170" customWidth="1"/>
    <col min="7" max="16384" width="9.140625" style="71"/>
  </cols>
  <sheetData>
    <row r="2" spans="1:6">
      <c r="A2" s="73" t="s">
        <v>204</v>
      </c>
      <c r="B2" s="73" t="s">
        <v>1</v>
      </c>
      <c r="C2" s="73" t="s">
        <v>205</v>
      </c>
      <c r="D2" s="73" t="s">
        <v>0</v>
      </c>
      <c r="E2" s="73" t="s">
        <v>24</v>
      </c>
      <c r="F2" s="170" t="s">
        <v>229</v>
      </c>
    </row>
    <row r="3" spans="1:6">
      <c r="A3" s="73"/>
      <c r="B3" s="73" t="s">
        <v>215</v>
      </c>
      <c r="C3" s="73"/>
      <c r="D3" s="73"/>
      <c r="E3" s="73"/>
    </row>
    <row r="4" spans="1:6">
      <c r="A4" s="73" t="s">
        <v>39</v>
      </c>
      <c r="B4" s="73" t="s">
        <v>40</v>
      </c>
      <c r="C4" s="73"/>
      <c r="D4" s="73" t="s">
        <v>173</v>
      </c>
      <c r="E4" s="73"/>
    </row>
    <row r="5" spans="1:6">
      <c r="A5" s="73" t="s">
        <v>41</v>
      </c>
      <c r="B5" s="73" t="s">
        <v>42</v>
      </c>
      <c r="C5" s="73"/>
      <c r="D5" s="73" t="s">
        <v>173</v>
      </c>
      <c r="E5" s="73"/>
    </row>
    <row r="6" spans="1:6">
      <c r="A6" s="73" t="s">
        <v>43</v>
      </c>
      <c r="B6" s="73" t="s">
        <v>44</v>
      </c>
      <c r="C6" s="73"/>
      <c r="D6" s="73" t="s">
        <v>174</v>
      </c>
      <c r="E6" s="73"/>
    </row>
    <row r="7" spans="1:6">
      <c r="A7" s="73" t="s">
        <v>45</v>
      </c>
      <c r="B7" s="73" t="s">
        <v>46</v>
      </c>
      <c r="C7" s="73"/>
      <c r="D7" s="73" t="s">
        <v>174</v>
      </c>
      <c r="E7" s="73"/>
    </row>
    <row r="8" spans="1:6">
      <c r="A8" s="73" t="s">
        <v>47</v>
      </c>
      <c r="B8" s="73" t="s">
        <v>48</v>
      </c>
      <c r="C8" s="73"/>
      <c r="D8" s="73" t="s">
        <v>174</v>
      </c>
      <c r="E8" s="73"/>
      <c r="F8" s="170" t="s">
        <v>232</v>
      </c>
    </row>
    <row r="9" spans="1:6">
      <c r="A9" s="73" t="s">
        <v>49</v>
      </c>
      <c r="B9" s="73" t="s">
        <v>50</v>
      </c>
      <c r="C9" s="73"/>
      <c r="D9" s="73" t="s">
        <v>174</v>
      </c>
      <c r="E9" s="73"/>
    </row>
    <row r="10" spans="1:6">
      <c r="A10" s="73" t="s">
        <v>51</v>
      </c>
      <c r="B10" s="73" t="s">
        <v>52</v>
      </c>
      <c r="C10" s="73"/>
      <c r="D10" s="73" t="s">
        <v>174</v>
      </c>
      <c r="E10" s="73"/>
    </row>
    <row r="11" spans="1:6">
      <c r="A11" s="73" t="s">
        <v>53</v>
      </c>
      <c r="B11" s="73" t="s">
        <v>54</v>
      </c>
      <c r="C11" s="73"/>
      <c r="D11" s="73" t="s">
        <v>174</v>
      </c>
      <c r="E11" s="73"/>
    </row>
    <row r="12" spans="1:6">
      <c r="A12" s="73" t="s">
        <v>55</v>
      </c>
      <c r="B12" s="73" t="s">
        <v>56</v>
      </c>
      <c r="C12" s="73"/>
      <c r="D12" s="73" t="s">
        <v>174</v>
      </c>
      <c r="E12" s="73" t="s">
        <v>209</v>
      </c>
      <c r="F12" s="170" t="s">
        <v>232</v>
      </c>
    </row>
    <row r="13" spans="1:6">
      <c r="A13" s="73" t="s">
        <v>57</v>
      </c>
      <c r="B13" s="73" t="s">
        <v>58</v>
      </c>
      <c r="C13" s="73"/>
      <c r="D13" s="73" t="s">
        <v>174</v>
      </c>
      <c r="E13" s="73"/>
    </row>
    <row r="14" spans="1:6">
      <c r="A14" s="73" t="s">
        <v>59</v>
      </c>
      <c r="B14" s="73" t="s">
        <v>60</v>
      </c>
      <c r="C14" s="73"/>
      <c r="D14" s="73" t="s">
        <v>174</v>
      </c>
      <c r="E14" s="73"/>
      <c r="F14" s="170" t="s">
        <v>232</v>
      </c>
    </row>
    <row r="15" spans="1:6">
      <c r="A15" s="73" t="s">
        <v>61</v>
      </c>
      <c r="B15" s="73" t="s">
        <v>62</v>
      </c>
      <c r="C15" s="73"/>
      <c r="D15" s="73" t="s">
        <v>26</v>
      </c>
      <c r="E15" s="73"/>
    </row>
    <row r="16" spans="1:6">
      <c r="A16" s="73" t="s">
        <v>63</v>
      </c>
      <c r="B16" s="73" t="s">
        <v>64</v>
      </c>
      <c r="C16" s="73"/>
      <c r="D16" s="73" t="s">
        <v>26</v>
      </c>
      <c r="E16" s="73"/>
    </row>
    <row r="17" spans="1:6">
      <c r="A17" s="73" t="s">
        <v>65</v>
      </c>
      <c r="B17" s="73" t="s">
        <v>66</v>
      </c>
      <c r="C17" s="73"/>
      <c r="D17" s="73" t="s">
        <v>26</v>
      </c>
      <c r="E17" s="73"/>
    </row>
    <row r="18" spans="1:6" ht="76.5">
      <c r="A18" s="73" t="s">
        <v>67</v>
      </c>
      <c r="B18" s="73" t="s">
        <v>68</v>
      </c>
      <c r="C18" s="73"/>
      <c r="D18" s="73" t="s">
        <v>26</v>
      </c>
      <c r="E18" s="74" t="s">
        <v>208</v>
      </c>
      <c r="F18" s="170" t="s">
        <v>232</v>
      </c>
    </row>
    <row r="19" spans="1:6">
      <c r="A19" s="73" t="s">
        <v>69</v>
      </c>
      <c r="B19" s="73" t="s">
        <v>70</v>
      </c>
      <c r="C19" s="73"/>
      <c r="D19" s="73" t="s">
        <v>26</v>
      </c>
      <c r="E19" s="73"/>
    </row>
    <row r="20" spans="1:6" ht="45">
      <c r="A20" s="73" t="s">
        <v>71</v>
      </c>
      <c r="B20" s="73" t="s">
        <v>72</v>
      </c>
      <c r="C20" s="73" t="s">
        <v>201</v>
      </c>
      <c r="D20" s="73" t="s">
        <v>26</v>
      </c>
      <c r="E20" s="73"/>
      <c r="F20" s="170" t="s">
        <v>232</v>
      </c>
    </row>
    <row r="21" spans="1:6">
      <c r="A21" s="73" t="s">
        <v>73</v>
      </c>
      <c r="B21" s="73" t="s">
        <v>74</v>
      </c>
      <c r="C21" s="73"/>
      <c r="D21" s="73" t="s">
        <v>175</v>
      </c>
      <c r="E21" s="73"/>
    </row>
    <row r="22" spans="1:6">
      <c r="A22" s="73" t="s">
        <v>75</v>
      </c>
      <c r="B22" s="73" t="s">
        <v>76</v>
      </c>
      <c r="C22" s="73"/>
      <c r="D22" s="73" t="s">
        <v>175</v>
      </c>
      <c r="E22" s="73"/>
    </row>
    <row r="23" spans="1:6">
      <c r="A23" s="73" t="s">
        <v>77</v>
      </c>
      <c r="B23" s="73" t="s">
        <v>78</v>
      </c>
      <c r="C23" s="73"/>
      <c r="D23" s="73" t="s">
        <v>175</v>
      </c>
      <c r="E23" s="73"/>
    </row>
    <row r="24" spans="1:6">
      <c r="A24" s="73" t="s">
        <v>79</v>
      </c>
      <c r="B24" s="73" t="s">
        <v>80</v>
      </c>
      <c r="C24" s="73"/>
      <c r="D24" s="73" t="s">
        <v>175</v>
      </c>
      <c r="E24" s="73"/>
    </row>
    <row r="25" spans="1:6">
      <c r="A25" s="73" t="s">
        <v>81</v>
      </c>
      <c r="B25" s="73" t="s">
        <v>82</v>
      </c>
      <c r="C25" s="73"/>
      <c r="D25" s="73" t="s">
        <v>175</v>
      </c>
      <c r="E25" s="73" t="s">
        <v>214</v>
      </c>
      <c r="F25" s="170" t="s">
        <v>231</v>
      </c>
    </row>
    <row r="26" spans="1:6">
      <c r="A26" s="73" t="s">
        <v>83</v>
      </c>
      <c r="B26" s="73" t="s">
        <v>84</v>
      </c>
      <c r="C26" s="73"/>
      <c r="D26" s="73" t="s">
        <v>175</v>
      </c>
      <c r="E26" s="73"/>
    </row>
    <row r="27" spans="1:6">
      <c r="A27" s="73" t="s">
        <v>85</v>
      </c>
      <c r="B27" s="73" t="s">
        <v>86</v>
      </c>
      <c r="C27" s="73"/>
      <c r="D27" s="73" t="s">
        <v>175</v>
      </c>
      <c r="E27" s="73"/>
    </row>
    <row r="28" spans="1:6">
      <c r="A28" s="73" t="s">
        <v>87</v>
      </c>
      <c r="B28" s="73" t="s">
        <v>88</v>
      </c>
      <c r="C28" s="73"/>
      <c r="D28" s="73" t="s">
        <v>176</v>
      </c>
      <c r="E28" s="73"/>
    </row>
    <row r="29" spans="1:6">
      <c r="A29" s="73" t="s">
        <v>89</v>
      </c>
      <c r="B29" s="73" t="s">
        <v>90</v>
      </c>
      <c r="C29" s="73"/>
      <c r="D29" s="73" t="s">
        <v>176</v>
      </c>
      <c r="E29" s="73"/>
    </row>
    <row r="30" spans="1:6" ht="30">
      <c r="A30" s="73" t="s">
        <v>91</v>
      </c>
      <c r="B30" s="73" t="s">
        <v>92</v>
      </c>
      <c r="C30" s="73" t="s">
        <v>202</v>
      </c>
      <c r="D30" s="73" t="s">
        <v>176</v>
      </c>
      <c r="E30" s="73"/>
      <c r="F30" s="170" t="s">
        <v>230</v>
      </c>
    </row>
    <row r="31" spans="1:6">
      <c r="A31" s="73" t="s">
        <v>93</v>
      </c>
      <c r="B31" s="73" t="s">
        <v>94</v>
      </c>
      <c r="C31" s="73"/>
      <c r="D31" s="73" t="s">
        <v>177</v>
      </c>
      <c r="E31" s="73"/>
    </row>
    <row r="32" spans="1:6" ht="45">
      <c r="A32" s="73" t="s">
        <v>95</v>
      </c>
      <c r="B32" s="73" t="s">
        <v>96</v>
      </c>
      <c r="C32" s="73" t="s">
        <v>197</v>
      </c>
      <c r="D32" s="73" t="s">
        <v>177</v>
      </c>
      <c r="E32" s="73" t="s">
        <v>207</v>
      </c>
      <c r="F32" s="170" t="s">
        <v>230</v>
      </c>
    </row>
    <row r="33" spans="1:6">
      <c r="A33" s="73" t="s">
        <v>97</v>
      </c>
      <c r="B33" s="73" t="s">
        <v>98</v>
      </c>
      <c r="C33" s="73"/>
      <c r="D33" s="73" t="s">
        <v>178</v>
      </c>
      <c r="E33" s="73"/>
    </row>
    <row r="34" spans="1:6">
      <c r="A34" s="73" t="s">
        <v>99</v>
      </c>
      <c r="B34" s="73" t="s">
        <v>100</v>
      </c>
      <c r="C34" s="73"/>
      <c r="D34" s="73" t="s">
        <v>178</v>
      </c>
      <c r="E34" s="73"/>
      <c r="F34" s="170" t="s">
        <v>231</v>
      </c>
    </row>
    <row r="35" spans="1:6" ht="45">
      <c r="A35" s="73" t="s">
        <v>101</v>
      </c>
      <c r="B35" s="73" t="s">
        <v>102</v>
      </c>
      <c r="C35" s="73"/>
      <c r="D35" s="73" t="s">
        <v>178</v>
      </c>
      <c r="E35" s="73" t="s">
        <v>210</v>
      </c>
    </row>
    <row r="36" spans="1:6" ht="150">
      <c r="A36" s="73" t="s">
        <v>103</v>
      </c>
      <c r="B36" s="73" t="s">
        <v>104</v>
      </c>
      <c r="C36" s="73"/>
      <c r="D36" s="73" t="s">
        <v>178</v>
      </c>
      <c r="E36" s="73" t="s">
        <v>213</v>
      </c>
      <c r="F36" s="170" t="s">
        <v>232</v>
      </c>
    </row>
    <row r="37" spans="1:6">
      <c r="A37" s="73" t="s">
        <v>105</v>
      </c>
      <c r="B37" s="73" t="s">
        <v>106</v>
      </c>
      <c r="C37" s="73"/>
      <c r="D37" s="73" t="s">
        <v>179</v>
      </c>
      <c r="E37" s="73"/>
    </row>
    <row r="38" spans="1:6">
      <c r="A38" s="73" t="s">
        <v>107</v>
      </c>
      <c r="B38" s="73" t="s">
        <v>108</v>
      </c>
      <c r="C38" s="73"/>
      <c r="D38" s="73" t="s">
        <v>179</v>
      </c>
      <c r="E38" s="73"/>
    </row>
    <row r="39" spans="1:6" ht="30">
      <c r="A39" s="73" t="s">
        <v>109</v>
      </c>
      <c r="B39" s="73" t="s">
        <v>110</v>
      </c>
      <c r="C39" s="73"/>
      <c r="D39" s="73" t="s">
        <v>179</v>
      </c>
      <c r="E39" s="73" t="s">
        <v>212</v>
      </c>
      <c r="F39" s="170" t="s">
        <v>231</v>
      </c>
    </row>
    <row r="40" spans="1:6">
      <c r="A40" s="73" t="s">
        <v>111</v>
      </c>
      <c r="B40" s="73" t="s">
        <v>112</v>
      </c>
      <c r="C40" s="73"/>
      <c r="D40" s="73" t="s">
        <v>179</v>
      </c>
      <c r="E40" s="73"/>
    </row>
    <row r="41" spans="1:6" ht="30">
      <c r="A41" s="73" t="s">
        <v>113</v>
      </c>
      <c r="B41" s="73" t="s">
        <v>114</v>
      </c>
      <c r="C41" s="73"/>
      <c r="D41" s="73" t="s">
        <v>179</v>
      </c>
      <c r="E41" s="73" t="s">
        <v>211</v>
      </c>
      <c r="F41" s="170" t="s">
        <v>231</v>
      </c>
    </row>
    <row r="42" spans="1:6" ht="30">
      <c r="A42" s="73" t="s">
        <v>115</v>
      </c>
      <c r="B42" s="73" t="s">
        <v>116</v>
      </c>
      <c r="C42" s="73"/>
      <c r="D42" s="73" t="s">
        <v>120</v>
      </c>
      <c r="E42" s="73"/>
    </row>
    <row r="43" spans="1:6">
      <c r="A43" s="73" t="s">
        <v>117</v>
      </c>
      <c r="B43" s="73" t="s">
        <v>118</v>
      </c>
      <c r="C43" s="73"/>
      <c r="D43" s="73" t="s">
        <v>120</v>
      </c>
      <c r="E43" s="73"/>
    </row>
    <row r="44" spans="1:6">
      <c r="A44" s="73" t="s">
        <v>119</v>
      </c>
      <c r="B44" s="73" t="s">
        <v>120</v>
      </c>
      <c r="C44" s="73"/>
      <c r="D44" s="73" t="s">
        <v>120</v>
      </c>
      <c r="E44" s="73"/>
    </row>
    <row r="45" spans="1:6">
      <c r="A45" s="73" t="s">
        <v>121</v>
      </c>
      <c r="B45" s="73" t="s">
        <v>122</v>
      </c>
      <c r="C45" s="73"/>
      <c r="D45" s="73" t="s">
        <v>120</v>
      </c>
      <c r="E45" s="73"/>
    </row>
    <row r="46" spans="1:6">
      <c r="A46" s="73" t="s">
        <v>123</v>
      </c>
      <c r="B46" s="73" t="s">
        <v>124</v>
      </c>
      <c r="C46" s="73"/>
      <c r="D46" s="73" t="s">
        <v>180</v>
      </c>
      <c r="E46" s="73"/>
    </row>
    <row r="47" spans="1:6">
      <c r="A47" s="73" t="s">
        <v>125</v>
      </c>
      <c r="B47" s="73" t="s">
        <v>126</v>
      </c>
      <c r="C47" s="73"/>
      <c r="D47" s="73" t="s">
        <v>181</v>
      </c>
      <c r="E47" s="73"/>
    </row>
    <row r="48" spans="1:6" ht="120">
      <c r="A48" s="73" t="s">
        <v>127</v>
      </c>
      <c r="B48" s="73" t="s">
        <v>128</v>
      </c>
      <c r="C48" s="73" t="s">
        <v>234</v>
      </c>
      <c r="D48" s="73" t="s">
        <v>181</v>
      </c>
      <c r="E48" s="73"/>
      <c r="F48" s="170" t="s">
        <v>231</v>
      </c>
    </row>
    <row r="49" spans="1:6">
      <c r="A49" s="73" t="s">
        <v>129</v>
      </c>
      <c r="B49" s="73" t="s">
        <v>130</v>
      </c>
      <c r="C49" s="73"/>
      <c r="D49" s="73" t="s">
        <v>181</v>
      </c>
      <c r="E49" s="73"/>
    </row>
    <row r="50" spans="1:6">
      <c r="A50" s="73" t="s">
        <v>131</v>
      </c>
      <c r="B50" s="73" t="s">
        <v>132</v>
      </c>
      <c r="C50" s="73"/>
      <c r="D50" s="73" t="s">
        <v>182</v>
      </c>
      <c r="E50" s="73"/>
    </row>
    <row r="51" spans="1:6">
      <c r="A51" s="73" t="s">
        <v>133</v>
      </c>
      <c r="B51" s="73" t="s">
        <v>134</v>
      </c>
      <c r="C51" s="73"/>
      <c r="D51" s="73" t="s">
        <v>182</v>
      </c>
      <c r="E51" s="73"/>
    </row>
    <row r="52" spans="1:6">
      <c r="A52" s="73" t="s">
        <v>135</v>
      </c>
      <c r="B52" s="73" t="s">
        <v>136</v>
      </c>
      <c r="C52" s="73"/>
      <c r="D52" s="73" t="s">
        <v>182</v>
      </c>
      <c r="E52" s="73"/>
    </row>
    <row r="53" spans="1:6">
      <c r="A53" s="73" t="s">
        <v>137</v>
      </c>
      <c r="B53" s="73" t="s">
        <v>138</v>
      </c>
      <c r="C53" s="73"/>
      <c r="D53" s="73" t="s">
        <v>138</v>
      </c>
      <c r="E53" s="73"/>
    </row>
    <row r="54" spans="1:6">
      <c r="A54" s="73" t="s">
        <v>139</v>
      </c>
      <c r="B54" s="73" t="s">
        <v>140</v>
      </c>
      <c r="C54" s="73"/>
      <c r="D54" s="73" t="s">
        <v>183</v>
      </c>
      <c r="E54" s="73"/>
    </row>
    <row r="55" spans="1:6">
      <c r="A55" s="73" t="s">
        <v>141</v>
      </c>
      <c r="B55" s="73" t="s">
        <v>142</v>
      </c>
      <c r="C55" s="73"/>
      <c r="D55" s="73" t="s">
        <v>183</v>
      </c>
      <c r="E55" s="73"/>
      <c r="F55" s="170" t="s">
        <v>231</v>
      </c>
    </row>
    <row r="56" spans="1:6" ht="45">
      <c r="A56" s="73" t="s">
        <v>143</v>
      </c>
      <c r="B56" s="73" t="s">
        <v>144</v>
      </c>
      <c r="C56" s="73"/>
      <c r="D56" s="73" t="s">
        <v>183</v>
      </c>
      <c r="E56" s="73"/>
    </row>
    <row r="57" spans="1:6">
      <c r="A57" s="73" t="s">
        <v>145</v>
      </c>
      <c r="B57" s="73" t="s">
        <v>146</v>
      </c>
      <c r="C57" s="73"/>
      <c r="D57" s="73" t="s">
        <v>183</v>
      </c>
      <c r="E57" s="73"/>
    </row>
    <row r="58" spans="1:6" ht="60">
      <c r="A58" s="73" t="s">
        <v>147</v>
      </c>
      <c r="B58" s="73" t="s">
        <v>148</v>
      </c>
      <c r="C58" s="73" t="s">
        <v>203</v>
      </c>
      <c r="D58" s="73" t="s">
        <v>184</v>
      </c>
      <c r="E58" s="73"/>
      <c r="F58" s="170" t="s">
        <v>231</v>
      </c>
    </row>
    <row r="59" spans="1:6">
      <c r="A59" s="73" t="s">
        <v>149</v>
      </c>
      <c r="B59" s="73" t="s">
        <v>150</v>
      </c>
      <c r="C59" s="73"/>
      <c r="D59" s="73" t="s">
        <v>185</v>
      </c>
      <c r="E59" s="73"/>
    </row>
    <row r="60" spans="1:6">
      <c r="A60" s="73" t="s">
        <v>151</v>
      </c>
      <c r="B60" s="73" t="s">
        <v>152</v>
      </c>
      <c r="C60" s="73"/>
      <c r="D60" s="73" t="s">
        <v>186</v>
      </c>
      <c r="E60" s="73"/>
    </row>
    <row r="61" spans="1:6">
      <c r="A61" s="73" t="s">
        <v>153</v>
      </c>
      <c r="B61" s="73" t="s">
        <v>154</v>
      </c>
      <c r="C61" s="73"/>
      <c r="D61" s="73" t="s">
        <v>187</v>
      </c>
      <c r="E61" s="73"/>
    </row>
    <row r="62" spans="1:6">
      <c r="A62" s="73" t="s">
        <v>155</v>
      </c>
      <c r="B62" s="73" t="s">
        <v>156</v>
      </c>
      <c r="C62" s="73"/>
      <c r="D62" s="73" t="s">
        <v>188</v>
      </c>
      <c r="E62" s="73"/>
    </row>
    <row r="63" spans="1:6">
      <c r="A63" s="73" t="s">
        <v>157</v>
      </c>
      <c r="B63" s="73" t="s">
        <v>158</v>
      </c>
      <c r="C63" s="73"/>
      <c r="D63" s="73" t="s">
        <v>189</v>
      </c>
      <c r="E63" s="73"/>
    </row>
    <row r="64" spans="1:6">
      <c r="A64" s="73" t="s">
        <v>159</v>
      </c>
      <c r="B64" s="73" t="s">
        <v>160</v>
      </c>
      <c r="C64" s="73"/>
      <c r="D64" s="73" t="s">
        <v>190</v>
      </c>
      <c r="E64" s="73"/>
    </row>
    <row r="65" spans="1:6" ht="59.25" customHeight="1">
      <c r="A65" s="73" t="s">
        <v>199</v>
      </c>
      <c r="B65" s="73" t="s">
        <v>200</v>
      </c>
      <c r="C65" s="73" t="s">
        <v>206</v>
      </c>
      <c r="D65" s="73" t="s">
        <v>190</v>
      </c>
      <c r="E65" s="73"/>
      <c r="F65" s="170" t="s">
        <v>231</v>
      </c>
    </row>
    <row r="66" spans="1:6">
      <c r="A66" s="73" t="s">
        <v>161</v>
      </c>
      <c r="B66" s="73" t="s">
        <v>162</v>
      </c>
      <c r="C66" s="73"/>
      <c r="D66" s="73" t="s">
        <v>191</v>
      </c>
      <c r="E66" s="73"/>
      <c r="F66" s="170" t="s">
        <v>233</v>
      </c>
    </row>
    <row r="67" spans="1:6">
      <c r="A67" s="73" t="s">
        <v>163</v>
      </c>
      <c r="B67" s="73" t="s">
        <v>164</v>
      </c>
      <c r="C67" s="73"/>
      <c r="D67" s="73" t="s">
        <v>192</v>
      </c>
      <c r="E67" s="73"/>
    </row>
    <row r="68" spans="1:6">
      <c r="A68" s="73" t="s">
        <v>165</v>
      </c>
      <c r="B68" s="73" t="s">
        <v>166</v>
      </c>
      <c r="C68" s="73"/>
      <c r="D68" s="73" t="s">
        <v>193</v>
      </c>
      <c r="E68" s="73"/>
    </row>
    <row r="69" spans="1:6" ht="30">
      <c r="A69" s="73" t="s">
        <v>167</v>
      </c>
      <c r="B69" s="73" t="s">
        <v>168</v>
      </c>
      <c r="C69" s="73" t="s">
        <v>198</v>
      </c>
      <c r="D69" s="73" t="s">
        <v>194</v>
      </c>
      <c r="E69" s="73"/>
      <c r="F69" s="170" t="s">
        <v>231</v>
      </c>
    </row>
    <row r="70" spans="1:6">
      <c r="A70" s="73" t="s">
        <v>169</v>
      </c>
      <c r="B70" s="73" t="s">
        <v>170</v>
      </c>
      <c r="C70" s="73"/>
      <c r="D70" s="73" t="s">
        <v>195</v>
      </c>
      <c r="E70" s="73"/>
      <c r="F70" s="170" t="s">
        <v>231</v>
      </c>
    </row>
    <row r="71" spans="1:6">
      <c r="A71" s="73" t="s">
        <v>171</v>
      </c>
      <c r="B71" s="73" t="s">
        <v>172</v>
      </c>
      <c r="C71" s="73"/>
      <c r="D71" s="73" t="s">
        <v>196</v>
      </c>
      <c r="E71" s="73"/>
    </row>
  </sheetData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3</vt:i4>
      </vt:variant>
    </vt:vector>
  </HeadingPairs>
  <TitlesOfParts>
    <vt:vector size="9" baseType="lpstr">
      <vt:lpstr>تجهيز الطلبية</vt:lpstr>
      <vt:lpstr>طباعة</vt:lpstr>
      <vt:lpstr>EN</vt:lpstr>
      <vt:lpstr>FR</vt:lpstr>
      <vt:lpstr>بيان التصدير</vt:lpstr>
      <vt:lpstr>البيانات </vt:lpstr>
      <vt:lpstr>EN!Print_Area</vt:lpstr>
      <vt:lpstr>FR!Print_Area</vt:lpstr>
      <vt:lpstr>طباعة!Print_Area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ahmed saed</dc:creator>
  <cp:lastModifiedBy>Emad</cp:lastModifiedBy>
  <cp:lastPrinted>2018-10-25T13:28:05Z</cp:lastPrinted>
  <dcterms:created xsi:type="dcterms:W3CDTF">2018-10-23T13:43:18Z</dcterms:created>
  <dcterms:modified xsi:type="dcterms:W3CDTF">2018-10-27T15:16:12Z</dcterms:modified>
</cp:coreProperties>
</file>