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240" yWindow="105" windowWidth="14805" windowHeight="8010" activeTab="2"/>
  </bookViews>
  <sheets>
    <sheet name="كشف رمضان" sheetId="1" r:id="rId1"/>
    <sheet name="أيتام" sheetId="2" r:id="rId2"/>
    <sheet name="استمارة اسرة أيتام" sheetId="6" r:id="rId3"/>
    <sheet name="بحث حالة أيتام" sheetId="3" r:id="rId4"/>
    <sheet name="ملف طالب علم" sheetId="4" r:id="rId5"/>
    <sheet name="بطاقة تسجيل طالب علم" sheetId="5" r:id="rId6"/>
  </sheets>
  <definedNames>
    <definedName name="_xlnm._FilterDatabase" localSheetId="1" hidden="1">أيتام!$A$2:$H$2</definedName>
    <definedName name="_xlnm._FilterDatabase" localSheetId="0" hidden="1">'كشف رمضان'!$A$2:$P$300</definedName>
    <definedName name="_xlnm.Print_Area" localSheetId="2">'استمارة اسرة أيتام'!$A$1:$N$45</definedName>
    <definedName name="_xlnm.Print_Area" localSheetId="3">'بحث حالة أيتام'!$A$1:$I$43</definedName>
    <definedName name="_xlnm.Print_Area" localSheetId="5">'بطاقة تسجيل طالب علم'!$A$1:$N$46</definedName>
  </definedNames>
  <calcPr calcId="152511"/>
</workbook>
</file>

<file path=xl/calcChain.xml><?xml version="1.0" encoding="utf-8"?>
<calcChain xmlns="http://schemas.openxmlformats.org/spreadsheetml/2006/main">
  <c r="F16" i="3" l="1"/>
  <c r="F17" i="3"/>
  <c r="F18" i="3"/>
  <c r="M31" i="5" l="1"/>
  <c r="K31" i="5"/>
  <c r="I31" i="5"/>
  <c r="E31" i="5"/>
  <c r="C31" i="5"/>
  <c r="B31" i="5"/>
  <c r="M30" i="5"/>
  <c r="K30" i="5"/>
  <c r="I30" i="5"/>
  <c r="E30" i="5"/>
  <c r="C30" i="5"/>
  <c r="B30" i="5"/>
  <c r="M29" i="5"/>
  <c r="K29" i="5"/>
  <c r="I29" i="5"/>
  <c r="E29" i="5"/>
  <c r="C29" i="5"/>
  <c r="B29" i="5"/>
  <c r="M28" i="5"/>
  <c r="K28" i="5"/>
  <c r="I28" i="5"/>
  <c r="E28" i="5"/>
  <c r="C28" i="5"/>
  <c r="B28" i="5"/>
  <c r="M27" i="5"/>
  <c r="K27" i="5"/>
  <c r="I27" i="5"/>
  <c r="E27" i="5"/>
  <c r="C27" i="5"/>
  <c r="B27" i="5"/>
  <c r="M26" i="5"/>
  <c r="K26" i="5"/>
  <c r="I26" i="5"/>
  <c r="E26" i="5"/>
  <c r="C26" i="5"/>
  <c r="B26" i="5"/>
  <c r="K19" i="5"/>
  <c r="D19" i="5"/>
  <c r="D17" i="5"/>
  <c r="K15" i="5"/>
  <c r="D15" i="5"/>
  <c r="K14" i="5"/>
  <c r="D14" i="5"/>
  <c r="K12" i="5"/>
  <c r="D12" i="5"/>
  <c r="BB200" i="4"/>
  <c r="AT200" i="4"/>
  <c r="AL200" i="4"/>
  <c r="AD200" i="4"/>
  <c r="V200" i="4"/>
  <c r="N200" i="4"/>
  <c r="BB199" i="4"/>
  <c r="AT199" i="4"/>
  <c r="AL199" i="4"/>
  <c r="AD199" i="4"/>
  <c r="V199" i="4"/>
  <c r="N199" i="4"/>
  <c r="BF198" i="4"/>
  <c r="BB198" i="4"/>
  <c r="AZ198" i="4"/>
  <c r="AX198" i="4"/>
  <c r="AT198" i="4"/>
  <c r="AR198" i="4"/>
  <c r="AL198" i="4"/>
  <c r="AD198" i="4"/>
  <c r="V198" i="4"/>
  <c r="N198" i="4"/>
  <c r="BF197" i="4"/>
  <c r="BB197" i="4"/>
  <c r="AZ197" i="4"/>
  <c r="AX197" i="4"/>
  <c r="AT197" i="4"/>
  <c r="AR197" i="4"/>
  <c r="AL197" i="4"/>
  <c r="AD197" i="4"/>
  <c r="V197" i="4"/>
  <c r="N197" i="4"/>
  <c r="BF196" i="4"/>
  <c r="BB196" i="4"/>
  <c r="AZ196" i="4"/>
  <c r="AX196" i="4"/>
  <c r="AT196" i="4"/>
  <c r="AR196" i="4"/>
  <c r="AL196" i="4"/>
  <c r="AD196" i="4"/>
  <c r="V196" i="4"/>
  <c r="N196" i="4"/>
  <c r="BF195" i="4"/>
  <c r="BB195" i="4"/>
  <c r="AZ195" i="4"/>
  <c r="AX195" i="4"/>
  <c r="AT195" i="4"/>
  <c r="AR195" i="4"/>
  <c r="AL195" i="4"/>
  <c r="AD195" i="4"/>
  <c r="V195" i="4"/>
  <c r="N195" i="4"/>
  <c r="BF194" i="4"/>
  <c r="BB194" i="4"/>
  <c r="AZ194" i="4"/>
  <c r="AX194" i="4"/>
  <c r="AT194" i="4"/>
  <c r="AR194" i="4"/>
  <c r="AL194" i="4"/>
  <c r="AD194" i="4"/>
  <c r="V194" i="4"/>
  <c r="N194" i="4"/>
  <c r="BF193" i="4"/>
  <c r="BB193" i="4"/>
  <c r="AZ193" i="4"/>
  <c r="AX193" i="4"/>
  <c r="AT193" i="4"/>
  <c r="AR193" i="4"/>
  <c r="AL193" i="4"/>
  <c r="AD193" i="4"/>
  <c r="V193" i="4"/>
  <c r="N193" i="4"/>
  <c r="BF192" i="4"/>
  <c r="BB192" i="4"/>
  <c r="AZ192" i="4"/>
  <c r="AX192" i="4"/>
  <c r="AT192" i="4"/>
  <c r="AR192" i="4"/>
  <c r="AL192" i="4"/>
  <c r="AD192" i="4"/>
  <c r="V192" i="4"/>
  <c r="N192" i="4"/>
  <c r="BF191" i="4"/>
  <c r="BB191" i="4"/>
  <c r="AZ191" i="4"/>
  <c r="AX191" i="4"/>
  <c r="AT191" i="4"/>
  <c r="AR191" i="4"/>
  <c r="AL191" i="4"/>
  <c r="AD191" i="4"/>
  <c r="V191" i="4"/>
  <c r="N191" i="4"/>
  <c r="BF190" i="4"/>
  <c r="BB190" i="4"/>
  <c r="AZ190" i="4"/>
  <c r="AX190" i="4"/>
  <c r="AT190" i="4"/>
  <c r="AR190" i="4"/>
  <c r="AL190" i="4"/>
  <c r="AD190" i="4"/>
  <c r="V190" i="4"/>
  <c r="N190" i="4"/>
  <c r="BF189" i="4"/>
  <c r="BB189" i="4"/>
  <c r="AZ189" i="4"/>
  <c r="AX189" i="4"/>
  <c r="AT189" i="4"/>
  <c r="AR189" i="4"/>
  <c r="AL189" i="4"/>
  <c r="AD189" i="4"/>
  <c r="V189" i="4"/>
  <c r="N189" i="4"/>
  <c r="BF188" i="4"/>
  <c r="BB188" i="4"/>
  <c r="AZ188" i="4"/>
  <c r="AX188" i="4"/>
  <c r="AT188" i="4"/>
  <c r="AR188" i="4"/>
  <c r="AL188" i="4"/>
  <c r="AD188" i="4"/>
  <c r="V188" i="4"/>
  <c r="N188" i="4"/>
  <c r="BF187" i="4"/>
  <c r="BB187" i="4"/>
  <c r="AZ187" i="4"/>
  <c r="AX187" i="4"/>
  <c r="AT187" i="4"/>
  <c r="AR187" i="4"/>
  <c r="AL187" i="4"/>
  <c r="AD187" i="4"/>
  <c r="V187" i="4"/>
  <c r="N187" i="4"/>
  <c r="BF186" i="4"/>
  <c r="BB186" i="4"/>
  <c r="AZ186" i="4"/>
  <c r="AX186" i="4"/>
  <c r="AT186" i="4"/>
  <c r="AR186" i="4"/>
  <c r="AL186" i="4"/>
  <c r="AD186" i="4"/>
  <c r="V186" i="4"/>
  <c r="N186" i="4"/>
  <c r="BF185" i="4"/>
  <c r="BB185" i="4"/>
  <c r="AZ185" i="4"/>
  <c r="AX185" i="4"/>
  <c r="AT185" i="4"/>
  <c r="AR185" i="4"/>
  <c r="AL185" i="4"/>
  <c r="AD185" i="4"/>
  <c r="V185" i="4"/>
  <c r="N185" i="4"/>
  <c r="BF184" i="4"/>
  <c r="BB184" i="4"/>
  <c r="AZ184" i="4"/>
  <c r="AX184" i="4"/>
  <c r="AT184" i="4"/>
  <c r="AR184" i="4"/>
  <c r="AL184" i="4"/>
  <c r="AD184" i="4"/>
  <c r="V184" i="4"/>
  <c r="N184" i="4"/>
  <c r="BF183" i="4"/>
  <c r="BB183" i="4"/>
  <c r="AZ183" i="4"/>
  <c r="AX183" i="4"/>
  <c r="AT183" i="4"/>
  <c r="AR183" i="4"/>
  <c r="AL183" i="4"/>
  <c r="AD183" i="4"/>
  <c r="V183" i="4"/>
  <c r="N183" i="4"/>
  <c r="BF182" i="4"/>
  <c r="BB182" i="4"/>
  <c r="AZ182" i="4"/>
  <c r="AX182" i="4"/>
  <c r="AT182" i="4"/>
  <c r="AR182" i="4"/>
  <c r="AL182" i="4"/>
  <c r="AD182" i="4"/>
  <c r="V182" i="4"/>
  <c r="N182" i="4"/>
  <c r="BF181" i="4"/>
  <c r="BB181" i="4"/>
  <c r="AZ181" i="4"/>
  <c r="AX181" i="4"/>
  <c r="AT181" i="4"/>
  <c r="AR181" i="4"/>
  <c r="AL181" i="4"/>
  <c r="AD181" i="4"/>
  <c r="V181" i="4"/>
  <c r="N181" i="4"/>
  <c r="BF180" i="4"/>
  <c r="BB180" i="4"/>
  <c r="AZ180" i="4"/>
  <c r="AX180" i="4"/>
  <c r="AT180" i="4"/>
  <c r="AR180" i="4"/>
  <c r="AL180" i="4"/>
  <c r="AD180" i="4"/>
  <c r="V180" i="4"/>
  <c r="N180" i="4"/>
  <c r="BF179" i="4"/>
  <c r="BB179" i="4"/>
  <c r="AZ179" i="4"/>
  <c r="AX179" i="4"/>
  <c r="AT179" i="4"/>
  <c r="AR179" i="4"/>
  <c r="AL179" i="4"/>
  <c r="AD179" i="4"/>
  <c r="V179" i="4"/>
  <c r="N179" i="4"/>
  <c r="BF178" i="4"/>
  <c r="BB178" i="4"/>
  <c r="AZ178" i="4"/>
  <c r="AX178" i="4"/>
  <c r="AT178" i="4"/>
  <c r="AR178" i="4"/>
  <c r="AL178" i="4"/>
  <c r="AD178" i="4"/>
  <c r="V178" i="4"/>
  <c r="N178" i="4"/>
  <c r="BF177" i="4"/>
  <c r="BB177" i="4"/>
  <c r="AZ177" i="4"/>
  <c r="AX177" i="4"/>
  <c r="AT177" i="4"/>
  <c r="AR177" i="4"/>
  <c r="AL177" i="4"/>
  <c r="AD177" i="4"/>
  <c r="V177" i="4"/>
  <c r="N177" i="4"/>
  <c r="BF176" i="4"/>
  <c r="BB176" i="4"/>
  <c r="AZ176" i="4"/>
  <c r="AX176" i="4"/>
  <c r="AT176" i="4"/>
  <c r="AR176" i="4"/>
  <c r="AL176" i="4"/>
  <c r="AD176" i="4"/>
  <c r="V176" i="4"/>
  <c r="N176" i="4"/>
  <c r="BF175" i="4"/>
  <c r="BB175" i="4"/>
  <c r="AZ175" i="4"/>
  <c r="AX175" i="4"/>
  <c r="AT175" i="4"/>
  <c r="AR175" i="4"/>
  <c r="AL175" i="4"/>
  <c r="AD175" i="4"/>
  <c r="V175" i="4"/>
  <c r="N175" i="4"/>
  <c r="BF174" i="4"/>
  <c r="BB174" i="4"/>
  <c r="AZ174" i="4"/>
  <c r="AX174" i="4"/>
  <c r="AT174" i="4"/>
  <c r="AR174" i="4"/>
  <c r="AL174" i="4"/>
  <c r="AD174" i="4"/>
  <c r="V174" i="4"/>
  <c r="N174" i="4"/>
  <c r="BF173" i="4"/>
  <c r="BB173" i="4"/>
  <c r="AZ173" i="4"/>
  <c r="AX173" i="4"/>
  <c r="AT173" i="4"/>
  <c r="AR173" i="4"/>
  <c r="AL173" i="4"/>
  <c r="AD173" i="4"/>
  <c r="V173" i="4"/>
  <c r="N173" i="4"/>
  <c r="BF172" i="4"/>
  <c r="BB172" i="4"/>
  <c r="AZ172" i="4"/>
  <c r="AX172" i="4"/>
  <c r="AT172" i="4"/>
  <c r="AR172" i="4"/>
  <c r="AL172" i="4"/>
  <c r="AD172" i="4"/>
  <c r="V172" i="4"/>
  <c r="N172" i="4"/>
  <c r="BF171" i="4"/>
  <c r="BB171" i="4"/>
  <c r="AZ171" i="4"/>
  <c r="AX171" i="4"/>
  <c r="AT171" i="4"/>
  <c r="AR171" i="4"/>
  <c r="AL171" i="4"/>
  <c r="AD171" i="4"/>
  <c r="V171" i="4"/>
  <c r="N171" i="4"/>
  <c r="BF170" i="4"/>
  <c r="BB170" i="4"/>
  <c r="AZ170" i="4"/>
  <c r="AX170" i="4"/>
  <c r="AT170" i="4"/>
  <c r="AR170" i="4"/>
  <c r="AL170" i="4"/>
  <c r="AD170" i="4"/>
  <c r="V170" i="4"/>
  <c r="N170" i="4"/>
  <c r="BF169" i="4"/>
  <c r="BB169" i="4"/>
  <c r="AZ169" i="4"/>
  <c r="AX169" i="4"/>
  <c r="AT169" i="4"/>
  <c r="AR169" i="4"/>
  <c r="AL169" i="4"/>
  <c r="AD169" i="4"/>
  <c r="V169" i="4"/>
  <c r="N169" i="4"/>
  <c r="BF168" i="4"/>
  <c r="BB168" i="4"/>
  <c r="AZ168" i="4"/>
  <c r="AX168" i="4"/>
  <c r="AT168" i="4"/>
  <c r="AR168" i="4"/>
  <c r="AL168" i="4"/>
  <c r="AD168" i="4"/>
  <c r="V168" i="4"/>
  <c r="N168" i="4"/>
  <c r="BF167" i="4"/>
  <c r="BB167" i="4"/>
  <c r="AZ167" i="4"/>
  <c r="AX167" i="4"/>
  <c r="AT167" i="4"/>
  <c r="AR167" i="4"/>
  <c r="AL167" i="4"/>
  <c r="AD167" i="4"/>
  <c r="V167" i="4"/>
  <c r="N167" i="4"/>
  <c r="BF166" i="4"/>
  <c r="BB166" i="4"/>
  <c r="AZ166" i="4"/>
  <c r="AX166" i="4"/>
  <c r="AT166" i="4"/>
  <c r="AR166" i="4"/>
  <c r="AL166" i="4"/>
  <c r="AD166" i="4"/>
  <c r="V166" i="4"/>
  <c r="N166" i="4"/>
  <c r="BF165" i="4"/>
  <c r="BB165" i="4"/>
  <c r="AZ165" i="4"/>
  <c r="AX165" i="4"/>
  <c r="AT165" i="4"/>
  <c r="AR165" i="4"/>
  <c r="AL165" i="4"/>
  <c r="AD165" i="4"/>
  <c r="V165" i="4"/>
  <c r="N165" i="4"/>
  <c r="BF164" i="4"/>
  <c r="BB164" i="4"/>
  <c r="AZ164" i="4"/>
  <c r="AX164" i="4"/>
  <c r="AT164" i="4"/>
  <c r="AR164" i="4"/>
  <c r="AL164" i="4"/>
  <c r="AD164" i="4"/>
  <c r="V164" i="4"/>
  <c r="N164" i="4"/>
  <c r="BF163" i="4"/>
  <c r="BB163" i="4"/>
  <c r="AZ163" i="4"/>
  <c r="AX163" i="4"/>
  <c r="AT163" i="4"/>
  <c r="AR163" i="4"/>
  <c r="AL163" i="4"/>
  <c r="AD163" i="4"/>
  <c r="V163" i="4"/>
  <c r="N163" i="4"/>
  <c r="BF162" i="4"/>
  <c r="BB162" i="4"/>
  <c r="AZ162" i="4"/>
  <c r="AX162" i="4"/>
  <c r="AT162" i="4"/>
  <c r="AR162" i="4"/>
  <c r="AL162" i="4"/>
  <c r="AD162" i="4"/>
  <c r="V162" i="4"/>
  <c r="N162" i="4"/>
  <c r="BF161" i="4"/>
  <c r="BB161" i="4"/>
  <c r="AZ161" i="4"/>
  <c r="AX161" i="4"/>
  <c r="AT161" i="4"/>
  <c r="AR161" i="4"/>
  <c r="AL161" i="4"/>
  <c r="AD161" i="4"/>
  <c r="V161" i="4"/>
  <c r="N161" i="4"/>
  <c r="BF160" i="4"/>
  <c r="BB160" i="4"/>
  <c r="AZ160" i="4"/>
  <c r="AX160" i="4"/>
  <c r="AT160" i="4"/>
  <c r="AR160" i="4"/>
  <c r="AL160" i="4"/>
  <c r="AD160" i="4"/>
  <c r="V160" i="4"/>
  <c r="N160" i="4"/>
  <c r="BF159" i="4"/>
  <c r="BB159" i="4"/>
  <c r="AZ159" i="4"/>
  <c r="AX159" i="4"/>
  <c r="AT159" i="4"/>
  <c r="AR159" i="4"/>
  <c r="AL159" i="4"/>
  <c r="AD159" i="4"/>
  <c r="V159" i="4"/>
  <c r="N159" i="4"/>
  <c r="BF158" i="4"/>
  <c r="BB158" i="4"/>
  <c r="AZ158" i="4"/>
  <c r="AX158" i="4"/>
  <c r="AT158" i="4"/>
  <c r="AR158" i="4"/>
  <c r="AL158" i="4"/>
  <c r="AD158" i="4"/>
  <c r="V158" i="4"/>
  <c r="N158" i="4"/>
  <c r="BF157" i="4"/>
  <c r="BB157" i="4"/>
  <c r="AZ157" i="4"/>
  <c r="AX157" i="4"/>
  <c r="AT157" i="4"/>
  <c r="AR157" i="4"/>
  <c r="AL157" i="4"/>
  <c r="AD157" i="4"/>
  <c r="V157" i="4"/>
  <c r="N157" i="4"/>
  <c r="BF156" i="4"/>
  <c r="BB156" i="4"/>
  <c r="AZ156" i="4"/>
  <c r="AX156" i="4"/>
  <c r="AT156" i="4"/>
  <c r="AR156" i="4"/>
  <c r="AL156" i="4"/>
  <c r="AD156" i="4"/>
  <c r="V156" i="4"/>
  <c r="N156" i="4"/>
  <c r="BF155" i="4"/>
  <c r="BB155" i="4"/>
  <c r="AZ155" i="4"/>
  <c r="AX155" i="4"/>
  <c r="AT155" i="4"/>
  <c r="AR155" i="4"/>
  <c r="AL155" i="4"/>
  <c r="AD155" i="4"/>
  <c r="V155" i="4"/>
  <c r="N155" i="4"/>
  <c r="BF154" i="4"/>
  <c r="BB154" i="4"/>
  <c r="AZ154" i="4"/>
  <c r="AX154" i="4"/>
  <c r="AT154" i="4"/>
  <c r="AR154" i="4"/>
  <c r="AL154" i="4"/>
  <c r="AD154" i="4"/>
  <c r="V154" i="4"/>
  <c r="N154" i="4"/>
  <c r="BF153" i="4"/>
  <c r="BB153" i="4"/>
  <c r="AZ153" i="4"/>
  <c r="AX153" i="4"/>
  <c r="AT153" i="4"/>
  <c r="AR153" i="4"/>
  <c r="AL153" i="4"/>
  <c r="AD153" i="4"/>
  <c r="V153" i="4"/>
  <c r="N153" i="4"/>
  <c r="BF152" i="4"/>
  <c r="BB152" i="4"/>
  <c r="AZ152" i="4"/>
  <c r="AX152" i="4"/>
  <c r="AT152" i="4"/>
  <c r="AR152" i="4"/>
  <c r="AL152" i="4"/>
  <c r="AD152" i="4"/>
  <c r="V152" i="4"/>
  <c r="N152" i="4"/>
  <c r="BF151" i="4"/>
  <c r="BB151" i="4"/>
  <c r="AZ151" i="4"/>
  <c r="AX151" i="4"/>
  <c r="AT151" i="4"/>
  <c r="AR151" i="4"/>
  <c r="AL151" i="4"/>
  <c r="AD151" i="4"/>
  <c r="V151" i="4"/>
  <c r="N151" i="4"/>
  <c r="BF150" i="4"/>
  <c r="BB150" i="4"/>
  <c r="AZ150" i="4"/>
  <c r="AX150" i="4"/>
  <c r="AT150" i="4"/>
  <c r="AR150" i="4"/>
  <c r="AL150" i="4"/>
  <c r="AD150" i="4"/>
  <c r="V150" i="4"/>
  <c r="N150" i="4"/>
  <c r="BF149" i="4"/>
  <c r="BB149" i="4"/>
  <c r="AZ149" i="4"/>
  <c r="AX149" i="4"/>
  <c r="AT149" i="4"/>
  <c r="AR149" i="4"/>
  <c r="AL149" i="4"/>
  <c r="AD149" i="4"/>
  <c r="V149" i="4"/>
  <c r="N149" i="4"/>
  <c r="BF148" i="4"/>
  <c r="BB148" i="4"/>
  <c r="AZ148" i="4"/>
  <c r="AX148" i="4"/>
  <c r="AT148" i="4"/>
  <c r="AR148" i="4"/>
  <c r="AL148" i="4"/>
  <c r="AD148" i="4"/>
  <c r="V148" i="4"/>
  <c r="N148" i="4"/>
  <c r="BF147" i="4"/>
  <c r="BB147" i="4"/>
  <c r="AZ147" i="4"/>
  <c r="AX147" i="4"/>
  <c r="AT147" i="4"/>
  <c r="AR147" i="4"/>
  <c r="AL147" i="4"/>
  <c r="AD147" i="4"/>
  <c r="V147" i="4"/>
  <c r="N147" i="4"/>
  <c r="BF146" i="4"/>
  <c r="BB146" i="4"/>
  <c r="AZ146" i="4"/>
  <c r="AX146" i="4"/>
  <c r="AT146" i="4"/>
  <c r="AR146" i="4"/>
  <c r="AL146" i="4"/>
  <c r="AD146" i="4"/>
  <c r="V146" i="4"/>
  <c r="N146" i="4"/>
  <c r="BF145" i="4"/>
  <c r="BB145" i="4"/>
  <c r="AZ145" i="4"/>
  <c r="AX145" i="4"/>
  <c r="AT145" i="4"/>
  <c r="AR145" i="4"/>
  <c r="AL145" i="4"/>
  <c r="AD145" i="4"/>
  <c r="V145" i="4"/>
  <c r="N145" i="4"/>
  <c r="BF144" i="4"/>
  <c r="BB144" i="4"/>
  <c r="AZ144" i="4"/>
  <c r="AX144" i="4"/>
  <c r="AT144" i="4"/>
  <c r="AR144" i="4"/>
  <c r="AL144" i="4"/>
  <c r="AD144" i="4"/>
  <c r="V144" i="4"/>
  <c r="N144" i="4"/>
  <c r="BF143" i="4"/>
  <c r="BB143" i="4"/>
  <c r="AZ143" i="4"/>
  <c r="AX143" i="4"/>
  <c r="AT143" i="4"/>
  <c r="AR143" i="4"/>
  <c r="AL143" i="4"/>
  <c r="AD143" i="4"/>
  <c r="V143" i="4"/>
  <c r="N143" i="4"/>
  <c r="BF142" i="4"/>
  <c r="BB142" i="4"/>
  <c r="AZ142" i="4"/>
  <c r="AX142" i="4"/>
  <c r="AT142" i="4"/>
  <c r="AR142" i="4"/>
  <c r="AL142" i="4"/>
  <c r="AD142" i="4"/>
  <c r="V142" i="4"/>
  <c r="N142" i="4"/>
  <c r="BF141" i="4"/>
  <c r="BB141" i="4"/>
  <c r="AZ141" i="4"/>
  <c r="AX141" i="4"/>
  <c r="AT141" i="4"/>
  <c r="AR141" i="4"/>
  <c r="AL141" i="4"/>
  <c r="AD141" i="4"/>
  <c r="V141" i="4"/>
  <c r="N141" i="4"/>
  <c r="BF140" i="4"/>
  <c r="BB140" i="4"/>
  <c r="AZ140" i="4"/>
  <c r="AX140" i="4"/>
  <c r="AT140" i="4"/>
  <c r="AR140" i="4"/>
  <c r="AL140" i="4"/>
  <c r="AD140" i="4"/>
  <c r="V140" i="4"/>
  <c r="N140" i="4"/>
  <c r="BF139" i="4"/>
  <c r="BB139" i="4"/>
  <c r="AZ139" i="4"/>
  <c r="AX139" i="4"/>
  <c r="AT139" i="4"/>
  <c r="AR139" i="4"/>
  <c r="AL139" i="4"/>
  <c r="AD139" i="4"/>
  <c r="V139" i="4"/>
  <c r="N139" i="4"/>
  <c r="BF138" i="4"/>
  <c r="BB138" i="4"/>
  <c r="AZ138" i="4"/>
  <c r="AX138" i="4"/>
  <c r="AT138" i="4"/>
  <c r="AR138" i="4"/>
  <c r="AL138" i="4"/>
  <c r="AD138" i="4"/>
  <c r="V138" i="4"/>
  <c r="N138" i="4"/>
  <c r="BF137" i="4"/>
  <c r="BB137" i="4"/>
  <c r="AZ137" i="4"/>
  <c r="AX137" i="4"/>
  <c r="AT137" i="4"/>
  <c r="AR137" i="4"/>
  <c r="AL137" i="4"/>
  <c r="AD137" i="4"/>
  <c r="V137" i="4"/>
  <c r="N137" i="4"/>
  <c r="BF136" i="4"/>
  <c r="BB136" i="4"/>
  <c r="AZ136" i="4"/>
  <c r="AX136" i="4"/>
  <c r="AT136" i="4"/>
  <c r="AR136" i="4"/>
  <c r="AL136" i="4"/>
  <c r="AD136" i="4"/>
  <c r="V136" i="4"/>
  <c r="N136" i="4"/>
  <c r="BF135" i="4"/>
  <c r="BB135" i="4"/>
  <c r="AZ135" i="4"/>
  <c r="AX135" i="4"/>
  <c r="AT135" i="4"/>
  <c r="AR135" i="4"/>
  <c r="AL135" i="4"/>
  <c r="AD135" i="4"/>
  <c r="V135" i="4"/>
  <c r="N135" i="4"/>
  <c r="BF134" i="4"/>
  <c r="BB134" i="4"/>
  <c r="AZ134" i="4"/>
  <c r="AX134" i="4"/>
  <c r="AT134" i="4"/>
  <c r="AR134" i="4"/>
  <c r="AL134" i="4"/>
  <c r="AD134" i="4"/>
  <c r="V134" i="4"/>
  <c r="N134" i="4"/>
  <c r="BF133" i="4"/>
  <c r="BB133" i="4"/>
  <c r="AZ133" i="4"/>
  <c r="AX133" i="4"/>
  <c r="AT133" i="4"/>
  <c r="AR133" i="4"/>
  <c r="AL133" i="4"/>
  <c r="AD133" i="4"/>
  <c r="V133" i="4"/>
  <c r="N133" i="4"/>
  <c r="BF132" i="4"/>
  <c r="BB132" i="4"/>
  <c r="AZ132" i="4"/>
  <c r="AX132" i="4"/>
  <c r="AT132" i="4"/>
  <c r="AR132" i="4"/>
  <c r="AL132" i="4"/>
  <c r="AD132" i="4"/>
  <c r="V132" i="4"/>
  <c r="N132" i="4"/>
  <c r="BF131" i="4"/>
  <c r="BB131" i="4"/>
  <c r="AZ131" i="4"/>
  <c r="AX131" i="4"/>
  <c r="AT131" i="4"/>
  <c r="AR131" i="4"/>
  <c r="AL131" i="4"/>
  <c r="AD131" i="4"/>
  <c r="V131" i="4"/>
  <c r="N131" i="4"/>
  <c r="BF130" i="4"/>
  <c r="BB130" i="4"/>
  <c r="AZ130" i="4"/>
  <c r="AX130" i="4"/>
  <c r="AT130" i="4"/>
  <c r="AR130" i="4"/>
  <c r="AL130" i="4"/>
  <c r="AD130" i="4"/>
  <c r="V130" i="4"/>
  <c r="N130" i="4"/>
  <c r="BF129" i="4"/>
  <c r="BB129" i="4"/>
  <c r="AZ129" i="4"/>
  <c r="AX129" i="4"/>
  <c r="AT129" i="4"/>
  <c r="AR129" i="4"/>
  <c r="AL129" i="4"/>
  <c r="AD129" i="4"/>
  <c r="V129" i="4"/>
  <c r="N129" i="4"/>
  <c r="BF128" i="4"/>
  <c r="BB128" i="4"/>
  <c r="AZ128" i="4"/>
  <c r="AX128" i="4"/>
  <c r="AT128" i="4"/>
  <c r="AR128" i="4"/>
  <c r="AL128" i="4"/>
  <c r="AD128" i="4"/>
  <c r="V128" i="4"/>
  <c r="N128" i="4"/>
  <c r="BF127" i="4"/>
  <c r="BB127" i="4"/>
  <c r="AZ127" i="4"/>
  <c r="AX127" i="4"/>
  <c r="AT127" i="4"/>
  <c r="AR127" i="4"/>
  <c r="AL127" i="4"/>
  <c r="AD127" i="4"/>
  <c r="V127" i="4"/>
  <c r="N127" i="4"/>
  <c r="BF126" i="4"/>
  <c r="BB126" i="4"/>
  <c r="AZ126" i="4"/>
  <c r="AX126" i="4"/>
  <c r="AT126" i="4"/>
  <c r="AR126" i="4"/>
  <c r="AL126" i="4"/>
  <c r="AD126" i="4"/>
  <c r="V126" i="4"/>
  <c r="N126" i="4"/>
  <c r="BF125" i="4"/>
  <c r="BB125" i="4"/>
  <c r="AZ125" i="4"/>
  <c r="AX125" i="4"/>
  <c r="AT125" i="4"/>
  <c r="AR125" i="4"/>
  <c r="AL125" i="4"/>
  <c r="AD125" i="4"/>
  <c r="V125" i="4"/>
  <c r="N125" i="4"/>
  <c r="BF124" i="4"/>
  <c r="BB124" i="4"/>
  <c r="AZ124" i="4"/>
  <c r="AX124" i="4"/>
  <c r="AT124" i="4"/>
  <c r="AR124" i="4"/>
  <c r="AL124" i="4"/>
  <c r="AD124" i="4"/>
  <c r="V124" i="4"/>
  <c r="N124" i="4"/>
  <c r="BF123" i="4"/>
  <c r="BB123" i="4"/>
  <c r="AZ123" i="4"/>
  <c r="AX123" i="4"/>
  <c r="AT123" i="4"/>
  <c r="AR123" i="4"/>
  <c r="AL123" i="4"/>
  <c r="AD123" i="4"/>
  <c r="V123" i="4"/>
  <c r="N123" i="4"/>
  <c r="BF122" i="4"/>
  <c r="BB122" i="4"/>
  <c r="AZ122" i="4"/>
  <c r="AX122" i="4"/>
  <c r="AT122" i="4"/>
  <c r="AR122" i="4"/>
  <c r="AL122" i="4"/>
  <c r="AD122" i="4"/>
  <c r="V122" i="4"/>
  <c r="N122" i="4"/>
  <c r="BF121" i="4"/>
  <c r="BB121" i="4"/>
  <c r="AZ121" i="4"/>
  <c r="AX121" i="4"/>
  <c r="AT121" i="4"/>
  <c r="AR121" i="4"/>
  <c r="AL121" i="4"/>
  <c r="AD121" i="4"/>
  <c r="V121" i="4"/>
  <c r="N121" i="4"/>
  <c r="BF120" i="4"/>
  <c r="BB120" i="4"/>
  <c r="AZ120" i="4"/>
  <c r="AX120" i="4"/>
  <c r="AT120" i="4"/>
  <c r="AR120" i="4"/>
  <c r="AL120" i="4"/>
  <c r="AD120" i="4"/>
  <c r="V120" i="4"/>
  <c r="N120" i="4"/>
  <c r="BF119" i="4"/>
  <c r="BB119" i="4"/>
  <c r="AZ119" i="4"/>
  <c r="AX119" i="4"/>
  <c r="AT119" i="4"/>
  <c r="AR119" i="4"/>
  <c r="AL119" i="4"/>
  <c r="AD119" i="4"/>
  <c r="V119" i="4"/>
  <c r="N119" i="4"/>
  <c r="BF118" i="4"/>
  <c r="BB118" i="4"/>
  <c r="AZ118" i="4"/>
  <c r="AX118" i="4"/>
  <c r="AT118" i="4"/>
  <c r="AR118" i="4"/>
  <c r="AL118" i="4"/>
  <c r="AD118" i="4"/>
  <c r="V118" i="4"/>
  <c r="N118" i="4"/>
  <c r="BF117" i="4"/>
  <c r="BB117" i="4"/>
  <c r="AZ117" i="4"/>
  <c r="AX117" i="4"/>
  <c r="AT117" i="4"/>
  <c r="AR117" i="4"/>
  <c r="AL117" i="4"/>
  <c r="AD117" i="4"/>
  <c r="V117" i="4"/>
  <c r="N117" i="4"/>
  <c r="BF116" i="4"/>
  <c r="BB116" i="4"/>
  <c r="AZ116" i="4"/>
  <c r="AX116" i="4"/>
  <c r="AT116" i="4"/>
  <c r="AR116" i="4"/>
  <c r="AL116" i="4"/>
  <c r="AD116" i="4"/>
  <c r="V116" i="4"/>
  <c r="N116" i="4"/>
  <c r="BF115" i="4"/>
  <c r="BB115" i="4"/>
  <c r="AZ115" i="4"/>
  <c r="AX115" i="4"/>
  <c r="AT115" i="4"/>
  <c r="AR115" i="4"/>
  <c r="AL115" i="4"/>
  <c r="AD115" i="4"/>
  <c r="V115" i="4"/>
  <c r="N115" i="4"/>
  <c r="BF114" i="4"/>
  <c r="BB114" i="4"/>
  <c r="AZ114" i="4"/>
  <c r="AX114" i="4"/>
  <c r="AT114" i="4"/>
  <c r="AR114" i="4"/>
  <c r="AL114" i="4"/>
  <c r="AD114" i="4"/>
  <c r="V114" i="4"/>
  <c r="N114" i="4"/>
  <c r="BF113" i="4"/>
  <c r="BB113" i="4"/>
  <c r="AZ113" i="4"/>
  <c r="AX113" i="4"/>
  <c r="AT113" i="4"/>
  <c r="AR113" i="4"/>
  <c r="AL113" i="4"/>
  <c r="AD113" i="4"/>
  <c r="V113" i="4"/>
  <c r="N113" i="4"/>
  <c r="BF112" i="4"/>
  <c r="BB112" i="4"/>
  <c r="AZ112" i="4"/>
  <c r="AX112" i="4"/>
  <c r="AT112" i="4"/>
  <c r="AR112" i="4"/>
  <c r="AL112" i="4"/>
  <c r="AD112" i="4"/>
  <c r="V112" i="4"/>
  <c r="N112" i="4"/>
  <c r="BF111" i="4"/>
  <c r="BB111" i="4"/>
  <c r="AZ111" i="4"/>
  <c r="AX111" i="4"/>
  <c r="AT111" i="4"/>
  <c r="AR111" i="4"/>
  <c r="AL111" i="4"/>
  <c r="AD111" i="4"/>
  <c r="V111" i="4"/>
  <c r="N111" i="4"/>
  <c r="BF110" i="4"/>
  <c r="BB110" i="4"/>
  <c r="AZ110" i="4"/>
  <c r="AX110" i="4"/>
  <c r="AT110" i="4"/>
  <c r="AR110" i="4"/>
  <c r="AL110" i="4"/>
  <c r="AD110" i="4"/>
  <c r="V110" i="4"/>
  <c r="N110" i="4"/>
  <c r="BF109" i="4"/>
  <c r="BB109" i="4"/>
  <c r="AZ109" i="4"/>
  <c r="AX109" i="4"/>
  <c r="AT109" i="4"/>
  <c r="AR109" i="4"/>
  <c r="AL109" i="4"/>
  <c r="AD109" i="4"/>
  <c r="V109" i="4"/>
  <c r="N109" i="4"/>
  <c r="BF108" i="4"/>
  <c r="BB108" i="4"/>
  <c r="AZ108" i="4"/>
  <c r="AX108" i="4"/>
  <c r="AT108" i="4"/>
  <c r="AR108" i="4"/>
  <c r="AL108" i="4"/>
  <c r="AD108" i="4"/>
  <c r="V108" i="4"/>
  <c r="N108" i="4"/>
  <c r="BF107" i="4"/>
  <c r="BB107" i="4"/>
  <c r="AZ107" i="4"/>
  <c r="AX107" i="4"/>
  <c r="AT107" i="4"/>
  <c r="AR107" i="4"/>
  <c r="AL107" i="4"/>
  <c r="AD107" i="4"/>
  <c r="V107" i="4"/>
  <c r="N107" i="4"/>
  <c r="BF106" i="4"/>
  <c r="BB106" i="4"/>
  <c r="AZ106" i="4"/>
  <c r="AX106" i="4"/>
  <c r="AT106" i="4"/>
  <c r="AR106" i="4"/>
  <c r="AL106" i="4"/>
  <c r="AD106" i="4"/>
  <c r="V106" i="4"/>
  <c r="N106" i="4"/>
  <c r="BF105" i="4"/>
  <c r="BB105" i="4"/>
  <c r="AZ105" i="4"/>
  <c r="AX105" i="4"/>
  <c r="AT105" i="4"/>
  <c r="AR105" i="4"/>
  <c r="AL105" i="4"/>
  <c r="AD105" i="4"/>
  <c r="V105" i="4"/>
  <c r="N105" i="4"/>
  <c r="BF104" i="4"/>
  <c r="BB104" i="4"/>
  <c r="AZ104" i="4"/>
  <c r="AX104" i="4"/>
  <c r="AT104" i="4"/>
  <c r="AR104" i="4"/>
  <c r="AL104" i="4"/>
  <c r="AD104" i="4"/>
  <c r="V104" i="4"/>
  <c r="N104" i="4"/>
  <c r="BF103" i="4"/>
  <c r="BB103" i="4"/>
  <c r="AZ103" i="4"/>
  <c r="AX103" i="4"/>
  <c r="AT103" i="4"/>
  <c r="AR103" i="4"/>
  <c r="AL103" i="4"/>
  <c r="AD103" i="4"/>
  <c r="V103" i="4"/>
  <c r="N103" i="4"/>
  <c r="BF102" i="4"/>
  <c r="BB102" i="4"/>
  <c r="AZ102" i="4"/>
  <c r="AX102" i="4"/>
  <c r="AT102" i="4"/>
  <c r="AR102" i="4"/>
  <c r="AL102" i="4"/>
  <c r="AD102" i="4"/>
  <c r="V102" i="4"/>
  <c r="N102" i="4"/>
  <c r="BF101" i="4"/>
  <c r="BB101" i="4"/>
  <c r="AZ101" i="4"/>
  <c r="AX101" i="4"/>
  <c r="AT101" i="4"/>
  <c r="AR101" i="4"/>
  <c r="AL101" i="4"/>
  <c r="AD101" i="4"/>
  <c r="V101" i="4"/>
  <c r="N101" i="4"/>
  <c r="BF100" i="4"/>
  <c r="BB100" i="4"/>
  <c r="AZ100" i="4"/>
  <c r="AX100" i="4"/>
  <c r="AT100" i="4"/>
  <c r="AR100" i="4"/>
  <c r="AL100" i="4"/>
  <c r="AD100" i="4"/>
  <c r="V100" i="4"/>
  <c r="N100" i="4"/>
  <c r="BF99" i="4"/>
  <c r="BB99" i="4"/>
  <c r="AZ99" i="4"/>
  <c r="AX99" i="4"/>
  <c r="AT99" i="4"/>
  <c r="AR99" i="4"/>
  <c r="AL99" i="4"/>
  <c r="AD99" i="4"/>
  <c r="V99" i="4"/>
  <c r="N99" i="4"/>
  <c r="BK98" i="4"/>
  <c r="BF98" i="4"/>
  <c r="BB98" i="4"/>
  <c r="AZ98" i="4"/>
  <c r="AX98" i="4"/>
  <c r="AT98" i="4"/>
  <c r="AR98" i="4"/>
  <c r="AL98" i="4"/>
  <c r="AD98" i="4"/>
  <c r="V98" i="4"/>
  <c r="N98" i="4"/>
  <c r="BK97" i="4"/>
  <c r="BF97" i="4"/>
  <c r="BB97" i="4"/>
  <c r="AZ97" i="4"/>
  <c r="AX97" i="4"/>
  <c r="AT97" i="4"/>
  <c r="AR97" i="4"/>
  <c r="AL97" i="4"/>
  <c r="AD97" i="4"/>
  <c r="V97" i="4"/>
  <c r="N97" i="4"/>
  <c r="BK96" i="4"/>
  <c r="BF96" i="4"/>
  <c r="BB96" i="4"/>
  <c r="AZ96" i="4"/>
  <c r="AX96" i="4"/>
  <c r="AT96" i="4"/>
  <c r="AR96" i="4"/>
  <c r="AL96" i="4"/>
  <c r="AD96" i="4"/>
  <c r="V96" i="4"/>
  <c r="N96" i="4"/>
  <c r="BK95" i="4"/>
  <c r="BF95" i="4"/>
  <c r="BB95" i="4"/>
  <c r="AZ95" i="4"/>
  <c r="AX95" i="4"/>
  <c r="AT95" i="4"/>
  <c r="AR95" i="4"/>
  <c r="AL95" i="4"/>
  <c r="AD95" i="4"/>
  <c r="V95" i="4"/>
  <c r="N95" i="4"/>
  <c r="J95" i="4"/>
  <c r="BK94" i="4"/>
  <c r="BF94" i="4"/>
  <c r="BB94" i="4"/>
  <c r="AZ94" i="4"/>
  <c r="AX94" i="4"/>
  <c r="AT94" i="4"/>
  <c r="AR94" i="4"/>
  <c r="AL94" i="4"/>
  <c r="AD94" i="4"/>
  <c r="V94" i="4"/>
  <c r="N94" i="4"/>
  <c r="J94" i="4"/>
  <c r="BK93" i="4"/>
  <c r="BF93" i="4"/>
  <c r="BB93" i="4"/>
  <c r="AZ93" i="4"/>
  <c r="AX93" i="4"/>
  <c r="AT93" i="4"/>
  <c r="AR93" i="4"/>
  <c r="AL93" i="4"/>
  <c r="AD93" i="4"/>
  <c r="V93" i="4"/>
  <c r="N93" i="4"/>
  <c r="J93" i="4"/>
  <c r="BK92" i="4"/>
  <c r="BF92" i="4"/>
  <c r="BB92" i="4"/>
  <c r="AZ92" i="4"/>
  <c r="AX92" i="4"/>
  <c r="AT92" i="4"/>
  <c r="AR92" i="4"/>
  <c r="AL92" i="4"/>
  <c r="AD92" i="4"/>
  <c r="V92" i="4"/>
  <c r="N92" i="4"/>
  <c r="J92" i="4"/>
  <c r="BK91" i="4"/>
  <c r="BF91" i="4"/>
  <c r="BB91" i="4"/>
  <c r="AZ91" i="4"/>
  <c r="AX91" i="4"/>
  <c r="AT91" i="4"/>
  <c r="AR91" i="4"/>
  <c r="AL91" i="4"/>
  <c r="AD91" i="4"/>
  <c r="V91" i="4"/>
  <c r="N91" i="4"/>
  <c r="J91" i="4"/>
  <c r="BK90" i="4"/>
  <c r="BF90" i="4"/>
  <c r="BB90" i="4"/>
  <c r="AZ90" i="4"/>
  <c r="AX90" i="4"/>
  <c r="AT90" i="4"/>
  <c r="AR90" i="4"/>
  <c r="AL90" i="4"/>
  <c r="AD90" i="4"/>
  <c r="V90" i="4"/>
  <c r="N90" i="4"/>
  <c r="J90" i="4"/>
  <c r="BK89" i="4"/>
  <c r="BF89" i="4"/>
  <c r="BB89" i="4"/>
  <c r="AZ89" i="4"/>
  <c r="AX89" i="4"/>
  <c r="AT89" i="4"/>
  <c r="AR89" i="4"/>
  <c r="AL89" i="4"/>
  <c r="AD89" i="4"/>
  <c r="V89" i="4"/>
  <c r="N89" i="4"/>
  <c r="J89" i="4"/>
  <c r="BK88" i="4"/>
  <c r="BF88" i="4"/>
  <c r="BB88" i="4"/>
  <c r="AZ88" i="4"/>
  <c r="AX88" i="4"/>
  <c r="AT88" i="4"/>
  <c r="AR88" i="4"/>
  <c r="AL88" i="4"/>
  <c r="AD88" i="4"/>
  <c r="V88" i="4"/>
  <c r="N88" i="4"/>
  <c r="J88" i="4"/>
  <c r="BK87" i="4"/>
  <c r="BF87" i="4"/>
  <c r="BB87" i="4"/>
  <c r="AZ87" i="4"/>
  <c r="AX87" i="4"/>
  <c r="AT87" i="4"/>
  <c r="AR87" i="4"/>
  <c r="AL87" i="4"/>
  <c r="AD87" i="4"/>
  <c r="V87" i="4"/>
  <c r="N87" i="4"/>
  <c r="J87" i="4"/>
  <c r="BK86" i="4"/>
  <c r="BF86" i="4"/>
  <c r="BB86" i="4"/>
  <c r="AZ86" i="4"/>
  <c r="AX86" i="4"/>
  <c r="AT86" i="4"/>
  <c r="AR86" i="4"/>
  <c r="AL86" i="4"/>
  <c r="AD86" i="4"/>
  <c r="V86" i="4"/>
  <c r="N86" i="4"/>
  <c r="J86" i="4"/>
  <c r="BK85" i="4"/>
  <c r="BF85" i="4"/>
  <c r="BB85" i="4"/>
  <c r="AZ85" i="4"/>
  <c r="AX85" i="4"/>
  <c r="AT85" i="4"/>
  <c r="AR85" i="4"/>
  <c r="AL85" i="4"/>
  <c r="AD85" i="4"/>
  <c r="V85" i="4"/>
  <c r="N85" i="4"/>
  <c r="J85" i="4"/>
  <c r="BK84" i="4"/>
  <c r="BF84" i="4"/>
  <c r="BB84" i="4"/>
  <c r="AZ84" i="4"/>
  <c r="AX84" i="4"/>
  <c r="AT84" i="4"/>
  <c r="AR84" i="4"/>
  <c r="AL84" i="4"/>
  <c r="AD84" i="4"/>
  <c r="V84" i="4"/>
  <c r="N84" i="4"/>
  <c r="J84" i="4"/>
  <c r="BK83" i="4"/>
  <c r="BF83" i="4"/>
  <c r="BB83" i="4"/>
  <c r="AZ83" i="4"/>
  <c r="AX83" i="4"/>
  <c r="AT83" i="4"/>
  <c r="AR83" i="4"/>
  <c r="AL83" i="4"/>
  <c r="AD83" i="4"/>
  <c r="V83" i="4"/>
  <c r="N83" i="4"/>
  <c r="J83" i="4"/>
  <c r="BK82" i="4"/>
  <c r="BF82" i="4"/>
  <c r="BB82" i="4"/>
  <c r="AZ82" i="4"/>
  <c r="AX82" i="4"/>
  <c r="AT82" i="4"/>
  <c r="AR82" i="4"/>
  <c r="AL82" i="4"/>
  <c r="AD82" i="4"/>
  <c r="V82" i="4"/>
  <c r="N82" i="4"/>
  <c r="J82" i="4"/>
  <c r="BK81" i="4"/>
  <c r="BF81" i="4"/>
  <c r="BB81" i="4"/>
  <c r="AZ81" i="4"/>
  <c r="AX81" i="4"/>
  <c r="AT81" i="4"/>
  <c r="AR81" i="4"/>
  <c r="AL81" i="4"/>
  <c r="AD81" i="4"/>
  <c r="V81" i="4"/>
  <c r="N81" i="4"/>
  <c r="J81" i="4"/>
  <c r="BK80" i="4"/>
  <c r="BF80" i="4"/>
  <c r="BB80" i="4"/>
  <c r="AZ80" i="4"/>
  <c r="AX80" i="4"/>
  <c r="AT80" i="4"/>
  <c r="AR80" i="4"/>
  <c r="AL80" i="4"/>
  <c r="AD80" i="4"/>
  <c r="V80" i="4"/>
  <c r="N80" i="4"/>
  <c r="J80" i="4"/>
  <c r="BK79" i="4"/>
  <c r="BF79" i="4"/>
  <c r="BB79" i="4"/>
  <c r="AZ79" i="4"/>
  <c r="AX79" i="4"/>
  <c r="AT79" i="4"/>
  <c r="AR79" i="4"/>
  <c r="AL79" i="4"/>
  <c r="AD79" i="4"/>
  <c r="V79" i="4"/>
  <c r="N79" i="4"/>
  <c r="J79" i="4"/>
  <c r="BK78" i="4"/>
  <c r="BF78" i="4"/>
  <c r="BB78" i="4"/>
  <c r="AZ78" i="4"/>
  <c r="AX78" i="4"/>
  <c r="AT78" i="4"/>
  <c r="AR78" i="4"/>
  <c r="AL78" i="4"/>
  <c r="AD78" i="4"/>
  <c r="V78" i="4"/>
  <c r="N78" i="4"/>
  <c r="J78" i="4"/>
  <c r="BK77" i="4"/>
  <c r="BF77" i="4"/>
  <c r="BB77" i="4"/>
  <c r="AZ77" i="4"/>
  <c r="AX77" i="4"/>
  <c r="AT77" i="4"/>
  <c r="AR77" i="4"/>
  <c r="AL77" i="4"/>
  <c r="AD77" i="4"/>
  <c r="V77" i="4"/>
  <c r="N77" i="4"/>
  <c r="J77" i="4"/>
  <c r="BK76" i="4"/>
  <c r="BF76" i="4"/>
  <c r="BB76" i="4"/>
  <c r="AZ76" i="4"/>
  <c r="AX76" i="4"/>
  <c r="AT76" i="4"/>
  <c r="AR76" i="4"/>
  <c r="AL76" i="4"/>
  <c r="AD76" i="4"/>
  <c r="V76" i="4"/>
  <c r="N76" i="4"/>
  <c r="J76" i="4"/>
  <c r="BK75" i="4"/>
  <c r="BF75" i="4"/>
  <c r="BB75" i="4"/>
  <c r="AZ75" i="4"/>
  <c r="AX75" i="4"/>
  <c r="AT75" i="4"/>
  <c r="AR75" i="4"/>
  <c r="AL75" i="4"/>
  <c r="AD75" i="4"/>
  <c r="V75" i="4"/>
  <c r="N75" i="4"/>
  <c r="J75" i="4"/>
  <c r="BK74" i="4"/>
  <c r="BF74" i="4"/>
  <c r="BB74" i="4"/>
  <c r="AZ74" i="4"/>
  <c r="AX74" i="4"/>
  <c r="AT74" i="4"/>
  <c r="AR74" i="4"/>
  <c r="AL74" i="4"/>
  <c r="AD74" i="4"/>
  <c r="V74" i="4"/>
  <c r="N74" i="4"/>
  <c r="J74" i="4"/>
  <c r="BK73" i="4"/>
  <c r="BF73" i="4"/>
  <c r="BB73" i="4"/>
  <c r="AZ73" i="4"/>
  <c r="AX73" i="4"/>
  <c r="AT73" i="4"/>
  <c r="AR73" i="4"/>
  <c r="AL73" i="4"/>
  <c r="AD73" i="4"/>
  <c r="V73" i="4"/>
  <c r="N73" i="4"/>
  <c r="J73" i="4"/>
  <c r="BK72" i="4"/>
  <c r="BF72" i="4"/>
  <c r="BB72" i="4"/>
  <c r="AZ72" i="4"/>
  <c r="AX72" i="4"/>
  <c r="AT72" i="4"/>
  <c r="AR72" i="4"/>
  <c r="AL72" i="4"/>
  <c r="AD72" i="4"/>
  <c r="V72" i="4"/>
  <c r="N72" i="4"/>
  <c r="J72" i="4"/>
  <c r="BK71" i="4"/>
  <c r="BF71" i="4"/>
  <c r="BB71" i="4"/>
  <c r="AZ71" i="4"/>
  <c r="AX71" i="4"/>
  <c r="AT71" i="4"/>
  <c r="AR71" i="4"/>
  <c r="AL71" i="4"/>
  <c r="AD71" i="4"/>
  <c r="V71" i="4"/>
  <c r="N71" i="4"/>
  <c r="J71" i="4"/>
  <c r="BK70" i="4"/>
  <c r="BF70" i="4"/>
  <c r="BB70" i="4"/>
  <c r="AZ70" i="4"/>
  <c r="AX70" i="4"/>
  <c r="AT70" i="4"/>
  <c r="AR70" i="4"/>
  <c r="AL70" i="4"/>
  <c r="AD70" i="4"/>
  <c r="V70" i="4"/>
  <c r="N70" i="4"/>
  <c r="J70" i="4"/>
  <c r="BK69" i="4"/>
  <c r="BF69" i="4"/>
  <c r="BB69" i="4"/>
  <c r="AZ69" i="4"/>
  <c r="AX69" i="4"/>
  <c r="AT69" i="4"/>
  <c r="AR69" i="4"/>
  <c r="AL69" i="4"/>
  <c r="AD69" i="4"/>
  <c r="V69" i="4"/>
  <c r="N69" i="4"/>
  <c r="J69" i="4"/>
  <c r="BK68" i="4"/>
  <c r="BF68" i="4"/>
  <c r="BB68" i="4"/>
  <c r="AZ68" i="4"/>
  <c r="AX68" i="4"/>
  <c r="AT68" i="4"/>
  <c r="AR68" i="4"/>
  <c r="AL68" i="4"/>
  <c r="AD68" i="4"/>
  <c r="V68" i="4"/>
  <c r="N68" i="4"/>
  <c r="J68" i="4"/>
  <c r="BK67" i="4"/>
  <c r="BF67" i="4"/>
  <c r="BB67" i="4"/>
  <c r="AZ67" i="4"/>
  <c r="AX67" i="4"/>
  <c r="AT67" i="4"/>
  <c r="AR67" i="4"/>
  <c r="AL67" i="4"/>
  <c r="AD67" i="4"/>
  <c r="V67" i="4"/>
  <c r="N67" i="4"/>
  <c r="J67" i="4"/>
  <c r="BK66" i="4"/>
  <c r="BF66" i="4"/>
  <c r="BB66" i="4"/>
  <c r="AZ66" i="4"/>
  <c r="AX66" i="4"/>
  <c r="AT66" i="4"/>
  <c r="AR66" i="4"/>
  <c r="AL66" i="4"/>
  <c r="AD66" i="4"/>
  <c r="V66" i="4"/>
  <c r="N66" i="4"/>
  <c r="J66" i="4"/>
  <c r="BK65" i="4"/>
  <c r="BF65" i="4"/>
  <c r="BB65" i="4"/>
  <c r="AZ65" i="4"/>
  <c r="AX65" i="4"/>
  <c r="AT65" i="4"/>
  <c r="AR65" i="4"/>
  <c r="AL65" i="4"/>
  <c r="AD65" i="4"/>
  <c r="V65" i="4"/>
  <c r="N65" i="4"/>
  <c r="J65" i="4"/>
  <c r="BK64" i="4"/>
  <c r="BF64" i="4"/>
  <c r="BB64" i="4"/>
  <c r="AZ64" i="4"/>
  <c r="AX64" i="4"/>
  <c r="AT64" i="4"/>
  <c r="AR64" i="4"/>
  <c r="AL64" i="4"/>
  <c r="AD64" i="4"/>
  <c r="V64" i="4"/>
  <c r="N64" i="4"/>
  <c r="J64" i="4"/>
  <c r="BK63" i="4"/>
  <c r="BF63" i="4"/>
  <c r="BB63" i="4"/>
  <c r="AZ63" i="4"/>
  <c r="AX63" i="4"/>
  <c r="AT63" i="4"/>
  <c r="AR63" i="4"/>
  <c r="AL63" i="4"/>
  <c r="AD63" i="4"/>
  <c r="V63" i="4"/>
  <c r="N63" i="4"/>
  <c r="J63" i="4"/>
  <c r="BK62" i="4"/>
  <c r="BF62" i="4"/>
  <c r="BB62" i="4"/>
  <c r="AZ62" i="4"/>
  <c r="AX62" i="4"/>
  <c r="AT62" i="4"/>
  <c r="AR62" i="4"/>
  <c r="AL62" i="4"/>
  <c r="AD62" i="4"/>
  <c r="V62" i="4"/>
  <c r="N62" i="4"/>
  <c r="J62" i="4"/>
  <c r="BK61" i="4"/>
  <c r="BF61" i="4"/>
  <c r="BB61" i="4"/>
  <c r="AZ61" i="4"/>
  <c r="AX61" i="4"/>
  <c r="AT61" i="4"/>
  <c r="AR61" i="4"/>
  <c r="AL61" i="4"/>
  <c r="AD61" i="4"/>
  <c r="V61" i="4"/>
  <c r="N61" i="4"/>
  <c r="J61" i="4"/>
  <c r="BK60" i="4"/>
  <c r="BF60" i="4"/>
  <c r="BB60" i="4"/>
  <c r="AZ60" i="4"/>
  <c r="AX60" i="4"/>
  <c r="AT60" i="4"/>
  <c r="AR60" i="4"/>
  <c r="AL60" i="4"/>
  <c r="AD60" i="4"/>
  <c r="V60" i="4"/>
  <c r="N60" i="4"/>
  <c r="J60" i="4"/>
  <c r="BK59" i="4"/>
  <c r="BF59" i="4"/>
  <c r="BB59" i="4"/>
  <c r="AZ59" i="4"/>
  <c r="AX59" i="4"/>
  <c r="AT59" i="4"/>
  <c r="AR59" i="4"/>
  <c r="AL59" i="4"/>
  <c r="AD59" i="4"/>
  <c r="V59" i="4"/>
  <c r="N59" i="4"/>
  <c r="J59" i="4"/>
  <c r="BK58" i="4"/>
  <c r="BF58" i="4"/>
  <c r="BB58" i="4"/>
  <c r="AZ58" i="4"/>
  <c r="AX58" i="4"/>
  <c r="AT58" i="4"/>
  <c r="AR58" i="4"/>
  <c r="AL58" i="4"/>
  <c r="AD58" i="4"/>
  <c r="V58" i="4"/>
  <c r="N58" i="4"/>
  <c r="J58" i="4"/>
  <c r="BK57" i="4"/>
  <c r="BF57" i="4"/>
  <c r="BB57" i="4"/>
  <c r="AZ57" i="4"/>
  <c r="AX57" i="4"/>
  <c r="AT57" i="4"/>
  <c r="AR57" i="4"/>
  <c r="AL57" i="4"/>
  <c r="AD57" i="4"/>
  <c r="V57" i="4"/>
  <c r="N57" i="4"/>
  <c r="J57" i="4"/>
  <c r="BK56" i="4"/>
  <c r="BF56" i="4"/>
  <c r="BB56" i="4"/>
  <c r="AZ56" i="4"/>
  <c r="AX56" i="4"/>
  <c r="AT56" i="4"/>
  <c r="AR56" i="4"/>
  <c r="AL56" i="4"/>
  <c r="AD56" i="4"/>
  <c r="V56" i="4"/>
  <c r="N56" i="4"/>
  <c r="J56" i="4"/>
  <c r="BK55" i="4"/>
  <c r="BF55" i="4"/>
  <c r="BB55" i="4"/>
  <c r="AZ55" i="4"/>
  <c r="AX55" i="4"/>
  <c r="AT55" i="4"/>
  <c r="AR55" i="4"/>
  <c r="AL55" i="4"/>
  <c r="AD55" i="4"/>
  <c r="V55" i="4"/>
  <c r="N55" i="4"/>
  <c r="J55" i="4"/>
  <c r="BK54" i="4"/>
  <c r="BF54" i="4"/>
  <c r="BB54" i="4"/>
  <c r="AZ54" i="4"/>
  <c r="AX54" i="4"/>
  <c r="AT54" i="4"/>
  <c r="AR54" i="4"/>
  <c r="AL54" i="4"/>
  <c r="AD54" i="4"/>
  <c r="V54" i="4"/>
  <c r="N54" i="4"/>
  <c r="J54" i="4"/>
  <c r="BK53" i="4"/>
  <c r="BF53" i="4"/>
  <c r="BB53" i="4"/>
  <c r="AZ53" i="4"/>
  <c r="AX53" i="4"/>
  <c r="AT53" i="4"/>
  <c r="AR53" i="4"/>
  <c r="AL53" i="4"/>
  <c r="AD53" i="4"/>
  <c r="V53" i="4"/>
  <c r="N53" i="4"/>
  <c r="J53" i="4"/>
  <c r="BK52" i="4"/>
  <c r="BF52" i="4"/>
  <c r="BB52" i="4"/>
  <c r="AZ52" i="4"/>
  <c r="AX52" i="4"/>
  <c r="AT52" i="4"/>
  <c r="AR52" i="4"/>
  <c r="AL52" i="4"/>
  <c r="AH52" i="4"/>
  <c r="AD52" i="4"/>
  <c r="AB52" i="4"/>
  <c r="Z52" i="4"/>
  <c r="V52" i="4"/>
  <c r="T52" i="4"/>
  <c r="R52" i="4"/>
  <c r="N52" i="4"/>
  <c r="L52" i="4"/>
  <c r="J52" i="4"/>
  <c r="BK51" i="4"/>
  <c r="BF51" i="4"/>
  <c r="BB51" i="4"/>
  <c r="AZ51" i="4"/>
  <c r="AX51" i="4"/>
  <c r="AT51" i="4"/>
  <c r="AR51" i="4"/>
  <c r="AL51" i="4"/>
  <c r="AH51" i="4"/>
  <c r="AD51" i="4"/>
  <c r="AB51" i="4"/>
  <c r="Z51" i="4"/>
  <c r="V51" i="4"/>
  <c r="T51" i="4"/>
  <c r="R51" i="4"/>
  <c r="N51" i="4"/>
  <c r="L51" i="4"/>
  <c r="J51" i="4"/>
  <c r="BK50" i="4"/>
  <c r="BF50" i="4"/>
  <c r="BB50" i="4"/>
  <c r="AZ50" i="4"/>
  <c r="AX50" i="4"/>
  <c r="AT50" i="4"/>
  <c r="AR50" i="4"/>
  <c r="AP50" i="4"/>
  <c r="AL50" i="4"/>
  <c r="AJ50" i="4"/>
  <c r="AH50" i="4"/>
  <c r="AD50" i="4"/>
  <c r="AB50" i="4"/>
  <c r="Z50" i="4"/>
  <c r="V50" i="4"/>
  <c r="T50" i="4"/>
  <c r="R50" i="4"/>
  <c r="N50" i="4"/>
  <c r="L50" i="4"/>
  <c r="J50" i="4"/>
  <c r="BK49" i="4"/>
  <c r="BF49" i="4"/>
  <c r="BB49" i="4"/>
  <c r="AZ49" i="4"/>
  <c r="AX49" i="4"/>
  <c r="AT49" i="4"/>
  <c r="AR49" i="4"/>
  <c r="AP49" i="4"/>
  <c r="AL49" i="4"/>
  <c r="AJ49" i="4"/>
  <c r="AH49" i="4"/>
  <c r="AD49" i="4"/>
  <c r="AB49" i="4"/>
  <c r="Z49" i="4"/>
  <c r="V49" i="4"/>
  <c r="T49" i="4"/>
  <c r="R49" i="4"/>
  <c r="N49" i="4"/>
  <c r="L49" i="4"/>
  <c r="J49" i="4"/>
  <c r="BK48" i="4"/>
  <c r="BF48" i="4"/>
  <c r="BB48" i="4"/>
  <c r="AZ48" i="4"/>
  <c r="AX48" i="4"/>
  <c r="AT48" i="4"/>
  <c r="AR48" i="4"/>
  <c r="AP48" i="4"/>
  <c r="AL48" i="4"/>
  <c r="AJ48" i="4"/>
  <c r="AH48" i="4"/>
  <c r="AD48" i="4"/>
  <c r="AB48" i="4"/>
  <c r="Z48" i="4"/>
  <c r="V48" i="4"/>
  <c r="T48" i="4"/>
  <c r="R48" i="4"/>
  <c r="N48" i="4"/>
  <c r="L48" i="4"/>
  <c r="J48" i="4"/>
  <c r="BK47" i="4"/>
  <c r="BF47" i="4"/>
  <c r="BB47" i="4"/>
  <c r="AZ47" i="4"/>
  <c r="AX47" i="4"/>
  <c r="AT47" i="4"/>
  <c r="AR47" i="4"/>
  <c r="AP47" i="4"/>
  <c r="AL47" i="4"/>
  <c r="AJ47" i="4"/>
  <c r="AH47" i="4"/>
  <c r="AD47" i="4"/>
  <c r="AB47" i="4"/>
  <c r="Z47" i="4"/>
  <c r="V47" i="4"/>
  <c r="T47" i="4"/>
  <c r="R47" i="4"/>
  <c r="N47" i="4"/>
  <c r="L47" i="4"/>
  <c r="J47" i="4"/>
  <c r="BK46" i="4"/>
  <c r="BF46" i="4"/>
  <c r="BB46" i="4"/>
  <c r="AZ46" i="4"/>
  <c r="AX46" i="4"/>
  <c r="AT46" i="4"/>
  <c r="AR46" i="4"/>
  <c r="AP46" i="4"/>
  <c r="AL46" i="4"/>
  <c r="AJ46" i="4"/>
  <c r="AH46" i="4"/>
  <c r="AD46" i="4"/>
  <c r="AB46" i="4"/>
  <c r="Z46" i="4"/>
  <c r="V46" i="4"/>
  <c r="T46" i="4"/>
  <c r="R46" i="4"/>
  <c r="N46" i="4"/>
  <c r="L46" i="4"/>
  <c r="J46" i="4"/>
  <c r="BK45" i="4"/>
  <c r="BF45" i="4"/>
  <c r="BB45" i="4"/>
  <c r="AZ45" i="4"/>
  <c r="AX45" i="4"/>
  <c r="AT45" i="4"/>
  <c r="AR45" i="4"/>
  <c r="AP45" i="4"/>
  <c r="AL45" i="4"/>
  <c r="AJ45" i="4"/>
  <c r="AH45" i="4"/>
  <c r="AD45" i="4"/>
  <c r="AB45" i="4"/>
  <c r="Z45" i="4"/>
  <c r="V45" i="4"/>
  <c r="T45" i="4"/>
  <c r="R45" i="4"/>
  <c r="N45" i="4"/>
  <c r="L45" i="4"/>
  <c r="J45" i="4"/>
  <c r="BK44" i="4"/>
  <c r="BF44" i="4"/>
  <c r="BB44" i="4"/>
  <c r="AZ44" i="4"/>
  <c r="AX44" i="4"/>
  <c r="AT44" i="4"/>
  <c r="AR44" i="4"/>
  <c r="AP44" i="4"/>
  <c r="AL44" i="4"/>
  <c r="AJ44" i="4"/>
  <c r="AH44" i="4"/>
  <c r="AD44" i="4"/>
  <c r="AB44" i="4"/>
  <c r="Z44" i="4"/>
  <c r="V44" i="4"/>
  <c r="T44" i="4"/>
  <c r="R44" i="4"/>
  <c r="N44" i="4"/>
  <c r="L44" i="4"/>
  <c r="J44" i="4"/>
  <c r="BK43" i="4"/>
  <c r="BF43" i="4"/>
  <c r="BB43" i="4"/>
  <c r="AZ43" i="4"/>
  <c r="AX43" i="4"/>
  <c r="AT43" i="4"/>
  <c r="AR43" i="4"/>
  <c r="AP43" i="4"/>
  <c r="AL43" i="4"/>
  <c r="AJ43" i="4"/>
  <c r="AH43" i="4"/>
  <c r="AD43" i="4"/>
  <c r="AB43" i="4"/>
  <c r="Z43" i="4"/>
  <c r="V43" i="4"/>
  <c r="T43" i="4"/>
  <c r="R43" i="4"/>
  <c r="N43" i="4"/>
  <c r="L43" i="4"/>
  <c r="J43" i="4"/>
  <c r="BK42" i="4"/>
  <c r="BF42" i="4"/>
  <c r="BB42" i="4"/>
  <c r="AZ42" i="4"/>
  <c r="AX42" i="4"/>
  <c r="AT42" i="4"/>
  <c r="AR42" i="4"/>
  <c r="AP42" i="4"/>
  <c r="AL42" i="4"/>
  <c r="AJ42" i="4"/>
  <c r="AH42" i="4"/>
  <c r="AD42" i="4"/>
  <c r="AB42" i="4"/>
  <c r="Z42" i="4"/>
  <c r="V42" i="4"/>
  <c r="T42" i="4"/>
  <c r="R42" i="4"/>
  <c r="N42" i="4"/>
  <c r="L42" i="4"/>
  <c r="J42" i="4"/>
  <c r="BK41" i="4"/>
  <c r="BF41" i="4"/>
  <c r="BB41" i="4"/>
  <c r="AZ41" i="4"/>
  <c r="AX41" i="4"/>
  <c r="AT41" i="4"/>
  <c r="AR41" i="4"/>
  <c r="AP41" i="4"/>
  <c r="AL41" i="4"/>
  <c r="AJ41" i="4"/>
  <c r="AH41" i="4"/>
  <c r="AD41" i="4"/>
  <c r="AB41" i="4"/>
  <c r="Z41" i="4"/>
  <c r="V41" i="4"/>
  <c r="T41" i="4"/>
  <c r="R41" i="4"/>
  <c r="N41" i="4"/>
  <c r="L41" i="4"/>
  <c r="J41" i="4"/>
  <c r="BK40" i="4"/>
  <c r="BF40" i="4"/>
  <c r="BB40" i="4"/>
  <c r="AZ40" i="4"/>
  <c r="AX40" i="4"/>
  <c r="AT40" i="4"/>
  <c r="AR40" i="4"/>
  <c r="AP40" i="4"/>
  <c r="AL40" i="4"/>
  <c r="AJ40" i="4"/>
  <c r="AH40" i="4"/>
  <c r="AD40" i="4"/>
  <c r="AB40" i="4"/>
  <c r="Z40" i="4"/>
  <c r="V40" i="4"/>
  <c r="T40" i="4"/>
  <c r="R40" i="4"/>
  <c r="N40" i="4"/>
  <c r="L40" i="4"/>
  <c r="J40" i="4"/>
  <c r="BK39" i="4"/>
  <c r="BF39" i="4"/>
  <c r="BB39" i="4"/>
  <c r="AZ39" i="4"/>
  <c r="AX39" i="4"/>
  <c r="AT39" i="4"/>
  <c r="AR39" i="4"/>
  <c r="AP39" i="4"/>
  <c r="AL39" i="4"/>
  <c r="AJ39" i="4"/>
  <c r="AH39" i="4"/>
  <c r="AD39" i="4"/>
  <c r="AB39" i="4"/>
  <c r="Z39" i="4"/>
  <c r="V39" i="4"/>
  <c r="T39" i="4"/>
  <c r="R39" i="4"/>
  <c r="N39" i="4"/>
  <c r="L39" i="4"/>
  <c r="J39" i="4"/>
  <c r="BK38" i="4"/>
  <c r="BF38" i="4"/>
  <c r="BB38" i="4"/>
  <c r="AZ38" i="4"/>
  <c r="AX38" i="4"/>
  <c r="AT38" i="4"/>
  <c r="AR38" i="4"/>
  <c r="AP38" i="4"/>
  <c r="AL38" i="4"/>
  <c r="AJ38" i="4"/>
  <c r="AH38" i="4"/>
  <c r="AD38" i="4"/>
  <c r="AB38" i="4"/>
  <c r="Z38" i="4"/>
  <c r="V38" i="4"/>
  <c r="T38" i="4"/>
  <c r="R38" i="4"/>
  <c r="N38" i="4"/>
  <c r="L38" i="4"/>
  <c r="J38" i="4"/>
  <c r="BK37" i="4"/>
  <c r="BF37" i="4"/>
  <c r="BB37" i="4"/>
  <c r="AZ37" i="4"/>
  <c r="AX37" i="4"/>
  <c r="AT37" i="4"/>
  <c r="AR37" i="4"/>
  <c r="AP37" i="4"/>
  <c r="AL37" i="4"/>
  <c r="AJ37" i="4"/>
  <c r="AH37" i="4"/>
  <c r="AD37" i="4"/>
  <c r="AB37" i="4"/>
  <c r="Z37" i="4"/>
  <c r="V37" i="4"/>
  <c r="T37" i="4"/>
  <c r="R37" i="4"/>
  <c r="N37" i="4"/>
  <c r="L37" i="4"/>
  <c r="J37" i="4"/>
  <c r="BK36" i="4"/>
  <c r="BF36" i="4"/>
  <c r="BB36" i="4"/>
  <c r="AZ36" i="4"/>
  <c r="AX36" i="4"/>
  <c r="AT36" i="4"/>
  <c r="AR36" i="4"/>
  <c r="AP36" i="4"/>
  <c r="AL36" i="4"/>
  <c r="AJ36" i="4"/>
  <c r="AH36" i="4"/>
  <c r="AD36" i="4"/>
  <c r="AB36" i="4"/>
  <c r="Z36" i="4"/>
  <c r="V36" i="4"/>
  <c r="T36" i="4"/>
  <c r="R36" i="4"/>
  <c r="N36" i="4"/>
  <c r="L36" i="4"/>
  <c r="J36" i="4"/>
  <c r="BK35" i="4"/>
  <c r="BF35" i="4"/>
  <c r="BB35" i="4"/>
  <c r="AZ35" i="4"/>
  <c r="AX35" i="4"/>
  <c r="AT35" i="4"/>
  <c r="AR35" i="4"/>
  <c r="AP35" i="4"/>
  <c r="AL35" i="4"/>
  <c r="AJ35" i="4"/>
  <c r="AH35" i="4"/>
  <c r="AD35" i="4"/>
  <c r="AB35" i="4"/>
  <c r="Z35" i="4"/>
  <c r="V35" i="4"/>
  <c r="T35" i="4"/>
  <c r="R35" i="4"/>
  <c r="N35" i="4"/>
  <c r="L35" i="4"/>
  <c r="J35" i="4"/>
  <c r="BK34" i="4"/>
  <c r="BF34" i="4"/>
  <c r="BB34" i="4"/>
  <c r="AZ34" i="4"/>
  <c r="AX34" i="4"/>
  <c r="AT34" i="4"/>
  <c r="AR34" i="4"/>
  <c r="AP34" i="4"/>
  <c r="AL34" i="4"/>
  <c r="AJ34" i="4"/>
  <c r="AH34" i="4"/>
  <c r="AD34" i="4"/>
  <c r="AB34" i="4"/>
  <c r="Z34" i="4"/>
  <c r="V34" i="4"/>
  <c r="T34" i="4"/>
  <c r="R34" i="4"/>
  <c r="N34" i="4"/>
  <c r="L34" i="4"/>
  <c r="J34" i="4"/>
  <c r="BK33" i="4"/>
  <c r="BF33" i="4"/>
  <c r="BB33" i="4"/>
  <c r="AZ33" i="4"/>
  <c r="AX33" i="4"/>
  <c r="AT33" i="4"/>
  <c r="AR33" i="4"/>
  <c r="AP33" i="4"/>
  <c r="AL33" i="4"/>
  <c r="AJ33" i="4"/>
  <c r="AH33" i="4"/>
  <c r="AD33" i="4"/>
  <c r="AB33" i="4"/>
  <c r="Z33" i="4"/>
  <c r="V33" i="4"/>
  <c r="T33" i="4"/>
  <c r="R33" i="4"/>
  <c r="N33" i="4"/>
  <c r="L33" i="4"/>
  <c r="J33" i="4"/>
  <c r="BK32" i="4"/>
  <c r="BF32" i="4"/>
  <c r="BB32" i="4"/>
  <c r="AZ32" i="4"/>
  <c r="AX32" i="4"/>
  <c r="AT32" i="4"/>
  <c r="AR32" i="4"/>
  <c r="AP32" i="4"/>
  <c r="AL32" i="4"/>
  <c r="AJ32" i="4"/>
  <c r="AH32" i="4"/>
  <c r="AD32" i="4"/>
  <c r="AB32" i="4"/>
  <c r="Z32" i="4"/>
  <c r="V32" i="4"/>
  <c r="T32" i="4"/>
  <c r="R32" i="4"/>
  <c r="N32" i="4"/>
  <c r="L32" i="4"/>
  <c r="J32" i="4"/>
  <c r="BK31" i="4"/>
  <c r="BF31" i="4"/>
  <c r="BB31" i="4"/>
  <c r="AZ31" i="4"/>
  <c r="AX31" i="4"/>
  <c r="AT31" i="4"/>
  <c r="AR31" i="4"/>
  <c r="AP31" i="4"/>
  <c r="AL31" i="4"/>
  <c r="AJ31" i="4"/>
  <c r="AH31" i="4"/>
  <c r="AD31" i="4"/>
  <c r="AB31" i="4"/>
  <c r="Z31" i="4"/>
  <c r="V31" i="4"/>
  <c r="T31" i="4"/>
  <c r="R31" i="4"/>
  <c r="N31" i="4"/>
  <c r="L31" i="4"/>
  <c r="J31" i="4"/>
  <c r="BK30" i="4"/>
  <c r="BF30" i="4"/>
  <c r="BB30" i="4"/>
  <c r="AZ30" i="4"/>
  <c r="AX30" i="4"/>
  <c r="AT30" i="4"/>
  <c r="AR30" i="4"/>
  <c r="AP30" i="4"/>
  <c r="AL30" i="4"/>
  <c r="AJ30" i="4"/>
  <c r="AH30" i="4"/>
  <c r="AD30" i="4"/>
  <c r="AB30" i="4"/>
  <c r="Z30" i="4"/>
  <c r="V30" i="4"/>
  <c r="T30" i="4"/>
  <c r="R30" i="4"/>
  <c r="N30" i="4"/>
  <c r="L30" i="4"/>
  <c r="J30" i="4"/>
  <c r="BK29" i="4"/>
  <c r="AP29" i="4"/>
  <c r="AL29" i="4"/>
  <c r="AJ29" i="4"/>
  <c r="AH29" i="4"/>
  <c r="AD29" i="4"/>
  <c r="AB29" i="4"/>
  <c r="Z29" i="4"/>
  <c r="V29" i="4"/>
  <c r="T29" i="4"/>
  <c r="R29" i="4"/>
  <c r="N29" i="4"/>
  <c r="L29" i="4"/>
  <c r="J29" i="4"/>
  <c r="BK28" i="4"/>
  <c r="BF28" i="4"/>
  <c r="BB28" i="4"/>
  <c r="AZ28" i="4"/>
  <c r="AX28" i="4"/>
  <c r="AT28" i="4"/>
  <c r="AR28" i="4"/>
  <c r="AP28" i="4"/>
  <c r="AL28" i="4"/>
  <c r="AJ28" i="4"/>
  <c r="AH28" i="4"/>
  <c r="AD28" i="4"/>
  <c r="AB28" i="4"/>
  <c r="Z28" i="4"/>
  <c r="V28" i="4"/>
  <c r="T28" i="4"/>
  <c r="R28" i="4"/>
  <c r="N28" i="4"/>
  <c r="L28" i="4"/>
  <c r="J28" i="4"/>
  <c r="BK27" i="4"/>
  <c r="BF27" i="4"/>
  <c r="BB27" i="4"/>
  <c r="AZ27" i="4"/>
  <c r="AX27" i="4"/>
  <c r="AT27" i="4"/>
  <c r="AR27" i="4"/>
  <c r="AL27" i="4"/>
  <c r="AJ27" i="4"/>
  <c r="AD27" i="4"/>
  <c r="AB27" i="4"/>
  <c r="Z27" i="4"/>
  <c r="V27" i="4"/>
  <c r="T27" i="4"/>
  <c r="R27" i="4"/>
  <c r="N27" i="4"/>
  <c r="L27" i="4"/>
  <c r="J27" i="4"/>
  <c r="BK26" i="4"/>
  <c r="AX26" i="4"/>
  <c r="AT26" i="4"/>
  <c r="AR26" i="4"/>
  <c r="AP26" i="4"/>
  <c r="AL26" i="4"/>
  <c r="AJ26" i="4"/>
  <c r="AH26" i="4"/>
  <c r="AD26" i="4"/>
  <c r="AB26" i="4"/>
  <c r="Z26" i="4"/>
  <c r="V26" i="4"/>
  <c r="T26" i="4"/>
  <c r="R26" i="4"/>
  <c r="N26" i="4"/>
  <c r="L26" i="4"/>
  <c r="J26" i="4"/>
  <c r="BF25" i="4"/>
  <c r="BB25" i="4"/>
  <c r="AZ25" i="4"/>
  <c r="AX25" i="4"/>
  <c r="AT25" i="4"/>
  <c r="AR25" i="4"/>
  <c r="AP25" i="4"/>
  <c r="AL25" i="4"/>
  <c r="AJ25" i="4"/>
  <c r="AH25" i="4"/>
  <c r="AD25" i="4"/>
  <c r="AB25" i="4"/>
  <c r="Z25" i="4"/>
  <c r="V25" i="4"/>
  <c r="T25" i="4"/>
  <c r="R25" i="4"/>
  <c r="N25" i="4"/>
  <c r="L25" i="4"/>
  <c r="BK24" i="4"/>
  <c r="BF24" i="4"/>
  <c r="BB24" i="4"/>
  <c r="AZ24" i="4"/>
  <c r="AX24" i="4"/>
  <c r="AT24" i="4"/>
  <c r="AR24" i="4"/>
  <c r="AP24" i="4"/>
  <c r="AL24" i="4"/>
  <c r="AJ24" i="4"/>
  <c r="AH24" i="4"/>
  <c r="AD24" i="4"/>
  <c r="AB24" i="4"/>
  <c r="Z24" i="4"/>
  <c r="V24" i="4"/>
  <c r="T24" i="4"/>
  <c r="R24" i="4"/>
  <c r="N24" i="4"/>
  <c r="L24" i="4"/>
  <c r="J24" i="4"/>
  <c r="BK23" i="4"/>
  <c r="BF23" i="4"/>
  <c r="BB23" i="4"/>
  <c r="AZ23" i="4"/>
  <c r="AX23" i="4"/>
  <c r="AT23" i="4"/>
  <c r="AR23" i="4"/>
  <c r="AL23" i="4"/>
  <c r="AJ23" i="4"/>
  <c r="AH23" i="4"/>
  <c r="AD23" i="4"/>
  <c r="AB23" i="4"/>
  <c r="Z23" i="4"/>
  <c r="V23" i="4"/>
  <c r="T23" i="4"/>
  <c r="R23" i="4"/>
  <c r="N23" i="4"/>
  <c r="L23" i="4"/>
  <c r="J23" i="4"/>
  <c r="BK22" i="4"/>
  <c r="BF22" i="4"/>
  <c r="BB22" i="4"/>
  <c r="AZ22" i="4"/>
  <c r="AX22" i="4"/>
  <c r="AT22" i="4"/>
  <c r="AR22" i="4"/>
  <c r="AP22" i="4"/>
  <c r="AL22" i="4"/>
  <c r="AJ22" i="4"/>
  <c r="AH22" i="4"/>
  <c r="AD22" i="4"/>
  <c r="AB22" i="4"/>
  <c r="Z22" i="4"/>
  <c r="V22" i="4"/>
  <c r="T22" i="4"/>
  <c r="R22" i="4"/>
  <c r="N22" i="4"/>
  <c r="L22" i="4"/>
  <c r="J22" i="4"/>
  <c r="BK21" i="4"/>
  <c r="BF21" i="4"/>
  <c r="BB21" i="4"/>
  <c r="AZ21" i="4"/>
  <c r="AX21" i="4"/>
  <c r="AT21" i="4"/>
  <c r="AR21" i="4"/>
  <c r="AP21" i="4"/>
  <c r="AL21" i="4"/>
  <c r="AJ21" i="4"/>
  <c r="AH21" i="4"/>
  <c r="AD21" i="4"/>
  <c r="AB21" i="4"/>
  <c r="Z21" i="4"/>
  <c r="V21" i="4"/>
  <c r="T21" i="4"/>
  <c r="R21" i="4"/>
  <c r="N21" i="4"/>
  <c r="L21" i="4"/>
  <c r="J21" i="4"/>
  <c r="BK20" i="4"/>
  <c r="BF20" i="4"/>
  <c r="BB20" i="4"/>
  <c r="AZ20" i="4"/>
  <c r="AX20" i="4"/>
  <c r="AT20" i="4"/>
  <c r="AR20" i="4"/>
  <c r="AP20" i="4"/>
  <c r="AL20" i="4"/>
  <c r="AJ20" i="4"/>
  <c r="AH20" i="4"/>
  <c r="AD20" i="4"/>
  <c r="AB20" i="4"/>
  <c r="Z20" i="4"/>
  <c r="V20" i="4"/>
  <c r="T20" i="4"/>
  <c r="R20" i="4"/>
  <c r="N20" i="4"/>
  <c r="L20" i="4"/>
  <c r="J20" i="4"/>
  <c r="BK19" i="4"/>
  <c r="BF19" i="4"/>
  <c r="BB19" i="4"/>
  <c r="AZ19" i="4"/>
  <c r="AX19" i="4"/>
  <c r="AT19" i="4"/>
  <c r="AR19" i="4"/>
  <c r="AJ19" i="4"/>
  <c r="AH19" i="4"/>
  <c r="AD19" i="4"/>
  <c r="AB19" i="4"/>
  <c r="Z19" i="4"/>
  <c r="V19" i="4"/>
  <c r="T19" i="4"/>
  <c r="R19" i="4"/>
  <c r="N19" i="4"/>
  <c r="L19" i="4"/>
  <c r="J19" i="4"/>
  <c r="BK18" i="4"/>
  <c r="BF18" i="4"/>
  <c r="BB18" i="4"/>
  <c r="AZ18" i="4"/>
  <c r="AX18" i="4"/>
  <c r="AT18" i="4"/>
  <c r="AR18" i="4"/>
  <c r="AP18" i="4"/>
  <c r="AL18" i="4"/>
  <c r="AJ18" i="4"/>
  <c r="AH18" i="4"/>
  <c r="AD18" i="4"/>
  <c r="AB18" i="4"/>
  <c r="Z18" i="4"/>
  <c r="V18" i="4"/>
  <c r="T18" i="4"/>
  <c r="R18" i="4"/>
  <c r="N18" i="4"/>
  <c r="L18" i="4"/>
  <c r="J18" i="4"/>
  <c r="BK17" i="4"/>
  <c r="BF17" i="4"/>
  <c r="BB17" i="4"/>
  <c r="AZ17" i="4"/>
  <c r="AX17" i="4"/>
  <c r="AT17" i="4"/>
  <c r="AR17" i="4"/>
  <c r="AP17" i="4"/>
  <c r="AL17" i="4"/>
  <c r="AJ17" i="4"/>
  <c r="AH17" i="4"/>
  <c r="AD17" i="4"/>
  <c r="AB17" i="4"/>
  <c r="Z17" i="4"/>
  <c r="V17" i="4"/>
  <c r="T17" i="4"/>
  <c r="R17" i="4"/>
  <c r="N17" i="4"/>
  <c r="L17" i="4"/>
  <c r="J17" i="4"/>
  <c r="BK16" i="4"/>
  <c r="BF16" i="4"/>
  <c r="BB16" i="4"/>
  <c r="AZ16" i="4"/>
  <c r="AX16" i="4"/>
  <c r="AT16" i="4"/>
  <c r="AR16" i="4"/>
  <c r="AP16" i="4"/>
  <c r="AL16" i="4"/>
  <c r="AJ16" i="4"/>
  <c r="AH16" i="4"/>
  <c r="AD16" i="4"/>
  <c r="AB16" i="4"/>
  <c r="Z16" i="4"/>
  <c r="V16" i="4"/>
  <c r="T16" i="4"/>
  <c r="R16" i="4"/>
  <c r="N16" i="4"/>
  <c r="L16" i="4"/>
  <c r="J16" i="4"/>
  <c r="BK15" i="4"/>
  <c r="BF15" i="4"/>
  <c r="BB15" i="4"/>
  <c r="AZ15" i="4"/>
  <c r="AX15" i="4"/>
  <c r="AT15" i="4"/>
  <c r="AR15" i="4"/>
  <c r="AP15" i="4"/>
  <c r="AL15" i="4"/>
  <c r="AJ15" i="4"/>
  <c r="AD15" i="4"/>
  <c r="AB15" i="4"/>
  <c r="Z15" i="4"/>
  <c r="V15" i="4"/>
  <c r="T15" i="4"/>
  <c r="R15" i="4"/>
  <c r="N15" i="4"/>
  <c r="L15" i="4"/>
  <c r="J15" i="4"/>
  <c r="BK14" i="4"/>
  <c r="BF14" i="4"/>
  <c r="BB14" i="4"/>
  <c r="AZ14" i="4"/>
  <c r="AX14" i="4"/>
  <c r="AT14" i="4"/>
  <c r="AR14" i="4"/>
  <c r="AP14" i="4"/>
  <c r="AL14" i="4"/>
  <c r="AJ14" i="4"/>
  <c r="AH14" i="4"/>
  <c r="AD14" i="4"/>
  <c r="AB14" i="4"/>
  <c r="Z14" i="4"/>
  <c r="V14" i="4"/>
  <c r="T14" i="4"/>
  <c r="R14" i="4"/>
  <c r="N14" i="4"/>
  <c r="L14" i="4"/>
  <c r="J14" i="4"/>
  <c r="BK13" i="4"/>
  <c r="BF13" i="4"/>
  <c r="BB13" i="4"/>
  <c r="AZ13" i="4"/>
  <c r="AX13" i="4"/>
  <c r="AT13" i="4"/>
  <c r="AR13" i="4"/>
  <c r="AP13" i="4"/>
  <c r="AL13" i="4"/>
  <c r="AJ13" i="4"/>
  <c r="AH13" i="4"/>
  <c r="AD13" i="4"/>
  <c r="AB13" i="4"/>
  <c r="Z13" i="4"/>
  <c r="V13" i="4"/>
  <c r="T13" i="4"/>
  <c r="R13" i="4"/>
  <c r="N13" i="4"/>
  <c r="L13" i="4"/>
  <c r="J13" i="4"/>
  <c r="BK12" i="4"/>
  <c r="BF12" i="4"/>
  <c r="BB12" i="4"/>
  <c r="AZ12" i="4"/>
  <c r="AX12" i="4"/>
  <c r="AT12" i="4"/>
  <c r="AR12" i="4"/>
  <c r="AH12" i="4"/>
  <c r="AD12" i="4"/>
  <c r="AB12" i="4"/>
  <c r="Z12" i="4"/>
  <c r="V12" i="4"/>
  <c r="T12" i="4"/>
  <c r="R12" i="4"/>
  <c r="N12" i="4"/>
  <c r="L12" i="4"/>
  <c r="J12" i="4"/>
  <c r="BF11" i="4"/>
  <c r="BB11" i="4"/>
  <c r="AZ11" i="4"/>
  <c r="AX11" i="4"/>
  <c r="AT11" i="4"/>
  <c r="AR11" i="4"/>
  <c r="AP11" i="4"/>
  <c r="AL11" i="4"/>
  <c r="AJ11" i="4"/>
  <c r="AH11" i="4"/>
  <c r="AD11" i="4"/>
  <c r="AB11" i="4"/>
  <c r="Z11" i="4"/>
  <c r="V11" i="4"/>
  <c r="T11" i="4"/>
  <c r="R11" i="4"/>
  <c r="N11" i="4"/>
  <c r="L11" i="4"/>
  <c r="BF10" i="4"/>
  <c r="BB10" i="4"/>
  <c r="AZ10" i="4"/>
  <c r="AX10" i="4"/>
  <c r="AT10" i="4"/>
  <c r="AR10" i="4"/>
  <c r="AP10" i="4"/>
  <c r="AL10" i="4"/>
  <c r="AJ10" i="4"/>
  <c r="AD10" i="4"/>
  <c r="AB10" i="4"/>
  <c r="V10" i="4"/>
  <c r="T10" i="4"/>
  <c r="R10" i="4"/>
  <c r="N10" i="4"/>
  <c r="L10" i="4"/>
  <c r="J10" i="4"/>
  <c r="BF9" i="4"/>
  <c r="BB9" i="4"/>
  <c r="AZ9" i="4"/>
  <c r="AX9" i="4"/>
  <c r="AT9" i="4"/>
  <c r="AR9" i="4"/>
  <c r="AP9" i="4"/>
  <c r="AL9" i="4"/>
  <c r="AJ9" i="4"/>
  <c r="AH9" i="4"/>
  <c r="AD9" i="4"/>
  <c r="AB9" i="4"/>
  <c r="Z9" i="4"/>
  <c r="V9" i="4"/>
  <c r="T9" i="4"/>
  <c r="R9" i="4"/>
  <c r="N9" i="4"/>
  <c r="L9" i="4"/>
  <c r="J9" i="4"/>
  <c r="AZ8" i="4"/>
  <c r="AX8" i="4"/>
  <c r="AT8" i="4"/>
  <c r="AR8" i="4"/>
  <c r="AP8" i="4"/>
  <c r="AL8" i="4"/>
  <c r="AJ8" i="4"/>
  <c r="AH8" i="4"/>
  <c r="AD8" i="4"/>
  <c r="AB8" i="4"/>
  <c r="Z8" i="4"/>
  <c r="V8" i="4"/>
  <c r="T8" i="4"/>
  <c r="R8" i="4"/>
  <c r="N8" i="4"/>
  <c r="L8" i="4"/>
  <c r="J8" i="4"/>
  <c r="BK7" i="4"/>
  <c r="BF7" i="4"/>
  <c r="BB7" i="4"/>
  <c r="AZ7" i="4"/>
  <c r="AX7" i="4"/>
  <c r="AT7" i="4"/>
  <c r="AR7" i="4"/>
  <c r="AH7" i="4"/>
  <c r="AD7" i="4"/>
  <c r="AB7" i="4"/>
  <c r="Z7" i="4"/>
  <c r="V7" i="4"/>
  <c r="T7" i="4"/>
  <c r="R7" i="4"/>
  <c r="N7" i="4"/>
  <c r="L7" i="4"/>
  <c r="J7" i="4"/>
  <c r="BK6" i="4"/>
  <c r="BF6" i="4"/>
  <c r="BB6" i="4"/>
  <c r="AZ6" i="4"/>
  <c r="AX6" i="4"/>
  <c r="AT6" i="4"/>
  <c r="AR6" i="4"/>
  <c r="AP6" i="4"/>
  <c r="AL6" i="4"/>
  <c r="AJ6" i="4"/>
  <c r="AH6" i="4"/>
  <c r="AD6" i="4"/>
  <c r="AB6" i="4"/>
  <c r="Z6" i="4"/>
  <c r="V6" i="4"/>
  <c r="T6" i="4"/>
  <c r="R6" i="4"/>
  <c r="N6" i="4"/>
  <c r="L6" i="4"/>
  <c r="J6" i="4"/>
  <c r="BK5" i="4"/>
  <c r="BF5" i="4"/>
  <c r="BB5" i="4"/>
  <c r="AZ5" i="4"/>
  <c r="AP5" i="4"/>
  <c r="AL5" i="4"/>
  <c r="AJ5" i="4"/>
  <c r="AH5" i="4"/>
  <c r="AD5" i="4"/>
  <c r="AB5" i="4"/>
  <c r="Z5" i="4"/>
  <c r="V5" i="4"/>
  <c r="T5" i="4"/>
  <c r="R5" i="4"/>
  <c r="N5" i="4"/>
  <c r="L5" i="4"/>
  <c r="J5" i="4"/>
  <c r="BK4" i="4"/>
  <c r="BF4" i="4"/>
  <c r="BB4" i="4"/>
  <c r="AZ4" i="4"/>
  <c r="AX4" i="4"/>
  <c r="AT4" i="4"/>
  <c r="AR4" i="4"/>
  <c r="AP4" i="4"/>
  <c r="AL4" i="4"/>
  <c r="AJ4" i="4"/>
  <c r="AH4" i="4"/>
  <c r="AD4" i="4"/>
  <c r="AB4" i="4"/>
  <c r="Z4" i="4"/>
  <c r="V4" i="4"/>
  <c r="T4" i="4"/>
  <c r="R4" i="4"/>
  <c r="N4" i="4"/>
  <c r="L4" i="4"/>
  <c r="J4" i="4"/>
  <c r="BK3" i="4"/>
  <c r="BF3" i="4"/>
  <c r="BB3" i="4"/>
  <c r="AZ3" i="4"/>
  <c r="AX3" i="4"/>
  <c r="AT3" i="4"/>
  <c r="AR3" i="4"/>
  <c r="AP3" i="4"/>
  <c r="AL3" i="4"/>
  <c r="AJ3" i="4"/>
  <c r="AH3" i="4"/>
  <c r="AD3" i="4"/>
  <c r="AB3" i="4"/>
  <c r="Z3" i="4"/>
  <c r="V3" i="4"/>
  <c r="T3" i="4"/>
  <c r="R3" i="4"/>
  <c r="N3" i="4"/>
  <c r="L3" i="4"/>
  <c r="J3" i="4"/>
  <c r="B7" i="3"/>
  <c r="M28" i="6"/>
  <c r="K28" i="6"/>
  <c r="M27" i="6"/>
  <c r="K27" i="6"/>
  <c r="M21" i="6"/>
  <c r="K21" i="6"/>
  <c r="H21" i="6"/>
  <c r="E21" i="6"/>
  <c r="C21" i="6"/>
  <c r="B21" i="6"/>
  <c r="H20" i="6"/>
  <c r="E20" i="6"/>
  <c r="C20" i="6"/>
  <c r="B20" i="6"/>
  <c r="H19" i="6"/>
  <c r="E19" i="6"/>
  <c r="C19" i="6"/>
  <c r="B19" i="6"/>
  <c r="H18" i="6"/>
  <c r="E18" i="6"/>
  <c r="C18" i="6"/>
  <c r="B18" i="6"/>
  <c r="C11" i="6"/>
  <c r="C10" i="6"/>
  <c r="K9" i="6"/>
  <c r="C9" i="6"/>
  <c r="BC63" i="2"/>
  <c r="AY63" i="2"/>
  <c r="AW63" i="2"/>
  <c r="AS63" i="2"/>
  <c r="AQ63" i="2"/>
  <c r="AK63" i="2"/>
  <c r="AF63" i="2"/>
  <c r="AG63" i="2" s="1"/>
  <c r="AB63" i="2"/>
  <c r="Z63" i="2"/>
  <c r="AM63" i="2" s="1"/>
  <c r="V63" i="2"/>
  <c r="T63" i="2"/>
  <c r="P63" i="2"/>
  <c r="N63" i="2"/>
  <c r="J63" i="2"/>
  <c r="H63" i="2"/>
  <c r="BC62" i="2"/>
  <c r="AW62" i="2"/>
  <c r="AQ62" i="2"/>
  <c r="AK62" i="2"/>
  <c r="AF62" i="2"/>
  <c r="AB62" i="2"/>
  <c r="Z62" i="2"/>
  <c r="AY62" i="2" s="1"/>
  <c r="V62" i="2"/>
  <c r="T62" i="2"/>
  <c r="P62" i="2"/>
  <c r="N62" i="2"/>
  <c r="J62" i="2"/>
  <c r="H62" i="2"/>
  <c r="BC61" i="2"/>
  <c r="AY61" i="2"/>
  <c r="AW61" i="2"/>
  <c r="AS61" i="2"/>
  <c r="AQ61" i="2"/>
  <c r="AM61" i="2"/>
  <c r="AK61" i="2"/>
  <c r="AF61" i="2"/>
  <c r="AG61" i="2" s="1"/>
  <c r="AB61" i="2"/>
  <c r="Z61" i="2"/>
  <c r="V61" i="2"/>
  <c r="T61" i="2"/>
  <c r="P61" i="2"/>
  <c r="N61" i="2"/>
  <c r="J61" i="2"/>
  <c r="H61" i="2"/>
  <c r="BC60" i="2"/>
  <c r="AY60" i="2"/>
  <c r="AW60" i="2"/>
  <c r="AQ60" i="2"/>
  <c r="AK60" i="2"/>
  <c r="AF60" i="2"/>
  <c r="AG60" i="2" s="1"/>
  <c r="AB60" i="2"/>
  <c r="Z60" i="2"/>
  <c r="AS60" i="2" s="1"/>
  <c r="V60" i="2"/>
  <c r="T60" i="2"/>
  <c r="P60" i="2"/>
  <c r="N60" i="2"/>
  <c r="J60" i="2"/>
  <c r="H60" i="2"/>
  <c r="BC59" i="2"/>
  <c r="AW59" i="2"/>
  <c r="AQ59" i="2"/>
  <c r="AK59" i="2"/>
  <c r="AF59" i="2"/>
  <c r="AB59" i="2"/>
  <c r="Z59" i="2"/>
  <c r="AY59" i="2" s="1"/>
  <c r="V59" i="2"/>
  <c r="T59" i="2"/>
  <c r="P59" i="2"/>
  <c r="N59" i="2"/>
  <c r="J59" i="2"/>
  <c r="H59" i="2"/>
  <c r="BC58" i="2"/>
  <c r="AY58" i="2"/>
  <c r="AW58" i="2"/>
  <c r="AS58" i="2"/>
  <c r="AQ58" i="2"/>
  <c r="AK58" i="2"/>
  <c r="AF58" i="2"/>
  <c r="AG58" i="2" s="1"/>
  <c r="AB58" i="2"/>
  <c r="Z58" i="2"/>
  <c r="AM58" i="2" s="1"/>
  <c r="V58" i="2"/>
  <c r="T58" i="2"/>
  <c r="P58" i="2"/>
  <c r="N58" i="2"/>
  <c r="J58" i="2"/>
  <c r="H58" i="2"/>
  <c r="BC57" i="2"/>
  <c r="AY57" i="2"/>
  <c r="AW57" i="2"/>
  <c r="AQ57" i="2"/>
  <c r="AK57" i="2"/>
  <c r="AF57" i="2"/>
  <c r="AG57" i="2" s="1"/>
  <c r="AB57" i="2"/>
  <c r="Z57" i="2"/>
  <c r="AS57" i="2" s="1"/>
  <c r="V57" i="2"/>
  <c r="T57" i="2"/>
  <c r="P57" i="2"/>
  <c r="N57" i="2"/>
  <c r="J57" i="2"/>
  <c r="H57" i="2"/>
  <c r="BC56" i="2"/>
  <c r="AY56" i="2"/>
  <c r="AW56" i="2"/>
  <c r="AS56" i="2"/>
  <c r="AQ56" i="2"/>
  <c r="AM56" i="2"/>
  <c r="AK56" i="2"/>
  <c r="AF56" i="2"/>
  <c r="AG56" i="2" s="1"/>
  <c r="AB56" i="2"/>
  <c r="Z56" i="2"/>
  <c r="V56" i="2"/>
  <c r="T56" i="2"/>
  <c r="P56" i="2"/>
  <c r="N56" i="2"/>
  <c r="J56" i="2"/>
  <c r="H56" i="2"/>
  <c r="BC55" i="2"/>
  <c r="AY55" i="2"/>
  <c r="AW55" i="2"/>
  <c r="AS55" i="2"/>
  <c r="AQ55" i="2"/>
  <c r="AM55" i="2"/>
  <c r="AK55" i="2"/>
  <c r="AF55" i="2"/>
  <c r="AG55" i="2" s="1"/>
  <c r="AB55" i="2"/>
  <c r="Z55" i="2"/>
  <c r="V55" i="2"/>
  <c r="T55" i="2"/>
  <c r="P55" i="2"/>
  <c r="N55" i="2"/>
  <c r="J55" i="2"/>
  <c r="H55" i="2"/>
  <c r="BC54" i="2"/>
  <c r="AY54" i="2"/>
  <c r="AW54" i="2"/>
  <c r="AS54" i="2"/>
  <c r="AQ54" i="2"/>
  <c r="AM54" i="2"/>
  <c r="AK54" i="2"/>
  <c r="AF54" i="2"/>
  <c r="AG54" i="2" s="1"/>
  <c r="AB54" i="2"/>
  <c r="Z54" i="2"/>
  <c r="V54" i="2"/>
  <c r="T54" i="2"/>
  <c r="P54" i="2"/>
  <c r="N54" i="2"/>
  <c r="J54" i="2"/>
  <c r="H54" i="2"/>
  <c r="BC53" i="2"/>
  <c r="AY53" i="2"/>
  <c r="AW53" i="2"/>
  <c r="AS53" i="2"/>
  <c r="AQ53" i="2"/>
  <c r="AK53" i="2"/>
  <c r="AF53" i="2"/>
  <c r="AG53" i="2" s="1"/>
  <c r="AB53" i="2"/>
  <c r="Z53" i="2"/>
  <c r="AM53" i="2" s="1"/>
  <c r="V53" i="2"/>
  <c r="T53" i="2"/>
  <c r="P53" i="2"/>
  <c r="N53" i="2"/>
  <c r="J53" i="2"/>
  <c r="H53" i="2"/>
  <c r="BC52" i="2"/>
  <c r="AY52" i="2"/>
  <c r="AW52" i="2"/>
  <c r="AS52" i="2"/>
  <c r="AQ52" i="2"/>
  <c r="AM52" i="2"/>
  <c r="AK52" i="2"/>
  <c r="AF52" i="2"/>
  <c r="AG52" i="2" s="1"/>
  <c r="AB52" i="2"/>
  <c r="Z52" i="2"/>
  <c r="V52" i="2"/>
  <c r="T52" i="2"/>
  <c r="P52" i="2"/>
  <c r="N52" i="2"/>
  <c r="J52" i="2"/>
  <c r="H52" i="2"/>
  <c r="BC51" i="2"/>
  <c r="AY51" i="2"/>
  <c r="AW51" i="2"/>
  <c r="AS51" i="2"/>
  <c r="AQ51" i="2"/>
  <c r="AM51" i="2"/>
  <c r="AK51" i="2"/>
  <c r="AF51" i="2"/>
  <c r="AG51" i="2" s="1"/>
  <c r="AB51" i="2"/>
  <c r="Z51" i="2"/>
  <c r="V51" i="2"/>
  <c r="T51" i="2"/>
  <c r="P51" i="2"/>
  <c r="N51" i="2"/>
  <c r="J51" i="2"/>
  <c r="H51" i="2"/>
  <c r="BC50" i="2"/>
  <c r="AY50" i="2"/>
  <c r="AW50" i="2"/>
  <c r="AS50" i="2"/>
  <c r="AQ50" i="2"/>
  <c r="AM50" i="2"/>
  <c r="AK50" i="2"/>
  <c r="AF50" i="2"/>
  <c r="AG50" i="2" s="1"/>
  <c r="AB50" i="2"/>
  <c r="Z50" i="2"/>
  <c r="V50" i="2"/>
  <c r="T50" i="2"/>
  <c r="P50" i="2"/>
  <c r="N50" i="2"/>
  <c r="J50" i="2"/>
  <c r="H50" i="2"/>
  <c r="BC49" i="2"/>
  <c r="AW49" i="2"/>
  <c r="AQ49" i="2"/>
  <c r="AK49" i="2"/>
  <c r="AF49" i="2"/>
  <c r="AB49" i="2"/>
  <c r="Z49" i="2"/>
  <c r="AY49" i="2" s="1"/>
  <c r="V49" i="2"/>
  <c r="T49" i="2"/>
  <c r="P49" i="2"/>
  <c r="N49" i="2"/>
  <c r="J49" i="2"/>
  <c r="H49" i="2"/>
  <c r="BC48" i="2"/>
  <c r="AY48" i="2"/>
  <c r="AW48" i="2"/>
  <c r="AQ48" i="2"/>
  <c r="AK48" i="2"/>
  <c r="AF48" i="2"/>
  <c r="AG48" i="2" s="1"/>
  <c r="AB48" i="2"/>
  <c r="Z48" i="2"/>
  <c r="AS48" i="2" s="1"/>
  <c r="V48" i="2"/>
  <c r="T48" i="2"/>
  <c r="P48" i="2"/>
  <c r="N48" i="2"/>
  <c r="J48" i="2"/>
  <c r="H48" i="2"/>
  <c r="BC47" i="2"/>
  <c r="AY47" i="2"/>
  <c r="AW47" i="2"/>
  <c r="AS47" i="2"/>
  <c r="AQ47" i="2"/>
  <c r="AM47" i="2"/>
  <c r="AK47" i="2"/>
  <c r="AF47" i="2"/>
  <c r="AG47" i="2" s="1"/>
  <c r="AB47" i="2"/>
  <c r="Z47" i="2"/>
  <c r="V47" i="2"/>
  <c r="T47" i="2"/>
  <c r="P47" i="2"/>
  <c r="N47" i="2"/>
  <c r="J47" i="2"/>
  <c r="H47" i="2"/>
  <c r="BC46" i="2"/>
  <c r="AY46" i="2"/>
  <c r="AW46" i="2"/>
  <c r="AS46" i="2"/>
  <c r="AQ46" i="2"/>
  <c r="AM46" i="2"/>
  <c r="AK46" i="2"/>
  <c r="AF46" i="2"/>
  <c r="AG46" i="2" s="1"/>
  <c r="AB46" i="2"/>
  <c r="Z46" i="2"/>
  <c r="V46" i="2"/>
  <c r="T46" i="2"/>
  <c r="P46" i="2"/>
  <c r="N46" i="2"/>
  <c r="J46" i="2"/>
  <c r="H46" i="2"/>
  <c r="BC45" i="2"/>
  <c r="AY45" i="2"/>
  <c r="AW45" i="2"/>
  <c r="AQ45" i="2"/>
  <c r="AK45" i="2"/>
  <c r="AF45" i="2"/>
  <c r="AG45" i="2" s="1"/>
  <c r="AB45" i="2"/>
  <c r="Z45" i="2"/>
  <c r="AS45" i="2" s="1"/>
  <c r="V45" i="2"/>
  <c r="T45" i="2"/>
  <c r="P45" i="2"/>
  <c r="N45" i="2"/>
  <c r="J45" i="2"/>
  <c r="H45" i="2"/>
  <c r="BC44" i="2"/>
  <c r="AY44" i="2"/>
  <c r="AW44" i="2"/>
  <c r="AS44" i="2"/>
  <c r="AQ44" i="2"/>
  <c r="AK44" i="2"/>
  <c r="AF44" i="2"/>
  <c r="AG44" i="2" s="1"/>
  <c r="AB44" i="2"/>
  <c r="Z44" i="2"/>
  <c r="AM44" i="2" s="1"/>
  <c r="V44" i="2"/>
  <c r="T44" i="2"/>
  <c r="P44" i="2"/>
  <c r="N44" i="2"/>
  <c r="J44" i="2"/>
  <c r="H44" i="2"/>
  <c r="BC43" i="2"/>
  <c r="AY43" i="2"/>
  <c r="AW43" i="2"/>
  <c r="AS43" i="2"/>
  <c r="AQ43" i="2"/>
  <c r="AM43" i="2"/>
  <c r="AK43" i="2"/>
  <c r="AF43" i="2"/>
  <c r="AG43" i="2" s="1"/>
  <c r="AB43" i="2"/>
  <c r="Z43" i="2"/>
  <c r="V43" i="2"/>
  <c r="T43" i="2"/>
  <c r="P43" i="2"/>
  <c r="N43" i="2"/>
  <c r="J43" i="2"/>
  <c r="H43" i="2"/>
  <c r="BC42" i="2"/>
  <c r="AY42" i="2"/>
  <c r="AW42" i="2"/>
  <c r="AS42" i="2"/>
  <c r="AQ42" i="2"/>
  <c r="AM42" i="2"/>
  <c r="AK42" i="2"/>
  <c r="AF42" i="2"/>
  <c r="AG42" i="2" s="1"/>
  <c r="AB42" i="2"/>
  <c r="Z42" i="2"/>
  <c r="V42" i="2"/>
  <c r="T42" i="2"/>
  <c r="P42" i="2"/>
  <c r="N42" i="2"/>
  <c r="J42" i="2"/>
  <c r="H42" i="2"/>
  <c r="BC41" i="2"/>
  <c r="AY41" i="2"/>
  <c r="AW41" i="2"/>
  <c r="AS41" i="2"/>
  <c r="AQ41" i="2"/>
  <c r="AM41" i="2"/>
  <c r="AK41" i="2"/>
  <c r="AF41" i="2"/>
  <c r="AG41" i="2" s="1"/>
  <c r="AB41" i="2"/>
  <c r="Z41" i="2"/>
  <c r="V41" i="2"/>
  <c r="T41" i="2"/>
  <c r="P41" i="2"/>
  <c r="N41" i="2"/>
  <c r="J41" i="2"/>
  <c r="H41" i="2"/>
  <c r="BC40" i="2"/>
  <c r="AY40" i="2"/>
  <c r="AW40" i="2"/>
  <c r="AQ40" i="2"/>
  <c r="AK40" i="2"/>
  <c r="AF40" i="2"/>
  <c r="AG40" i="2" s="1"/>
  <c r="AB40" i="2"/>
  <c r="Z40" i="2"/>
  <c r="AS40" i="2" s="1"/>
  <c r="V40" i="2"/>
  <c r="T40" i="2"/>
  <c r="P40" i="2"/>
  <c r="N40" i="2"/>
  <c r="J40" i="2"/>
  <c r="H40" i="2"/>
  <c r="BC39" i="2"/>
  <c r="AY39" i="2"/>
  <c r="AW39" i="2"/>
  <c r="AS39" i="2"/>
  <c r="AQ39" i="2"/>
  <c r="AM39" i="2"/>
  <c r="AK39" i="2"/>
  <c r="AF39" i="2"/>
  <c r="AG39" i="2" s="1"/>
  <c r="AB39" i="2"/>
  <c r="Z39" i="2"/>
  <c r="V39" i="2"/>
  <c r="T39" i="2"/>
  <c r="P39" i="2"/>
  <c r="N39" i="2"/>
  <c r="J39" i="2"/>
  <c r="H39" i="2"/>
  <c r="BC38" i="2"/>
  <c r="AY38" i="2"/>
  <c r="AW38" i="2"/>
  <c r="AQ38" i="2"/>
  <c r="AK38" i="2"/>
  <c r="AF38" i="2"/>
  <c r="AG38" i="2" s="1"/>
  <c r="AB38" i="2"/>
  <c r="Z38" i="2"/>
  <c r="AS38" i="2" s="1"/>
  <c r="V38" i="2"/>
  <c r="T38" i="2"/>
  <c r="P38" i="2"/>
  <c r="N38" i="2"/>
  <c r="J38" i="2"/>
  <c r="H38" i="2"/>
  <c r="BC37" i="2"/>
  <c r="AY37" i="2"/>
  <c r="AW37" i="2"/>
  <c r="AS37" i="2"/>
  <c r="AQ37" i="2"/>
  <c r="AK37" i="2"/>
  <c r="AF37" i="2"/>
  <c r="AG37" i="2" s="1"/>
  <c r="AB37" i="2"/>
  <c r="Z37" i="2"/>
  <c r="AM37" i="2" s="1"/>
  <c r="V37" i="2"/>
  <c r="T37" i="2"/>
  <c r="P37" i="2"/>
  <c r="N37" i="2"/>
  <c r="J37" i="2"/>
  <c r="H37" i="2"/>
  <c r="BC36" i="2"/>
  <c r="AY36" i="2"/>
  <c r="AW36" i="2"/>
  <c r="AS36" i="2"/>
  <c r="AQ36" i="2"/>
  <c r="AM36" i="2"/>
  <c r="AK36" i="2"/>
  <c r="AF36" i="2"/>
  <c r="AG36" i="2" s="1"/>
  <c r="AB36" i="2"/>
  <c r="Z36" i="2"/>
  <c r="V36" i="2"/>
  <c r="T36" i="2"/>
  <c r="P36" i="2"/>
  <c r="N36" i="2"/>
  <c r="J36" i="2"/>
  <c r="H36" i="2"/>
  <c r="BC35" i="2"/>
  <c r="AY35" i="2"/>
  <c r="AW35" i="2"/>
  <c r="AS35" i="2"/>
  <c r="AQ35" i="2"/>
  <c r="AK35" i="2"/>
  <c r="AF35" i="2"/>
  <c r="AG35" i="2" s="1"/>
  <c r="AB35" i="2"/>
  <c r="Z35" i="2"/>
  <c r="AM35" i="2" s="1"/>
  <c r="V35" i="2"/>
  <c r="T35" i="2"/>
  <c r="P35" i="2"/>
  <c r="N35" i="2"/>
  <c r="J35" i="2"/>
  <c r="H35" i="2"/>
  <c r="BC34" i="2"/>
  <c r="AY34" i="2"/>
  <c r="AW34" i="2"/>
  <c r="AS34" i="2"/>
  <c r="AQ34" i="2"/>
  <c r="AK34" i="2"/>
  <c r="AF34" i="2"/>
  <c r="AG34" i="2" s="1"/>
  <c r="AB34" i="2"/>
  <c r="Z34" i="2"/>
  <c r="AM34" i="2" s="1"/>
  <c r="V34" i="2"/>
  <c r="T34" i="2"/>
  <c r="P34" i="2"/>
  <c r="N34" i="2"/>
  <c r="J34" i="2"/>
  <c r="H34" i="2"/>
  <c r="BC33" i="2"/>
  <c r="AY33" i="2"/>
  <c r="AW33" i="2"/>
  <c r="AS33" i="2"/>
  <c r="AQ33" i="2"/>
  <c r="AM33" i="2"/>
  <c r="AK33" i="2"/>
  <c r="AF33" i="2"/>
  <c r="AG33" i="2" s="1"/>
  <c r="AB33" i="2"/>
  <c r="Z33" i="2"/>
  <c r="V33" i="2"/>
  <c r="T33" i="2"/>
  <c r="P33" i="2"/>
  <c r="N33" i="2"/>
  <c r="J33" i="2"/>
  <c r="H33" i="2"/>
  <c r="BC32" i="2"/>
  <c r="AW32" i="2"/>
  <c r="AQ32" i="2"/>
  <c r="AK32" i="2"/>
  <c r="AF32" i="2"/>
  <c r="AB32" i="2"/>
  <c r="Z32" i="2"/>
  <c r="AY32" i="2" s="1"/>
  <c r="V32" i="2"/>
  <c r="T32" i="2"/>
  <c r="P32" i="2"/>
  <c r="N32" i="2"/>
  <c r="J32" i="2"/>
  <c r="H32" i="2"/>
  <c r="BC31" i="2"/>
  <c r="AY31" i="2"/>
  <c r="AW31" i="2"/>
  <c r="AQ31" i="2"/>
  <c r="AK31" i="2"/>
  <c r="AF31" i="2"/>
  <c r="AG31" i="2" s="1"/>
  <c r="AB31" i="2"/>
  <c r="Z31" i="2"/>
  <c r="AS31" i="2" s="1"/>
  <c r="V31" i="2"/>
  <c r="T31" i="2"/>
  <c r="P31" i="2"/>
  <c r="N31" i="2"/>
  <c r="J31" i="2"/>
  <c r="H31" i="2"/>
  <c r="BC30" i="2"/>
  <c r="AY30" i="2"/>
  <c r="AW30" i="2"/>
  <c r="AS30" i="2"/>
  <c r="AQ30" i="2"/>
  <c r="AK30" i="2"/>
  <c r="AF30" i="2"/>
  <c r="AG30" i="2" s="1"/>
  <c r="AB30" i="2"/>
  <c r="Z30" i="2"/>
  <c r="AM30" i="2" s="1"/>
  <c r="V30" i="2"/>
  <c r="T30" i="2"/>
  <c r="P30" i="2"/>
  <c r="N30" i="2"/>
  <c r="J30" i="2"/>
  <c r="H30" i="2"/>
  <c r="BC29" i="2"/>
  <c r="AY29" i="2"/>
  <c r="AW29" i="2"/>
  <c r="AS29" i="2"/>
  <c r="AQ29" i="2"/>
  <c r="AK29" i="2"/>
  <c r="AF29" i="2"/>
  <c r="AG29" i="2" s="1"/>
  <c r="AB29" i="2"/>
  <c r="Z29" i="2"/>
  <c r="AM29" i="2" s="1"/>
  <c r="V29" i="2"/>
  <c r="T29" i="2"/>
  <c r="P29" i="2"/>
  <c r="N29" i="2"/>
  <c r="J29" i="2"/>
  <c r="H29" i="2"/>
  <c r="BC28" i="2"/>
  <c r="AY28" i="2"/>
  <c r="AW28" i="2"/>
  <c r="AQ28" i="2"/>
  <c r="AK28" i="2"/>
  <c r="AF28" i="2"/>
  <c r="AG28" i="2" s="1"/>
  <c r="AB28" i="2"/>
  <c r="Z28" i="2"/>
  <c r="AS28" i="2" s="1"/>
  <c r="V28" i="2"/>
  <c r="T28" i="2"/>
  <c r="P28" i="2"/>
  <c r="N28" i="2"/>
  <c r="J28" i="2"/>
  <c r="H28" i="2"/>
  <c r="BC27" i="2"/>
  <c r="AY27" i="2"/>
  <c r="AW27" i="2"/>
  <c r="AS27" i="2"/>
  <c r="AQ27" i="2"/>
  <c r="AK27" i="2"/>
  <c r="AF27" i="2"/>
  <c r="AG27" i="2" s="1"/>
  <c r="AB27" i="2"/>
  <c r="Z27" i="2"/>
  <c r="AM27" i="2" s="1"/>
  <c r="V27" i="2"/>
  <c r="T27" i="2"/>
  <c r="P27" i="2"/>
  <c r="N27" i="2"/>
  <c r="J27" i="2"/>
  <c r="H27" i="2"/>
  <c r="BC26" i="2"/>
  <c r="AW26" i="2"/>
  <c r="AQ26" i="2"/>
  <c r="AK26" i="2"/>
  <c r="AF26" i="2"/>
  <c r="AB26" i="2"/>
  <c r="Z26" i="2"/>
  <c r="AY26" i="2" s="1"/>
  <c r="V26" i="2"/>
  <c r="T26" i="2"/>
  <c r="P26" i="2"/>
  <c r="N26" i="2"/>
  <c r="J26" i="2"/>
  <c r="H26" i="2"/>
  <c r="BC25" i="2"/>
  <c r="AW25" i="2"/>
  <c r="AQ25" i="2"/>
  <c r="AK25" i="2"/>
  <c r="AF25" i="2"/>
  <c r="AB25" i="2"/>
  <c r="Z25" i="2"/>
  <c r="AY25" i="2" s="1"/>
  <c r="V25" i="2"/>
  <c r="T25" i="2"/>
  <c r="P25" i="2"/>
  <c r="N25" i="2"/>
  <c r="J25" i="2"/>
  <c r="H25" i="2"/>
  <c r="BC24" i="2"/>
  <c r="AY24" i="2"/>
  <c r="AW24" i="2"/>
  <c r="AS24" i="2"/>
  <c r="AQ24" i="2"/>
  <c r="AK24" i="2"/>
  <c r="AF24" i="2"/>
  <c r="AG24" i="2" s="1"/>
  <c r="AB24" i="2"/>
  <c r="Z24" i="2"/>
  <c r="AM24" i="2" s="1"/>
  <c r="V24" i="2"/>
  <c r="T24" i="2"/>
  <c r="P24" i="2"/>
  <c r="N24" i="2"/>
  <c r="J24" i="2"/>
  <c r="H24" i="2"/>
  <c r="BC23" i="2"/>
  <c r="AY23" i="2"/>
  <c r="AW23" i="2"/>
  <c r="AS23" i="2"/>
  <c r="AQ23" i="2"/>
  <c r="AK23" i="2"/>
  <c r="AF23" i="2"/>
  <c r="AG23" i="2" s="1"/>
  <c r="AB23" i="2"/>
  <c r="Z23" i="2"/>
  <c r="AM23" i="2" s="1"/>
  <c r="V23" i="2"/>
  <c r="T23" i="2"/>
  <c r="P23" i="2"/>
  <c r="N23" i="2"/>
  <c r="J23" i="2"/>
  <c r="H23" i="2"/>
  <c r="BC22" i="2"/>
  <c r="AY22" i="2"/>
  <c r="AW22" i="2"/>
  <c r="AS22" i="2"/>
  <c r="AQ22" i="2"/>
  <c r="AM22" i="2"/>
  <c r="AK22" i="2"/>
  <c r="AF22" i="2"/>
  <c r="AG22" i="2" s="1"/>
  <c r="AB22" i="2"/>
  <c r="Z22" i="2"/>
  <c r="V22" i="2"/>
  <c r="T22" i="2"/>
  <c r="P22" i="2"/>
  <c r="N22" i="2"/>
  <c r="J22" i="2"/>
  <c r="H22" i="2"/>
  <c r="BC21" i="2"/>
  <c r="AY21" i="2"/>
  <c r="AW21" i="2"/>
  <c r="AS21" i="2"/>
  <c r="AQ21" i="2"/>
  <c r="AK21" i="2"/>
  <c r="AF21" i="2"/>
  <c r="AG21" i="2" s="1"/>
  <c r="AB21" i="2"/>
  <c r="Z21" i="2"/>
  <c r="AM21" i="2" s="1"/>
  <c r="V21" i="2"/>
  <c r="T21" i="2"/>
  <c r="P21" i="2"/>
  <c r="N21" i="2"/>
  <c r="J21" i="2"/>
  <c r="H21" i="2"/>
  <c r="BC20" i="2"/>
  <c r="AY20" i="2"/>
  <c r="AW20" i="2"/>
  <c r="AS20" i="2"/>
  <c r="AQ20" i="2"/>
  <c r="AM20" i="2"/>
  <c r="AK20" i="2"/>
  <c r="AF20" i="2"/>
  <c r="AG20" i="2" s="1"/>
  <c r="AB20" i="2"/>
  <c r="Z20" i="2"/>
  <c r="V20" i="2"/>
  <c r="T20" i="2"/>
  <c r="P20" i="2"/>
  <c r="N20" i="2"/>
  <c r="J20" i="2"/>
  <c r="H20" i="2"/>
  <c r="BC19" i="2"/>
  <c r="AY19" i="2"/>
  <c r="AW19" i="2"/>
  <c r="AS19" i="2"/>
  <c r="AQ19" i="2"/>
  <c r="AK19" i="2"/>
  <c r="AF19" i="2"/>
  <c r="AG19" i="2" s="1"/>
  <c r="AB19" i="2"/>
  <c r="Z19" i="2"/>
  <c r="AM19" i="2" s="1"/>
  <c r="V19" i="2"/>
  <c r="T19" i="2"/>
  <c r="P19" i="2"/>
  <c r="N19" i="2"/>
  <c r="J19" i="2"/>
  <c r="H19" i="2"/>
  <c r="BC18" i="2"/>
  <c r="AY18" i="2"/>
  <c r="AW18" i="2"/>
  <c r="AS18" i="2"/>
  <c r="AQ18" i="2"/>
  <c r="AM18" i="2"/>
  <c r="AK18" i="2"/>
  <c r="AF18" i="2"/>
  <c r="AG18" i="2" s="1"/>
  <c r="AB18" i="2"/>
  <c r="Z18" i="2"/>
  <c r="V18" i="2"/>
  <c r="T18" i="2"/>
  <c r="P18" i="2"/>
  <c r="N18" i="2"/>
  <c r="J18" i="2"/>
  <c r="H18" i="2"/>
  <c r="BC17" i="2"/>
  <c r="AY17" i="2"/>
  <c r="AW17" i="2"/>
  <c r="AS17" i="2"/>
  <c r="AQ17" i="2"/>
  <c r="AM17" i="2"/>
  <c r="AK17" i="2"/>
  <c r="AF17" i="2"/>
  <c r="AG17" i="2" s="1"/>
  <c r="AB17" i="2"/>
  <c r="Z17" i="2"/>
  <c r="V17" i="2"/>
  <c r="T17" i="2"/>
  <c r="P17" i="2"/>
  <c r="N17" i="2"/>
  <c r="J17" i="2"/>
  <c r="H17" i="2"/>
  <c r="BC16" i="2"/>
  <c r="AY16" i="2"/>
  <c r="AW16" i="2"/>
  <c r="AQ16" i="2"/>
  <c r="AK16" i="2"/>
  <c r="AF16" i="2"/>
  <c r="AG16" i="2" s="1"/>
  <c r="AB16" i="2"/>
  <c r="Z16" i="2"/>
  <c r="AS16" i="2" s="1"/>
  <c r="V16" i="2"/>
  <c r="T16" i="2"/>
  <c r="P16" i="2"/>
  <c r="N16" i="2"/>
  <c r="J16" i="2"/>
  <c r="H16" i="2"/>
  <c r="BC15" i="2"/>
  <c r="AY15" i="2"/>
  <c r="AW15" i="2"/>
  <c r="AS15" i="2"/>
  <c r="AQ15" i="2"/>
  <c r="AK15" i="2"/>
  <c r="AF15" i="2"/>
  <c r="AG15" i="2" s="1"/>
  <c r="AB15" i="2"/>
  <c r="Z15" i="2"/>
  <c r="AM15" i="2" s="1"/>
  <c r="V15" i="2"/>
  <c r="T15" i="2"/>
  <c r="P15" i="2"/>
  <c r="N15" i="2"/>
  <c r="J15" i="2"/>
  <c r="H15" i="2"/>
  <c r="BC14" i="2"/>
  <c r="AY14" i="2"/>
  <c r="AW14" i="2"/>
  <c r="AQ14" i="2"/>
  <c r="AK14" i="2"/>
  <c r="AF14" i="2"/>
  <c r="AG14" i="2" s="1"/>
  <c r="AB14" i="2"/>
  <c r="Z14" i="2"/>
  <c r="AS14" i="2" s="1"/>
  <c r="V14" i="2"/>
  <c r="T14" i="2"/>
  <c r="P14" i="2"/>
  <c r="N14" i="2"/>
  <c r="J14" i="2"/>
  <c r="H14" i="2"/>
  <c r="BC13" i="2"/>
  <c r="AY13" i="2"/>
  <c r="AW13" i="2"/>
  <c r="AS13" i="2"/>
  <c r="AQ13" i="2"/>
  <c r="AK13" i="2"/>
  <c r="AF13" i="2"/>
  <c r="AG13" i="2" s="1"/>
  <c r="AB13" i="2"/>
  <c r="Z13" i="2"/>
  <c r="AM13" i="2" s="1"/>
  <c r="V13" i="2"/>
  <c r="T13" i="2"/>
  <c r="P13" i="2"/>
  <c r="N13" i="2"/>
  <c r="J13" i="2"/>
  <c r="H13" i="2"/>
  <c r="BC12" i="2"/>
  <c r="AY12" i="2"/>
  <c r="AW12" i="2"/>
  <c r="AS12" i="2"/>
  <c r="AQ12" i="2"/>
  <c r="AM12" i="2"/>
  <c r="AK12" i="2"/>
  <c r="AF12" i="2"/>
  <c r="AG12" i="2" s="1"/>
  <c r="AB12" i="2"/>
  <c r="Z12" i="2"/>
  <c r="V12" i="2"/>
  <c r="T12" i="2"/>
  <c r="P12" i="2"/>
  <c r="N12" i="2"/>
  <c r="J12" i="2"/>
  <c r="H12" i="2"/>
  <c r="BC11" i="2"/>
  <c r="AY11" i="2"/>
  <c r="AW11" i="2"/>
  <c r="AQ11" i="2"/>
  <c r="AK11" i="2"/>
  <c r="AF11" i="2"/>
  <c r="AG11" i="2" s="1"/>
  <c r="AB11" i="2"/>
  <c r="Z11" i="2"/>
  <c r="AS11" i="2" s="1"/>
  <c r="V11" i="2"/>
  <c r="T11" i="2"/>
  <c r="P11" i="2"/>
  <c r="N11" i="2"/>
  <c r="J11" i="2"/>
  <c r="H11" i="2"/>
  <c r="BC10" i="2"/>
  <c r="AW10" i="2"/>
  <c r="AQ10" i="2"/>
  <c r="AK10" i="2"/>
  <c r="AF10" i="2"/>
  <c r="AB10" i="2"/>
  <c r="Z10" i="2"/>
  <c r="AY10" i="2" s="1"/>
  <c r="V10" i="2"/>
  <c r="T10" i="2"/>
  <c r="P10" i="2"/>
  <c r="N10" i="2"/>
  <c r="J10" i="2"/>
  <c r="H10" i="2"/>
  <c r="BC9" i="2"/>
  <c r="AY9" i="2"/>
  <c r="AW9" i="2"/>
  <c r="AS9" i="2"/>
  <c r="AQ9" i="2"/>
  <c r="AK9" i="2"/>
  <c r="AF9" i="2"/>
  <c r="AG9" i="2" s="1"/>
  <c r="AB9" i="2"/>
  <c r="Z9" i="2"/>
  <c r="AM9" i="2" s="1"/>
  <c r="V9" i="2"/>
  <c r="T9" i="2"/>
  <c r="P9" i="2"/>
  <c r="N9" i="2"/>
  <c r="J9" i="2"/>
  <c r="H9" i="2"/>
  <c r="BC8" i="2"/>
  <c r="AY8" i="2"/>
  <c r="AW8" i="2"/>
  <c r="AS8" i="2"/>
  <c r="AQ8" i="2"/>
  <c r="AK8" i="2"/>
  <c r="AF8" i="2"/>
  <c r="AG8" i="2" s="1"/>
  <c r="AB8" i="2"/>
  <c r="Z8" i="2"/>
  <c r="AM8" i="2" s="1"/>
  <c r="V8" i="2"/>
  <c r="T8" i="2"/>
  <c r="P8" i="2"/>
  <c r="N8" i="2"/>
  <c r="J8" i="2"/>
  <c r="H8" i="2"/>
  <c r="BC7" i="2"/>
  <c r="AY7" i="2"/>
  <c r="AW7" i="2"/>
  <c r="AS7" i="2"/>
  <c r="AQ7" i="2"/>
  <c r="AK7" i="2"/>
  <c r="AF7" i="2"/>
  <c r="AG7" i="2" s="1"/>
  <c r="AB7" i="2"/>
  <c r="Z7" i="2"/>
  <c r="AM7" i="2" s="1"/>
  <c r="V7" i="2"/>
  <c r="T7" i="2"/>
  <c r="P7" i="2"/>
  <c r="N7" i="2"/>
  <c r="J7" i="2"/>
  <c r="H7" i="2"/>
  <c r="BC6" i="2"/>
  <c r="AY6" i="2"/>
  <c r="AW6" i="2"/>
  <c r="AS6" i="2"/>
  <c r="AQ6" i="2"/>
  <c r="AK6" i="2"/>
  <c r="AF6" i="2"/>
  <c r="AG6" i="2" s="1"/>
  <c r="AB6" i="2"/>
  <c r="Z6" i="2"/>
  <c r="AM6" i="2" s="1"/>
  <c r="V6" i="2"/>
  <c r="T6" i="2"/>
  <c r="P6" i="2"/>
  <c r="N6" i="2"/>
  <c r="J6" i="2"/>
  <c r="H6" i="2"/>
  <c r="BC5" i="2"/>
  <c r="AY5" i="2"/>
  <c r="AW5" i="2"/>
  <c r="AS5" i="2"/>
  <c r="AQ5" i="2"/>
  <c r="AK5" i="2"/>
  <c r="AF5" i="2"/>
  <c r="AG5" i="2" s="1"/>
  <c r="AB5" i="2"/>
  <c r="Z5" i="2"/>
  <c r="AM5" i="2" s="1"/>
  <c r="V5" i="2"/>
  <c r="T5" i="2"/>
  <c r="P5" i="2"/>
  <c r="N5" i="2"/>
  <c r="J5" i="2"/>
  <c r="H5" i="2"/>
  <c r="BC4" i="2"/>
  <c r="AY4" i="2"/>
  <c r="AW4" i="2"/>
  <c r="AS4" i="2"/>
  <c r="AQ4" i="2"/>
  <c r="AK4" i="2"/>
  <c r="AF4" i="2"/>
  <c r="AG4" i="2" s="1"/>
  <c r="AB4" i="2"/>
  <c r="Z4" i="2"/>
  <c r="AM4" i="2" s="1"/>
  <c r="V4" i="2"/>
  <c r="T4" i="2"/>
  <c r="P4" i="2"/>
  <c r="N4" i="2"/>
  <c r="J4" i="2"/>
  <c r="H4" i="2"/>
  <c r="BC3" i="2"/>
  <c r="AW3" i="2"/>
  <c r="AQ3" i="2"/>
  <c r="AK3" i="2"/>
  <c r="AF3" i="2"/>
  <c r="AB3" i="2"/>
  <c r="Z3" i="2"/>
  <c r="AY3" i="2" s="1"/>
  <c r="V3" i="2"/>
  <c r="T3" i="2"/>
  <c r="P3" i="2"/>
  <c r="N3" i="2"/>
  <c r="J3" i="2"/>
  <c r="H3" i="2"/>
  <c r="G300" i="1"/>
  <c r="F300" i="1"/>
  <c r="E300" i="1"/>
  <c r="D300" i="1"/>
  <c r="G299" i="1"/>
  <c r="F299" i="1"/>
  <c r="E299" i="1"/>
  <c r="D299" i="1"/>
  <c r="G298" i="1"/>
  <c r="F298" i="1"/>
  <c r="E298" i="1"/>
  <c r="D298" i="1"/>
  <c r="G297" i="1"/>
  <c r="F297" i="1"/>
  <c r="E297" i="1"/>
  <c r="D297" i="1"/>
  <c r="G296" i="1"/>
  <c r="F296" i="1"/>
  <c r="E296" i="1"/>
  <c r="D296" i="1"/>
  <c r="G295" i="1"/>
  <c r="F295" i="1"/>
  <c r="E295" i="1"/>
  <c r="D295" i="1"/>
  <c r="G294" i="1"/>
  <c r="F294" i="1"/>
  <c r="E294" i="1"/>
  <c r="D294" i="1"/>
  <c r="G293" i="1"/>
  <c r="F293" i="1"/>
  <c r="E293" i="1"/>
  <c r="D293" i="1"/>
  <c r="G292" i="1"/>
  <c r="F292" i="1"/>
  <c r="E292" i="1"/>
  <c r="D292" i="1"/>
  <c r="G291" i="1"/>
  <c r="F291" i="1"/>
  <c r="E291" i="1"/>
  <c r="D291" i="1"/>
  <c r="G290" i="1"/>
  <c r="F290" i="1"/>
  <c r="E290" i="1"/>
  <c r="D290" i="1"/>
  <c r="G289" i="1"/>
  <c r="F289" i="1"/>
  <c r="E289" i="1"/>
  <c r="D289" i="1"/>
  <c r="G288" i="1"/>
  <c r="F288" i="1"/>
  <c r="E288" i="1"/>
  <c r="D288" i="1"/>
  <c r="G287" i="1"/>
  <c r="F287" i="1"/>
  <c r="E287" i="1"/>
  <c r="D287" i="1"/>
  <c r="G286" i="1"/>
  <c r="F286" i="1"/>
  <c r="E286" i="1"/>
  <c r="D286" i="1"/>
  <c r="G285" i="1"/>
  <c r="F285" i="1"/>
  <c r="E285" i="1"/>
  <c r="D285" i="1"/>
  <c r="G284" i="1"/>
  <c r="F284" i="1"/>
  <c r="E284" i="1"/>
  <c r="D284" i="1"/>
  <c r="G283" i="1"/>
  <c r="F283" i="1"/>
  <c r="E283" i="1"/>
  <c r="D283" i="1"/>
  <c r="G282" i="1"/>
  <c r="F282" i="1"/>
  <c r="E282" i="1"/>
  <c r="D282" i="1"/>
  <c r="G281" i="1"/>
  <c r="F281" i="1"/>
  <c r="E281" i="1"/>
  <c r="D281" i="1"/>
  <c r="G280" i="1"/>
  <c r="F280" i="1"/>
  <c r="E280" i="1"/>
  <c r="D280" i="1"/>
  <c r="G279" i="1"/>
  <c r="F279" i="1"/>
  <c r="E279" i="1"/>
  <c r="D279" i="1"/>
  <c r="G278" i="1"/>
  <c r="F278" i="1"/>
  <c r="E278" i="1"/>
  <c r="D278" i="1"/>
  <c r="G277" i="1"/>
  <c r="F277" i="1"/>
  <c r="E277" i="1"/>
  <c r="D277" i="1"/>
  <c r="G276" i="1"/>
  <c r="F276" i="1"/>
  <c r="E276" i="1"/>
  <c r="D276" i="1"/>
  <c r="G275" i="1"/>
  <c r="F275" i="1"/>
  <c r="E275" i="1"/>
  <c r="D275" i="1"/>
  <c r="G274" i="1"/>
  <c r="F274" i="1"/>
  <c r="E274" i="1"/>
  <c r="D274" i="1"/>
  <c r="G273" i="1"/>
  <c r="F273" i="1"/>
  <c r="E273" i="1"/>
  <c r="D273" i="1"/>
  <c r="G272" i="1"/>
  <c r="F272" i="1"/>
  <c r="E272" i="1"/>
  <c r="D272" i="1"/>
  <c r="G271" i="1"/>
  <c r="F271" i="1"/>
  <c r="E271" i="1"/>
  <c r="D271" i="1"/>
  <c r="G270" i="1"/>
  <c r="F270" i="1"/>
  <c r="E270" i="1"/>
  <c r="D270" i="1"/>
  <c r="G269" i="1"/>
  <c r="F269" i="1"/>
  <c r="E269" i="1"/>
  <c r="D269" i="1"/>
  <c r="G268" i="1"/>
  <c r="F268" i="1"/>
  <c r="E268" i="1"/>
  <c r="D268" i="1"/>
  <c r="G267" i="1"/>
  <c r="F267" i="1"/>
  <c r="E267" i="1"/>
  <c r="D267" i="1"/>
  <c r="G266" i="1"/>
  <c r="F266" i="1"/>
  <c r="E266" i="1"/>
  <c r="D266" i="1"/>
  <c r="G265" i="1"/>
  <c r="F265" i="1"/>
  <c r="E265" i="1"/>
  <c r="D265" i="1"/>
  <c r="G264" i="1"/>
  <c r="F264" i="1"/>
  <c r="E264" i="1"/>
  <c r="D264" i="1"/>
  <c r="G263" i="1"/>
  <c r="F263" i="1"/>
  <c r="E263" i="1"/>
  <c r="D263" i="1"/>
  <c r="G262" i="1"/>
  <c r="F262" i="1"/>
  <c r="E262" i="1"/>
  <c r="D262" i="1"/>
  <c r="G261" i="1"/>
  <c r="F261" i="1"/>
  <c r="E261" i="1"/>
  <c r="D261" i="1"/>
  <c r="G260" i="1"/>
  <c r="F260" i="1"/>
  <c r="E260" i="1"/>
  <c r="D260" i="1"/>
  <c r="G259" i="1"/>
  <c r="F259" i="1"/>
  <c r="E259" i="1"/>
  <c r="D259" i="1"/>
  <c r="G258" i="1"/>
  <c r="F258" i="1"/>
  <c r="E258" i="1"/>
  <c r="D258" i="1"/>
  <c r="G257" i="1"/>
  <c r="F257" i="1"/>
  <c r="E257" i="1"/>
  <c r="D257" i="1"/>
  <c r="G256" i="1"/>
  <c r="F256" i="1"/>
  <c r="E256" i="1"/>
  <c r="D256" i="1"/>
  <c r="G255" i="1"/>
  <c r="F255" i="1"/>
  <c r="E255" i="1"/>
  <c r="D255" i="1"/>
  <c r="G254" i="1"/>
  <c r="F254" i="1"/>
  <c r="E254" i="1"/>
  <c r="D254" i="1"/>
  <c r="G253" i="1"/>
  <c r="F253" i="1"/>
  <c r="E253" i="1"/>
  <c r="D253" i="1"/>
  <c r="G252" i="1"/>
  <c r="F252" i="1"/>
  <c r="E252" i="1"/>
  <c r="D252" i="1"/>
  <c r="G251" i="1"/>
  <c r="F251" i="1"/>
  <c r="E251" i="1"/>
  <c r="D251" i="1"/>
  <c r="G250" i="1"/>
  <c r="F250" i="1"/>
  <c r="E250" i="1"/>
  <c r="D250" i="1"/>
  <c r="G249" i="1"/>
  <c r="F249" i="1"/>
  <c r="E249" i="1"/>
  <c r="D249" i="1"/>
  <c r="G248" i="1"/>
  <c r="F248" i="1"/>
  <c r="E248" i="1"/>
  <c r="D248" i="1"/>
  <c r="G247" i="1"/>
  <c r="F247" i="1"/>
  <c r="E247" i="1"/>
  <c r="D247" i="1"/>
  <c r="G246" i="1"/>
  <c r="F246" i="1"/>
  <c r="E246" i="1"/>
  <c r="D246" i="1"/>
  <c r="G245" i="1"/>
  <c r="F245" i="1"/>
  <c r="E245" i="1"/>
  <c r="D245" i="1"/>
  <c r="G244" i="1"/>
  <c r="F244" i="1"/>
  <c r="E244" i="1"/>
  <c r="D244" i="1"/>
  <c r="G243" i="1"/>
  <c r="F243" i="1"/>
  <c r="E243" i="1"/>
  <c r="D243" i="1"/>
  <c r="G242" i="1"/>
  <c r="F242" i="1"/>
  <c r="E242" i="1"/>
  <c r="D242" i="1"/>
  <c r="G241" i="1"/>
  <c r="F241" i="1"/>
  <c r="E241" i="1"/>
  <c r="D241" i="1"/>
  <c r="G240" i="1"/>
  <c r="F240" i="1"/>
  <c r="E240" i="1"/>
  <c r="D240" i="1"/>
  <c r="G239" i="1"/>
  <c r="F239" i="1"/>
  <c r="E239" i="1"/>
  <c r="D239" i="1"/>
  <c r="G238" i="1"/>
  <c r="F238" i="1"/>
  <c r="E238" i="1"/>
  <c r="D238" i="1"/>
  <c r="G237" i="1"/>
  <c r="F237" i="1"/>
  <c r="E237" i="1"/>
  <c r="D237" i="1"/>
  <c r="G236" i="1"/>
  <c r="F236" i="1"/>
  <c r="E236" i="1"/>
  <c r="D236" i="1"/>
  <c r="G235" i="1"/>
  <c r="F235" i="1"/>
  <c r="E235" i="1"/>
  <c r="D235" i="1"/>
  <c r="G234" i="1"/>
  <c r="F234" i="1"/>
  <c r="E234" i="1"/>
  <c r="D234" i="1"/>
  <c r="G233" i="1"/>
  <c r="F233" i="1"/>
  <c r="E233" i="1"/>
  <c r="D233" i="1"/>
  <c r="G232" i="1"/>
  <c r="F232" i="1"/>
  <c r="E232" i="1"/>
  <c r="D232" i="1"/>
  <c r="G231" i="1"/>
  <c r="F231" i="1"/>
  <c r="E231" i="1"/>
  <c r="D231" i="1"/>
  <c r="G230" i="1"/>
  <c r="F230" i="1"/>
  <c r="E230" i="1"/>
  <c r="D230" i="1"/>
  <c r="G229" i="1"/>
  <c r="F229" i="1"/>
  <c r="E229" i="1"/>
  <c r="D229" i="1"/>
  <c r="G228" i="1"/>
  <c r="F228" i="1"/>
  <c r="E228" i="1"/>
  <c r="D228" i="1"/>
  <c r="G227" i="1"/>
  <c r="F227" i="1"/>
  <c r="E227" i="1"/>
  <c r="D227" i="1"/>
  <c r="G226" i="1"/>
  <c r="F226" i="1"/>
  <c r="E226" i="1"/>
  <c r="D226" i="1"/>
  <c r="G225" i="1"/>
  <c r="F225" i="1"/>
  <c r="E225" i="1"/>
  <c r="D225" i="1"/>
  <c r="G224" i="1"/>
  <c r="F224" i="1"/>
  <c r="E224" i="1"/>
  <c r="D224" i="1"/>
  <c r="G223" i="1"/>
  <c r="F223" i="1"/>
  <c r="E223" i="1"/>
  <c r="D223" i="1"/>
  <c r="G222" i="1"/>
  <c r="F222" i="1"/>
  <c r="E222" i="1"/>
  <c r="D222" i="1"/>
  <c r="G221" i="1"/>
  <c r="F221" i="1"/>
  <c r="E221" i="1"/>
  <c r="D221" i="1"/>
  <c r="G220" i="1"/>
  <c r="F220" i="1"/>
  <c r="E220" i="1"/>
  <c r="D220" i="1"/>
  <c r="G219" i="1"/>
  <c r="F219" i="1"/>
  <c r="E219" i="1"/>
  <c r="D219" i="1"/>
  <c r="G218" i="1"/>
  <c r="F218" i="1"/>
  <c r="E218" i="1"/>
  <c r="D218" i="1"/>
  <c r="G217" i="1"/>
  <c r="F217" i="1"/>
  <c r="E217" i="1"/>
  <c r="D217" i="1"/>
  <c r="G216" i="1"/>
  <c r="F216" i="1"/>
  <c r="E216" i="1"/>
  <c r="D216" i="1"/>
  <c r="G215" i="1"/>
  <c r="F215" i="1"/>
  <c r="E215" i="1"/>
  <c r="D215" i="1"/>
  <c r="G214" i="1"/>
  <c r="F214" i="1"/>
  <c r="E214" i="1"/>
  <c r="D214" i="1"/>
  <c r="G213" i="1"/>
  <c r="F213" i="1"/>
  <c r="E213" i="1"/>
  <c r="D213" i="1"/>
  <c r="G212" i="1"/>
  <c r="F212" i="1"/>
  <c r="E212" i="1"/>
  <c r="D212" i="1"/>
  <c r="G211" i="1"/>
  <c r="F211" i="1"/>
  <c r="E211" i="1"/>
  <c r="D211" i="1"/>
  <c r="G210" i="1"/>
  <c r="F210" i="1"/>
  <c r="E210" i="1"/>
  <c r="D210" i="1"/>
  <c r="G209" i="1"/>
  <c r="F209" i="1"/>
  <c r="E209" i="1"/>
  <c r="D209" i="1"/>
  <c r="G208" i="1"/>
  <c r="F208" i="1"/>
  <c r="E208" i="1"/>
  <c r="D208" i="1"/>
  <c r="G207" i="1"/>
  <c r="F207" i="1"/>
  <c r="E207" i="1"/>
  <c r="D207" i="1"/>
  <c r="G206" i="1"/>
  <c r="F206" i="1"/>
  <c r="E206" i="1"/>
  <c r="D206" i="1"/>
  <c r="G205" i="1"/>
  <c r="F205" i="1"/>
  <c r="E205" i="1"/>
  <c r="D205" i="1"/>
  <c r="G204" i="1"/>
  <c r="F204" i="1"/>
  <c r="E204" i="1"/>
  <c r="D204" i="1"/>
  <c r="G203" i="1"/>
  <c r="F203" i="1"/>
  <c r="E203" i="1"/>
  <c r="D203" i="1"/>
  <c r="G202" i="1"/>
  <c r="F202" i="1"/>
  <c r="E202" i="1"/>
  <c r="D202" i="1"/>
  <c r="G201" i="1"/>
  <c r="F201" i="1"/>
  <c r="E201" i="1"/>
  <c r="D201" i="1"/>
  <c r="G200" i="1"/>
  <c r="F200" i="1"/>
  <c r="E200" i="1"/>
  <c r="D200" i="1"/>
  <c r="G199" i="1"/>
  <c r="F199" i="1"/>
  <c r="E199" i="1"/>
  <c r="D199" i="1"/>
  <c r="G198" i="1"/>
  <c r="F198" i="1"/>
  <c r="E198" i="1"/>
  <c r="D198" i="1"/>
  <c r="G197" i="1"/>
  <c r="F197" i="1"/>
  <c r="E197" i="1"/>
  <c r="D197" i="1"/>
  <c r="G196" i="1"/>
  <c r="F196" i="1"/>
  <c r="E196" i="1"/>
  <c r="D196" i="1"/>
  <c r="G195" i="1"/>
  <c r="F195" i="1"/>
  <c r="E195" i="1"/>
  <c r="D195" i="1"/>
  <c r="G194" i="1"/>
  <c r="F194" i="1"/>
  <c r="E194" i="1"/>
  <c r="D194" i="1"/>
  <c r="G193" i="1"/>
  <c r="F193" i="1"/>
  <c r="E193" i="1"/>
  <c r="D193" i="1"/>
  <c r="G192" i="1"/>
  <c r="F192" i="1"/>
  <c r="E192" i="1"/>
  <c r="D192" i="1"/>
  <c r="G191" i="1"/>
  <c r="F191" i="1"/>
  <c r="E191" i="1"/>
  <c r="D191" i="1"/>
  <c r="G190" i="1"/>
  <c r="F190" i="1"/>
  <c r="E190" i="1"/>
  <c r="D190" i="1"/>
  <c r="G189" i="1"/>
  <c r="F189" i="1"/>
  <c r="E189" i="1"/>
  <c r="D189" i="1"/>
  <c r="G188" i="1"/>
  <c r="F188" i="1"/>
  <c r="E188" i="1"/>
  <c r="D188" i="1"/>
  <c r="G187" i="1"/>
  <c r="F187" i="1"/>
  <c r="E187" i="1"/>
  <c r="D187" i="1"/>
  <c r="G186" i="1"/>
  <c r="F186" i="1"/>
  <c r="E186" i="1"/>
  <c r="D186" i="1"/>
  <c r="G185" i="1"/>
  <c r="F185" i="1"/>
  <c r="E185" i="1"/>
  <c r="D185" i="1"/>
  <c r="G184" i="1"/>
  <c r="F184" i="1"/>
  <c r="E184" i="1"/>
  <c r="D184" i="1"/>
  <c r="G183" i="1"/>
  <c r="F183" i="1"/>
  <c r="E183" i="1"/>
  <c r="D183" i="1"/>
  <c r="G182" i="1"/>
  <c r="F182" i="1"/>
  <c r="E182" i="1"/>
  <c r="D182" i="1"/>
  <c r="G181" i="1"/>
  <c r="F181" i="1"/>
  <c r="E181" i="1"/>
  <c r="D181" i="1"/>
  <c r="G180" i="1"/>
  <c r="F180" i="1"/>
  <c r="E180" i="1"/>
  <c r="D180" i="1"/>
  <c r="G179" i="1"/>
  <c r="F179" i="1"/>
  <c r="E179" i="1"/>
  <c r="D179" i="1"/>
  <c r="G178" i="1"/>
  <c r="F178" i="1"/>
  <c r="E178" i="1"/>
  <c r="D178" i="1"/>
  <c r="G177" i="1"/>
  <c r="F177" i="1"/>
  <c r="E177" i="1"/>
  <c r="D177" i="1"/>
  <c r="G176" i="1"/>
  <c r="F176" i="1"/>
  <c r="E176" i="1"/>
  <c r="D176" i="1"/>
  <c r="G175" i="1"/>
  <c r="F175" i="1"/>
  <c r="E175" i="1"/>
  <c r="D175" i="1"/>
  <c r="G174" i="1"/>
  <c r="F174" i="1"/>
  <c r="E174" i="1"/>
  <c r="D174" i="1"/>
  <c r="G173" i="1"/>
  <c r="F173" i="1"/>
  <c r="E173" i="1"/>
  <c r="D173" i="1"/>
  <c r="G172" i="1"/>
  <c r="F172" i="1"/>
  <c r="E172" i="1"/>
  <c r="D172" i="1"/>
  <c r="G171" i="1"/>
  <c r="F171" i="1"/>
  <c r="E171" i="1"/>
  <c r="D171" i="1"/>
  <c r="G170" i="1"/>
  <c r="F170" i="1"/>
  <c r="E170" i="1"/>
  <c r="D170" i="1"/>
  <c r="G169" i="1"/>
  <c r="F169" i="1"/>
  <c r="E169" i="1"/>
  <c r="D169" i="1"/>
  <c r="G168" i="1"/>
  <c r="F168" i="1"/>
  <c r="E168" i="1"/>
  <c r="D168" i="1"/>
  <c r="G167" i="1"/>
  <c r="F167" i="1"/>
  <c r="E167" i="1"/>
  <c r="D167" i="1"/>
  <c r="G166" i="1"/>
  <c r="F166" i="1"/>
  <c r="E166" i="1"/>
  <c r="D166" i="1"/>
  <c r="G165" i="1"/>
  <c r="F165" i="1"/>
  <c r="E165" i="1"/>
  <c r="D165" i="1"/>
  <c r="G164" i="1"/>
  <c r="F164" i="1"/>
  <c r="E164" i="1"/>
  <c r="D164" i="1"/>
  <c r="G163" i="1"/>
  <c r="F163" i="1"/>
  <c r="E163" i="1"/>
  <c r="D163" i="1"/>
  <c r="G162" i="1"/>
  <c r="F162" i="1"/>
  <c r="E162" i="1"/>
  <c r="D162" i="1"/>
  <c r="G161" i="1"/>
  <c r="F161" i="1"/>
  <c r="E161" i="1"/>
  <c r="D161" i="1"/>
  <c r="G160" i="1"/>
  <c r="F160" i="1"/>
  <c r="E160" i="1"/>
  <c r="D160" i="1"/>
  <c r="G159" i="1"/>
  <c r="F159" i="1"/>
  <c r="E159" i="1"/>
  <c r="D159" i="1"/>
  <c r="G158" i="1"/>
  <c r="F158" i="1"/>
  <c r="E158" i="1"/>
  <c r="D158" i="1"/>
  <c r="G157" i="1"/>
  <c r="F157" i="1"/>
  <c r="E157" i="1"/>
  <c r="D157" i="1"/>
  <c r="G156" i="1"/>
  <c r="F156" i="1"/>
  <c r="E156" i="1"/>
  <c r="D156" i="1"/>
  <c r="G155" i="1"/>
  <c r="F155" i="1"/>
  <c r="E155" i="1"/>
  <c r="D155" i="1"/>
  <c r="G154" i="1"/>
  <c r="F154" i="1"/>
  <c r="E154" i="1"/>
  <c r="D154" i="1"/>
  <c r="G153" i="1"/>
  <c r="F153" i="1"/>
  <c r="E153" i="1"/>
  <c r="D153" i="1"/>
  <c r="G152" i="1"/>
  <c r="F152" i="1"/>
  <c r="E152" i="1"/>
  <c r="D152" i="1"/>
  <c r="G151" i="1"/>
  <c r="F151" i="1"/>
  <c r="E151" i="1"/>
  <c r="D151" i="1"/>
  <c r="G150" i="1"/>
  <c r="F150" i="1"/>
  <c r="E150" i="1"/>
  <c r="D150" i="1"/>
  <c r="G149" i="1"/>
  <c r="F149" i="1"/>
  <c r="E149" i="1"/>
  <c r="D149" i="1"/>
  <c r="G148" i="1"/>
  <c r="F148" i="1"/>
  <c r="E148" i="1"/>
  <c r="D148" i="1"/>
  <c r="G147" i="1"/>
  <c r="F147" i="1"/>
  <c r="E147" i="1"/>
  <c r="D147" i="1"/>
  <c r="G146" i="1"/>
  <c r="F146" i="1"/>
  <c r="E146" i="1"/>
  <c r="D146" i="1"/>
  <c r="G145" i="1"/>
  <c r="F145" i="1"/>
  <c r="E145" i="1"/>
  <c r="D145" i="1"/>
  <c r="G144" i="1"/>
  <c r="F144" i="1"/>
  <c r="E144" i="1"/>
  <c r="D144" i="1"/>
  <c r="G143" i="1"/>
  <c r="F143" i="1"/>
  <c r="E143" i="1"/>
  <c r="D143" i="1"/>
  <c r="G142" i="1"/>
  <c r="F142" i="1"/>
  <c r="E142" i="1"/>
  <c r="D142" i="1"/>
  <c r="G141" i="1"/>
  <c r="F141" i="1"/>
  <c r="E141" i="1"/>
  <c r="D141" i="1"/>
  <c r="G140" i="1"/>
  <c r="F140" i="1"/>
  <c r="E140" i="1"/>
  <c r="D140" i="1"/>
  <c r="G139" i="1"/>
  <c r="F139" i="1"/>
  <c r="E139" i="1"/>
  <c r="D139" i="1"/>
  <c r="G138" i="1"/>
  <c r="F138" i="1"/>
  <c r="E138" i="1"/>
  <c r="D138" i="1"/>
  <c r="G137" i="1"/>
  <c r="F137" i="1"/>
  <c r="E137" i="1"/>
  <c r="D137" i="1"/>
  <c r="G136" i="1"/>
  <c r="F136" i="1"/>
  <c r="E136" i="1"/>
  <c r="D136" i="1"/>
  <c r="G135" i="1"/>
  <c r="F135" i="1"/>
  <c r="E135" i="1"/>
  <c r="D135" i="1"/>
  <c r="G134" i="1"/>
  <c r="F134" i="1"/>
  <c r="E134" i="1"/>
  <c r="D134" i="1"/>
  <c r="G133" i="1"/>
  <c r="F133" i="1"/>
  <c r="E133" i="1"/>
  <c r="D133" i="1"/>
  <c r="G132" i="1"/>
  <c r="F132" i="1"/>
  <c r="E132" i="1"/>
  <c r="D132" i="1"/>
  <c r="G131" i="1"/>
  <c r="F131" i="1"/>
  <c r="E131" i="1"/>
  <c r="D131" i="1"/>
  <c r="G130" i="1"/>
  <c r="F130" i="1"/>
  <c r="E130" i="1"/>
  <c r="D130" i="1"/>
  <c r="G129" i="1"/>
  <c r="F129" i="1"/>
  <c r="E129" i="1"/>
  <c r="D129" i="1"/>
  <c r="G128" i="1"/>
  <c r="F128" i="1"/>
  <c r="E128" i="1"/>
  <c r="D128" i="1"/>
  <c r="G127" i="1"/>
  <c r="F127" i="1"/>
  <c r="E127" i="1"/>
  <c r="D127" i="1"/>
  <c r="G126" i="1"/>
  <c r="F126" i="1"/>
  <c r="E126" i="1"/>
  <c r="D126" i="1"/>
  <c r="G125" i="1"/>
  <c r="F125" i="1"/>
  <c r="E125" i="1"/>
  <c r="D125" i="1"/>
  <c r="G124" i="1"/>
  <c r="F124" i="1"/>
  <c r="E124" i="1"/>
  <c r="D124" i="1"/>
  <c r="G123" i="1"/>
  <c r="F123" i="1"/>
  <c r="E123" i="1"/>
  <c r="D123" i="1"/>
  <c r="G122" i="1"/>
  <c r="F122" i="1"/>
  <c r="E122" i="1"/>
  <c r="D122" i="1"/>
  <c r="G121" i="1"/>
  <c r="F121" i="1"/>
  <c r="E121" i="1"/>
  <c r="D121" i="1"/>
  <c r="G120" i="1"/>
  <c r="F120" i="1"/>
  <c r="E120" i="1"/>
  <c r="D120" i="1"/>
  <c r="G119" i="1"/>
  <c r="F119" i="1"/>
  <c r="E119" i="1"/>
  <c r="D119" i="1"/>
  <c r="G118" i="1"/>
  <c r="F118" i="1"/>
  <c r="E118" i="1"/>
  <c r="D118" i="1"/>
  <c r="G117" i="1"/>
  <c r="F117" i="1"/>
  <c r="E117" i="1"/>
  <c r="D117" i="1"/>
  <c r="G116" i="1"/>
  <c r="F116" i="1"/>
  <c r="E116" i="1"/>
  <c r="D116" i="1"/>
  <c r="G115" i="1"/>
  <c r="F115" i="1"/>
  <c r="E115" i="1"/>
  <c r="D115" i="1"/>
  <c r="G114" i="1"/>
  <c r="F114" i="1"/>
  <c r="E114" i="1"/>
  <c r="D114" i="1"/>
  <c r="G113" i="1"/>
  <c r="F113" i="1"/>
  <c r="E113" i="1"/>
  <c r="D113" i="1"/>
  <c r="G112" i="1"/>
  <c r="F112" i="1"/>
  <c r="E112" i="1"/>
  <c r="D112" i="1"/>
  <c r="G111" i="1"/>
  <c r="F111" i="1"/>
  <c r="E111" i="1"/>
  <c r="D111" i="1"/>
  <c r="G110" i="1"/>
  <c r="F110" i="1"/>
  <c r="E110" i="1"/>
  <c r="D110" i="1"/>
  <c r="G109" i="1"/>
  <c r="F109" i="1"/>
  <c r="E109" i="1"/>
  <c r="D109" i="1"/>
  <c r="G108" i="1"/>
  <c r="F108" i="1"/>
  <c r="E108" i="1"/>
  <c r="D108" i="1"/>
  <c r="G107" i="1"/>
  <c r="F107" i="1"/>
  <c r="E107" i="1"/>
  <c r="D107" i="1"/>
  <c r="G106" i="1"/>
  <c r="F106" i="1"/>
  <c r="E106" i="1"/>
  <c r="D106" i="1"/>
  <c r="G105" i="1"/>
  <c r="F105" i="1"/>
  <c r="E105" i="1"/>
  <c r="D105" i="1"/>
  <c r="G104" i="1"/>
  <c r="F104" i="1"/>
  <c r="E104" i="1"/>
  <c r="D104" i="1"/>
  <c r="G103" i="1"/>
  <c r="F103" i="1"/>
  <c r="E103" i="1"/>
  <c r="D103" i="1"/>
  <c r="G102" i="1"/>
  <c r="F102" i="1"/>
  <c r="E102" i="1"/>
  <c r="D102" i="1"/>
  <c r="G101" i="1"/>
  <c r="F101" i="1"/>
  <c r="E101" i="1"/>
  <c r="D101" i="1"/>
  <c r="G100" i="1"/>
  <c r="F100" i="1"/>
  <c r="E100" i="1"/>
  <c r="D100" i="1"/>
  <c r="G99" i="1"/>
  <c r="F99" i="1"/>
  <c r="E99" i="1"/>
  <c r="D99" i="1"/>
  <c r="G98" i="1"/>
  <c r="F98" i="1"/>
  <c r="E98" i="1"/>
  <c r="D98" i="1"/>
  <c r="G97" i="1"/>
  <c r="F97" i="1"/>
  <c r="E97" i="1"/>
  <c r="D97" i="1"/>
  <c r="G96" i="1"/>
  <c r="F96" i="1"/>
  <c r="E96" i="1"/>
  <c r="D96" i="1"/>
  <c r="G95" i="1"/>
  <c r="F95" i="1"/>
  <c r="E95" i="1"/>
  <c r="D95" i="1"/>
  <c r="G94" i="1"/>
  <c r="F94" i="1"/>
  <c r="E94" i="1"/>
  <c r="D94" i="1"/>
  <c r="G93" i="1"/>
  <c r="F93" i="1"/>
  <c r="E93" i="1"/>
  <c r="D93" i="1"/>
  <c r="G92" i="1"/>
  <c r="F92" i="1"/>
  <c r="E92" i="1"/>
  <c r="D92" i="1"/>
  <c r="G91" i="1"/>
  <c r="F91" i="1"/>
  <c r="E91" i="1"/>
  <c r="D91" i="1"/>
  <c r="G90" i="1"/>
  <c r="F90" i="1"/>
  <c r="E90" i="1"/>
  <c r="D90" i="1"/>
  <c r="G89" i="1"/>
  <c r="F89" i="1"/>
  <c r="E89" i="1"/>
  <c r="D89" i="1"/>
  <c r="G88" i="1"/>
  <c r="F88" i="1"/>
  <c r="E88" i="1"/>
  <c r="D88" i="1"/>
  <c r="G87" i="1"/>
  <c r="F87" i="1"/>
  <c r="E87" i="1"/>
  <c r="D87" i="1"/>
  <c r="G86" i="1"/>
  <c r="F86" i="1"/>
  <c r="E86" i="1"/>
  <c r="D86" i="1"/>
  <c r="G85" i="1"/>
  <c r="F85" i="1"/>
  <c r="E85" i="1"/>
  <c r="D85" i="1"/>
  <c r="G84" i="1"/>
  <c r="F84" i="1"/>
  <c r="E84" i="1"/>
  <c r="D84" i="1"/>
  <c r="G83" i="1"/>
  <c r="F83" i="1"/>
  <c r="E83" i="1"/>
  <c r="D83" i="1"/>
  <c r="G82" i="1"/>
  <c r="F82" i="1"/>
  <c r="E82" i="1"/>
  <c r="D82" i="1"/>
  <c r="G81" i="1"/>
  <c r="F81" i="1"/>
  <c r="E81" i="1"/>
  <c r="D81" i="1"/>
  <c r="G80" i="1"/>
  <c r="F80" i="1"/>
  <c r="E80" i="1"/>
  <c r="D80" i="1"/>
  <c r="G79" i="1"/>
  <c r="F79" i="1"/>
  <c r="E79" i="1"/>
  <c r="D79" i="1"/>
  <c r="G78" i="1"/>
  <c r="F78" i="1"/>
  <c r="E78" i="1"/>
  <c r="D78" i="1"/>
  <c r="G77" i="1"/>
  <c r="F77" i="1"/>
  <c r="E77" i="1"/>
  <c r="D77" i="1"/>
  <c r="G76" i="1"/>
  <c r="F76" i="1"/>
  <c r="E76" i="1"/>
  <c r="D76" i="1"/>
  <c r="G75" i="1"/>
  <c r="F75" i="1"/>
  <c r="E75" i="1"/>
  <c r="D75" i="1"/>
  <c r="G74" i="1"/>
  <c r="F74" i="1"/>
  <c r="E74" i="1"/>
  <c r="D74" i="1"/>
  <c r="G73" i="1"/>
  <c r="F73" i="1"/>
  <c r="E73" i="1"/>
  <c r="D73" i="1"/>
  <c r="G72" i="1"/>
  <c r="F72" i="1"/>
  <c r="E72" i="1"/>
  <c r="D72" i="1"/>
  <c r="G71" i="1"/>
  <c r="F71" i="1"/>
  <c r="E71" i="1"/>
  <c r="D71" i="1"/>
  <c r="G70" i="1"/>
  <c r="F70" i="1"/>
  <c r="E70" i="1"/>
  <c r="D70" i="1"/>
  <c r="G69" i="1"/>
  <c r="F69" i="1"/>
  <c r="E69" i="1"/>
  <c r="D69" i="1"/>
  <c r="G68" i="1"/>
  <c r="F68" i="1"/>
  <c r="E68" i="1"/>
  <c r="D68" i="1"/>
  <c r="G67" i="1"/>
  <c r="F67" i="1"/>
  <c r="E67" i="1"/>
  <c r="D67" i="1"/>
  <c r="G66" i="1"/>
  <c r="F66" i="1"/>
  <c r="E66" i="1"/>
  <c r="D66" i="1"/>
  <c r="G65" i="1"/>
  <c r="F65" i="1"/>
  <c r="E65" i="1"/>
  <c r="D65" i="1"/>
  <c r="G64" i="1"/>
  <c r="F64" i="1"/>
  <c r="E64" i="1"/>
  <c r="D64" i="1"/>
  <c r="G63" i="1"/>
  <c r="F63" i="1"/>
  <c r="E63" i="1"/>
  <c r="D63" i="1"/>
  <c r="G62" i="1"/>
  <c r="F62" i="1"/>
  <c r="E62" i="1"/>
  <c r="D62" i="1"/>
  <c r="G61" i="1"/>
  <c r="F61" i="1"/>
  <c r="E61" i="1"/>
  <c r="D61" i="1"/>
  <c r="G60" i="1"/>
  <c r="F60" i="1"/>
  <c r="E60" i="1"/>
  <c r="D60" i="1"/>
  <c r="G59" i="1"/>
  <c r="F59" i="1"/>
  <c r="E59" i="1"/>
  <c r="D59" i="1"/>
  <c r="G58" i="1"/>
  <c r="F58" i="1"/>
  <c r="E58" i="1"/>
  <c r="D58" i="1"/>
  <c r="G57" i="1"/>
  <c r="F57" i="1"/>
  <c r="E57" i="1"/>
  <c r="D57" i="1"/>
  <c r="G56" i="1"/>
  <c r="F56" i="1"/>
  <c r="E56" i="1"/>
  <c r="D56" i="1"/>
  <c r="G55" i="1"/>
  <c r="F55" i="1"/>
  <c r="E55" i="1"/>
  <c r="D55" i="1"/>
  <c r="G54" i="1"/>
  <c r="F54" i="1"/>
  <c r="E54" i="1"/>
  <c r="D54" i="1"/>
  <c r="G53" i="1"/>
  <c r="F53" i="1"/>
  <c r="E53" i="1"/>
  <c r="D53" i="1"/>
  <c r="G52" i="1"/>
  <c r="F52" i="1"/>
  <c r="E52" i="1"/>
  <c r="D52" i="1"/>
  <c r="G51" i="1"/>
  <c r="F51" i="1"/>
  <c r="E51" i="1"/>
  <c r="D51" i="1"/>
  <c r="G50" i="1"/>
  <c r="F50" i="1"/>
  <c r="E50" i="1"/>
  <c r="D50" i="1"/>
  <c r="G49" i="1"/>
  <c r="F49" i="1"/>
  <c r="E49" i="1"/>
  <c r="D49" i="1"/>
  <c r="G48" i="1"/>
  <c r="F48" i="1"/>
  <c r="E48" i="1"/>
  <c r="D48" i="1"/>
  <c r="G47" i="1"/>
  <c r="F47" i="1"/>
  <c r="E47" i="1"/>
  <c r="D47" i="1"/>
  <c r="G46" i="1"/>
  <c r="F46" i="1"/>
  <c r="E46" i="1"/>
  <c r="D46" i="1"/>
  <c r="G45" i="1"/>
  <c r="F45" i="1"/>
  <c r="E45" i="1"/>
  <c r="D45" i="1"/>
  <c r="G44" i="1"/>
  <c r="F44" i="1"/>
  <c r="E44" i="1"/>
  <c r="D44" i="1"/>
  <c r="G43" i="1"/>
  <c r="F43" i="1"/>
  <c r="E43" i="1"/>
  <c r="D43" i="1"/>
  <c r="G42" i="1"/>
  <c r="F42" i="1"/>
  <c r="E42" i="1"/>
  <c r="D42" i="1"/>
  <c r="G41" i="1"/>
  <c r="F41" i="1"/>
  <c r="E41" i="1"/>
  <c r="D41" i="1"/>
  <c r="G40" i="1"/>
  <c r="F40" i="1"/>
  <c r="E40" i="1"/>
  <c r="D40" i="1"/>
  <c r="G39" i="1"/>
  <c r="F39" i="1"/>
  <c r="E39" i="1"/>
  <c r="D39" i="1"/>
  <c r="G38" i="1"/>
  <c r="F38" i="1"/>
  <c r="E38" i="1"/>
  <c r="D38" i="1"/>
  <c r="G37" i="1"/>
  <c r="F37" i="1"/>
  <c r="E37" i="1"/>
  <c r="D37" i="1"/>
  <c r="G36" i="1"/>
  <c r="F36" i="1"/>
  <c r="E36" i="1"/>
  <c r="D36" i="1"/>
  <c r="G35" i="1"/>
  <c r="F35" i="1"/>
  <c r="E35" i="1"/>
  <c r="D35" i="1"/>
  <c r="G34" i="1"/>
  <c r="F34" i="1"/>
  <c r="E34" i="1"/>
  <c r="D34" i="1"/>
  <c r="G33" i="1"/>
  <c r="F33" i="1"/>
  <c r="E33" i="1"/>
  <c r="D33" i="1"/>
  <c r="G32" i="1"/>
  <c r="F32" i="1"/>
  <c r="E32" i="1"/>
  <c r="D32" i="1"/>
  <c r="G31" i="1"/>
  <c r="F31" i="1"/>
  <c r="E31" i="1"/>
  <c r="D31" i="1"/>
  <c r="G30" i="1"/>
  <c r="F30" i="1"/>
  <c r="E30" i="1"/>
  <c r="D30" i="1"/>
  <c r="G29" i="1"/>
  <c r="F29" i="1"/>
  <c r="E29" i="1"/>
  <c r="D29" i="1"/>
  <c r="G28" i="1"/>
  <c r="F28" i="1"/>
  <c r="E28" i="1"/>
  <c r="D28" i="1"/>
  <c r="G27" i="1"/>
  <c r="F27" i="1"/>
  <c r="E27" i="1"/>
  <c r="D27" i="1"/>
  <c r="G26" i="1"/>
  <c r="F26" i="1"/>
  <c r="E26" i="1"/>
  <c r="D26" i="1"/>
  <c r="G25" i="1"/>
  <c r="F25" i="1"/>
  <c r="E25" i="1"/>
  <c r="D25" i="1"/>
  <c r="G24" i="1"/>
  <c r="F24" i="1"/>
  <c r="E24" i="1"/>
  <c r="D24" i="1"/>
  <c r="G23" i="1"/>
  <c r="F23" i="1"/>
  <c r="E23" i="1"/>
  <c r="D23" i="1"/>
  <c r="G22" i="1"/>
  <c r="F22" i="1"/>
  <c r="E22" i="1"/>
  <c r="D22" i="1"/>
  <c r="G21" i="1"/>
  <c r="F21" i="1"/>
  <c r="E21" i="1"/>
  <c r="D21" i="1"/>
  <c r="G20" i="1"/>
  <c r="F20" i="1"/>
  <c r="E20" i="1"/>
  <c r="D20" i="1"/>
  <c r="G19" i="1"/>
  <c r="F19" i="1"/>
  <c r="E19" i="1"/>
  <c r="D19" i="1"/>
  <c r="G18" i="1"/>
  <c r="F18" i="1"/>
  <c r="E18" i="1"/>
  <c r="D18" i="1"/>
  <c r="G17" i="1"/>
  <c r="F17" i="1"/>
  <c r="E17" i="1"/>
  <c r="D17" i="1"/>
  <c r="G16" i="1"/>
  <c r="F16" i="1"/>
  <c r="E16" i="1"/>
  <c r="D16" i="1"/>
  <c r="G15" i="1"/>
  <c r="F15" i="1"/>
  <c r="E15" i="1"/>
  <c r="D15" i="1"/>
  <c r="G14" i="1"/>
  <c r="F14" i="1"/>
  <c r="E14" i="1"/>
  <c r="D14" i="1"/>
  <c r="G13" i="1"/>
  <c r="F13" i="1"/>
  <c r="E13" i="1"/>
  <c r="D13" i="1"/>
  <c r="G12" i="1"/>
  <c r="F12" i="1"/>
  <c r="E12" i="1"/>
  <c r="D12" i="1"/>
  <c r="G11" i="1"/>
  <c r="F11" i="1"/>
  <c r="E11" i="1"/>
  <c r="D11" i="1"/>
  <c r="G10" i="1"/>
  <c r="F10" i="1"/>
  <c r="E10" i="1"/>
  <c r="D10" i="1"/>
  <c r="G9" i="1"/>
  <c r="F9" i="1"/>
  <c r="E9" i="1"/>
  <c r="D9" i="1"/>
  <c r="G8" i="1"/>
  <c r="F8" i="1"/>
  <c r="E8" i="1"/>
  <c r="D8" i="1"/>
  <c r="G7" i="1"/>
  <c r="F7" i="1"/>
  <c r="E7" i="1"/>
  <c r="D7" i="1"/>
  <c r="G6" i="1"/>
  <c r="F6" i="1"/>
  <c r="E6" i="1"/>
  <c r="D6" i="1"/>
  <c r="G5" i="1"/>
  <c r="F5" i="1"/>
  <c r="E5" i="1"/>
  <c r="D5" i="1"/>
  <c r="G4" i="1"/>
  <c r="F4" i="1"/>
  <c r="E4" i="1"/>
  <c r="D4" i="1"/>
  <c r="G3" i="1"/>
  <c r="F3" i="1"/>
  <c r="E3" i="1"/>
  <c r="D3" i="1"/>
  <c r="B15" i="3" l="1"/>
  <c r="E15" i="3" s="1"/>
  <c r="B14" i="3"/>
  <c r="E14" i="3" s="1"/>
  <c r="F14" i="3" s="1"/>
  <c r="B13" i="3"/>
  <c r="E13" i="3" s="1"/>
  <c r="F13" i="3" s="1"/>
  <c r="B12" i="3"/>
  <c r="AG62" i="2"/>
  <c r="AM62" i="2"/>
  <c r="AS62" i="2"/>
  <c r="AG32" i="2"/>
  <c r="B8" i="3"/>
  <c r="E12" i="3"/>
  <c r="F12" i="3" s="1"/>
  <c r="F15" i="3"/>
  <c r="F7" i="3"/>
  <c r="F8" i="3"/>
  <c r="AG26" i="2"/>
  <c r="AG10" i="2"/>
  <c r="AM14" i="2"/>
  <c r="AM16" i="2"/>
  <c r="AM32" i="2"/>
  <c r="AS32" i="2"/>
  <c r="AM40" i="2"/>
  <c r="AM48" i="2"/>
  <c r="AG49" i="2"/>
  <c r="AG3" i="2"/>
  <c r="AM10" i="2"/>
  <c r="AS10" i="2"/>
  <c r="AG25" i="2"/>
  <c r="AM26" i="2"/>
  <c r="AS26" i="2"/>
  <c r="AM28" i="2"/>
  <c r="AM38" i="2"/>
  <c r="AG59" i="2"/>
  <c r="AM60" i="2"/>
  <c r="AM3" i="2"/>
  <c r="AS3" i="2"/>
  <c r="AM11" i="2"/>
  <c r="AM25" i="2"/>
  <c r="AS25" i="2"/>
  <c r="AM31" i="2"/>
  <c r="AM45" i="2"/>
  <c r="AM49" i="2"/>
  <c r="AS49" i="2"/>
  <c r="AM57" i="2"/>
  <c r="AM59" i="2"/>
  <c r="AS59" i="2"/>
</calcChain>
</file>

<file path=xl/sharedStrings.xml><?xml version="1.0" encoding="utf-8"?>
<sst xmlns="http://schemas.openxmlformats.org/spreadsheetml/2006/main" count="1395" uniqueCount="753">
  <si>
    <t>الاسم</t>
  </si>
  <si>
    <t>الرقم القومى</t>
  </si>
  <si>
    <t>تاريخ الميلاد</t>
  </si>
  <si>
    <t>العمر</t>
  </si>
  <si>
    <t>النوع</t>
  </si>
  <si>
    <t>محل الميلاد</t>
  </si>
  <si>
    <t>الحالة الاجتماعية</t>
  </si>
  <si>
    <t>عدد أفراد الأسرة</t>
  </si>
  <si>
    <t>يتيم</t>
  </si>
  <si>
    <t>معاق</t>
  </si>
  <si>
    <t>فقير</t>
  </si>
  <si>
    <t>العنوان</t>
  </si>
  <si>
    <t>العنوان تفصيلى</t>
  </si>
  <si>
    <t>التليفون</t>
  </si>
  <si>
    <t>أقرب مسئول</t>
  </si>
  <si>
    <t>القاهرة</t>
  </si>
  <si>
    <t>زينب عبدالواحد كامل</t>
  </si>
  <si>
    <t xml:space="preserve">الإسكندرية </t>
  </si>
  <si>
    <t>أحمد عبدالرحمن محمد أحمد</t>
  </si>
  <si>
    <t>بورسعيد</t>
  </si>
  <si>
    <t>أحمد عبدالعظيم إسماعيل</t>
  </si>
  <si>
    <t>السويس</t>
  </si>
  <si>
    <t>محمد مصصطفى سليمان مصطفى</t>
  </si>
  <si>
    <t>دمياط</t>
  </si>
  <si>
    <t>سعاد عبدالسلام صبره</t>
  </si>
  <si>
    <t>الدقهلية</t>
  </si>
  <si>
    <t>سهير عبدالرحمن محمد أحمد</t>
  </si>
  <si>
    <t>الشرقية</t>
  </si>
  <si>
    <t>أمانى محمد عبدالوهاب حسن</t>
  </si>
  <si>
    <t>القليوبية</t>
  </si>
  <si>
    <t>أمال رشدى محمد محمد</t>
  </si>
  <si>
    <t>كفر الشيخ</t>
  </si>
  <si>
    <t>جمالات عويس عبدالجواد</t>
  </si>
  <si>
    <t>الغربية</t>
  </si>
  <si>
    <t>جمال محمد أبو الخيل محمد</t>
  </si>
  <si>
    <t>المنوفية</t>
  </si>
  <si>
    <t>رمضان شاكر أبو زيد</t>
  </si>
  <si>
    <t>البحيرة</t>
  </si>
  <si>
    <t>حمدى قرنى أحمد على</t>
  </si>
  <si>
    <t>الإسماعيلية</t>
  </si>
  <si>
    <t>ربيع محمد عبدالفتاح</t>
  </si>
  <si>
    <t>الجيزة</t>
  </si>
  <si>
    <t>محمد جمعة على بركات</t>
  </si>
  <si>
    <t xml:space="preserve">بني سويف </t>
  </si>
  <si>
    <t>رحاب زيان محمد فتح الباب</t>
  </si>
  <si>
    <t>الفيوم</t>
  </si>
  <si>
    <t>عبدالعزيز اسحق عبدالعزيز</t>
  </si>
  <si>
    <t>المنيا</t>
  </si>
  <si>
    <t>طه أحمد أمين زيدان</t>
  </si>
  <si>
    <t>أسيوط</t>
  </si>
  <si>
    <t>محمد صديق محمد صديق</t>
  </si>
  <si>
    <t>سوهاج</t>
  </si>
  <si>
    <t>رحاب محمد فؤاد محمد</t>
  </si>
  <si>
    <t>قنا</t>
  </si>
  <si>
    <t xml:space="preserve">منار أحمد حسب النبى </t>
  </si>
  <si>
    <t>أسوان</t>
  </si>
  <si>
    <t>سيد مصطفى مخلوف</t>
  </si>
  <si>
    <t>الأقصر</t>
  </si>
  <si>
    <t>زوبة محمد أحمد</t>
  </si>
  <si>
    <t>البحر الأحمر</t>
  </si>
  <si>
    <t>وليد محمد أحمد أبو زيد</t>
  </si>
  <si>
    <t>الوادى الجديد</t>
  </si>
  <si>
    <t>أحمد سيد نصر</t>
  </si>
  <si>
    <t>مطروح</t>
  </si>
  <si>
    <t>سماح رمضان درويش</t>
  </si>
  <si>
    <t>شمال سيناء</t>
  </si>
  <si>
    <t>هيام أيمن محمد ياقوت</t>
  </si>
  <si>
    <t>جنوب سيناء</t>
  </si>
  <si>
    <t>كاملة سليمان محمد سليمان</t>
  </si>
  <si>
    <t>خارج الجمهورية</t>
  </si>
  <si>
    <t>على فولى على محمود</t>
  </si>
  <si>
    <t>أبراهيم محمد محمد إبراهيم</t>
  </si>
  <si>
    <t>عبدالحميد عبدالمنعم عبدالفتاح</t>
  </si>
  <si>
    <t>نصره محمد رمضان</t>
  </si>
  <si>
    <t>جهاد جمال أحمد جاب الله</t>
  </si>
  <si>
    <t>هند محمد محمد موسى</t>
  </si>
  <si>
    <t>نجفة محمد عبيد</t>
  </si>
  <si>
    <t>عزة محمد عبدالغنى</t>
  </si>
  <si>
    <t>هدى محمد أحمد</t>
  </si>
  <si>
    <t>محمود عبدالعزيز إبراهيم</t>
  </si>
  <si>
    <t>حمدية يونس عبدالقادر</t>
  </si>
  <si>
    <t>عبدالناصر جاب الله محمد</t>
  </si>
  <si>
    <t>سيد على إسماعيل على</t>
  </si>
  <si>
    <t>سماح خلف صديق أبو زيد</t>
  </si>
  <si>
    <t>جمال أحمد نادى</t>
  </si>
  <si>
    <t>محمد حسن محمد عزب</t>
  </si>
  <si>
    <t>عبدالحكيم عبدالحميد سيد</t>
  </si>
  <si>
    <t>أبو بكر على محمد</t>
  </si>
  <si>
    <t>محمد فاروق محمد</t>
  </si>
  <si>
    <t>نادية فتحى زكى على</t>
  </si>
  <si>
    <t>شعبان جاب الله محمد</t>
  </si>
  <si>
    <t>أسماء عبدالحميد محمود</t>
  </si>
  <si>
    <t>عنبر عبدالله حسن</t>
  </si>
  <si>
    <t>علا فتحى عبدالباسط</t>
  </si>
  <si>
    <t>إيمان عبدالحى أحمد</t>
  </si>
  <si>
    <t>عويس رمضان عبدالرحمن</t>
  </si>
  <si>
    <t>أحمد كمال أحمد محمد</t>
  </si>
  <si>
    <t>وليد فتحى سيد</t>
  </si>
  <si>
    <t>منى حلمى صالح</t>
  </si>
  <si>
    <t>عبدالنبى يحى سليمان حزين</t>
  </si>
  <si>
    <t>محمود أحمد عبدالحميد</t>
  </si>
  <si>
    <t>أمال عبدالعظيم عبداللطيف</t>
  </si>
  <si>
    <t>علاء شعبان عويس</t>
  </si>
  <si>
    <t>مستورة عبدالحميد سعد</t>
  </si>
  <si>
    <t>مجدى سيد طه</t>
  </si>
  <si>
    <t>ربيعه سيد طه</t>
  </si>
  <si>
    <t>على محمد محمد</t>
  </si>
  <si>
    <t>حسن جابر سيد</t>
  </si>
  <si>
    <t>مصطفى حسين مصطفى</t>
  </si>
  <si>
    <t>وجدى على عزام</t>
  </si>
  <si>
    <t>محمد إبراهيم داكر</t>
  </si>
  <si>
    <t>أحمد محمد عبدالحميد</t>
  </si>
  <si>
    <t>وسام حسين حسن</t>
  </si>
  <si>
    <t>رفعت هندى عبداللطيف</t>
  </si>
  <si>
    <t>فرج محمد حسن محمد</t>
  </si>
  <si>
    <t>رسمية أحمد خليل</t>
  </si>
  <si>
    <t>لطفى محمد عبداللطيف</t>
  </si>
  <si>
    <t>ناصر شعبان حسن بدوى</t>
  </si>
  <si>
    <t>منى محمد عبدالفتاح قطب</t>
  </si>
  <si>
    <t>كريمة حسيبن عبدالتواب</t>
  </si>
  <si>
    <t>سعدية عويس حسن</t>
  </si>
  <si>
    <t>سعده عبدالحميد على</t>
  </si>
  <si>
    <t>رمضان أحمد أحمد سالمان</t>
  </si>
  <si>
    <t>جهاد إبراهيم محمد</t>
  </si>
  <si>
    <t>سحر فاروق حسين عرفان</t>
  </si>
  <si>
    <t>سامى سيد محمد موسى</t>
  </si>
  <si>
    <t>محمد محمد عبدالحميد</t>
  </si>
  <si>
    <t>أحمد محمد أحمد كحله</t>
  </si>
  <si>
    <t>جمال رضوان محمد منصور</t>
  </si>
  <si>
    <t>طارق شاكر أبو زيد</t>
  </si>
  <si>
    <t>ربيع جمعه إبراهيم سيد</t>
  </si>
  <si>
    <t>معوض سلمان على الكلاوى</t>
  </si>
  <si>
    <t>عصام فتحى محمود</t>
  </si>
  <si>
    <t>كريمة عويس على</t>
  </si>
  <si>
    <t>وهيبة سيد محمود</t>
  </si>
  <si>
    <t>محمد محمد إبراهيم داكر</t>
  </si>
  <si>
    <t>سميرة سيد محمد أحمد (وجدى)</t>
  </si>
  <si>
    <t>روحيه طه فهيم</t>
  </si>
  <si>
    <t>منى عبدالحميد سعد سالم</t>
  </si>
  <si>
    <t>أحمد محمد إمام</t>
  </si>
  <si>
    <t>هناء جنيدى عبدالصمد</t>
  </si>
  <si>
    <t xml:space="preserve">هناء فايز عبد العظيم </t>
  </si>
  <si>
    <t>عبير أحمد باهى</t>
  </si>
  <si>
    <t>أم هاشم محمد على سيد إبراهيم</t>
  </si>
  <si>
    <t>حسن محمد سيد إبراهيم</t>
  </si>
  <si>
    <t>رنيا صبحى محمد عبدالباقى</t>
  </si>
  <si>
    <t>هدى صابر لبيب قطب النحوى</t>
  </si>
  <si>
    <t>أمل طه موسى عبالرحيم</t>
  </si>
  <si>
    <t>جمال إسماعيل مصطفى</t>
  </si>
  <si>
    <t>نجلاء محمد أحمد أبو زيد</t>
  </si>
  <si>
    <t>سميرة أحمد على خليل</t>
  </si>
  <si>
    <t>زينب على حسن محمد</t>
  </si>
  <si>
    <t>دهب شهبان سعيد إسماعيل</t>
  </si>
  <si>
    <t>هويدا عبالفتاح منتصر</t>
  </si>
  <si>
    <t>أحلام حسن محمود محمد</t>
  </si>
  <si>
    <t>أمانى محمد مصطفى محمد</t>
  </si>
  <si>
    <t>فاروق أحمد أبو زيد</t>
  </si>
  <si>
    <t>فاطمة صالح على بدوى</t>
  </si>
  <si>
    <t>سهير على خليل موسى</t>
  </si>
  <si>
    <t>على محمد إبراهيم داكر</t>
  </si>
  <si>
    <t>ابتسام فاروق أحمد أبو زيد</t>
  </si>
  <si>
    <t>سامية محمد أحمد أبو زيد</t>
  </si>
  <si>
    <t>فتحى رضوان إسماعيل</t>
  </si>
  <si>
    <t>حنان طه موسى عبدالرحيم</t>
  </si>
  <si>
    <t>أحمد سيد عبدالسلام تمام</t>
  </si>
  <si>
    <t>سيد محمد عبدالحليم</t>
  </si>
  <si>
    <t>سعاد سيد عبدالجواد حسانين</t>
  </si>
  <si>
    <t>وردة شعبان صديق</t>
  </si>
  <si>
    <t>سميحه سعيد محمد عياد</t>
  </si>
  <si>
    <t>ماجدة حامد نادى</t>
  </si>
  <si>
    <t>عادل إسماعيل مصطفى زيدان</t>
  </si>
  <si>
    <t>محمود فراج عبدالعاطى حسانين</t>
  </si>
  <si>
    <t>أنور عبدالعظيم فضالى مرزوق</t>
  </si>
  <si>
    <t>مصطفى عبدالعظيم عبدالفتاح</t>
  </si>
  <si>
    <t>حمدى حسين الشاذلى أحمد (بلدية)</t>
  </si>
  <si>
    <t>عفاف فتحى محمود محمد</t>
  </si>
  <si>
    <t xml:space="preserve">خالد شعبان صديق زيدان </t>
  </si>
  <si>
    <t>فايزه أحمد باهى محمد</t>
  </si>
  <si>
    <t>فتحية سيد عبدالله سيد</t>
  </si>
  <si>
    <t>عطيات ظريف مصطفى يس</t>
  </si>
  <si>
    <t>فريجة أحمد سليمان رمضان</t>
  </si>
  <si>
    <t>رمضان عبدالعاطى عبدالعزيز</t>
  </si>
  <si>
    <t>محمود يوسف أحمد</t>
  </si>
  <si>
    <t>عتريس يوسف أحمد محمد</t>
  </si>
  <si>
    <t>عبدالحكيم سيد توفيق عزب</t>
  </si>
  <si>
    <t>أحمد فتحى عبدالبالسط</t>
  </si>
  <si>
    <t>محمد حلمى أحمد إبراهيم</t>
  </si>
  <si>
    <t>شعبان شحاتة سيد</t>
  </si>
  <si>
    <t>ربيع أحمد عبداللطيف</t>
  </si>
  <si>
    <t>مصطفى محمد مصطفى</t>
  </si>
  <si>
    <t>وليد إبراهيم رجب</t>
  </si>
  <si>
    <t>إيمان مصطفى مخلوف</t>
  </si>
  <si>
    <t>محمود محمد محمد عبدالغنى</t>
  </si>
  <si>
    <t>حسن عواد حسين إسماعيل</t>
  </si>
  <si>
    <t>سيد عبدالله محمد سيف</t>
  </si>
  <si>
    <t xml:space="preserve">أحمد رضوان محمد </t>
  </si>
  <si>
    <t>عبدالمنعم عبدالحميد محمود على</t>
  </si>
  <si>
    <t>محمد لطيف عبدالقادر إمام</t>
  </si>
  <si>
    <t>محمد عبدالله محمد سيف</t>
  </si>
  <si>
    <t>رمضان كمال فاضل</t>
  </si>
  <si>
    <t>فرج كمال فضل بيومى</t>
  </si>
  <si>
    <t>رمضان عبدالله محمد سيف</t>
  </si>
  <si>
    <t>عبدالعليم عبدالله محمد سيف</t>
  </si>
  <si>
    <t>ميرفت رجب حسن مرسى</t>
  </si>
  <si>
    <t>محمد منصور أنور عيد</t>
  </si>
  <si>
    <t>شعبان حجازى يوسف</t>
  </si>
  <si>
    <t>أحمد عبدالناصر إمام حسين</t>
  </si>
  <si>
    <t>أحمد فاروق حسن عيد</t>
  </si>
  <si>
    <t>أمنية عبدالعظيم محمود</t>
  </si>
  <si>
    <t>هند سعدالدين حسين</t>
  </si>
  <si>
    <t>عواطف جابر محمود</t>
  </si>
  <si>
    <t>نادية أحمد محمد</t>
  </si>
  <si>
    <t>كريم جمال يحي</t>
  </si>
  <si>
    <t>إبراهيم طه بيومى</t>
  </si>
  <si>
    <t>أسماء على عبدالعال</t>
  </si>
  <si>
    <t>نسمة شاكر أبو زيد</t>
  </si>
  <si>
    <t xml:space="preserve">رجب زين العابدين </t>
  </si>
  <si>
    <t>نهى مخيمر محمد</t>
  </si>
  <si>
    <t>هشام إبراهيم إبراهيم</t>
  </si>
  <si>
    <t>أشرف محمد محمد عبدالحميد</t>
  </si>
  <si>
    <t xml:space="preserve">عزة حمدى </t>
  </si>
  <si>
    <t>أحمد عبدالباسط</t>
  </si>
  <si>
    <t>محمد عبدالفتاح عثمان</t>
  </si>
  <si>
    <t>هلالية أحمد محمود</t>
  </si>
  <si>
    <t>عائشة جابر حلمى</t>
  </si>
  <si>
    <t>أم هشام رمضان رياض</t>
  </si>
  <si>
    <t>هبة فتحى حسين عبداللطيف</t>
  </si>
  <si>
    <t>حمد مصطفى نظمى</t>
  </si>
  <si>
    <t>على حسن على على</t>
  </si>
  <si>
    <t>سعيدة عبدالظاهر محمود</t>
  </si>
  <si>
    <t>ليلى عبدالحميد سالم خليفة</t>
  </si>
  <si>
    <t>زينب رضوان أمين</t>
  </si>
  <si>
    <t>محروسة خالد خالد</t>
  </si>
  <si>
    <t>بكرى طه عماد</t>
  </si>
  <si>
    <t>صفوت أحمد حسن</t>
  </si>
  <si>
    <t>زهيرة على راضى أبو زيد</t>
  </si>
  <si>
    <t>محمد جمال رياض</t>
  </si>
  <si>
    <t>انصاف زكى عبدالصالحين</t>
  </si>
  <si>
    <t>أحمد جمعة راضى</t>
  </si>
  <si>
    <t>سليمة رمضان شعبان سيد</t>
  </si>
  <si>
    <t>كريمة عبدالباسط أحمد</t>
  </si>
  <si>
    <t>نشوى سعيد محمد عياد</t>
  </si>
  <si>
    <t>مجاور أحمد محمد يوسف</t>
  </si>
  <si>
    <t>أحمد محمد حسين ميهوب</t>
  </si>
  <si>
    <t>أم كلثوم سيد حسانين حسن</t>
  </si>
  <si>
    <t>عاشور حفظى أحمد</t>
  </si>
  <si>
    <t>محمد قرنى على محمد</t>
  </si>
  <si>
    <t>سمر سيد محمد عبدالجواد</t>
  </si>
  <si>
    <t>عزة أحمد عويس محمد</t>
  </si>
  <si>
    <t>إيمان حسن محمود محمد</t>
  </si>
  <si>
    <t xml:space="preserve">إيمان فتحى عثمان زيدان </t>
  </si>
  <si>
    <t>نورة عبدالرحمن عويس موسى</t>
  </si>
  <si>
    <t>خديجة محمد سيد على</t>
  </si>
  <si>
    <t>عاطف محمد عبدالله</t>
  </si>
  <si>
    <t>أم أحمد أنور عيد منصور</t>
  </si>
  <si>
    <t>آية عادل خليل أحمد</t>
  </si>
  <si>
    <t>انتصار فتحى زكى على</t>
  </si>
  <si>
    <t>عاطف محمد إسماعيل فضالى</t>
  </si>
  <si>
    <t>منى رمضان عبدالعزيز</t>
  </si>
  <si>
    <t>منى مصطفى لبيب</t>
  </si>
  <si>
    <t>كماله كامل محمد نمر</t>
  </si>
  <si>
    <t>هبة قرنى عيد أحمد</t>
  </si>
  <si>
    <t>مشيرة سيد عبدالحميد</t>
  </si>
  <si>
    <t>زينب محمد محفوظ يونس</t>
  </si>
  <si>
    <t>معزوزة عبدالمنعم فتح الباب</t>
  </si>
  <si>
    <t>هالة عبدالعظيم سيد</t>
  </si>
  <si>
    <t>فريالة سعد هلال</t>
  </si>
  <si>
    <t>نجاة يحى زكريا</t>
  </si>
  <si>
    <t>نادية محمد عبدالعليم</t>
  </si>
  <si>
    <t xml:space="preserve">هانى فتحى مرزوق </t>
  </si>
  <si>
    <t>م</t>
  </si>
  <si>
    <t>عدد الأفراد</t>
  </si>
  <si>
    <t>الابن الأول</t>
  </si>
  <si>
    <t xml:space="preserve">الرقم القومى </t>
  </si>
  <si>
    <t>اسم الأب</t>
  </si>
  <si>
    <t>تاريخ الوفاة</t>
  </si>
  <si>
    <t>محمد نجيب إسماعيل محمد سلام</t>
  </si>
  <si>
    <t>مها</t>
  </si>
  <si>
    <t>حسين</t>
  </si>
  <si>
    <t>إسماعيل</t>
  </si>
  <si>
    <t>عمرو</t>
  </si>
  <si>
    <t>الابن الثانى</t>
  </si>
  <si>
    <t>الابن الثالث</t>
  </si>
  <si>
    <t>الابن الرابع</t>
  </si>
  <si>
    <t>عزه سيد محمد محمد</t>
  </si>
  <si>
    <t>محمد مصطفى محمد محمد</t>
  </si>
  <si>
    <t>حسن</t>
  </si>
  <si>
    <t>عبدالله</t>
  </si>
  <si>
    <t>احمد على محمد جمعه</t>
  </si>
  <si>
    <t>عايده شحاته محمود عبدالعال</t>
  </si>
  <si>
    <t>اسلام</t>
  </si>
  <si>
    <t>مصطفى</t>
  </si>
  <si>
    <t>الحلابية</t>
  </si>
  <si>
    <t>وليد جابر حسن محمد</t>
  </si>
  <si>
    <t>نورا رمضان عبدالعزيز جنيدى</t>
  </si>
  <si>
    <t>عبدالرحمن</t>
  </si>
  <si>
    <t>جيهان رجب عبدالقوى</t>
  </si>
  <si>
    <t>عرفه رمضان فهمى حسن</t>
  </si>
  <si>
    <t>ياسمين</t>
  </si>
  <si>
    <t>الهام محمد سويلم مسعود</t>
  </si>
  <si>
    <t>عويس عبدالعزيز حسين</t>
  </si>
  <si>
    <t>هاجر</t>
  </si>
  <si>
    <t>مروة</t>
  </si>
  <si>
    <t>سيد سعيد محمد عياد</t>
  </si>
  <si>
    <t>هويدا طارق احمد البدوى عبدالله</t>
  </si>
  <si>
    <t>مريم</t>
  </si>
  <si>
    <t>محمد</t>
  </si>
  <si>
    <t>سيد محمود ضوى هريدى</t>
  </si>
  <si>
    <t>وفاء فتح الله ضو هريدى</t>
  </si>
  <si>
    <t>جهاد</t>
  </si>
  <si>
    <t>محمود</t>
  </si>
  <si>
    <t>احمد</t>
  </si>
  <si>
    <t>انسام</t>
  </si>
  <si>
    <t>محمود إبراهيم حسن على</t>
  </si>
  <si>
    <t>سلطنة رمضان أبو الحسن عبدالجواد</t>
  </si>
  <si>
    <t>ترنيم</t>
  </si>
  <si>
    <t>تسنيم</t>
  </si>
  <si>
    <t>تهانى عويس محمد</t>
  </si>
  <si>
    <t>إبراهيم عبدالعظيم عبدالفتاح</t>
  </si>
  <si>
    <t>الشيماء</t>
  </si>
  <si>
    <t>عبدالرحيم محمد احمد</t>
  </si>
  <si>
    <t>ايناس عبدالخالق محمد مرزوق</t>
  </si>
  <si>
    <t>هدير</t>
  </si>
  <si>
    <t>محمد مصطفى لبيب محمد</t>
  </si>
  <si>
    <t>حنان محمد سويلم مسعود</t>
  </si>
  <si>
    <t>يوسف</t>
  </si>
  <si>
    <t>ندى</t>
  </si>
  <si>
    <t>هيام سيد توفيق احمد</t>
  </si>
  <si>
    <t>عاقوله عبدالوهاب احمد</t>
  </si>
  <si>
    <t>اكرام</t>
  </si>
  <si>
    <t>رويدا</t>
  </si>
  <si>
    <t>احمد رجب احمد خليل</t>
  </si>
  <si>
    <t>نعمة محمد عبدالهادى محمد</t>
  </si>
  <si>
    <t>أسماء</t>
  </si>
  <si>
    <t>زياد</t>
  </si>
  <si>
    <t>لطيفة عبدالمنعم فتح الباب جاد</t>
  </si>
  <si>
    <t>سعد زكريا احمد إبراهيم</t>
  </si>
  <si>
    <t>رنا</t>
  </si>
  <si>
    <t>يونس عبدالقادر يونس سعد</t>
  </si>
  <si>
    <t>نادية شحاتة سيد احمد محمد</t>
  </si>
  <si>
    <t>نسمة احمد سيد نصر</t>
  </si>
  <si>
    <t>أسامة محمد ذكى نصر</t>
  </si>
  <si>
    <t>سمر</t>
  </si>
  <si>
    <t>رانيا</t>
  </si>
  <si>
    <t>على جمعة عبدالنبى خميس</t>
  </si>
  <si>
    <t>نعمات احمد طلب عبدالرحمن</t>
  </si>
  <si>
    <t>حبيبه</t>
  </si>
  <si>
    <t>مصطفى عبدالعظيم على مصطفى</t>
  </si>
  <si>
    <t>هدى بكرى احمد عبدالمولى</t>
  </si>
  <si>
    <t>حازم</t>
  </si>
  <si>
    <t>علاء سيد محمد</t>
  </si>
  <si>
    <t>أسماء جمعه مصطفى على</t>
  </si>
  <si>
    <t>عبدالعظيم احمد محمد حسين</t>
  </si>
  <si>
    <t>عبدالحميد عويس عبدالجواد مصطفى</t>
  </si>
  <si>
    <t>صباح على محمد رجب</t>
  </si>
  <si>
    <t>منى</t>
  </si>
  <si>
    <t>ملك</t>
  </si>
  <si>
    <t>انتصارصابرامبارك محمد</t>
  </si>
  <si>
    <t>ربيع محمداحمد</t>
  </si>
  <si>
    <t>رباب</t>
  </si>
  <si>
    <t xml:space="preserve">تامر عادل عبدالسلام </t>
  </si>
  <si>
    <t>عواطف جابر محمود عبدالعزيز</t>
  </si>
  <si>
    <t>شروق</t>
  </si>
  <si>
    <t>عادل</t>
  </si>
  <si>
    <t>حياه</t>
  </si>
  <si>
    <t>محمد سيد عبدالوهاب</t>
  </si>
  <si>
    <t>سلوى قرنى عيد عبدالحليم</t>
  </si>
  <si>
    <t>سيد</t>
  </si>
  <si>
    <t>كساب عطيه عبدالله سيد</t>
  </si>
  <si>
    <t>مرزوقه احمد سيد سالم</t>
  </si>
  <si>
    <t>شاهنده</t>
  </si>
  <si>
    <t>حورية</t>
  </si>
  <si>
    <t>سيد خليل حسن</t>
  </si>
  <si>
    <t>مبروكه محمود زايد</t>
  </si>
  <si>
    <t>عايدين</t>
  </si>
  <si>
    <t>فاطمه</t>
  </si>
  <si>
    <t>عائشة</t>
  </si>
  <si>
    <t>محمد عزت إبراهيم</t>
  </si>
  <si>
    <t>نعمه رمضان شعبان عبدالوهاب</t>
  </si>
  <si>
    <t>كرم</t>
  </si>
  <si>
    <t>عزت</t>
  </si>
  <si>
    <t>أرواح مصطفى أبوسيف محمد سلام</t>
  </si>
  <si>
    <t>محمد إبراهيم ابوسيف محمد</t>
  </si>
  <si>
    <t>اسراء</t>
  </si>
  <si>
    <t>شهيره عصمت احمد حسن</t>
  </si>
  <si>
    <t>احمد محمود احمد محمد</t>
  </si>
  <si>
    <t>ايه</t>
  </si>
  <si>
    <t>اروى</t>
  </si>
  <si>
    <t>عبدالرحمن عبدالرؤوف محمد محمد قنديل</t>
  </si>
  <si>
    <t>سعاد على حسين طلبه</t>
  </si>
  <si>
    <t>ساره</t>
  </si>
  <si>
    <t>عفت سيد محمد محمد</t>
  </si>
  <si>
    <t>الهام عيد عبدالعظيم محمد</t>
  </si>
  <si>
    <t>عبير</t>
  </si>
  <si>
    <t>01221561092</t>
  </si>
  <si>
    <t>عزه حمدى حسن على</t>
  </si>
  <si>
    <t>شعبان شاكر ابوزيد على</t>
  </si>
  <si>
    <t>تنسيم</t>
  </si>
  <si>
    <t>محمد سيد محمد شعبان</t>
  </si>
  <si>
    <t>أسماء فوزى كمال إبراهيم</t>
  </si>
  <si>
    <t>روان</t>
  </si>
  <si>
    <t>رمضان محمد رمضان هاشم</t>
  </si>
  <si>
    <t>رضا رمضان توفيق عزب</t>
  </si>
  <si>
    <t>ميمى</t>
  </si>
  <si>
    <t>عبدالتواب محمد عبدالله حسين</t>
  </si>
  <si>
    <t>صفاء كمال عبدالقادر سيد احمد</t>
  </si>
  <si>
    <t>امنية</t>
  </si>
  <si>
    <t>نادية إبراهيم محمد سليمان</t>
  </si>
  <si>
    <t>محمد عويس سعيد عوض</t>
  </si>
  <si>
    <t>خديجة</t>
  </si>
  <si>
    <t>ناديه كمال على احمد</t>
  </si>
  <si>
    <t>خيرى سمير احمد رياض</t>
  </si>
  <si>
    <t>نورهان</t>
  </si>
  <si>
    <t>فاطمة</t>
  </si>
  <si>
    <t>مكرم عبدالله عبدالصمد سيد</t>
  </si>
  <si>
    <t>ليلى جمعه جنيدى سيد</t>
  </si>
  <si>
    <t>على صابر معوض</t>
  </si>
  <si>
    <t>اعتماد كمال فاضل بيومى</t>
  </si>
  <si>
    <t>احسان</t>
  </si>
  <si>
    <t>سيده عبدالتواب محمد سعيد</t>
  </si>
  <si>
    <t>عبدالعزيز عويس عبدالعزيز حسين</t>
  </si>
  <si>
    <t>لبنه</t>
  </si>
  <si>
    <t>على جمعه محمود مرزوق</t>
  </si>
  <si>
    <t>عفاف ربيع محمد إبراهيم</t>
  </si>
  <si>
    <t>يسن</t>
  </si>
  <si>
    <t>محمد شعبان صديق زيدان</t>
  </si>
  <si>
    <t>سماح خلف صديق ابوزيد</t>
  </si>
  <si>
    <t>سلمى</t>
  </si>
  <si>
    <t>مازن</t>
  </si>
  <si>
    <t>منه الله</t>
  </si>
  <si>
    <t>انتصار محمد احمد الجندى</t>
  </si>
  <si>
    <t>عبدالناصر احمد مصطفى احمد</t>
  </si>
  <si>
    <t>براءه</t>
  </si>
  <si>
    <t>محمد محمد عبدالعزيز</t>
  </si>
  <si>
    <t>ماجده محمد احمد خليل</t>
  </si>
  <si>
    <t>سيف</t>
  </si>
  <si>
    <t>محمدى</t>
  </si>
  <si>
    <t>نشوى بركات على سالم</t>
  </si>
  <si>
    <t>كريم</t>
  </si>
  <si>
    <t>حنين</t>
  </si>
  <si>
    <t>حور</t>
  </si>
  <si>
    <t>هانى جمال احمد جاب الله</t>
  </si>
  <si>
    <t>01203495340</t>
  </si>
  <si>
    <t>مصطفى خلى داكر</t>
  </si>
  <si>
    <t>سعاد طه إبراهيم نصير</t>
  </si>
  <si>
    <t>مى</t>
  </si>
  <si>
    <t>جيهان فتحى على على</t>
  </si>
  <si>
    <t>محسن درويش احمد</t>
  </si>
  <si>
    <t>هناء فتحى محمود محمد</t>
  </si>
  <si>
    <t>عاطف فتح الباب محمد تمام</t>
  </si>
  <si>
    <t>ايمان سيد محمد محمد</t>
  </si>
  <si>
    <t>شعبان هاشم موسى على</t>
  </si>
  <si>
    <t>ورده</t>
  </si>
  <si>
    <t>رحمه عيسى سيد عوض الله</t>
  </si>
  <si>
    <t>محمود محمد عبدالله</t>
  </si>
  <si>
    <t>مالك</t>
  </si>
  <si>
    <t>محمد محمد عبدالمطلب</t>
  </si>
  <si>
    <t>ناديه عبدالعظيم مرسى على</t>
  </si>
  <si>
    <t>أبو الخير</t>
  </si>
  <si>
    <t>عاطف محمد عبدالجليل</t>
  </si>
  <si>
    <t>صفاء ماهر حسين سيد</t>
  </si>
  <si>
    <t>ماهر</t>
  </si>
  <si>
    <t>محمود عبدالمنعم محمد</t>
  </si>
  <si>
    <t>هاجر سيد عبدالمطلب عويس</t>
  </si>
  <si>
    <t>عصام عبدالفتاح سيد محمد</t>
  </si>
  <si>
    <t>انعام سيد محمد على غريب</t>
  </si>
  <si>
    <t>وفاء داود سليمان شحاته</t>
  </si>
  <si>
    <t>أخت</t>
  </si>
  <si>
    <t>عزام داود سليمان شحاته</t>
  </si>
  <si>
    <t>هاله</t>
  </si>
  <si>
    <t>حمديه محمد صبحى احمد ابوزيد</t>
  </si>
  <si>
    <t>عادل مصطفى ضوى</t>
  </si>
  <si>
    <t>رضوى</t>
  </si>
  <si>
    <t>محمود سيد محمد محمد</t>
  </si>
  <si>
    <t>01201094233</t>
  </si>
  <si>
    <t>عزه محمد عبدالغنى حسن</t>
  </si>
  <si>
    <t>احمد رجب عبدالقوى</t>
  </si>
  <si>
    <t>امال</t>
  </si>
  <si>
    <t>هدى محمد احمد محمد</t>
  </si>
  <si>
    <t>غالب فتحى سيد عبداللطيف</t>
  </si>
  <si>
    <t>الجمعية الشرعية</t>
  </si>
  <si>
    <t>لتعاون العاملين بالكتاب والسنة المحمدية</t>
  </si>
  <si>
    <t>ببنى سويف - فرع بنى عفان المركزي</t>
  </si>
  <si>
    <t>المحافظة :</t>
  </si>
  <si>
    <t>بنى سويف</t>
  </si>
  <si>
    <t>الفرع :</t>
  </si>
  <si>
    <t>اللجنة:</t>
  </si>
  <si>
    <t>بحث حالة</t>
  </si>
  <si>
    <t>اسم الحالة</t>
  </si>
  <si>
    <t>اسم الزوج / الزوجة</t>
  </si>
  <si>
    <t>السن</t>
  </si>
  <si>
    <t>مرحلة التعليم</t>
  </si>
  <si>
    <t>ملاحظات</t>
  </si>
  <si>
    <t>وصف الأرضية والسقف:</t>
  </si>
  <si>
    <t>المنافــــــــــــــــــــــــــذ:</t>
  </si>
  <si>
    <t>السكـــــــــــــــــــن:                      المساحة والطوابق:</t>
  </si>
  <si>
    <t>وصف الحوائط:</t>
  </si>
  <si>
    <t>المرافق:</t>
  </si>
  <si>
    <t>الحالة الصحية</t>
  </si>
  <si>
    <t>الديون:</t>
  </si>
  <si>
    <t>مساعدات سابقة:</t>
  </si>
  <si>
    <t>الدخل</t>
  </si>
  <si>
    <t>المصاريف</t>
  </si>
  <si>
    <t>افراد</t>
  </si>
  <si>
    <t>شئون / بريد</t>
  </si>
  <si>
    <t>تعليم</t>
  </si>
  <si>
    <t>مرافق</t>
  </si>
  <si>
    <t>مرتب</t>
  </si>
  <si>
    <t>ايجار</t>
  </si>
  <si>
    <t>يومية</t>
  </si>
  <si>
    <t>علاج</t>
  </si>
  <si>
    <t>مواصلات</t>
  </si>
  <si>
    <t>أخرى</t>
  </si>
  <si>
    <t>أقساط</t>
  </si>
  <si>
    <t>رأى الباحث</t>
  </si>
  <si>
    <t>...................................................................................................</t>
  </si>
  <si>
    <t>توقيع الباحث:</t>
  </si>
  <si>
    <t>توقيع المراجع:</t>
  </si>
  <si>
    <t>يعتمد:</t>
  </si>
  <si>
    <t>حمديه سيد عويس سيد احمد</t>
  </si>
  <si>
    <t>م/ رقم الدوسيه</t>
  </si>
  <si>
    <t>الحالة</t>
  </si>
  <si>
    <t>أيتام</t>
  </si>
  <si>
    <t>طالب علم</t>
  </si>
  <si>
    <t>سيد محمد على سالم</t>
  </si>
  <si>
    <t>امال عبدالعظيم عبداللطيف فرج</t>
  </si>
  <si>
    <t>الصف</t>
  </si>
  <si>
    <t>السادس</t>
  </si>
  <si>
    <t>الثالث</t>
  </si>
  <si>
    <t>أيمن محمد ياقوت على</t>
  </si>
  <si>
    <t>منال على محمد سيد</t>
  </si>
  <si>
    <t>نادية</t>
  </si>
  <si>
    <t>هيام</t>
  </si>
  <si>
    <t>لطفى محمد عبداللطيف أحمد</t>
  </si>
  <si>
    <t>رقم الهاتف</t>
  </si>
  <si>
    <t>01279730216</t>
  </si>
  <si>
    <t>مرفت جمعه حسين طه</t>
  </si>
  <si>
    <t>ريتاج</t>
  </si>
  <si>
    <t>01149573011</t>
  </si>
  <si>
    <t>ايمان عبدالمنعم عبدالفتاح عبدالرحمن</t>
  </si>
  <si>
    <t>بلال</t>
  </si>
  <si>
    <t>أحمد</t>
  </si>
  <si>
    <t>ماهر عطية عبدالله سيد</t>
  </si>
  <si>
    <t>هيام طه محمد امام</t>
  </si>
  <si>
    <t>أمانى</t>
  </si>
  <si>
    <t>شهد</t>
  </si>
  <si>
    <t>تمام عبدالسلام تمام يونس</t>
  </si>
  <si>
    <t>سارة</t>
  </si>
  <si>
    <t>عبدالسلام</t>
  </si>
  <si>
    <t>حاصل على دبلوم</t>
  </si>
  <si>
    <t>رمضان عبدالعاطى عبدالعزيز عبدالرحمن</t>
  </si>
  <si>
    <t>صفاء عبدالمنعم عبدالفتاح عبدالرحمن</t>
  </si>
  <si>
    <t>أيمن</t>
  </si>
  <si>
    <t>أحمد عشرى على حسن</t>
  </si>
  <si>
    <t>نشوى لطفى عبدالله عبدالعليم</t>
  </si>
  <si>
    <t>سامية</t>
  </si>
  <si>
    <t>مصعب</t>
  </si>
  <si>
    <t>مودة</t>
  </si>
  <si>
    <t>حضانة</t>
  </si>
  <si>
    <t>رضيع</t>
  </si>
  <si>
    <t>نعمة سيد طه سيد</t>
  </si>
  <si>
    <t>محمد فاروق عبدالله عبدالحليم</t>
  </si>
  <si>
    <t>كلية الهندسة</t>
  </si>
  <si>
    <t>يحي سيد يحي حسن</t>
  </si>
  <si>
    <t>رضا شعبان سيد سعيد</t>
  </si>
  <si>
    <t>أيمن محمد محمد عبدالفضيل</t>
  </si>
  <si>
    <t xml:space="preserve">اسم الأم </t>
  </si>
  <si>
    <t>ايمان</t>
  </si>
  <si>
    <t>شهاب</t>
  </si>
  <si>
    <t>كريم جمال يحى حسن</t>
  </si>
  <si>
    <t>نجلاء سعيد مصطفى عبدالحميد</t>
  </si>
  <si>
    <t>معاذ</t>
  </si>
  <si>
    <t>أحمد على عبدالعال على</t>
  </si>
  <si>
    <t>01222508234</t>
  </si>
  <si>
    <t>أسماء سيد محمد نجدى</t>
  </si>
  <si>
    <t>رشا</t>
  </si>
  <si>
    <t>على</t>
  </si>
  <si>
    <t>نجاة</t>
  </si>
  <si>
    <t>محمد على عبداللطيف أحمد</t>
  </si>
  <si>
    <t>عواطف جمعه عبدالحميد سيد</t>
  </si>
  <si>
    <t>منة الله</t>
  </si>
  <si>
    <t>شعبان محمد جمعه بدوى</t>
  </si>
  <si>
    <t>رؤيا</t>
  </si>
  <si>
    <t>ثانوى</t>
  </si>
  <si>
    <t>على حسن محمد عبدالفضيل</t>
  </si>
  <si>
    <t>هند محمد صادق حمامى</t>
  </si>
  <si>
    <t>آدم</t>
  </si>
  <si>
    <t>عماد محمد محمد عبدالفضيل</t>
  </si>
  <si>
    <t>شهيرة على عبدالعال على</t>
  </si>
  <si>
    <t>أمنية</t>
  </si>
  <si>
    <t>أمير</t>
  </si>
  <si>
    <t>سهيلة</t>
  </si>
  <si>
    <t>وليد حسن حسن عبدالمنعم محمد</t>
  </si>
  <si>
    <t>فايزة رشوان على حسن</t>
  </si>
  <si>
    <t>حاتم محمد محمد عبدالفضيل</t>
  </si>
  <si>
    <t>أسماء على عبدالعال على</t>
  </si>
  <si>
    <t>سعاد</t>
  </si>
  <si>
    <t>خليل شريف محمد شحاتة</t>
  </si>
  <si>
    <t>هدى حسن محمد عبدالفضيل</t>
  </si>
  <si>
    <t>شريف</t>
  </si>
  <si>
    <t>تقوى</t>
  </si>
  <si>
    <t>بثينة</t>
  </si>
  <si>
    <t>نورا</t>
  </si>
  <si>
    <t>فريدة</t>
  </si>
  <si>
    <t>فاطمة محمد حسين إسماعيل</t>
  </si>
  <si>
    <t>طفلة</t>
  </si>
  <si>
    <t>محمود محمد حسين إسماعيل</t>
  </si>
  <si>
    <t>رانيا محمد محمد حجازى</t>
  </si>
  <si>
    <t>أصالة</t>
  </si>
  <si>
    <t>اسم الأب / الكفيل</t>
  </si>
  <si>
    <t>صفوت ربيع حنفى عبدالفضيل</t>
  </si>
  <si>
    <t>جيهان فاروق حفنى عبدالفضيل</t>
  </si>
  <si>
    <t>نرمين</t>
  </si>
  <si>
    <t>رضا</t>
  </si>
  <si>
    <t>فرح</t>
  </si>
  <si>
    <t>علاء سعدالدين حسين عرفات</t>
  </si>
  <si>
    <t>منار</t>
  </si>
  <si>
    <t>نسمة سيد فتحى</t>
  </si>
  <si>
    <t>محمد سيد قطب عبدالرحمن</t>
  </si>
  <si>
    <t>جملات فضل محمد حسن</t>
  </si>
  <si>
    <t>فهد</t>
  </si>
  <si>
    <t>بكرى جمال يحي حسن</t>
  </si>
  <si>
    <t>شيماء على عبادى على</t>
  </si>
  <si>
    <t>جمال</t>
  </si>
  <si>
    <t>مكة</t>
  </si>
  <si>
    <t>أسعد سيد قطب عبدالرحمن</t>
  </si>
  <si>
    <t>ميمنة شعبان محمد عبدالغنى</t>
  </si>
  <si>
    <t>محمد محروس شعبان حسن</t>
  </si>
  <si>
    <t>شيماء على فتحى على</t>
  </si>
  <si>
    <t>باسم</t>
  </si>
  <si>
    <t>الجمعية الشرعية الرئيسية</t>
  </si>
  <si>
    <t>إدارة المشروعات الاجتماعية</t>
  </si>
  <si>
    <t>مشروع رعاية طالب علم</t>
  </si>
  <si>
    <t>القطاع:</t>
  </si>
  <si>
    <t>المكتب / اللجنة :</t>
  </si>
  <si>
    <t>بنى عفان المركزى</t>
  </si>
  <si>
    <t>بطاقة تسجيل طالب علم</t>
  </si>
  <si>
    <t>استكمال</t>
  </si>
  <si>
    <t>(</t>
  </si>
  <si>
    <t>ب</t>
  </si>
  <si>
    <t>ج</t>
  </si>
  <si>
    <t>حالة الأسرة ( أ</t>
  </si>
  <si>
    <t>نوع الأسرة ( جديد</t>
  </si>
  <si>
    <t>اسم الأب (رباعى) :</t>
  </si>
  <si>
    <t>اسم الأم (رباعى) :</t>
  </si>
  <si>
    <t>الرقم القومى :</t>
  </si>
  <si>
    <t>صفة ولى الأمر :</t>
  </si>
  <si>
    <t>اسم ولى الأمر (رباعى) :</t>
  </si>
  <si>
    <t>صلة القرابة :</t>
  </si>
  <si>
    <t>بيانات الأبناء</t>
  </si>
  <si>
    <t>اسم الطالب</t>
  </si>
  <si>
    <t>نوع التعليم</t>
  </si>
  <si>
    <t>المرحلة الدراسية</t>
  </si>
  <si>
    <t>الصف الدراسى</t>
  </si>
  <si>
    <t>ذكر</t>
  </si>
  <si>
    <t>أنثى</t>
  </si>
  <si>
    <t>عام</t>
  </si>
  <si>
    <t>أزهرى</t>
  </si>
  <si>
    <t>رئيس الفرع</t>
  </si>
  <si>
    <t>مشرف طالب العلم بالمحافظة</t>
  </si>
  <si>
    <t>....................................</t>
  </si>
  <si>
    <t>.................................................</t>
  </si>
  <si>
    <t>نتيجة المراجعة</t>
  </si>
  <si>
    <t>مقبول</t>
  </si>
  <si>
    <t>مرفوض</t>
  </si>
  <si>
    <t>سبب الرفض</t>
  </si>
  <si>
    <t>اسم المراجع</t>
  </si>
  <si>
    <t>اسم المدخل</t>
  </si>
  <si>
    <t>ختم الفرع</t>
  </si>
  <si>
    <t>مرفقات البطاقة</t>
  </si>
  <si>
    <t>1- صورة بطاقة الأب</t>
  </si>
  <si>
    <t>2- صورة بطاقة الأم</t>
  </si>
  <si>
    <t>3- صورة بطاقة ولى الأمر</t>
  </si>
  <si>
    <t>4- صورة شهادات الميلاد كمبيوتر لجميع الأبناء</t>
  </si>
  <si>
    <t>5- أصل اثبات قيد مدرسى للعام الحالي</t>
  </si>
  <si>
    <t>(في حالة اختيار اخري يكتب اسم ولى الأمر والصلة)</t>
  </si>
  <si>
    <t>صلة ولى الأمر</t>
  </si>
  <si>
    <t>أب</t>
  </si>
  <si>
    <t>جدة</t>
  </si>
  <si>
    <t>اسم ولى الأمر</t>
  </si>
  <si>
    <t>الأول</t>
  </si>
  <si>
    <t>الابتدائى</t>
  </si>
  <si>
    <t>الإعدادي</t>
  </si>
  <si>
    <t>الثانوى</t>
  </si>
  <si>
    <t>الثانى</t>
  </si>
  <si>
    <t xml:space="preserve">الثالث </t>
  </si>
  <si>
    <t>الاعدادى</t>
  </si>
  <si>
    <t xml:space="preserve">الثانى </t>
  </si>
  <si>
    <t xml:space="preserve">الأول </t>
  </si>
  <si>
    <t>الفني الثانوى</t>
  </si>
  <si>
    <t xml:space="preserve">السادس </t>
  </si>
  <si>
    <t xml:space="preserve">الخامس </t>
  </si>
  <si>
    <t>الإعدادى</t>
  </si>
  <si>
    <t>الرابع</t>
  </si>
  <si>
    <t>الأبتدائى</t>
  </si>
  <si>
    <t>عدد الطلاب</t>
  </si>
  <si>
    <t>الابن الخامس</t>
  </si>
  <si>
    <t>الابن السادس</t>
  </si>
  <si>
    <t>عزه ابراهيم ابوسيف محمد سلامة</t>
  </si>
  <si>
    <t>نبوية صابر محمود عبدالفضيل</t>
  </si>
  <si>
    <t>الابتدئى</t>
  </si>
  <si>
    <t>عظيمة محمد عبدالتواب ابراهيم</t>
  </si>
  <si>
    <t>ابتدائى</t>
  </si>
  <si>
    <t>عباس محمد عبدالتواب ابراهيم</t>
  </si>
  <si>
    <t>عدد أفراد الأسرة :</t>
  </si>
  <si>
    <t>عدد الطلاب :</t>
  </si>
  <si>
    <t>فاروق عبدالله عبدالحليم</t>
  </si>
  <si>
    <t>الرقم القومى للطالب     (ال 14 رقم)</t>
  </si>
  <si>
    <t>دبلوم</t>
  </si>
  <si>
    <t>ثانوى فنى</t>
  </si>
  <si>
    <t>فنى ثانوى</t>
  </si>
  <si>
    <t>الثانوى فنى</t>
  </si>
  <si>
    <t>طالب جامعى</t>
  </si>
  <si>
    <t>أم</t>
  </si>
  <si>
    <t>شكرى سعيد شكرى</t>
  </si>
  <si>
    <t>ابتسام محروس شعبان</t>
  </si>
  <si>
    <t>نادية أحمد محمد سيد أحمد شقير</t>
  </si>
  <si>
    <t>ربيع</t>
  </si>
  <si>
    <t>طفل</t>
  </si>
  <si>
    <t>أحمد رجب أحمد سليمان</t>
  </si>
  <si>
    <t>هيام حسين الشاذلى أحمد</t>
  </si>
  <si>
    <t>روضة</t>
  </si>
  <si>
    <t>الخامس</t>
  </si>
  <si>
    <t>مصطفى محمد محمد مصطفى</t>
  </si>
  <si>
    <t>شيماء يحي أحمد محمد</t>
  </si>
  <si>
    <t>آية</t>
  </si>
  <si>
    <t>تزمنت الشرقية</t>
  </si>
  <si>
    <t>استمارة الأسرة</t>
  </si>
  <si>
    <t>مشروع كفالة الطفل اليتيم</t>
  </si>
  <si>
    <t>لسنة</t>
  </si>
  <si>
    <t>رقم قيد شهادة الوفاة</t>
  </si>
  <si>
    <t>اسم العائل (رباعى) :</t>
  </si>
  <si>
    <t>الرقم القومى للعائل ال 14 رقم :</t>
  </si>
  <si>
    <t>اسم الأم / العائل</t>
  </si>
  <si>
    <t>العنوان :</t>
  </si>
  <si>
    <t>بيانات الأطفال</t>
  </si>
  <si>
    <t>كفالة الطفل</t>
  </si>
  <si>
    <t>مكفول</t>
  </si>
  <si>
    <t>غير مكفول</t>
  </si>
  <si>
    <t>اسم الكافل</t>
  </si>
  <si>
    <t>الأطفال الأقل من 15 عام</t>
  </si>
  <si>
    <t>الأطفال أكبر من 15 عام للذكور  و 18 عام للإناث</t>
  </si>
  <si>
    <t>مشرف الطفل اليتيم بالفرع</t>
  </si>
  <si>
    <t>..............................................</t>
  </si>
  <si>
    <t>تقرير مراجعة وإدخال استمارة الأسرة بالقاعدة</t>
  </si>
  <si>
    <t>تم الادخال</t>
  </si>
  <si>
    <t>لم يتم الادخال</t>
  </si>
  <si>
    <t>سبب عدم الادخال</t>
  </si>
  <si>
    <t>اسم مدخل البيانات</t>
  </si>
  <si>
    <t>الرقم القومى للطالب</t>
  </si>
  <si>
    <t xml:space="preserve">  (ال 14 رقم)</t>
  </si>
  <si>
    <t xml:space="preserve">الرقم القومى للطالب      </t>
  </si>
  <si>
    <t>(ال 14 رقم)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</si>
</sst>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d/m/yyyy;@"/>
    <numFmt numFmtId="165" formatCode="[$-1010000]yyyy/mm/dd;@"/>
  </numFmts>
  <fonts count="2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sz val="12"/>
      <color rgb="FF222222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E304A"/>
      <name val="Cambria"/>
      <family val="1"/>
      <scheme val="maj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</font>
    <font>
      <sz val="11"/>
      <color theme="1"/>
      <name val="Wingdings 2"/>
      <family val="1"/>
      <charset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</fills>
  <borders count="60">
    <border>
      <left/>
      <right/>
      <top/>
      <bottom/>
      <diagonal/>
    </border>
    <border>
      <left style="medium">
        <color rgb="FFA2A9B1"/>
      </left>
      <right style="medium">
        <color rgb="FFA2A9B1"/>
      </right>
      <top style="medium">
        <color rgb="FFA2A9B1"/>
      </top>
      <bottom style="medium">
        <color rgb="FFA2A9B1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A2A9B1"/>
      </left>
      <right style="medium">
        <color rgb="FFA2A9B1"/>
      </right>
      <top/>
      <bottom style="medium">
        <color rgb="FFA2A9B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 readingOrder="1"/>
    </xf>
    <xf numFmtId="0" fontId="6" fillId="0" borderId="0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49" fontId="3" fillId="0" borderId="0" xfId="0" applyNumberFormat="1" applyFont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0" fontId="3" fillId="0" borderId="0" xfId="0" applyFont="1" applyFill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 wrapText="1"/>
    </xf>
    <xf numFmtId="1" fontId="3" fillId="6" borderId="0" xfId="0" applyNumberFormat="1" applyFont="1" applyFill="1" applyAlignment="1">
      <alignment horizontal="center" vertical="center"/>
    </xf>
    <xf numFmtId="49" fontId="2" fillId="5" borderId="4" xfId="0" applyNumberFormat="1" applyFont="1" applyFill="1" applyBorder="1" applyAlignment="1">
      <alignment horizontal="center" vertical="center"/>
    </xf>
    <xf numFmtId="1" fontId="3" fillId="7" borderId="0" xfId="0" applyNumberFormat="1" applyFont="1" applyFill="1" applyAlignment="1">
      <alignment horizontal="center" vertical="center"/>
    </xf>
    <xf numFmtId="1" fontId="3" fillId="8" borderId="0" xfId="0" applyNumberFormat="1" applyFont="1" applyFill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1" fontId="3" fillId="9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 readingOrder="1"/>
    </xf>
    <xf numFmtId="0" fontId="3" fillId="7" borderId="0" xfId="0" applyFont="1" applyFill="1" applyAlignment="1">
      <alignment horizontal="center" vertical="center"/>
    </xf>
    <xf numFmtId="0" fontId="3" fillId="7" borderId="0" xfId="0" applyNumberFormat="1" applyFont="1" applyFill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4" fontId="0" fillId="0" borderId="0" xfId="0" applyNumberFormat="1"/>
    <xf numFmtId="1" fontId="0" fillId="0" borderId="0" xfId="0" applyNumberFormat="1"/>
    <xf numFmtId="1" fontId="0" fillId="10" borderId="0" xfId="0" applyNumberFormat="1" applyFill="1"/>
    <xf numFmtId="1" fontId="0" fillId="3" borderId="0" xfId="0" applyNumberFormat="1" applyFill="1"/>
    <xf numFmtId="1" fontId="0" fillId="0" borderId="0" xfId="0" applyNumberFormat="1" applyFill="1"/>
    <xf numFmtId="1" fontId="0" fillId="11" borderId="0" xfId="0" applyNumberFormat="1" applyFill="1"/>
    <xf numFmtId="1" fontId="0" fillId="7" borderId="0" xfId="0" applyNumberFormat="1" applyFill="1"/>
    <xf numFmtId="49" fontId="0" fillId="0" borderId="0" xfId="0" applyNumberFormat="1"/>
    <xf numFmtId="14" fontId="0" fillId="7" borderId="0" xfId="0" applyNumberFormat="1" applyFill="1"/>
    <xf numFmtId="49" fontId="0" fillId="7" borderId="0" xfId="0" applyNumberFormat="1" applyFill="1"/>
    <xf numFmtId="0" fontId="8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8" fillId="12" borderId="8" xfId="0" applyFont="1" applyFill="1" applyBorder="1" applyAlignment="1">
      <alignment horizontal="center" vertical="center"/>
    </xf>
    <xf numFmtId="0" fontId="8" fillId="12" borderId="8" xfId="0" applyFont="1" applyFill="1" applyBorder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8" fillId="12" borderId="8" xfId="0" applyFont="1" applyFill="1" applyBorder="1" applyAlignment="1">
      <alignment horizontal="center" vertical="center" wrapText="1"/>
    </xf>
    <xf numFmtId="0" fontId="8" fillId="0" borderId="8" xfId="0" applyFont="1" applyBorder="1"/>
    <xf numFmtId="1" fontId="0" fillId="0" borderId="0" xfId="0" applyNumberFormat="1" applyAlignment="1">
      <alignment horizontal="center" wrapText="1"/>
    </xf>
    <xf numFmtId="1" fontId="0" fillId="11" borderId="0" xfId="0" applyNumberFormat="1" applyFill="1" applyAlignment="1">
      <alignment horizontal="center" wrapText="1"/>
    </xf>
    <xf numFmtId="1" fontId="0" fillId="7" borderId="0" xfId="0" applyNumberFormat="1" applyFill="1" applyAlignment="1">
      <alignment horizontal="center" wrapText="1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164" fontId="8" fillId="0" borderId="8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" fontId="0" fillId="3" borderId="0" xfId="0" applyNumberForma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" fontId="0" fillId="10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" fontId="0" fillId="0" borderId="0" xfId="0" applyNumberFormat="1" applyFill="1" applyAlignment="1">
      <alignment horizontal="center" vertical="center" wrapText="1"/>
    </xf>
    <xf numFmtId="1" fontId="0" fillId="10" borderId="0" xfId="0" applyNumberFormat="1" applyFill="1" applyAlignment="1">
      <alignment horizontal="center" vertical="center" wrapText="1"/>
    </xf>
    <xf numFmtId="0" fontId="0" fillId="10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3" borderId="0" xfId="0" applyNumberForma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164" fontId="8" fillId="0" borderId="12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readingOrder="2"/>
    </xf>
    <xf numFmtId="0" fontId="8" fillId="0" borderId="21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1" fontId="14" fillId="0" borderId="0" xfId="0" applyNumberFormat="1" applyFont="1" applyFill="1" applyBorder="1" applyAlignment="1">
      <alignment horizontal="right" vertical="center"/>
    </xf>
    <xf numFmtId="0" fontId="7" fillId="0" borderId="29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7" fillId="0" borderId="35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64" fontId="10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center"/>
    </xf>
    <xf numFmtId="1" fontId="11" fillId="0" borderId="8" xfId="0" applyNumberFormat="1" applyFont="1" applyFill="1" applyBorder="1" applyAlignment="1">
      <alignment horizontal="center" vertical="center"/>
    </xf>
    <xf numFmtId="1" fontId="11" fillId="0" borderId="0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Fill="1" applyBorder="1" applyAlignment="1">
      <alignment horizontal="center" vertical="top"/>
    </xf>
    <xf numFmtId="0" fontId="18" fillId="0" borderId="14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readingOrder="2"/>
    </xf>
    <xf numFmtId="0" fontId="10" fillId="0" borderId="24" xfId="0" applyFont="1" applyFill="1" applyBorder="1" applyAlignment="1">
      <alignment horizontal="right" vertical="center" readingOrder="2"/>
    </xf>
    <xf numFmtId="0" fontId="10" fillId="0" borderId="23" xfId="0" applyFont="1" applyFill="1" applyBorder="1" applyAlignment="1">
      <alignment horizontal="center" vertical="center" readingOrder="2"/>
    </xf>
    <xf numFmtId="0" fontId="14" fillId="0" borderId="0" xfId="0" applyFont="1" applyFill="1" applyBorder="1" applyAlignment="1">
      <alignment horizontal="center" vertical="center" readingOrder="2"/>
    </xf>
    <xf numFmtId="0" fontId="14" fillId="0" borderId="0" xfId="0" applyFont="1" applyBorder="1" applyAlignment="1">
      <alignment horizontal="center" vertical="center" readingOrder="2"/>
    </xf>
    <xf numFmtId="0" fontId="14" fillId="0" borderId="24" xfId="0" applyFont="1" applyBorder="1" applyAlignment="1">
      <alignment horizontal="center" vertical="center" readingOrder="2"/>
    </xf>
    <xf numFmtId="0" fontId="10" fillId="0" borderId="26" xfId="0" applyFont="1" applyFill="1" applyBorder="1" applyAlignment="1">
      <alignment horizontal="right" vertical="center" readingOrder="2"/>
    </xf>
    <xf numFmtId="0" fontId="10" fillId="0" borderId="26" xfId="0" applyFont="1" applyFill="1" applyBorder="1" applyAlignment="1">
      <alignment horizontal="center" vertical="center" readingOrder="2"/>
    </xf>
    <xf numFmtId="0" fontId="19" fillId="0" borderId="1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 wrapText="1"/>
    </xf>
    <xf numFmtId="0" fontId="0" fillId="7" borderId="0" xfId="0" applyNumberForma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right" vertical="center" readingOrder="2"/>
    </xf>
    <xf numFmtId="0" fontId="18" fillId="0" borderId="15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1" fontId="14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" fontId="14" fillId="0" borderId="0" xfId="0" applyNumberFormat="1" applyFont="1" applyFill="1" applyBorder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0" fontId="17" fillId="0" borderId="35" xfId="0" applyNumberFormat="1" applyFont="1" applyBorder="1" applyAlignment="1">
      <alignment vertical="center"/>
    </xf>
    <xf numFmtId="0" fontId="17" fillId="0" borderId="8" xfId="0" applyNumberFormat="1" applyFont="1" applyBorder="1" applyAlignment="1">
      <alignment vertical="center"/>
    </xf>
    <xf numFmtId="0" fontId="11" fillId="0" borderId="18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19" fillId="0" borderId="47" xfId="0" applyFont="1" applyFill="1" applyBorder="1" applyAlignment="1">
      <alignment horizontal="center" vertical="center" wrapText="1"/>
    </xf>
    <xf numFmtId="0" fontId="11" fillId="0" borderId="47" xfId="0" applyFont="1" applyFill="1" applyBorder="1" applyAlignment="1">
      <alignment vertical="center" wrapText="1"/>
    </xf>
    <xf numFmtId="0" fontId="7" fillId="0" borderId="51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5" xfId="0" applyNumberFormat="1" applyFont="1" applyBorder="1" applyAlignment="1">
      <alignment vertical="center"/>
    </xf>
    <xf numFmtId="0" fontId="17" fillId="0" borderId="53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8" xfId="0" applyNumberFormat="1" applyFont="1" applyBorder="1" applyAlignment="1">
      <alignment vertical="center"/>
    </xf>
    <xf numFmtId="0" fontId="19" fillId="0" borderId="0" xfId="0" applyFont="1" applyFill="1" applyBorder="1" applyAlignment="1">
      <alignment vertical="center" wrapText="1"/>
    </xf>
    <xf numFmtId="0" fontId="11" fillId="0" borderId="47" xfId="0" applyFont="1" applyFill="1" applyBorder="1" applyAlignment="1">
      <alignment horizontal="center" vertical="center" wrapText="1"/>
    </xf>
    <xf numFmtId="1" fontId="0" fillId="14" borderId="0" xfId="0" applyNumberFormat="1" applyFill="1"/>
    <xf numFmtId="1" fontId="8" fillId="0" borderId="8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1" fontId="17" fillId="0" borderId="15" xfId="0" applyNumberFormat="1" applyFont="1" applyFill="1" applyBorder="1" applyAlignment="1">
      <alignment horizontal="center" vertical="center"/>
    </xf>
    <xf numFmtId="1" fontId="17" fillId="0" borderId="8" xfId="0" applyNumberFormat="1" applyFont="1" applyFill="1" applyBorder="1" applyAlignment="1">
      <alignment horizontal="center" vertical="center"/>
    </xf>
    <xf numFmtId="1" fontId="17" fillId="0" borderId="18" xfId="0" applyNumberFormat="1" applyFont="1" applyFill="1" applyBorder="1" applyAlignment="1">
      <alignment horizontal="center" vertical="center"/>
    </xf>
    <xf numFmtId="0" fontId="19" fillId="0" borderId="45" xfId="0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 wrapText="1"/>
    </xf>
    <xf numFmtId="0" fontId="19" fillId="0" borderId="46" xfId="0" applyFont="1" applyFill="1" applyBorder="1" applyAlignment="1">
      <alignment horizontal="center" vertical="center" wrapText="1"/>
    </xf>
    <xf numFmtId="0" fontId="19" fillId="0" borderId="4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1" fontId="11" fillId="0" borderId="0" xfId="0" applyNumberFormat="1" applyFont="1" applyFill="1" applyBorder="1" applyAlignment="1">
      <alignment horizontal="center" vertical="center"/>
    </xf>
    <xf numFmtId="1" fontId="11" fillId="0" borderId="13" xfId="0" applyNumberFormat="1" applyFont="1" applyFill="1" applyBorder="1" applyAlignment="1">
      <alignment horizontal="center" vertical="center"/>
    </xf>
    <xf numFmtId="1" fontId="14" fillId="0" borderId="0" xfId="0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165" fontId="17" fillId="0" borderId="8" xfId="0" applyNumberFormat="1" applyFont="1" applyFill="1" applyBorder="1" applyAlignment="1">
      <alignment horizontal="center" vertical="center"/>
    </xf>
    <xf numFmtId="165" fontId="17" fillId="0" borderId="18" xfId="0" applyNumberFormat="1" applyFont="1" applyFill="1" applyBorder="1" applyAlignment="1">
      <alignment horizontal="center" vertical="center"/>
    </xf>
    <xf numFmtId="0" fontId="18" fillId="0" borderId="26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0" fontId="17" fillId="0" borderId="35" xfId="0" applyNumberFormat="1" applyFont="1" applyBorder="1" applyAlignment="1">
      <alignment horizontal="center" vertical="center"/>
    </xf>
    <xf numFmtId="165" fontId="17" fillId="0" borderId="15" xfId="0" applyNumberFormat="1" applyFont="1" applyFill="1" applyBorder="1" applyAlignment="1">
      <alignment horizontal="center" vertical="center"/>
    </xf>
    <xf numFmtId="0" fontId="19" fillId="0" borderId="58" xfId="0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 wrapText="1"/>
    </xf>
    <xf numFmtId="0" fontId="19" fillId="0" borderId="59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18" fillId="0" borderId="37" xfId="0" applyFont="1" applyFill="1" applyBorder="1" applyAlignment="1">
      <alignment horizontal="center" vertical="center"/>
    </xf>
    <xf numFmtId="0" fontId="18" fillId="0" borderId="38" xfId="0" applyFont="1" applyFill="1" applyBorder="1" applyAlignment="1">
      <alignment horizontal="center" vertical="center"/>
    </xf>
    <xf numFmtId="0" fontId="18" fillId="0" borderId="43" xfId="0" applyFont="1" applyFill="1" applyBorder="1" applyAlignment="1">
      <alignment horizontal="center" vertical="center"/>
    </xf>
    <xf numFmtId="0" fontId="18" fillId="0" borderId="42" xfId="0" applyFont="1" applyFill="1" applyBorder="1" applyAlignment="1">
      <alignment horizontal="center" vertical="center"/>
    </xf>
    <xf numFmtId="0" fontId="18" fillId="0" borderId="44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8" xfId="0" applyNumberFormat="1" applyFont="1" applyBorder="1" applyAlignment="1">
      <alignment horizontal="center" vertical="center"/>
    </xf>
    <xf numFmtId="0" fontId="18" fillId="0" borderId="41" xfId="0" applyFont="1" applyFill="1" applyBorder="1" applyAlignment="1">
      <alignment horizontal="center" vertical="center"/>
    </xf>
    <xf numFmtId="0" fontId="17" fillId="0" borderId="54" xfId="0" applyNumberFormat="1" applyFont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7" fillId="0" borderId="18" xfId="0" applyNumberFormat="1" applyFont="1" applyBorder="1" applyAlignment="1">
      <alignment horizontal="center" vertical="center"/>
    </xf>
    <xf numFmtId="0" fontId="17" fillId="0" borderId="19" xfId="0" applyNumberFormat="1" applyFont="1" applyBorder="1" applyAlignment="1">
      <alignment horizontal="center" vertical="center"/>
    </xf>
    <xf numFmtId="0" fontId="17" fillId="0" borderId="57" xfId="0" applyNumberFormat="1" applyFont="1" applyBorder="1" applyAlignment="1">
      <alignment horizontal="center" vertical="center"/>
    </xf>
    <xf numFmtId="0" fontId="19" fillId="0" borderId="39" xfId="0" applyFont="1" applyFill="1" applyBorder="1" applyAlignment="1">
      <alignment horizontal="center" vertical="center" wrapText="1"/>
    </xf>
    <xf numFmtId="0" fontId="19" fillId="0" borderId="49" xfId="0" applyFont="1" applyFill="1" applyBorder="1" applyAlignment="1">
      <alignment horizontal="center" vertical="center" wrapText="1"/>
    </xf>
    <xf numFmtId="0" fontId="19" fillId="0" borderId="37" xfId="0" applyFont="1" applyFill="1" applyBorder="1" applyAlignment="1">
      <alignment horizontal="center" vertical="center" wrapText="1"/>
    </xf>
    <xf numFmtId="0" fontId="19" fillId="0" borderId="38" xfId="0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47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/>
    </xf>
    <xf numFmtId="0" fontId="17" fillId="0" borderId="15" xfId="0" applyNumberFormat="1" applyFont="1" applyBorder="1" applyAlignment="1">
      <alignment horizontal="center" vertical="center"/>
    </xf>
    <xf numFmtId="0" fontId="17" fillId="0" borderId="16" xfId="0" applyNumberFormat="1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40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right" vertical="center" readingOrder="2"/>
    </xf>
    <xf numFmtId="0" fontId="10" fillId="0" borderId="0" xfId="0" applyFont="1" applyFill="1" applyBorder="1" applyAlignment="1">
      <alignment horizontal="right" vertical="center" readingOrder="2"/>
    </xf>
    <xf numFmtId="0" fontId="10" fillId="0" borderId="25" xfId="0" applyFont="1" applyFill="1" applyBorder="1" applyAlignment="1">
      <alignment horizontal="right" vertical="center" readingOrder="2"/>
    </xf>
    <xf numFmtId="0" fontId="10" fillId="0" borderId="26" xfId="0" applyFont="1" applyFill="1" applyBorder="1" applyAlignment="1">
      <alignment horizontal="right" vertical="center" readingOrder="2"/>
    </xf>
    <xf numFmtId="0" fontId="10" fillId="0" borderId="26" xfId="0" applyFont="1" applyFill="1" applyBorder="1" applyAlignment="1">
      <alignment horizontal="center" vertical="center" wrapText="1" readingOrder="2"/>
    </xf>
    <xf numFmtId="0" fontId="10" fillId="0" borderId="27" xfId="0" applyFont="1" applyFill="1" applyBorder="1" applyAlignment="1">
      <alignment horizontal="center" vertical="center" wrapText="1" readingOrder="2"/>
    </xf>
    <xf numFmtId="0" fontId="14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9" fillId="0" borderId="4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0" fillId="1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8" fillId="12" borderId="9" xfId="0" applyFont="1" applyFill="1" applyBorder="1" applyAlignment="1">
      <alignment horizontal="center" vertical="center"/>
    </xf>
    <xf numFmtId="0" fontId="8" fillId="12" borderId="10" xfId="0" applyFont="1" applyFill="1" applyBorder="1" applyAlignment="1">
      <alignment horizontal="center" vertical="center"/>
    </xf>
    <xf numFmtId="0" fontId="8" fillId="12" borderId="11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/>
    </xf>
    <xf numFmtId="0" fontId="7" fillId="0" borderId="11" xfId="0" applyNumberFormat="1" applyFont="1" applyBorder="1" applyAlignment="1">
      <alignment horizontal="center" vertical="center"/>
    </xf>
    <xf numFmtId="0" fontId="8" fillId="12" borderId="8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right"/>
    </xf>
    <xf numFmtId="1" fontId="7" fillId="0" borderId="9" xfId="0" applyNumberFormat="1" applyFont="1" applyBorder="1" applyAlignment="1">
      <alignment horizontal="center" vertical="center"/>
    </xf>
    <xf numFmtId="1" fontId="7" fillId="0" borderId="10" xfId="0" applyNumberFormat="1" applyFont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1" fontId="17" fillId="0" borderId="35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7" fillId="0" borderId="32" xfId="0" applyNumberFormat="1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1" fontId="17" fillId="0" borderId="32" xfId="0" applyNumberFormat="1" applyFont="1" applyFill="1" applyBorder="1" applyAlignment="1">
      <alignment horizontal="center" vertical="center"/>
    </xf>
    <xf numFmtId="0" fontId="17" fillId="0" borderId="36" xfId="0" applyNumberFormat="1" applyFont="1" applyBorder="1" applyAlignment="1">
      <alignment horizontal="center" vertical="center"/>
    </xf>
    <xf numFmtId="0" fontId="17" fillId="0" borderId="30" xfId="0" applyNumberFormat="1" applyFont="1" applyBorder="1" applyAlignment="1">
      <alignment horizontal="center" vertical="center"/>
    </xf>
    <xf numFmtId="0" fontId="17" fillId="0" borderId="33" xfId="0" applyNumberFormat="1" applyFont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/>
    </xf>
    <xf numFmtId="1" fontId="11" fillId="0" borderId="0" xfId="0" applyNumberFormat="1" applyFont="1" applyFill="1" applyBorder="1" applyAlignment="1">
      <alignment horizontal="left" vertical="center"/>
    </xf>
    <xf numFmtId="1" fontId="11" fillId="0" borderId="13" xfId="0" applyNumberFormat="1" applyFont="1" applyFill="1" applyBorder="1" applyAlignment="1">
      <alignment horizontal="left" vertical="center"/>
    </xf>
    <xf numFmtId="1" fontId="14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">
    <dxf>
      <fill>
        <patternFill>
          <bgColor theme="2" tint="-0.2499465926084170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317500</xdr:colOff>
      <xdr:row>28</xdr:row>
      <xdr:rowOff>349250</xdr:rowOff>
    </xdr:from>
    <xdr:to>
      <xdr:col>7</xdr:col>
      <xdr:colOff>682625</xdr:colOff>
      <xdr:row>30</xdr:row>
      <xdr:rowOff>349250</xdr:rowOff>
    </xdr:to>
    <xdr:sp macro="" textlink="">
      <xdr:nvSpPr>
        <xdr:cNvPr id="2" name="Oval 1"/>
        <xdr:cNvSpPr/>
      </xdr:nvSpPr>
      <xdr:spPr>
        <a:xfrm>
          <a:off x="10141727875" y="14255750"/>
          <a:ext cx="1746250" cy="857250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5</xdr:col>
      <xdr:colOff>341314</xdr:colOff>
      <xdr:row>12</xdr:row>
      <xdr:rowOff>203198</xdr:rowOff>
    </xdr:from>
    <xdr:to>
      <xdr:col>8</xdr:col>
      <xdr:colOff>254001</xdr:colOff>
      <xdr:row>14</xdr:row>
      <xdr:rowOff>31749</xdr:rowOff>
    </xdr:to>
    <xdr:sp macro="" textlink="">
      <xdr:nvSpPr>
        <xdr:cNvPr id="3" name="Rounded Rectangle 2"/>
        <xdr:cNvSpPr/>
      </xdr:nvSpPr>
      <xdr:spPr>
        <a:xfrm>
          <a:off x="10141370686" y="4751386"/>
          <a:ext cx="2079625" cy="423863"/>
        </a:xfrm>
        <a:prstGeom prst="roundRect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5</xdr:col>
      <xdr:colOff>349251</xdr:colOff>
      <xdr:row>6</xdr:row>
      <xdr:rowOff>12698</xdr:rowOff>
    </xdr:from>
    <xdr:to>
      <xdr:col>8</xdr:col>
      <xdr:colOff>261938</xdr:colOff>
      <xdr:row>7</xdr:row>
      <xdr:rowOff>7936</xdr:rowOff>
    </xdr:to>
    <xdr:sp macro="" textlink="">
      <xdr:nvSpPr>
        <xdr:cNvPr id="4" name="Rounded Rectangle 3"/>
        <xdr:cNvSpPr/>
      </xdr:nvSpPr>
      <xdr:spPr>
        <a:xfrm>
          <a:off x="10141362749" y="1893886"/>
          <a:ext cx="2079625" cy="423863"/>
        </a:xfrm>
        <a:prstGeom prst="roundRect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174625</xdr:colOff>
      <xdr:row>32</xdr:row>
      <xdr:rowOff>111125</xdr:rowOff>
    </xdr:from>
    <xdr:to>
      <xdr:col>7</xdr:col>
      <xdr:colOff>904875</xdr:colOff>
      <xdr:row>34</xdr:row>
      <xdr:rowOff>111125</xdr:rowOff>
    </xdr:to>
    <xdr:sp macro="" textlink="">
      <xdr:nvSpPr>
        <xdr:cNvPr id="2" name="Oval 1"/>
        <xdr:cNvSpPr/>
      </xdr:nvSpPr>
      <xdr:spPr>
        <a:xfrm>
          <a:off x="9879822125" y="11350625"/>
          <a:ext cx="1428750" cy="666750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6</xdr:col>
      <xdr:colOff>12700</xdr:colOff>
      <xdr:row>20</xdr:row>
      <xdr:rowOff>349249</xdr:rowOff>
    </xdr:from>
    <xdr:to>
      <xdr:col>8</xdr:col>
      <xdr:colOff>214312</xdr:colOff>
      <xdr:row>21</xdr:row>
      <xdr:rowOff>476248</xdr:rowOff>
    </xdr:to>
    <xdr:sp macro="" textlink="">
      <xdr:nvSpPr>
        <xdr:cNvPr id="3" name="Rounded Rectangle 2"/>
        <xdr:cNvSpPr/>
      </xdr:nvSpPr>
      <xdr:spPr>
        <a:xfrm>
          <a:off x="10139672063" y="6945312"/>
          <a:ext cx="1701799" cy="507999"/>
        </a:xfrm>
        <a:prstGeom prst="roundRect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r.wikipedia.org/wiki/%D9%85%D8%AD%D8%A7%D9%81%D8%B8%D8%A9_%D9%85%D8%B7%D8%B1%D9%88%D8%AD" TargetMode="External"/><Relationship Id="rId1" Type="http://schemas.openxmlformats.org/officeDocument/2006/relationships/hyperlink" Target="https://ar.wikipedia.org/wiki/%D9%85%D8%AD%D8%A7%D9%81%D8%B8%D8%A9_%D8%A7%D9%84%D9%82%D8%A7%D9%87%D8%B1%D8%A9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300"/>
  <sheetViews>
    <sheetView rightToLeft="1" topLeftCell="A211" workbookViewId="0">
      <selection activeCell="F228" sqref="F228"/>
    </sheetView>
  </sheetViews>
  <sheetFormatPr defaultColWidth="9" defaultRowHeight="15" customHeight="1" x14ac:dyDescent="0.25"/>
  <cols>
    <col min="1" max="1" width="9" style="1"/>
    <col min="2" max="2" width="22.42578125" style="1" bestFit="1" customWidth="1"/>
    <col min="3" max="3" width="20" style="1" customWidth="1"/>
    <col min="4" max="4" width="15.140625" style="1" customWidth="1"/>
    <col min="5" max="6" width="8.140625" style="1" bestFit="1" customWidth="1"/>
    <col min="7" max="7" width="12" style="1" bestFit="1" customWidth="1"/>
    <col min="8" max="8" width="15.28515625" style="1" bestFit="1" customWidth="1"/>
    <col min="9" max="9" width="11" style="1" bestFit="1" customWidth="1"/>
    <col min="10" max="10" width="7" style="1" bestFit="1" customWidth="1"/>
    <col min="11" max="11" width="8" style="1" bestFit="1" customWidth="1"/>
    <col min="12" max="12" width="7.42578125" style="1" bestFit="1" customWidth="1"/>
    <col min="13" max="13" width="9.140625" style="1" bestFit="1" customWidth="1"/>
    <col min="14" max="14" width="14.42578125" style="1" bestFit="1" customWidth="1"/>
    <col min="15" max="26" width="9" style="1"/>
    <col min="27" max="28" width="9.140625" style="1" bestFit="1" customWidth="1"/>
    <col min="29" max="16384" width="9" style="1"/>
  </cols>
  <sheetData>
    <row r="1" spans="1:28" ht="33.75" customHeight="1" thickBot="1" x14ac:dyDescent="0.3"/>
    <row r="2" spans="1:28" ht="15" customHeight="1" thickBot="1" x14ac:dyDescent="0.3">
      <c r="A2" s="39" t="s">
        <v>270</v>
      </c>
      <c r="B2" s="34" t="s">
        <v>0</v>
      </c>
      <c r="C2" s="31" t="s">
        <v>1</v>
      </c>
      <c r="D2" s="32" t="s">
        <v>2</v>
      </c>
      <c r="E2" s="33" t="s">
        <v>3</v>
      </c>
      <c r="F2" s="33" t="s">
        <v>4</v>
      </c>
      <c r="G2" s="34" t="s">
        <v>5</v>
      </c>
      <c r="H2" s="34" t="s">
        <v>6</v>
      </c>
      <c r="I2" s="40" t="s">
        <v>7</v>
      </c>
      <c r="J2" s="35" t="s">
        <v>8</v>
      </c>
      <c r="K2" s="36" t="s">
        <v>9</v>
      </c>
      <c r="L2" s="37" t="s">
        <v>10</v>
      </c>
      <c r="M2" s="34" t="s">
        <v>11</v>
      </c>
      <c r="N2" s="34" t="s">
        <v>12</v>
      </c>
      <c r="O2" s="34" t="s">
        <v>13</v>
      </c>
      <c r="P2" s="38" t="s">
        <v>14</v>
      </c>
      <c r="Q2" s="2"/>
      <c r="R2" s="2"/>
      <c r="S2" s="2"/>
      <c r="T2" s="2"/>
      <c r="U2" s="2"/>
      <c r="V2" s="2"/>
      <c r="W2" s="2"/>
      <c r="X2" s="2"/>
      <c r="Y2" s="2"/>
      <c r="Z2" s="2"/>
      <c r="AA2" s="3">
        <v>1</v>
      </c>
      <c r="AB2" s="4" t="s">
        <v>15</v>
      </c>
    </row>
    <row r="3" spans="1:28" ht="15" customHeight="1" thickBot="1" x14ac:dyDescent="0.3">
      <c r="A3" s="1">
        <v>1</v>
      </c>
      <c r="B3" s="2" t="s">
        <v>16</v>
      </c>
      <c r="C3" s="5">
        <v>27611152200367</v>
      </c>
      <c r="D3" s="6">
        <f>IF(C3&lt;&gt;"",(DATE(IF(LEFT(C3,1)*1=3,20,19)&amp;MID(C3,2,2),MID(C3,4,2),MID(C3,6,2))),"")</f>
        <v>28079</v>
      </c>
      <c r="E3" s="7">
        <f ca="1">IF(C3&lt;&gt;"",(DATEDIF(D3,NOW(),"Y")),"")</f>
        <v>41</v>
      </c>
      <c r="F3" s="8" t="str">
        <f>IF(C3&lt;&gt;"",(IF(ISODD(MID(C3,13,1)),"ذكر","أنثى")),"")</f>
        <v>أنثى</v>
      </c>
      <c r="G3" s="8" t="str">
        <f>IF(C3&lt;&gt;"",(VLOOKUP(MID(C3,8,2)*1,$AA$2:$AB$29,2,FALSE)),"")</f>
        <v xml:space="preserve">بني سويف </v>
      </c>
      <c r="H3" s="2"/>
      <c r="I3" s="2"/>
      <c r="J3" s="2">
        <v>1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>
        <v>2</v>
      </c>
      <c r="AB3" s="9" t="s">
        <v>17</v>
      </c>
    </row>
    <row r="4" spans="1:28" ht="15" customHeight="1" thickBot="1" x14ac:dyDescent="0.3">
      <c r="A4" s="1">
        <v>2</v>
      </c>
      <c r="B4" s="10" t="s">
        <v>18</v>
      </c>
      <c r="C4" s="5">
        <v>24802182200456</v>
      </c>
      <c r="D4" s="11">
        <f t="shared" ref="D4:D67" si="0">IF(C4&lt;&gt;"",(DATE(IF(LEFT(C4,1)*1=3,20,19)&amp;MID(C4,2,2),MID(C4,4,2),MID(C4,6,2))),"")</f>
        <v>17581</v>
      </c>
      <c r="E4" s="7">
        <f t="shared" ref="E4:E67" ca="1" si="1">IF(C4&lt;&gt;"",(DATEDIF(D4,NOW(),"Y")),"")</f>
        <v>70</v>
      </c>
      <c r="F4" s="12" t="str">
        <f t="shared" ref="F4:F67" si="2">IF(C4&lt;&gt;"",(IF(ISODD(MID(C4,13,1)),"ذكر","أنثى")),"")</f>
        <v>ذكر</v>
      </c>
      <c r="G4" s="12" t="str">
        <f t="shared" ref="G4:G67" si="3">IF(C4&lt;&gt;"",(VLOOKUP(MID(C4,8,2)*1,$AA$2:$AB$29,2,FALSE)),"")</f>
        <v xml:space="preserve">بني سويف </v>
      </c>
      <c r="H4" s="2"/>
      <c r="I4" s="2"/>
      <c r="J4" s="2"/>
      <c r="K4" s="2">
        <v>1</v>
      </c>
      <c r="L4" s="2">
        <v>1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>
        <v>3</v>
      </c>
      <c r="AB4" s="9" t="s">
        <v>19</v>
      </c>
    </row>
    <row r="5" spans="1:28" ht="15" customHeight="1" thickBot="1" x14ac:dyDescent="0.3">
      <c r="A5" s="1">
        <v>3</v>
      </c>
      <c r="B5" s="2" t="s">
        <v>20</v>
      </c>
      <c r="C5" s="5">
        <v>28112242200291</v>
      </c>
      <c r="D5" s="11">
        <f t="shared" si="0"/>
        <v>29944</v>
      </c>
      <c r="E5" s="7">
        <f t="shared" ca="1" si="1"/>
        <v>36</v>
      </c>
      <c r="F5" s="12" t="str">
        <f t="shared" si="2"/>
        <v>ذكر</v>
      </c>
      <c r="G5" s="12" t="str">
        <f t="shared" si="3"/>
        <v xml:space="preserve">بني سويف 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>
        <v>4</v>
      </c>
      <c r="AB5" s="9" t="s">
        <v>21</v>
      </c>
    </row>
    <row r="6" spans="1:28" ht="15" customHeight="1" thickBot="1" x14ac:dyDescent="0.3">
      <c r="A6" s="1">
        <v>4</v>
      </c>
      <c r="B6" s="2" t="s">
        <v>22</v>
      </c>
      <c r="C6" s="5">
        <v>27110302200291</v>
      </c>
      <c r="D6" s="11">
        <f t="shared" si="0"/>
        <v>26236</v>
      </c>
      <c r="E6" s="7">
        <f t="shared" ca="1" si="1"/>
        <v>47</v>
      </c>
      <c r="F6" s="12" t="str">
        <f t="shared" si="2"/>
        <v>ذكر</v>
      </c>
      <c r="G6" s="12" t="str">
        <f t="shared" si="3"/>
        <v xml:space="preserve">بني سويف </v>
      </c>
      <c r="H6" s="2"/>
      <c r="I6" s="2"/>
      <c r="J6" s="2"/>
      <c r="K6" s="2"/>
      <c r="L6" s="2">
        <v>1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>
        <v>11</v>
      </c>
      <c r="AB6" s="9" t="s">
        <v>23</v>
      </c>
    </row>
    <row r="7" spans="1:28" ht="15" customHeight="1" thickBot="1" x14ac:dyDescent="0.3">
      <c r="A7" s="1">
        <v>5</v>
      </c>
      <c r="B7" s="10" t="s">
        <v>24</v>
      </c>
      <c r="C7" s="5">
        <v>25710142200203</v>
      </c>
      <c r="D7" s="11">
        <f t="shared" si="0"/>
        <v>21107</v>
      </c>
      <c r="E7" s="7">
        <f t="shared" ca="1" si="1"/>
        <v>61</v>
      </c>
      <c r="F7" s="12" t="str">
        <f t="shared" si="2"/>
        <v>أنثى</v>
      </c>
      <c r="G7" s="12" t="str">
        <f t="shared" si="3"/>
        <v xml:space="preserve">بني سويف </v>
      </c>
      <c r="H7" s="2"/>
      <c r="I7" s="13"/>
      <c r="J7" s="2"/>
      <c r="K7" s="2">
        <v>1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>
        <v>12</v>
      </c>
      <c r="AB7" s="14" t="s">
        <v>25</v>
      </c>
    </row>
    <row r="8" spans="1:28" ht="15" customHeight="1" thickBot="1" x14ac:dyDescent="0.3">
      <c r="A8" s="1">
        <v>6</v>
      </c>
      <c r="B8" s="2" t="s">
        <v>26</v>
      </c>
      <c r="C8" s="5">
        <v>28107132200381</v>
      </c>
      <c r="D8" s="11">
        <f t="shared" si="0"/>
        <v>29780</v>
      </c>
      <c r="E8" s="7">
        <f t="shared" ca="1" si="1"/>
        <v>37</v>
      </c>
      <c r="F8" s="12" t="str">
        <f t="shared" si="2"/>
        <v>أنثى</v>
      </c>
      <c r="G8" s="12" t="str">
        <f t="shared" si="3"/>
        <v xml:space="preserve">بني سويف </v>
      </c>
      <c r="H8" s="2"/>
      <c r="I8" s="13"/>
      <c r="J8" s="15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>
        <v>13</v>
      </c>
      <c r="AB8" s="14" t="s">
        <v>27</v>
      </c>
    </row>
    <row r="9" spans="1:28" ht="15" customHeight="1" thickBot="1" x14ac:dyDescent="0.3">
      <c r="A9" s="1">
        <v>7</v>
      </c>
      <c r="B9" s="10" t="s">
        <v>28</v>
      </c>
      <c r="C9" s="5">
        <v>30010212201545</v>
      </c>
      <c r="D9" s="11">
        <f t="shared" si="0"/>
        <v>36820</v>
      </c>
      <c r="E9" s="7">
        <f t="shared" ca="1" si="1"/>
        <v>18</v>
      </c>
      <c r="F9" s="12" t="str">
        <f t="shared" si="2"/>
        <v>أنثى</v>
      </c>
      <c r="G9" s="12" t="str">
        <f t="shared" si="3"/>
        <v xml:space="preserve">بني سويف 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>
        <v>14</v>
      </c>
      <c r="AB9" s="14" t="s">
        <v>29</v>
      </c>
    </row>
    <row r="10" spans="1:28" ht="15" customHeight="1" thickBot="1" x14ac:dyDescent="0.3">
      <c r="A10" s="1">
        <v>8</v>
      </c>
      <c r="B10" s="2" t="s">
        <v>30</v>
      </c>
      <c r="C10" s="5">
        <v>27810012200769</v>
      </c>
      <c r="D10" s="11">
        <f t="shared" si="0"/>
        <v>28764</v>
      </c>
      <c r="E10" s="7">
        <f t="shared" ca="1" si="1"/>
        <v>40</v>
      </c>
      <c r="F10" s="12" t="str">
        <f t="shared" si="2"/>
        <v>أنثى</v>
      </c>
      <c r="G10" s="12" t="str">
        <f t="shared" si="3"/>
        <v xml:space="preserve">بني سويف 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>
        <v>15</v>
      </c>
      <c r="AB10" s="16" t="s">
        <v>31</v>
      </c>
    </row>
    <row r="11" spans="1:28" ht="15" customHeight="1" thickBot="1" x14ac:dyDescent="0.3">
      <c r="A11" s="1">
        <v>9</v>
      </c>
      <c r="B11" s="13" t="s">
        <v>32</v>
      </c>
      <c r="C11" s="17">
        <v>25007312200442</v>
      </c>
      <c r="D11" s="11">
        <f t="shared" si="0"/>
        <v>18475</v>
      </c>
      <c r="E11" s="7">
        <f t="shared" ca="1" si="1"/>
        <v>68</v>
      </c>
      <c r="F11" s="12" t="str">
        <f t="shared" si="2"/>
        <v>أنثى</v>
      </c>
      <c r="G11" s="12" t="str">
        <f t="shared" si="3"/>
        <v xml:space="preserve">بني سويف </v>
      </c>
      <c r="H11" s="2"/>
      <c r="I11" s="2"/>
      <c r="J11" s="2">
        <v>1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>
        <v>16</v>
      </c>
      <c r="AB11" s="9" t="s">
        <v>33</v>
      </c>
    </row>
    <row r="12" spans="1:28" ht="15" customHeight="1" thickBot="1" x14ac:dyDescent="0.3">
      <c r="A12" s="1">
        <v>10</v>
      </c>
      <c r="B12" s="13" t="s">
        <v>34</v>
      </c>
      <c r="C12" s="5">
        <v>28511222200471</v>
      </c>
      <c r="D12" s="11">
        <f t="shared" si="0"/>
        <v>31373</v>
      </c>
      <c r="E12" s="7">
        <f t="shared" ca="1" si="1"/>
        <v>32</v>
      </c>
      <c r="F12" s="12" t="str">
        <f t="shared" si="2"/>
        <v>ذكر</v>
      </c>
      <c r="G12" s="12" t="str">
        <f t="shared" si="3"/>
        <v xml:space="preserve">بني سويف </v>
      </c>
      <c r="H12" s="2"/>
      <c r="I12" s="2"/>
      <c r="J12" s="2">
        <v>1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>
        <v>17</v>
      </c>
      <c r="AB12" s="14" t="s">
        <v>35</v>
      </c>
    </row>
    <row r="13" spans="1:28" ht="15" customHeight="1" thickBot="1" x14ac:dyDescent="0.3">
      <c r="A13" s="1">
        <v>11</v>
      </c>
      <c r="B13" s="13" t="s">
        <v>36</v>
      </c>
      <c r="C13" s="5">
        <v>28705152200357</v>
      </c>
      <c r="D13" s="11">
        <f t="shared" si="0"/>
        <v>31912</v>
      </c>
      <c r="E13" s="7">
        <f t="shared" ca="1" si="1"/>
        <v>31</v>
      </c>
      <c r="F13" s="12" t="str">
        <f t="shared" si="2"/>
        <v>ذكر</v>
      </c>
      <c r="G13" s="12" t="str">
        <f t="shared" si="3"/>
        <v xml:space="preserve">بني سويف </v>
      </c>
      <c r="H13" s="2"/>
      <c r="I13" s="2"/>
      <c r="J13" s="2"/>
      <c r="K13" s="2">
        <v>1</v>
      </c>
      <c r="L13" s="2">
        <v>1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>
        <v>18</v>
      </c>
      <c r="AB13" s="14" t="s">
        <v>37</v>
      </c>
    </row>
    <row r="14" spans="1:28" ht="15" customHeight="1" thickBot="1" x14ac:dyDescent="0.3">
      <c r="A14" s="1">
        <v>12</v>
      </c>
      <c r="B14" s="13" t="s">
        <v>38</v>
      </c>
      <c r="C14" s="5">
        <v>26901172200236</v>
      </c>
      <c r="D14" s="11">
        <f t="shared" si="0"/>
        <v>25220</v>
      </c>
      <c r="E14" s="7">
        <f t="shared" ca="1" si="1"/>
        <v>49</v>
      </c>
      <c r="F14" s="12" t="str">
        <f t="shared" si="2"/>
        <v>ذكر</v>
      </c>
      <c r="G14" s="12" t="str">
        <f t="shared" si="3"/>
        <v xml:space="preserve">بني سويف 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>
        <v>19</v>
      </c>
      <c r="AB14" s="14" t="s">
        <v>39</v>
      </c>
    </row>
    <row r="15" spans="1:28" ht="15" customHeight="1" thickBot="1" x14ac:dyDescent="0.3">
      <c r="A15" s="1">
        <v>13</v>
      </c>
      <c r="B15" s="13" t="s">
        <v>40</v>
      </c>
      <c r="C15" s="5">
        <v>27205062201358</v>
      </c>
      <c r="D15" s="11">
        <f t="shared" si="0"/>
        <v>26425</v>
      </c>
      <c r="E15" s="7">
        <f t="shared" ca="1" si="1"/>
        <v>46</v>
      </c>
      <c r="F15" s="12" t="str">
        <f t="shared" si="2"/>
        <v>ذكر</v>
      </c>
      <c r="G15" s="12" t="str">
        <f t="shared" si="3"/>
        <v xml:space="preserve">بني سويف </v>
      </c>
      <c r="H15" s="2"/>
      <c r="I15" s="2"/>
      <c r="J15" s="2"/>
      <c r="K15" s="2"/>
      <c r="L15" s="2">
        <v>1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>
        <v>21</v>
      </c>
      <c r="AB15" s="16" t="s">
        <v>41</v>
      </c>
    </row>
    <row r="16" spans="1:28" ht="15" customHeight="1" thickBot="1" x14ac:dyDescent="0.3">
      <c r="A16" s="1">
        <v>14</v>
      </c>
      <c r="B16" s="13" t="s">
        <v>42</v>
      </c>
      <c r="C16" s="5">
        <v>28011122200059</v>
      </c>
      <c r="D16" s="11">
        <f t="shared" si="0"/>
        <v>29537</v>
      </c>
      <c r="E16" s="7">
        <f t="shared" ca="1" si="1"/>
        <v>37</v>
      </c>
      <c r="F16" s="12" t="str">
        <f t="shared" si="2"/>
        <v>ذكر</v>
      </c>
      <c r="G16" s="12" t="str">
        <f t="shared" si="3"/>
        <v xml:space="preserve">بني سويف </v>
      </c>
      <c r="H16" s="2"/>
      <c r="I16" s="2"/>
      <c r="J16" s="2"/>
      <c r="K16" s="2">
        <v>1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>
        <v>22</v>
      </c>
      <c r="AB16" s="18" t="s">
        <v>43</v>
      </c>
    </row>
    <row r="17" spans="1:28" ht="15" customHeight="1" thickBot="1" x14ac:dyDescent="0.3">
      <c r="A17" s="1">
        <v>15</v>
      </c>
      <c r="B17" s="13" t="s">
        <v>44</v>
      </c>
      <c r="C17" s="5">
        <v>19602082200826</v>
      </c>
      <c r="D17" s="11">
        <f t="shared" si="0"/>
        <v>35103</v>
      </c>
      <c r="E17" s="7">
        <f t="shared" ca="1" si="1"/>
        <v>22</v>
      </c>
      <c r="F17" s="12" t="str">
        <f t="shared" si="2"/>
        <v>أنثى</v>
      </c>
      <c r="G17" s="12" t="str">
        <f t="shared" si="3"/>
        <v xml:space="preserve">بني سويف </v>
      </c>
      <c r="H17" s="2"/>
      <c r="I17" s="2"/>
      <c r="J17" s="15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>
        <v>23</v>
      </c>
      <c r="AB17" s="9" t="s">
        <v>45</v>
      </c>
    </row>
    <row r="18" spans="1:28" ht="15" customHeight="1" thickBot="1" x14ac:dyDescent="0.3">
      <c r="A18" s="1">
        <v>16</v>
      </c>
      <c r="B18" s="13" t="s">
        <v>46</v>
      </c>
      <c r="C18" s="17">
        <v>26312292201079</v>
      </c>
      <c r="D18" s="11">
        <f t="shared" si="0"/>
        <v>23374</v>
      </c>
      <c r="E18" s="7">
        <f t="shared" ca="1" si="1"/>
        <v>54</v>
      </c>
      <c r="F18" s="12" t="str">
        <f t="shared" si="2"/>
        <v>ذكر</v>
      </c>
      <c r="G18" s="12" t="str">
        <f t="shared" si="3"/>
        <v xml:space="preserve">بني سويف 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>
        <v>24</v>
      </c>
      <c r="AB18" s="9" t="s">
        <v>47</v>
      </c>
    </row>
    <row r="19" spans="1:28" ht="15" customHeight="1" thickBot="1" x14ac:dyDescent="0.3">
      <c r="A19" s="1">
        <v>17</v>
      </c>
      <c r="B19" s="13" t="s">
        <v>48</v>
      </c>
      <c r="C19" s="5">
        <v>29211162200038</v>
      </c>
      <c r="D19" s="11">
        <f t="shared" si="0"/>
        <v>33924</v>
      </c>
      <c r="E19" s="7">
        <f t="shared" ca="1" si="1"/>
        <v>25</v>
      </c>
      <c r="F19" s="12" t="str">
        <f t="shared" si="2"/>
        <v>ذكر</v>
      </c>
      <c r="G19" s="12" t="str">
        <f t="shared" si="3"/>
        <v xml:space="preserve">بني سويف 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>
        <v>25</v>
      </c>
      <c r="AB19" s="9" t="s">
        <v>49</v>
      </c>
    </row>
    <row r="20" spans="1:28" ht="15" customHeight="1" thickBot="1" x14ac:dyDescent="0.3">
      <c r="A20" s="1">
        <v>18</v>
      </c>
      <c r="B20" s="13" t="s">
        <v>50</v>
      </c>
      <c r="C20" s="5">
        <v>28203272200479</v>
      </c>
      <c r="D20" s="11">
        <f t="shared" si="0"/>
        <v>30037</v>
      </c>
      <c r="E20" s="7">
        <f t="shared" ca="1" si="1"/>
        <v>36</v>
      </c>
      <c r="F20" s="12" t="str">
        <f t="shared" si="2"/>
        <v>ذكر</v>
      </c>
      <c r="G20" s="12" t="str">
        <f t="shared" si="3"/>
        <v xml:space="preserve">بني سويف </v>
      </c>
      <c r="H20" s="2"/>
      <c r="I20" s="2"/>
      <c r="J20" s="2">
        <v>1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>
        <v>26</v>
      </c>
      <c r="AB20" s="14" t="s">
        <v>51</v>
      </c>
    </row>
    <row r="21" spans="1:28" ht="15" customHeight="1" thickBot="1" x14ac:dyDescent="0.3">
      <c r="A21" s="1">
        <v>19</v>
      </c>
      <c r="B21" s="13" t="s">
        <v>52</v>
      </c>
      <c r="C21" s="5">
        <v>29110172200043</v>
      </c>
      <c r="D21" s="11">
        <f t="shared" si="0"/>
        <v>33528</v>
      </c>
      <c r="E21" s="7">
        <f t="shared" ca="1" si="1"/>
        <v>27</v>
      </c>
      <c r="F21" s="12" t="str">
        <f t="shared" si="2"/>
        <v>أنثى</v>
      </c>
      <c r="G21" s="12" t="str">
        <f t="shared" si="3"/>
        <v xml:space="preserve">بني سويف </v>
      </c>
      <c r="H21" s="2"/>
      <c r="I21" s="2"/>
      <c r="J21" s="2">
        <v>1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>
        <v>27</v>
      </c>
      <c r="AB21" s="9" t="s">
        <v>53</v>
      </c>
    </row>
    <row r="22" spans="1:28" ht="15" customHeight="1" thickBot="1" x14ac:dyDescent="0.3">
      <c r="A22" s="1">
        <v>20</v>
      </c>
      <c r="B22" s="13" t="s">
        <v>54</v>
      </c>
      <c r="C22" s="5">
        <v>29107172200069</v>
      </c>
      <c r="D22" s="11">
        <f t="shared" si="0"/>
        <v>33436</v>
      </c>
      <c r="E22" s="7">
        <f t="shared" ca="1" si="1"/>
        <v>27</v>
      </c>
      <c r="F22" s="12" t="str">
        <f t="shared" si="2"/>
        <v>أنثى</v>
      </c>
      <c r="G22" s="12" t="str">
        <f t="shared" si="3"/>
        <v xml:space="preserve">بني سويف </v>
      </c>
      <c r="H22" s="2"/>
      <c r="I22" s="2"/>
      <c r="J22" s="2"/>
      <c r="K22" s="2">
        <v>1</v>
      </c>
      <c r="L22" s="2">
        <v>1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>
        <v>28</v>
      </c>
      <c r="AB22" s="9" t="s">
        <v>55</v>
      </c>
    </row>
    <row r="23" spans="1:28" ht="15" customHeight="1" thickBot="1" x14ac:dyDescent="0.3">
      <c r="A23" s="1">
        <v>21</v>
      </c>
      <c r="B23" s="13" t="s">
        <v>56</v>
      </c>
      <c r="C23" s="5">
        <v>27701252200053</v>
      </c>
      <c r="D23" s="11">
        <f t="shared" si="0"/>
        <v>28150</v>
      </c>
      <c r="E23" s="7">
        <f t="shared" ca="1" si="1"/>
        <v>41</v>
      </c>
      <c r="F23" s="12" t="str">
        <f t="shared" si="2"/>
        <v>ذكر</v>
      </c>
      <c r="G23" s="12" t="str">
        <f t="shared" si="3"/>
        <v xml:space="preserve">بني سويف 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>
        <v>29</v>
      </c>
      <c r="AB23" s="9" t="s">
        <v>57</v>
      </c>
    </row>
    <row r="24" spans="1:28" ht="15" customHeight="1" thickBot="1" x14ac:dyDescent="0.3">
      <c r="A24" s="1">
        <v>22</v>
      </c>
      <c r="B24" s="13" t="s">
        <v>58</v>
      </c>
      <c r="C24" s="19">
        <v>25602322001235</v>
      </c>
      <c r="D24" s="11">
        <f t="shared" si="0"/>
        <v>20517</v>
      </c>
      <c r="E24" s="7">
        <f t="shared" ca="1" si="1"/>
        <v>62</v>
      </c>
      <c r="F24" s="12" t="str">
        <f t="shared" si="2"/>
        <v>ذكر</v>
      </c>
      <c r="G24" s="12" t="e">
        <f>IF(C24&lt;&gt;"",(VLOOKUP(MID(C24,8,2)*1,$AA$2:$AB$29,2,FALSE)),"")</f>
        <v>#N/A</v>
      </c>
      <c r="H24" s="2"/>
      <c r="I24" s="2"/>
      <c r="J24" s="2"/>
      <c r="K24" s="2"/>
      <c r="L24" s="2">
        <v>1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>
        <v>31</v>
      </c>
      <c r="AB24" s="16" t="s">
        <v>59</v>
      </c>
    </row>
    <row r="25" spans="1:28" ht="15" customHeight="1" thickBot="1" x14ac:dyDescent="0.3">
      <c r="A25" s="1">
        <v>23</v>
      </c>
      <c r="B25" s="13" t="s">
        <v>60</v>
      </c>
      <c r="C25" s="5">
        <v>28102022202416</v>
      </c>
      <c r="D25" s="11">
        <f t="shared" si="0"/>
        <v>29619</v>
      </c>
      <c r="E25" s="7">
        <f t="shared" ca="1" si="1"/>
        <v>37</v>
      </c>
      <c r="F25" s="12" t="str">
        <f t="shared" si="2"/>
        <v>ذكر</v>
      </c>
      <c r="G25" s="12" t="str">
        <f t="shared" si="3"/>
        <v xml:space="preserve">بني سويف </v>
      </c>
      <c r="H25" s="2"/>
      <c r="I25" s="2"/>
      <c r="J25" s="2"/>
      <c r="K25" s="2">
        <v>1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>
        <v>32</v>
      </c>
      <c r="AB25" s="16" t="s">
        <v>61</v>
      </c>
    </row>
    <row r="26" spans="1:28" ht="15" customHeight="1" thickBot="1" x14ac:dyDescent="0.3">
      <c r="A26" s="1">
        <v>24</v>
      </c>
      <c r="B26" s="13" t="s">
        <v>62</v>
      </c>
      <c r="C26" s="5">
        <v>25008222200895</v>
      </c>
      <c r="D26" s="11">
        <f t="shared" si="0"/>
        <v>18497</v>
      </c>
      <c r="E26" s="7">
        <f t="shared" ca="1" si="1"/>
        <v>68</v>
      </c>
      <c r="F26" s="12" t="str">
        <f t="shared" si="2"/>
        <v>ذكر</v>
      </c>
      <c r="G26" s="12" t="str">
        <f t="shared" si="3"/>
        <v xml:space="preserve">بني سويف </v>
      </c>
      <c r="H26" s="2"/>
      <c r="I26" s="2"/>
      <c r="J26" s="15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>
        <v>33</v>
      </c>
      <c r="AB26" s="4" t="s">
        <v>63</v>
      </c>
    </row>
    <row r="27" spans="1:28" ht="15" customHeight="1" thickBot="1" x14ac:dyDescent="0.3">
      <c r="A27" s="1">
        <v>25</v>
      </c>
      <c r="B27" s="13" t="s">
        <v>64</v>
      </c>
      <c r="C27" s="5">
        <v>28908012200843</v>
      </c>
      <c r="D27" s="11">
        <f t="shared" si="0"/>
        <v>32721</v>
      </c>
      <c r="E27" s="7">
        <f t="shared" ca="1" si="1"/>
        <v>29</v>
      </c>
      <c r="F27" s="12" t="str">
        <f t="shared" si="2"/>
        <v>أنثى</v>
      </c>
      <c r="G27" s="12" t="str">
        <f t="shared" si="3"/>
        <v xml:space="preserve">بني سويف 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>
        <v>34</v>
      </c>
      <c r="AB27" s="16" t="s">
        <v>65</v>
      </c>
    </row>
    <row r="28" spans="1:28" ht="15" customHeight="1" thickBot="1" x14ac:dyDescent="0.3">
      <c r="A28" s="1">
        <v>26</v>
      </c>
      <c r="B28" s="13" t="s">
        <v>66</v>
      </c>
      <c r="C28" s="5">
        <v>29806042200402</v>
      </c>
      <c r="D28" s="11">
        <f t="shared" si="0"/>
        <v>35950</v>
      </c>
      <c r="E28" s="7">
        <f t="shared" ca="1" si="1"/>
        <v>20</v>
      </c>
      <c r="F28" s="12" t="str">
        <f t="shared" si="2"/>
        <v>أنثى</v>
      </c>
      <c r="G28" s="12" t="str">
        <f t="shared" si="3"/>
        <v xml:space="preserve">بني سويف 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>
        <v>35</v>
      </c>
      <c r="AB28" s="16" t="s">
        <v>67</v>
      </c>
    </row>
    <row r="29" spans="1:28" ht="15" customHeight="1" thickBot="1" x14ac:dyDescent="0.3">
      <c r="A29" s="1">
        <v>27</v>
      </c>
      <c r="B29" s="13" t="s">
        <v>68</v>
      </c>
      <c r="C29" s="5">
        <v>25210162200321</v>
      </c>
      <c r="D29" s="11">
        <f t="shared" si="0"/>
        <v>19283</v>
      </c>
      <c r="E29" s="7">
        <f t="shared" ca="1" si="1"/>
        <v>66</v>
      </c>
      <c r="F29" s="12" t="str">
        <f t="shared" si="2"/>
        <v>أنثى</v>
      </c>
      <c r="G29" s="12" t="str">
        <f t="shared" si="3"/>
        <v xml:space="preserve">بني سويف </v>
      </c>
      <c r="H29" s="2"/>
      <c r="I29" s="2"/>
      <c r="J29" s="2">
        <v>1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>
        <v>88</v>
      </c>
      <c r="AB29" s="16" t="s">
        <v>69</v>
      </c>
    </row>
    <row r="30" spans="1:28" ht="15" customHeight="1" thickBot="1" x14ac:dyDescent="0.3">
      <c r="A30" s="1">
        <v>28</v>
      </c>
      <c r="B30" s="13" t="s">
        <v>70</v>
      </c>
      <c r="C30" s="5">
        <v>27505062200614</v>
      </c>
      <c r="D30" s="11">
        <f t="shared" si="0"/>
        <v>27520</v>
      </c>
      <c r="E30" s="7">
        <f t="shared" ca="1" si="1"/>
        <v>43</v>
      </c>
      <c r="F30" s="12" t="str">
        <f t="shared" si="2"/>
        <v>ذكر</v>
      </c>
      <c r="G30" s="12" t="str">
        <f t="shared" si="3"/>
        <v xml:space="preserve">بني سويف </v>
      </c>
      <c r="H30" s="2"/>
      <c r="I30" s="2"/>
      <c r="J30" s="2">
        <v>1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9"/>
    </row>
    <row r="31" spans="1:28" ht="15" customHeight="1" thickBot="1" x14ac:dyDescent="0.3">
      <c r="A31" s="1">
        <v>29</v>
      </c>
      <c r="B31" s="13" t="s">
        <v>71</v>
      </c>
      <c r="C31" s="5">
        <v>28611292200531</v>
      </c>
      <c r="D31" s="11">
        <f t="shared" si="0"/>
        <v>31745</v>
      </c>
      <c r="E31" s="7">
        <f t="shared" ca="1" si="1"/>
        <v>31</v>
      </c>
      <c r="F31" s="12" t="str">
        <f t="shared" si="2"/>
        <v>ذكر</v>
      </c>
      <c r="G31" s="12" t="str">
        <f t="shared" si="3"/>
        <v xml:space="preserve">بني سويف </v>
      </c>
      <c r="H31" s="2"/>
      <c r="I31" s="2"/>
      <c r="J31" s="2"/>
      <c r="K31" s="2">
        <v>1</v>
      </c>
      <c r="L31" s="2">
        <v>1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9"/>
    </row>
    <row r="32" spans="1:28" ht="15" customHeight="1" thickBot="1" x14ac:dyDescent="0.3">
      <c r="A32" s="1">
        <v>30</v>
      </c>
      <c r="B32" s="13" t="s">
        <v>72</v>
      </c>
      <c r="C32" s="5">
        <v>28511022200712</v>
      </c>
      <c r="D32" s="11">
        <f t="shared" si="0"/>
        <v>31353</v>
      </c>
      <c r="E32" s="7">
        <f t="shared" ca="1" si="1"/>
        <v>33</v>
      </c>
      <c r="F32" s="12" t="str">
        <f t="shared" si="2"/>
        <v>ذكر</v>
      </c>
      <c r="G32" s="12" t="str">
        <f t="shared" si="3"/>
        <v xml:space="preserve">بني سويف 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9"/>
    </row>
    <row r="33" spans="1:28" ht="15" customHeight="1" thickBot="1" x14ac:dyDescent="0.3">
      <c r="A33" s="1">
        <v>31</v>
      </c>
      <c r="B33" s="10" t="s">
        <v>73</v>
      </c>
      <c r="C33" s="5">
        <v>28903132200284</v>
      </c>
      <c r="D33" s="11">
        <f t="shared" si="0"/>
        <v>32580</v>
      </c>
      <c r="E33" s="7">
        <f t="shared" ca="1" si="1"/>
        <v>29</v>
      </c>
      <c r="F33" s="12" t="str">
        <f t="shared" si="2"/>
        <v>أنثى</v>
      </c>
      <c r="G33" s="12" t="str">
        <f t="shared" si="3"/>
        <v xml:space="preserve">بني سويف </v>
      </c>
      <c r="H33" s="2"/>
      <c r="I33" s="2"/>
      <c r="J33" s="2"/>
      <c r="K33" s="2"/>
      <c r="L33" s="2">
        <v>1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9"/>
    </row>
    <row r="34" spans="1:28" ht="15" customHeight="1" thickBot="1" x14ac:dyDescent="0.3">
      <c r="A34" s="1">
        <v>32</v>
      </c>
      <c r="B34" s="13" t="s">
        <v>74</v>
      </c>
      <c r="C34" s="5">
        <v>28706232200389</v>
      </c>
      <c r="D34" s="11">
        <f t="shared" si="0"/>
        <v>31951</v>
      </c>
      <c r="E34" s="7">
        <f t="shared" ca="1" si="1"/>
        <v>31</v>
      </c>
      <c r="F34" s="12" t="str">
        <f t="shared" si="2"/>
        <v>أنثى</v>
      </c>
      <c r="G34" s="12" t="str">
        <f t="shared" si="3"/>
        <v xml:space="preserve">بني سويف </v>
      </c>
      <c r="H34" s="2"/>
      <c r="I34" s="2"/>
      <c r="J34" s="2"/>
      <c r="K34" s="2">
        <v>1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9"/>
    </row>
    <row r="35" spans="1:28" ht="15" customHeight="1" thickBot="1" x14ac:dyDescent="0.3">
      <c r="A35" s="1">
        <v>33</v>
      </c>
      <c r="B35" s="13" t="s">
        <v>75</v>
      </c>
      <c r="C35" s="5">
        <v>26505080400244</v>
      </c>
      <c r="D35" s="11">
        <f t="shared" si="0"/>
        <v>23870</v>
      </c>
      <c r="E35" s="7">
        <f t="shared" ca="1" si="1"/>
        <v>53</v>
      </c>
      <c r="F35" s="12" t="str">
        <f t="shared" si="2"/>
        <v>أنثى</v>
      </c>
      <c r="G35" s="12" t="str">
        <f t="shared" si="3"/>
        <v>السويس</v>
      </c>
      <c r="H35" s="2"/>
      <c r="I35" s="2"/>
      <c r="J35" s="15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9"/>
    </row>
    <row r="36" spans="1:28" ht="15" customHeight="1" thickBot="1" x14ac:dyDescent="0.3">
      <c r="A36" s="1">
        <v>34</v>
      </c>
      <c r="B36" s="13" t="s">
        <v>76</v>
      </c>
      <c r="C36" s="5">
        <v>27801122202229</v>
      </c>
      <c r="D36" s="11">
        <f t="shared" si="0"/>
        <v>28502</v>
      </c>
      <c r="E36" s="7">
        <f t="shared" ca="1" si="1"/>
        <v>40</v>
      </c>
      <c r="F36" s="12" t="str">
        <f t="shared" si="2"/>
        <v>أنثى</v>
      </c>
      <c r="G36" s="12" t="str">
        <f t="shared" si="3"/>
        <v xml:space="preserve">بني سويف 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9"/>
    </row>
    <row r="37" spans="1:28" ht="15" customHeight="1" thickBot="1" x14ac:dyDescent="0.3">
      <c r="A37" s="1">
        <v>35</v>
      </c>
      <c r="B37" s="13" t="s">
        <v>77</v>
      </c>
      <c r="C37" s="5">
        <v>28205122200309</v>
      </c>
      <c r="D37" s="11">
        <f t="shared" si="0"/>
        <v>30083</v>
      </c>
      <c r="E37" s="7">
        <f t="shared" ca="1" si="1"/>
        <v>36</v>
      </c>
      <c r="F37" s="12" t="str">
        <f t="shared" si="2"/>
        <v>أنثى</v>
      </c>
      <c r="G37" s="12" t="str">
        <f t="shared" si="3"/>
        <v xml:space="preserve">بني سويف 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9"/>
    </row>
    <row r="38" spans="1:28" ht="15" customHeight="1" thickBot="1" x14ac:dyDescent="0.3">
      <c r="A38" s="1">
        <v>36</v>
      </c>
      <c r="B38" s="13" t="s">
        <v>78</v>
      </c>
      <c r="C38" s="5">
        <v>27902032200422</v>
      </c>
      <c r="D38" s="11">
        <f t="shared" si="0"/>
        <v>28889</v>
      </c>
      <c r="E38" s="7">
        <f t="shared" ca="1" si="1"/>
        <v>39</v>
      </c>
      <c r="F38" s="12" t="str">
        <f t="shared" si="2"/>
        <v>أنثى</v>
      </c>
      <c r="G38" s="12" t="str">
        <f t="shared" si="3"/>
        <v xml:space="preserve">بني سويف </v>
      </c>
      <c r="H38" s="2"/>
      <c r="I38" s="2"/>
      <c r="J38" s="2">
        <v>1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9"/>
    </row>
    <row r="39" spans="1:28" ht="15" customHeight="1" thickBot="1" x14ac:dyDescent="0.3">
      <c r="A39" s="1">
        <v>37</v>
      </c>
      <c r="B39" s="13" t="s">
        <v>79</v>
      </c>
      <c r="C39" s="5">
        <v>27507272200415</v>
      </c>
      <c r="D39" s="11">
        <f t="shared" si="0"/>
        <v>27602</v>
      </c>
      <c r="E39" s="7">
        <f t="shared" ca="1" si="1"/>
        <v>43</v>
      </c>
      <c r="F39" s="12" t="str">
        <f t="shared" si="2"/>
        <v>ذكر</v>
      </c>
      <c r="G39" s="12" t="str">
        <f t="shared" si="3"/>
        <v xml:space="preserve">بني سويف 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9"/>
    </row>
    <row r="40" spans="1:28" ht="15" customHeight="1" thickBot="1" x14ac:dyDescent="0.3">
      <c r="A40" s="1">
        <v>38</v>
      </c>
      <c r="B40" s="13" t="s">
        <v>80</v>
      </c>
      <c r="C40" s="5">
        <v>27109042200402</v>
      </c>
      <c r="D40" s="11">
        <f t="shared" si="0"/>
        <v>26180</v>
      </c>
      <c r="E40" s="7">
        <f t="shared" ca="1" si="1"/>
        <v>47</v>
      </c>
      <c r="F40" s="12" t="str">
        <f t="shared" si="2"/>
        <v>أنثى</v>
      </c>
      <c r="G40" s="12" t="str">
        <f t="shared" si="3"/>
        <v xml:space="preserve">بني سويف 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9"/>
    </row>
    <row r="41" spans="1:28" ht="15" customHeight="1" thickBot="1" x14ac:dyDescent="0.3">
      <c r="A41" s="1">
        <v>39</v>
      </c>
      <c r="B41" s="13" t="s">
        <v>81</v>
      </c>
      <c r="C41" s="5">
        <v>27402242201755</v>
      </c>
      <c r="D41" s="11">
        <f t="shared" si="0"/>
        <v>27084</v>
      </c>
      <c r="E41" s="7">
        <f t="shared" ca="1" si="1"/>
        <v>44</v>
      </c>
      <c r="F41" s="12" t="str">
        <f t="shared" si="2"/>
        <v>ذكر</v>
      </c>
      <c r="G41" s="12" t="str">
        <f t="shared" si="3"/>
        <v xml:space="preserve">بني سويف 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9"/>
    </row>
    <row r="42" spans="1:28" ht="15" customHeight="1" thickBot="1" x14ac:dyDescent="0.3">
      <c r="A42" s="1">
        <v>40</v>
      </c>
      <c r="B42" s="13" t="s">
        <v>82</v>
      </c>
      <c r="C42" s="5">
        <v>24507042200091</v>
      </c>
      <c r="D42" s="11">
        <f t="shared" si="0"/>
        <v>16622</v>
      </c>
      <c r="E42" s="7">
        <f t="shared" ca="1" si="1"/>
        <v>73</v>
      </c>
      <c r="F42" s="12" t="str">
        <f t="shared" si="2"/>
        <v>ذكر</v>
      </c>
      <c r="G42" s="12" t="str">
        <f t="shared" si="3"/>
        <v xml:space="preserve">بني سويف 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9"/>
    </row>
    <row r="43" spans="1:28" ht="15" customHeight="1" thickBot="1" x14ac:dyDescent="0.3">
      <c r="A43" s="1">
        <v>41</v>
      </c>
      <c r="B43" s="13" t="s">
        <v>83</v>
      </c>
      <c r="C43" s="5">
        <v>28010032101985</v>
      </c>
      <c r="D43" s="11">
        <f t="shared" si="0"/>
        <v>29497</v>
      </c>
      <c r="E43" s="7">
        <f t="shared" ca="1" si="1"/>
        <v>38</v>
      </c>
      <c r="F43" s="12" t="str">
        <f t="shared" si="2"/>
        <v>أنثى</v>
      </c>
      <c r="G43" s="12" t="str">
        <f t="shared" si="3"/>
        <v>الجيزة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9"/>
    </row>
    <row r="44" spans="1:28" ht="15" customHeight="1" thickBot="1" x14ac:dyDescent="0.3">
      <c r="A44" s="1">
        <v>42</v>
      </c>
      <c r="B44" s="13" t="s">
        <v>84</v>
      </c>
      <c r="C44" s="5">
        <v>28503152200258</v>
      </c>
      <c r="D44" s="11">
        <f t="shared" si="0"/>
        <v>31121</v>
      </c>
      <c r="E44" s="7">
        <f t="shared" ca="1" si="1"/>
        <v>33</v>
      </c>
      <c r="F44" s="12" t="str">
        <f t="shared" si="2"/>
        <v>ذكر</v>
      </c>
      <c r="G44" s="12" t="str">
        <f t="shared" si="3"/>
        <v xml:space="preserve">بني سويف </v>
      </c>
      <c r="H44" s="2"/>
      <c r="I44" s="2"/>
      <c r="J44" s="15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9"/>
    </row>
    <row r="45" spans="1:28" ht="15" customHeight="1" thickBot="1" x14ac:dyDescent="0.3">
      <c r="A45" s="1">
        <v>43</v>
      </c>
      <c r="B45" s="13" t="s">
        <v>85</v>
      </c>
      <c r="C45" s="19">
        <v>2740623220331</v>
      </c>
      <c r="D45" s="11">
        <f t="shared" si="0"/>
        <v>27203</v>
      </c>
      <c r="E45" s="7">
        <f t="shared" ca="1" si="1"/>
        <v>44</v>
      </c>
      <c r="F45" s="12" t="str">
        <f t="shared" si="2"/>
        <v>ذكر</v>
      </c>
      <c r="G45" s="12" t="str">
        <f t="shared" si="3"/>
        <v xml:space="preserve">بني سويف 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9"/>
    </row>
    <row r="46" spans="1:28" ht="15" customHeight="1" thickBot="1" x14ac:dyDescent="0.3">
      <c r="A46" s="1">
        <v>44</v>
      </c>
      <c r="B46" s="13" t="s">
        <v>86</v>
      </c>
      <c r="C46" s="17">
        <v>25310022200236</v>
      </c>
      <c r="D46" s="11">
        <f t="shared" si="0"/>
        <v>19634</v>
      </c>
      <c r="E46" s="7">
        <f t="shared" ca="1" si="1"/>
        <v>65</v>
      </c>
      <c r="F46" s="12" t="str">
        <f t="shared" si="2"/>
        <v>ذكر</v>
      </c>
      <c r="G46" s="12" t="str">
        <f t="shared" si="3"/>
        <v xml:space="preserve">بني سويف 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9"/>
    </row>
    <row r="47" spans="1:28" ht="15" customHeight="1" thickBot="1" x14ac:dyDescent="0.3">
      <c r="A47" s="1">
        <v>45</v>
      </c>
      <c r="B47" s="13" t="s">
        <v>87</v>
      </c>
      <c r="C47" s="5">
        <v>27403080103351</v>
      </c>
      <c r="D47" s="11">
        <f t="shared" si="0"/>
        <v>27096</v>
      </c>
      <c r="E47" s="7">
        <f t="shared" ca="1" si="1"/>
        <v>44</v>
      </c>
      <c r="F47" s="12" t="str">
        <f t="shared" si="2"/>
        <v>ذكر</v>
      </c>
      <c r="G47" s="12" t="str">
        <f t="shared" si="3"/>
        <v>القاهرة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9"/>
    </row>
    <row r="48" spans="1:28" ht="15" customHeight="1" thickBot="1" x14ac:dyDescent="0.3">
      <c r="A48" s="1">
        <v>46</v>
      </c>
      <c r="B48" s="13" t="s">
        <v>88</v>
      </c>
      <c r="C48" s="5">
        <v>28009292200253</v>
      </c>
      <c r="D48" s="11">
        <f t="shared" si="0"/>
        <v>29493</v>
      </c>
      <c r="E48" s="7">
        <f t="shared" ca="1" si="1"/>
        <v>38</v>
      </c>
      <c r="F48" s="12" t="str">
        <f t="shared" si="2"/>
        <v>ذكر</v>
      </c>
      <c r="G48" s="12" t="str">
        <f t="shared" si="3"/>
        <v xml:space="preserve">بني سويف 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9"/>
    </row>
    <row r="49" spans="1:28" ht="15" customHeight="1" thickBot="1" x14ac:dyDescent="0.3">
      <c r="A49" s="1">
        <v>47</v>
      </c>
      <c r="B49" s="13" t="s">
        <v>89</v>
      </c>
      <c r="C49" s="5">
        <v>27501172200401</v>
      </c>
      <c r="D49" s="11">
        <f t="shared" si="0"/>
        <v>27411</v>
      </c>
      <c r="E49" s="7">
        <f t="shared" ca="1" si="1"/>
        <v>43</v>
      </c>
      <c r="F49" s="12" t="str">
        <f t="shared" si="2"/>
        <v>أنثى</v>
      </c>
      <c r="G49" s="12" t="str">
        <f t="shared" si="3"/>
        <v xml:space="preserve">بني سويف 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9"/>
    </row>
    <row r="50" spans="1:28" ht="15" customHeight="1" thickBot="1" x14ac:dyDescent="0.3">
      <c r="A50" s="1">
        <v>48</v>
      </c>
      <c r="B50" s="13" t="s">
        <v>90</v>
      </c>
      <c r="C50" s="5">
        <v>27010062200291</v>
      </c>
      <c r="D50" s="11">
        <f t="shared" si="0"/>
        <v>25847</v>
      </c>
      <c r="E50" s="7">
        <f t="shared" ca="1" si="1"/>
        <v>48</v>
      </c>
      <c r="F50" s="12" t="str">
        <f t="shared" si="2"/>
        <v>ذكر</v>
      </c>
      <c r="G50" s="12" t="str">
        <f t="shared" si="3"/>
        <v xml:space="preserve">بني سويف 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9"/>
    </row>
    <row r="51" spans="1:28" ht="15" customHeight="1" thickBot="1" x14ac:dyDescent="0.3">
      <c r="A51" s="1">
        <v>49</v>
      </c>
      <c r="B51" s="13" t="s">
        <v>91</v>
      </c>
      <c r="C51" s="5">
        <v>28309212200502</v>
      </c>
      <c r="D51" s="11">
        <f t="shared" si="0"/>
        <v>30580</v>
      </c>
      <c r="E51" s="7">
        <f t="shared" ca="1" si="1"/>
        <v>35</v>
      </c>
      <c r="F51" s="12" t="str">
        <f t="shared" si="2"/>
        <v>أنثى</v>
      </c>
      <c r="G51" s="12" t="str">
        <f t="shared" si="3"/>
        <v xml:space="preserve">بني سويف 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9"/>
    </row>
    <row r="52" spans="1:28" ht="15" customHeight="1" thickBot="1" x14ac:dyDescent="0.3">
      <c r="A52" s="1">
        <v>50</v>
      </c>
      <c r="B52" s="13" t="s">
        <v>92</v>
      </c>
      <c r="C52" s="5">
        <v>26304142201191</v>
      </c>
      <c r="D52" s="11">
        <f t="shared" si="0"/>
        <v>23115</v>
      </c>
      <c r="E52" s="7">
        <f t="shared" ca="1" si="1"/>
        <v>55</v>
      </c>
      <c r="F52" s="12" t="str">
        <f t="shared" si="2"/>
        <v>ذكر</v>
      </c>
      <c r="G52" s="12" t="str">
        <f t="shared" si="3"/>
        <v xml:space="preserve">بني سويف 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9"/>
    </row>
    <row r="53" spans="1:28" ht="15" customHeight="1" thickBot="1" x14ac:dyDescent="0.3">
      <c r="A53" s="1">
        <v>51</v>
      </c>
      <c r="B53" s="13" t="s">
        <v>93</v>
      </c>
      <c r="C53" s="5">
        <v>27811182200891</v>
      </c>
      <c r="D53" s="11">
        <f t="shared" si="0"/>
        <v>28812</v>
      </c>
      <c r="E53" s="7">
        <f t="shared" ca="1" si="1"/>
        <v>39</v>
      </c>
      <c r="F53" s="12" t="str">
        <f t="shared" si="2"/>
        <v>ذكر</v>
      </c>
      <c r="G53" s="12" t="str">
        <f t="shared" si="3"/>
        <v xml:space="preserve">بني سويف 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9"/>
    </row>
    <row r="54" spans="1:28" ht="15" customHeight="1" thickBot="1" x14ac:dyDescent="0.3">
      <c r="A54" s="1">
        <v>52</v>
      </c>
      <c r="B54" s="13" t="s">
        <v>94</v>
      </c>
      <c r="C54" s="5">
        <v>29011202200703</v>
      </c>
      <c r="D54" s="11">
        <f t="shared" si="0"/>
        <v>33197</v>
      </c>
      <c r="E54" s="7">
        <f t="shared" ca="1" si="1"/>
        <v>27</v>
      </c>
      <c r="F54" s="12" t="str">
        <f t="shared" si="2"/>
        <v>أنثى</v>
      </c>
      <c r="G54" s="12" t="str">
        <f t="shared" si="3"/>
        <v xml:space="preserve">بني سويف 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9"/>
    </row>
    <row r="55" spans="1:28" ht="15" customHeight="1" thickBot="1" x14ac:dyDescent="0.3">
      <c r="A55" s="1">
        <v>53</v>
      </c>
      <c r="B55" s="13" t="s">
        <v>95</v>
      </c>
      <c r="C55" s="5">
        <v>26506092201278</v>
      </c>
      <c r="D55" s="11">
        <f t="shared" si="0"/>
        <v>23902</v>
      </c>
      <c r="E55" s="7">
        <f t="shared" ca="1" si="1"/>
        <v>53</v>
      </c>
      <c r="F55" s="12" t="str">
        <f t="shared" si="2"/>
        <v>ذكر</v>
      </c>
      <c r="G55" s="12" t="str">
        <f t="shared" si="3"/>
        <v xml:space="preserve">بني سويف 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9"/>
    </row>
    <row r="56" spans="1:28" ht="15" customHeight="1" thickBot="1" x14ac:dyDescent="0.3">
      <c r="A56" s="1">
        <v>54</v>
      </c>
      <c r="B56" s="13" t="s">
        <v>96</v>
      </c>
      <c r="C56" s="5">
        <v>27302102200118</v>
      </c>
      <c r="D56" s="11">
        <f t="shared" si="0"/>
        <v>26705</v>
      </c>
      <c r="E56" s="7">
        <f t="shared" ca="1" si="1"/>
        <v>45</v>
      </c>
      <c r="F56" s="12" t="str">
        <f t="shared" si="2"/>
        <v>ذكر</v>
      </c>
      <c r="G56" s="12" t="str">
        <f t="shared" si="3"/>
        <v xml:space="preserve">بني سويف 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9"/>
    </row>
    <row r="57" spans="1:28" ht="15" customHeight="1" thickBot="1" x14ac:dyDescent="0.3">
      <c r="A57" s="1">
        <v>55</v>
      </c>
      <c r="B57" s="13" t="s">
        <v>97</v>
      </c>
      <c r="C57" s="5">
        <v>27908212200275</v>
      </c>
      <c r="D57" s="11">
        <f t="shared" si="0"/>
        <v>29088</v>
      </c>
      <c r="E57" s="7">
        <f t="shared" ca="1" si="1"/>
        <v>39</v>
      </c>
      <c r="F57" s="12" t="str">
        <f t="shared" si="2"/>
        <v>ذكر</v>
      </c>
      <c r="G57" s="12" t="str">
        <f t="shared" si="3"/>
        <v xml:space="preserve">بني سويف 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9"/>
    </row>
    <row r="58" spans="1:28" ht="15" customHeight="1" thickBot="1" x14ac:dyDescent="0.3">
      <c r="A58" s="1">
        <v>56</v>
      </c>
      <c r="B58" s="13" t="s">
        <v>98</v>
      </c>
      <c r="C58" s="5">
        <v>27908072200326</v>
      </c>
      <c r="D58" s="11">
        <f t="shared" si="0"/>
        <v>29074</v>
      </c>
      <c r="E58" s="7">
        <f t="shared" ca="1" si="1"/>
        <v>39</v>
      </c>
      <c r="F58" s="12" t="str">
        <f t="shared" si="2"/>
        <v>أنثى</v>
      </c>
      <c r="G58" s="12" t="str">
        <f t="shared" si="3"/>
        <v xml:space="preserve">بني سويف 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9"/>
    </row>
    <row r="59" spans="1:28" ht="15" customHeight="1" thickBot="1" x14ac:dyDescent="0.3">
      <c r="A59" s="1">
        <v>57</v>
      </c>
      <c r="B59" s="13" t="s">
        <v>99</v>
      </c>
      <c r="C59" s="5">
        <v>26806042200452</v>
      </c>
      <c r="D59" s="11">
        <f t="shared" si="0"/>
        <v>24993</v>
      </c>
      <c r="E59" s="7">
        <f t="shared" ca="1" si="1"/>
        <v>50</v>
      </c>
      <c r="F59" s="12" t="str">
        <f t="shared" si="2"/>
        <v>ذكر</v>
      </c>
      <c r="G59" s="12" t="str">
        <f t="shared" si="3"/>
        <v xml:space="preserve">بني سويف 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9"/>
    </row>
    <row r="60" spans="1:28" ht="15" customHeight="1" thickBot="1" x14ac:dyDescent="0.3">
      <c r="A60" s="1">
        <v>58</v>
      </c>
      <c r="B60" s="13" t="s">
        <v>100</v>
      </c>
      <c r="C60" s="5">
        <v>28101282200313</v>
      </c>
      <c r="D60" s="11">
        <f t="shared" si="0"/>
        <v>29614</v>
      </c>
      <c r="E60" s="7">
        <f t="shared" ca="1" si="1"/>
        <v>37</v>
      </c>
      <c r="F60" s="12" t="str">
        <f t="shared" si="2"/>
        <v>ذكر</v>
      </c>
      <c r="G60" s="12" t="str">
        <f t="shared" si="3"/>
        <v xml:space="preserve">بني سويف 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9"/>
    </row>
    <row r="61" spans="1:28" ht="15" customHeight="1" thickBot="1" x14ac:dyDescent="0.3">
      <c r="A61" s="1">
        <v>59</v>
      </c>
      <c r="B61" s="13" t="s">
        <v>101</v>
      </c>
      <c r="C61" s="5">
        <v>27003152200448</v>
      </c>
      <c r="D61" s="11">
        <f t="shared" si="0"/>
        <v>25642</v>
      </c>
      <c r="E61" s="7">
        <f t="shared" ca="1" si="1"/>
        <v>48</v>
      </c>
      <c r="F61" s="12" t="str">
        <f t="shared" si="2"/>
        <v>أنثى</v>
      </c>
      <c r="G61" s="12" t="str">
        <f t="shared" si="3"/>
        <v xml:space="preserve">بني سويف 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9"/>
    </row>
    <row r="62" spans="1:28" ht="15" customHeight="1" thickBot="1" x14ac:dyDescent="0.3">
      <c r="A62" s="1">
        <v>60</v>
      </c>
      <c r="B62" s="13" t="s">
        <v>102</v>
      </c>
      <c r="C62" s="5">
        <v>28604152200372</v>
      </c>
      <c r="D62" s="11">
        <f t="shared" si="0"/>
        <v>31517</v>
      </c>
      <c r="E62" s="7">
        <f t="shared" ca="1" si="1"/>
        <v>32</v>
      </c>
      <c r="F62" s="12" t="str">
        <f t="shared" si="2"/>
        <v>ذكر</v>
      </c>
      <c r="G62" s="12" t="str">
        <f t="shared" si="3"/>
        <v xml:space="preserve">بني سويف 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9"/>
    </row>
    <row r="63" spans="1:28" ht="15" customHeight="1" thickBot="1" x14ac:dyDescent="0.3">
      <c r="A63" s="1">
        <v>61</v>
      </c>
      <c r="B63" s="13" t="s">
        <v>103</v>
      </c>
      <c r="C63" s="5">
        <v>28205122200325</v>
      </c>
      <c r="D63" s="11">
        <f t="shared" si="0"/>
        <v>30083</v>
      </c>
      <c r="E63" s="7">
        <f t="shared" ca="1" si="1"/>
        <v>36</v>
      </c>
      <c r="F63" s="12" t="str">
        <f t="shared" si="2"/>
        <v>أنثى</v>
      </c>
      <c r="G63" s="12" t="str">
        <f t="shared" si="3"/>
        <v xml:space="preserve">بني سويف 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9"/>
    </row>
    <row r="64" spans="1:28" ht="15" customHeight="1" thickBot="1" x14ac:dyDescent="0.3">
      <c r="A64" s="1">
        <v>62</v>
      </c>
      <c r="B64" s="13" t="s">
        <v>104</v>
      </c>
      <c r="C64" s="17">
        <v>26912232200631</v>
      </c>
      <c r="D64" s="11">
        <f t="shared" si="0"/>
        <v>25560</v>
      </c>
      <c r="E64" s="7">
        <f t="shared" ca="1" si="1"/>
        <v>48</v>
      </c>
      <c r="F64" s="12" t="str">
        <f t="shared" si="2"/>
        <v>ذكر</v>
      </c>
      <c r="G64" s="12" t="str">
        <f t="shared" si="3"/>
        <v xml:space="preserve">بني سويف 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9"/>
    </row>
    <row r="65" spans="1:28" ht="15" customHeight="1" thickBot="1" x14ac:dyDescent="0.3">
      <c r="A65" s="1">
        <v>63</v>
      </c>
      <c r="B65" s="13" t="s">
        <v>105</v>
      </c>
      <c r="C65" s="19">
        <v>2630128220323</v>
      </c>
      <c r="D65" s="11">
        <f t="shared" si="0"/>
        <v>23039</v>
      </c>
      <c r="E65" s="7">
        <f t="shared" ca="1" si="1"/>
        <v>55</v>
      </c>
      <c r="F65" s="12" t="str">
        <f t="shared" si="2"/>
        <v>ذكر</v>
      </c>
      <c r="G65" s="12" t="str">
        <f t="shared" si="3"/>
        <v xml:space="preserve">بني سويف 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3">
        <v>1</v>
      </c>
      <c r="AB65" s="16">
        <v>2</v>
      </c>
    </row>
    <row r="66" spans="1:28" ht="15" customHeight="1" thickBot="1" x14ac:dyDescent="0.3">
      <c r="A66" s="1">
        <v>64</v>
      </c>
      <c r="B66" s="13" t="s">
        <v>106</v>
      </c>
      <c r="C66" s="5">
        <v>26707092201176</v>
      </c>
      <c r="D66" s="11">
        <f t="shared" si="0"/>
        <v>24662</v>
      </c>
      <c r="E66" s="7">
        <f t="shared" ca="1" si="1"/>
        <v>51</v>
      </c>
      <c r="F66" s="12" t="str">
        <f t="shared" si="2"/>
        <v>ذكر</v>
      </c>
      <c r="G66" s="12" t="str">
        <f t="shared" si="3"/>
        <v xml:space="preserve">بني سويف 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9"/>
    </row>
    <row r="67" spans="1:28" ht="15" customHeight="1" thickBot="1" x14ac:dyDescent="0.3">
      <c r="A67" s="1">
        <v>65</v>
      </c>
      <c r="B67" s="13" t="s">
        <v>107</v>
      </c>
      <c r="C67" s="17">
        <v>27506212200355</v>
      </c>
      <c r="D67" s="11">
        <f t="shared" si="0"/>
        <v>27566</v>
      </c>
      <c r="E67" s="7">
        <f t="shared" ca="1" si="1"/>
        <v>43</v>
      </c>
      <c r="F67" s="12" t="str">
        <f t="shared" si="2"/>
        <v>ذكر</v>
      </c>
      <c r="G67" s="12" t="str">
        <f t="shared" si="3"/>
        <v xml:space="preserve">بني سويف 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9"/>
    </row>
    <row r="68" spans="1:28" ht="15" customHeight="1" thickBot="1" x14ac:dyDescent="0.3">
      <c r="A68" s="1">
        <v>66</v>
      </c>
      <c r="B68" s="13" t="s">
        <v>108</v>
      </c>
      <c r="C68" s="5">
        <v>26707272200097</v>
      </c>
      <c r="D68" s="11">
        <f t="shared" ref="D68:D131" si="4">IF(C68&lt;&gt;"",(DATE(IF(LEFT(C68,1)*1=3,20,19)&amp;MID(C68,2,2),MID(C68,4,2),MID(C68,6,2))),"")</f>
        <v>24680</v>
      </c>
      <c r="E68" s="7">
        <f t="shared" ref="E68:E131" ca="1" si="5">IF(C68&lt;&gt;"",(DATEDIF(D68,NOW(),"Y")),"")</f>
        <v>51</v>
      </c>
      <c r="F68" s="12" t="str">
        <f t="shared" ref="F68:F131" si="6">IF(C68&lt;&gt;"",(IF(ISODD(MID(C68,13,1)),"ذكر","أنثى")),"")</f>
        <v>ذكر</v>
      </c>
      <c r="G68" s="12" t="str">
        <f t="shared" ref="G68:G131" si="7">IF(C68&lt;&gt;"",(VLOOKUP(MID(C68,8,2)*1,$AA$2:$AB$29,2,FALSE)),"")</f>
        <v xml:space="preserve">بني سويف 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9"/>
    </row>
    <row r="69" spans="1:28" ht="15" customHeight="1" thickBot="1" x14ac:dyDescent="0.3">
      <c r="A69" s="1">
        <v>67</v>
      </c>
      <c r="B69" s="13" t="s">
        <v>109</v>
      </c>
      <c r="C69" s="5">
        <v>26506302200318</v>
      </c>
      <c r="D69" s="11">
        <f t="shared" si="4"/>
        <v>23923</v>
      </c>
      <c r="E69" s="7">
        <f t="shared" ca="1" si="5"/>
        <v>53</v>
      </c>
      <c r="F69" s="12" t="str">
        <f t="shared" si="6"/>
        <v>ذكر</v>
      </c>
      <c r="G69" s="12" t="str">
        <f t="shared" si="7"/>
        <v xml:space="preserve">بني سويف 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9"/>
    </row>
    <row r="70" spans="1:28" ht="15" customHeight="1" thickBot="1" x14ac:dyDescent="0.3">
      <c r="A70" s="1">
        <v>68</v>
      </c>
      <c r="B70" s="13" t="s">
        <v>110</v>
      </c>
      <c r="C70" s="5">
        <v>23904210200359</v>
      </c>
      <c r="D70" s="11">
        <f t="shared" si="4"/>
        <v>14356</v>
      </c>
      <c r="E70" s="7">
        <f t="shared" ca="1" si="5"/>
        <v>79</v>
      </c>
      <c r="F70" s="12" t="str">
        <f t="shared" si="6"/>
        <v>ذكر</v>
      </c>
      <c r="G70" s="12" t="str">
        <f t="shared" si="7"/>
        <v xml:space="preserve">الإسكندرية 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9"/>
    </row>
    <row r="71" spans="1:28" ht="15" customHeight="1" thickBot="1" x14ac:dyDescent="0.3">
      <c r="A71" s="1">
        <v>69</v>
      </c>
      <c r="B71" s="13" t="s">
        <v>111</v>
      </c>
      <c r="C71" s="5">
        <v>27807132201431</v>
      </c>
      <c r="D71" s="11">
        <f t="shared" si="4"/>
        <v>28684</v>
      </c>
      <c r="E71" s="7">
        <f t="shared" ca="1" si="5"/>
        <v>40</v>
      </c>
      <c r="F71" s="12" t="str">
        <f t="shared" si="6"/>
        <v>ذكر</v>
      </c>
      <c r="G71" s="12" t="str">
        <f t="shared" si="7"/>
        <v xml:space="preserve">بني سويف 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9"/>
    </row>
    <row r="72" spans="1:28" ht="15" customHeight="1" thickBot="1" x14ac:dyDescent="0.3">
      <c r="A72" s="1">
        <v>70</v>
      </c>
      <c r="B72" s="13" t="s">
        <v>112</v>
      </c>
      <c r="C72" s="17">
        <v>28310172202092</v>
      </c>
      <c r="D72" s="11">
        <f t="shared" si="4"/>
        <v>30606</v>
      </c>
      <c r="E72" s="7">
        <f t="shared" ca="1" si="5"/>
        <v>35</v>
      </c>
      <c r="F72" s="12" t="str">
        <f t="shared" si="6"/>
        <v>ذكر</v>
      </c>
      <c r="G72" s="12" t="str">
        <f t="shared" si="7"/>
        <v xml:space="preserve">بني سويف 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9"/>
    </row>
    <row r="73" spans="1:28" ht="15" customHeight="1" thickBot="1" x14ac:dyDescent="0.3">
      <c r="A73" s="1">
        <v>71</v>
      </c>
      <c r="B73" s="13" t="s">
        <v>113</v>
      </c>
      <c r="C73" s="5">
        <v>27401072200655</v>
      </c>
      <c r="D73" s="11">
        <f t="shared" si="4"/>
        <v>27036</v>
      </c>
      <c r="E73" s="7">
        <f t="shared" ca="1" si="5"/>
        <v>44</v>
      </c>
      <c r="F73" s="12" t="str">
        <f t="shared" si="6"/>
        <v>ذكر</v>
      </c>
      <c r="G73" s="12" t="str">
        <f t="shared" si="7"/>
        <v xml:space="preserve">بني سويف 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9"/>
    </row>
    <row r="74" spans="1:28" ht="15" customHeight="1" thickBot="1" x14ac:dyDescent="0.3">
      <c r="A74" s="1">
        <v>72</v>
      </c>
      <c r="B74" s="13" t="s">
        <v>114</v>
      </c>
      <c r="C74" s="17">
        <v>27203312200295</v>
      </c>
      <c r="D74" s="11">
        <f t="shared" si="4"/>
        <v>26389</v>
      </c>
      <c r="E74" s="7">
        <f t="shared" ca="1" si="5"/>
        <v>46</v>
      </c>
      <c r="F74" s="12" t="str">
        <f t="shared" si="6"/>
        <v>ذكر</v>
      </c>
      <c r="G74" s="12" t="str">
        <f t="shared" si="7"/>
        <v xml:space="preserve">بني سويف 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9"/>
    </row>
    <row r="75" spans="1:28" ht="15" customHeight="1" thickBot="1" x14ac:dyDescent="0.3">
      <c r="A75" s="1">
        <v>73</v>
      </c>
      <c r="B75" s="10" t="s">
        <v>115</v>
      </c>
      <c r="C75" s="19">
        <v>2500213220782</v>
      </c>
      <c r="D75" s="11">
        <f t="shared" si="4"/>
        <v>18307</v>
      </c>
      <c r="E75" s="7">
        <f t="shared" ca="1" si="5"/>
        <v>68</v>
      </c>
      <c r="F75" s="12" t="str">
        <f t="shared" si="6"/>
        <v>أنثى</v>
      </c>
      <c r="G75" s="12" t="str">
        <f t="shared" si="7"/>
        <v xml:space="preserve">بني سويف 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9"/>
    </row>
    <row r="76" spans="1:28" ht="15" customHeight="1" thickBot="1" x14ac:dyDescent="0.3">
      <c r="A76" s="1">
        <v>74</v>
      </c>
      <c r="B76" s="13" t="s">
        <v>116</v>
      </c>
      <c r="C76" s="20"/>
      <c r="D76" s="11" t="str">
        <f t="shared" si="4"/>
        <v/>
      </c>
      <c r="E76" s="7" t="str">
        <f t="shared" ca="1" si="5"/>
        <v/>
      </c>
      <c r="F76" s="12" t="str">
        <f t="shared" si="6"/>
        <v/>
      </c>
      <c r="G76" s="12" t="str">
        <f t="shared" si="7"/>
        <v/>
      </c>
      <c r="H76" s="2"/>
      <c r="I76" s="2"/>
      <c r="J76" s="13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9"/>
    </row>
    <row r="77" spans="1:28" ht="15" customHeight="1" thickBot="1" x14ac:dyDescent="0.3">
      <c r="A77" s="1">
        <v>75</v>
      </c>
      <c r="B77" s="13" t="s">
        <v>117</v>
      </c>
      <c r="C77" s="5">
        <v>27405132201333</v>
      </c>
      <c r="D77" s="11">
        <f t="shared" si="4"/>
        <v>27162</v>
      </c>
      <c r="E77" s="7">
        <f t="shared" ca="1" si="5"/>
        <v>44</v>
      </c>
      <c r="F77" s="12" t="str">
        <f t="shared" si="6"/>
        <v>ذكر</v>
      </c>
      <c r="G77" s="12" t="str">
        <f t="shared" si="7"/>
        <v xml:space="preserve">بني سويف 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9"/>
    </row>
    <row r="78" spans="1:28" ht="15" customHeight="1" thickBot="1" x14ac:dyDescent="0.3">
      <c r="A78" s="1">
        <v>76</v>
      </c>
      <c r="B78" s="2" t="s">
        <v>118</v>
      </c>
      <c r="C78" s="5">
        <v>27512282200409</v>
      </c>
      <c r="D78" s="11">
        <f t="shared" si="4"/>
        <v>27756</v>
      </c>
      <c r="E78" s="7">
        <f t="shared" ca="1" si="5"/>
        <v>42</v>
      </c>
      <c r="F78" s="12" t="str">
        <f t="shared" si="6"/>
        <v>أنثى</v>
      </c>
      <c r="G78" s="12" t="str">
        <f t="shared" si="7"/>
        <v xml:space="preserve">بني سويف 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9"/>
    </row>
    <row r="79" spans="1:28" ht="15" customHeight="1" thickBot="1" x14ac:dyDescent="0.3">
      <c r="A79" s="1">
        <v>77</v>
      </c>
      <c r="B79" s="2" t="s">
        <v>119</v>
      </c>
      <c r="C79" s="5">
        <v>27706062200105</v>
      </c>
      <c r="D79" s="11">
        <f t="shared" si="4"/>
        <v>28282</v>
      </c>
      <c r="E79" s="7">
        <f t="shared" ca="1" si="5"/>
        <v>41</v>
      </c>
      <c r="F79" s="12" t="str">
        <f t="shared" si="6"/>
        <v>أنثى</v>
      </c>
      <c r="G79" s="12" t="str">
        <f t="shared" si="7"/>
        <v xml:space="preserve">بني سويف 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9"/>
    </row>
    <row r="80" spans="1:28" ht="15" customHeight="1" thickBot="1" x14ac:dyDescent="0.3">
      <c r="A80" s="1">
        <v>78</v>
      </c>
      <c r="B80" s="2" t="s">
        <v>120</v>
      </c>
      <c r="C80" s="5">
        <v>25110012200263</v>
      </c>
      <c r="D80" s="11">
        <f t="shared" si="4"/>
        <v>18902</v>
      </c>
      <c r="E80" s="7">
        <f t="shared" ca="1" si="5"/>
        <v>67</v>
      </c>
      <c r="F80" s="12" t="str">
        <f t="shared" si="6"/>
        <v>أنثى</v>
      </c>
      <c r="G80" s="12" t="str">
        <f t="shared" si="7"/>
        <v xml:space="preserve">بني سويف 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9"/>
    </row>
    <row r="81" spans="1:28" ht="15" customHeight="1" thickBot="1" x14ac:dyDescent="0.3">
      <c r="A81" s="1">
        <v>79</v>
      </c>
      <c r="B81" s="2" t="s">
        <v>121</v>
      </c>
      <c r="C81" s="5">
        <v>25511242200968</v>
      </c>
      <c r="D81" s="11">
        <f t="shared" si="4"/>
        <v>20417</v>
      </c>
      <c r="E81" s="7">
        <f t="shared" ca="1" si="5"/>
        <v>62</v>
      </c>
      <c r="F81" s="12" t="str">
        <f t="shared" si="6"/>
        <v>أنثى</v>
      </c>
      <c r="G81" s="12" t="str">
        <f t="shared" si="7"/>
        <v xml:space="preserve">بني سويف 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9"/>
    </row>
    <row r="82" spans="1:28" ht="15" customHeight="1" thickBot="1" x14ac:dyDescent="0.3">
      <c r="A82" s="1">
        <v>80</v>
      </c>
      <c r="B82" s="2" t="s">
        <v>122</v>
      </c>
      <c r="C82" s="5">
        <v>27808252200311</v>
      </c>
      <c r="D82" s="11">
        <f t="shared" si="4"/>
        <v>28727</v>
      </c>
      <c r="E82" s="7">
        <f t="shared" ca="1" si="5"/>
        <v>40</v>
      </c>
      <c r="F82" s="12" t="str">
        <f t="shared" si="6"/>
        <v>ذكر</v>
      </c>
      <c r="G82" s="12" t="str">
        <f t="shared" si="7"/>
        <v xml:space="preserve">بني سويف 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9"/>
    </row>
    <row r="83" spans="1:28" ht="15" customHeight="1" thickBot="1" x14ac:dyDescent="0.3">
      <c r="A83" s="1">
        <v>81</v>
      </c>
      <c r="B83" s="2" t="s">
        <v>123</v>
      </c>
      <c r="C83" s="5">
        <v>29408312200501</v>
      </c>
      <c r="D83" s="11">
        <f t="shared" si="4"/>
        <v>34577</v>
      </c>
      <c r="E83" s="7">
        <f t="shared" ca="1" si="5"/>
        <v>24</v>
      </c>
      <c r="F83" s="12" t="str">
        <f t="shared" si="6"/>
        <v>أنثى</v>
      </c>
      <c r="G83" s="12" t="str">
        <f t="shared" si="7"/>
        <v xml:space="preserve">بني سويف 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9"/>
    </row>
    <row r="84" spans="1:28" ht="15" customHeight="1" thickBot="1" x14ac:dyDescent="0.3">
      <c r="A84" s="1">
        <v>82</v>
      </c>
      <c r="B84" s="2" t="s">
        <v>124</v>
      </c>
      <c r="C84" s="5">
        <v>27608072201388</v>
      </c>
      <c r="D84" s="11">
        <f t="shared" si="4"/>
        <v>27979</v>
      </c>
      <c r="E84" s="7">
        <f t="shared" ca="1" si="5"/>
        <v>42</v>
      </c>
      <c r="F84" s="12" t="str">
        <f t="shared" si="6"/>
        <v>أنثى</v>
      </c>
      <c r="G84" s="12" t="str">
        <f t="shared" si="7"/>
        <v xml:space="preserve">بني سويف 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9"/>
    </row>
    <row r="85" spans="1:28" ht="15" customHeight="1" thickBot="1" x14ac:dyDescent="0.3">
      <c r="A85" s="1">
        <v>83</v>
      </c>
      <c r="B85" s="2" t="s">
        <v>125</v>
      </c>
      <c r="C85" s="5">
        <v>25408300103859</v>
      </c>
      <c r="D85" s="11">
        <f t="shared" si="4"/>
        <v>19966</v>
      </c>
      <c r="E85" s="7">
        <f t="shared" ca="1" si="5"/>
        <v>64</v>
      </c>
      <c r="F85" s="12" t="str">
        <f t="shared" si="6"/>
        <v>ذكر</v>
      </c>
      <c r="G85" s="12" t="str">
        <f t="shared" si="7"/>
        <v>القاهرة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9"/>
    </row>
    <row r="86" spans="1:28" ht="15" customHeight="1" thickBot="1" x14ac:dyDescent="0.3">
      <c r="A86" s="1">
        <v>84</v>
      </c>
      <c r="B86" s="2" t="s">
        <v>126</v>
      </c>
      <c r="C86" s="5">
        <v>28110012200339</v>
      </c>
      <c r="D86" s="11">
        <f t="shared" si="4"/>
        <v>29860</v>
      </c>
      <c r="E86" s="7">
        <f t="shared" ca="1" si="5"/>
        <v>37</v>
      </c>
      <c r="F86" s="12" t="str">
        <f t="shared" si="6"/>
        <v>ذكر</v>
      </c>
      <c r="G86" s="12" t="str">
        <f t="shared" si="7"/>
        <v xml:space="preserve">بني سويف 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9"/>
    </row>
    <row r="87" spans="1:28" ht="15" customHeight="1" thickBot="1" x14ac:dyDescent="0.3">
      <c r="A87" s="1">
        <v>85</v>
      </c>
      <c r="B87" s="2" t="s">
        <v>127</v>
      </c>
      <c r="C87" s="5">
        <v>24903152200294</v>
      </c>
      <c r="D87" s="11">
        <f t="shared" si="4"/>
        <v>17972</v>
      </c>
      <c r="E87" s="7">
        <f t="shared" ca="1" si="5"/>
        <v>69</v>
      </c>
      <c r="F87" s="12" t="str">
        <f t="shared" si="6"/>
        <v>ذكر</v>
      </c>
      <c r="G87" s="12" t="str">
        <f t="shared" si="7"/>
        <v xml:space="preserve">بني سويف 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9"/>
    </row>
    <row r="88" spans="1:28" ht="15" customHeight="1" thickBot="1" x14ac:dyDescent="0.3">
      <c r="A88" s="1">
        <v>86</v>
      </c>
      <c r="B88" s="2" t="s">
        <v>128</v>
      </c>
      <c r="C88" s="5">
        <v>27108212201437</v>
      </c>
      <c r="D88" s="11">
        <f t="shared" si="4"/>
        <v>26166</v>
      </c>
      <c r="E88" s="7">
        <f t="shared" ca="1" si="5"/>
        <v>47</v>
      </c>
      <c r="F88" s="12" t="str">
        <f t="shared" si="6"/>
        <v>ذكر</v>
      </c>
      <c r="G88" s="12" t="str">
        <f t="shared" si="7"/>
        <v xml:space="preserve">بني سويف 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9"/>
    </row>
    <row r="89" spans="1:28" ht="15" customHeight="1" thickBot="1" x14ac:dyDescent="0.3">
      <c r="A89" s="1">
        <v>87</v>
      </c>
      <c r="B89" s="2" t="s">
        <v>129</v>
      </c>
      <c r="C89" s="5">
        <v>27103212200412</v>
      </c>
      <c r="D89" s="11">
        <f t="shared" si="4"/>
        <v>26013</v>
      </c>
      <c r="E89" s="7">
        <f t="shared" ca="1" si="5"/>
        <v>47</v>
      </c>
      <c r="F89" s="12" t="str">
        <f t="shared" si="6"/>
        <v>ذكر</v>
      </c>
      <c r="G89" s="12" t="str">
        <f t="shared" si="7"/>
        <v xml:space="preserve">بني سويف 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9"/>
    </row>
    <row r="90" spans="1:28" ht="15" customHeight="1" thickBot="1" x14ac:dyDescent="0.3">
      <c r="A90" s="1">
        <v>88</v>
      </c>
      <c r="B90" s="2" t="s">
        <v>130</v>
      </c>
      <c r="C90" s="5">
        <v>28101312200399</v>
      </c>
      <c r="D90" s="11">
        <f t="shared" si="4"/>
        <v>29617</v>
      </c>
      <c r="E90" s="7">
        <f t="shared" ca="1" si="5"/>
        <v>37</v>
      </c>
      <c r="F90" s="12" t="str">
        <f t="shared" si="6"/>
        <v>ذكر</v>
      </c>
      <c r="G90" s="12" t="str">
        <f t="shared" si="7"/>
        <v xml:space="preserve">بني سويف 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9"/>
    </row>
    <row r="91" spans="1:28" ht="15" customHeight="1" thickBot="1" x14ac:dyDescent="0.3">
      <c r="A91" s="1">
        <v>89</v>
      </c>
      <c r="B91" s="10" t="s">
        <v>131</v>
      </c>
      <c r="C91" s="5">
        <v>23606212200177</v>
      </c>
      <c r="D91" s="11">
        <f t="shared" si="4"/>
        <v>13322</v>
      </c>
      <c r="E91" s="7">
        <f t="shared" ca="1" si="5"/>
        <v>82</v>
      </c>
      <c r="F91" s="12" t="str">
        <f t="shared" si="6"/>
        <v>ذكر</v>
      </c>
      <c r="G91" s="12" t="str">
        <f t="shared" si="7"/>
        <v xml:space="preserve">بني سويف 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9"/>
    </row>
    <row r="92" spans="1:28" ht="15" customHeight="1" thickBot="1" x14ac:dyDescent="0.3">
      <c r="A92" s="1">
        <v>90</v>
      </c>
      <c r="B92" s="2" t="s">
        <v>132</v>
      </c>
      <c r="C92" s="19">
        <v>270011442201559</v>
      </c>
      <c r="D92" s="21">
        <f t="shared" si="4"/>
        <v>25582</v>
      </c>
      <c r="E92" s="22">
        <f t="shared" ca="1" si="5"/>
        <v>48</v>
      </c>
      <c r="F92" s="22" t="str">
        <f t="shared" si="6"/>
        <v>ذكر</v>
      </c>
      <c r="G92" s="12" t="e">
        <f t="shared" si="7"/>
        <v>#N/A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9"/>
    </row>
    <row r="93" spans="1:28" ht="15" customHeight="1" thickBot="1" x14ac:dyDescent="0.3">
      <c r="A93" s="1">
        <v>91</v>
      </c>
      <c r="B93" s="2" t="s">
        <v>133</v>
      </c>
      <c r="C93" s="5">
        <v>28311050100864</v>
      </c>
      <c r="D93" s="21">
        <f t="shared" si="4"/>
        <v>30625</v>
      </c>
      <c r="E93" s="22">
        <f t="shared" ca="1" si="5"/>
        <v>35</v>
      </c>
      <c r="F93" s="22" t="str">
        <f t="shared" si="6"/>
        <v>أنثى</v>
      </c>
      <c r="G93" s="12" t="str">
        <f t="shared" si="7"/>
        <v>القاهرة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9"/>
    </row>
    <row r="94" spans="1:28" ht="15" customHeight="1" thickBot="1" x14ac:dyDescent="0.3">
      <c r="A94" s="1">
        <v>92</v>
      </c>
      <c r="B94" s="2" t="s">
        <v>134</v>
      </c>
      <c r="C94" s="5">
        <v>25707302200107</v>
      </c>
      <c r="D94" s="21">
        <f t="shared" si="4"/>
        <v>21031</v>
      </c>
      <c r="E94" s="22">
        <f t="shared" ca="1" si="5"/>
        <v>61</v>
      </c>
      <c r="F94" s="22" t="str">
        <f t="shared" si="6"/>
        <v>أنثى</v>
      </c>
      <c r="G94" s="12" t="str">
        <f t="shared" si="7"/>
        <v xml:space="preserve">بني سويف 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9"/>
    </row>
    <row r="95" spans="1:28" ht="15" customHeight="1" thickBot="1" x14ac:dyDescent="0.3">
      <c r="A95" s="1">
        <v>93</v>
      </c>
      <c r="B95" s="2" t="s">
        <v>135</v>
      </c>
      <c r="C95" s="5">
        <v>27709032201211</v>
      </c>
      <c r="D95" s="21">
        <f t="shared" si="4"/>
        <v>28371</v>
      </c>
      <c r="E95" s="22">
        <f t="shared" ca="1" si="5"/>
        <v>41</v>
      </c>
      <c r="F95" s="22" t="str">
        <f t="shared" si="6"/>
        <v>ذكر</v>
      </c>
      <c r="G95" s="12" t="str">
        <f t="shared" si="7"/>
        <v xml:space="preserve">بني سويف 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9"/>
    </row>
    <row r="96" spans="1:28" ht="15" customHeight="1" thickBot="1" x14ac:dyDescent="0.3">
      <c r="A96" s="1">
        <v>94</v>
      </c>
      <c r="B96" s="2" t="s">
        <v>136</v>
      </c>
      <c r="C96" s="5">
        <v>25008092200685</v>
      </c>
      <c r="D96" s="21">
        <f t="shared" si="4"/>
        <v>18484</v>
      </c>
      <c r="E96" s="22">
        <f t="shared" ca="1" si="5"/>
        <v>68</v>
      </c>
      <c r="F96" s="22" t="str">
        <f t="shared" si="6"/>
        <v>أنثى</v>
      </c>
      <c r="G96" s="12" t="str">
        <f t="shared" si="7"/>
        <v xml:space="preserve">بني سويف 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9"/>
    </row>
    <row r="97" spans="1:28" ht="15" customHeight="1" thickBot="1" x14ac:dyDescent="0.3">
      <c r="A97" s="1">
        <v>95</v>
      </c>
      <c r="B97" s="2" t="s">
        <v>137</v>
      </c>
      <c r="C97" s="5">
        <v>28305292200324</v>
      </c>
      <c r="D97" s="21">
        <f t="shared" si="4"/>
        <v>30465</v>
      </c>
      <c r="E97" s="22">
        <f t="shared" ca="1" si="5"/>
        <v>35</v>
      </c>
      <c r="F97" s="22" t="str">
        <f t="shared" si="6"/>
        <v>أنثى</v>
      </c>
      <c r="G97" s="12" t="str">
        <f t="shared" si="7"/>
        <v xml:space="preserve">بني سويف 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9"/>
    </row>
    <row r="98" spans="1:28" ht="15" customHeight="1" thickBot="1" x14ac:dyDescent="0.3">
      <c r="A98" s="1">
        <v>96</v>
      </c>
      <c r="B98" s="2" t="s">
        <v>138</v>
      </c>
      <c r="C98" s="5">
        <v>28604292200348</v>
      </c>
      <c r="D98" s="21">
        <f t="shared" si="4"/>
        <v>31531</v>
      </c>
      <c r="E98" s="22">
        <f t="shared" ca="1" si="5"/>
        <v>32</v>
      </c>
      <c r="F98" s="22" t="str">
        <f t="shared" si="6"/>
        <v>أنثى</v>
      </c>
      <c r="G98" s="12" t="str">
        <f t="shared" si="7"/>
        <v xml:space="preserve">بني سويف 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9"/>
    </row>
    <row r="99" spans="1:28" ht="15" customHeight="1" thickBot="1" x14ac:dyDescent="0.3">
      <c r="A99" s="1">
        <v>97</v>
      </c>
      <c r="B99" s="2" t="s">
        <v>139</v>
      </c>
      <c r="C99" s="5">
        <v>28305292200111</v>
      </c>
      <c r="D99" s="21">
        <f t="shared" si="4"/>
        <v>30465</v>
      </c>
      <c r="E99" s="22">
        <f t="shared" ca="1" si="5"/>
        <v>35</v>
      </c>
      <c r="F99" s="22" t="str">
        <f t="shared" si="6"/>
        <v>ذكر</v>
      </c>
      <c r="G99" s="12" t="str">
        <f t="shared" si="7"/>
        <v xml:space="preserve">بني سويف 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9"/>
    </row>
    <row r="100" spans="1:28" ht="15" customHeight="1" thickBot="1" x14ac:dyDescent="0.3">
      <c r="A100" s="1">
        <v>98</v>
      </c>
      <c r="B100" s="2" t="s">
        <v>140</v>
      </c>
      <c r="C100" s="5">
        <v>28103282202262</v>
      </c>
      <c r="D100" s="21">
        <f t="shared" si="4"/>
        <v>29673</v>
      </c>
      <c r="E100" s="22">
        <f t="shared" ca="1" si="5"/>
        <v>37</v>
      </c>
      <c r="F100" s="22" t="str">
        <f t="shared" si="6"/>
        <v>أنثى</v>
      </c>
      <c r="G100" s="12" t="str">
        <f t="shared" si="7"/>
        <v xml:space="preserve">بني سويف 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9"/>
    </row>
    <row r="101" spans="1:28" ht="15" customHeight="1" thickBot="1" x14ac:dyDescent="0.3">
      <c r="A101" s="1">
        <v>99</v>
      </c>
      <c r="B101" s="2" t="s">
        <v>141</v>
      </c>
      <c r="C101" s="5">
        <v>28902152200365</v>
      </c>
      <c r="D101" s="21">
        <f t="shared" si="4"/>
        <v>32554</v>
      </c>
      <c r="E101" s="22">
        <f t="shared" ca="1" si="5"/>
        <v>29</v>
      </c>
      <c r="F101" s="22" t="str">
        <f t="shared" si="6"/>
        <v>أنثى</v>
      </c>
      <c r="G101" s="12" t="str">
        <f t="shared" si="7"/>
        <v xml:space="preserve">بني سويف 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9"/>
    </row>
    <row r="102" spans="1:28" ht="15" customHeight="1" thickBot="1" x14ac:dyDescent="0.3">
      <c r="A102" s="1">
        <v>100</v>
      </c>
      <c r="B102" s="2" t="s">
        <v>142</v>
      </c>
      <c r="C102" s="5">
        <v>28104282200428</v>
      </c>
      <c r="D102" s="21">
        <f t="shared" si="4"/>
        <v>29704</v>
      </c>
      <c r="E102" s="22">
        <f t="shared" ca="1" si="5"/>
        <v>37</v>
      </c>
      <c r="F102" s="22" t="str">
        <f t="shared" si="6"/>
        <v>أنثى</v>
      </c>
      <c r="G102" s="12" t="str">
        <f t="shared" si="7"/>
        <v xml:space="preserve">بني سويف 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9"/>
    </row>
    <row r="103" spans="1:28" ht="15" customHeight="1" thickBot="1" x14ac:dyDescent="0.3">
      <c r="A103" s="1">
        <v>101</v>
      </c>
      <c r="B103" s="2" t="s">
        <v>143</v>
      </c>
      <c r="C103" s="5">
        <v>25809092200221</v>
      </c>
      <c r="D103" s="21">
        <f t="shared" si="4"/>
        <v>21437</v>
      </c>
      <c r="E103" s="22">
        <f t="shared" ca="1" si="5"/>
        <v>60</v>
      </c>
      <c r="F103" s="22" t="str">
        <f t="shared" si="6"/>
        <v>أنثى</v>
      </c>
      <c r="G103" s="12" t="str">
        <f t="shared" si="7"/>
        <v xml:space="preserve">بني سويف 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9"/>
    </row>
    <row r="104" spans="1:28" ht="15" customHeight="1" thickBot="1" x14ac:dyDescent="0.3">
      <c r="A104" s="1">
        <v>102</v>
      </c>
      <c r="B104" s="2" t="s">
        <v>144</v>
      </c>
      <c r="C104" s="5">
        <v>26901102200298</v>
      </c>
      <c r="D104" s="21">
        <f t="shared" si="4"/>
        <v>25213</v>
      </c>
      <c r="E104" s="22">
        <f t="shared" ca="1" si="5"/>
        <v>49</v>
      </c>
      <c r="F104" s="22" t="str">
        <f t="shared" si="6"/>
        <v>ذكر</v>
      </c>
      <c r="G104" s="12" t="str">
        <f t="shared" si="7"/>
        <v xml:space="preserve">بني سويف 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9"/>
    </row>
    <row r="105" spans="1:28" ht="15" customHeight="1" thickBot="1" x14ac:dyDescent="0.3">
      <c r="A105" s="1">
        <v>103</v>
      </c>
      <c r="B105" s="2" t="s">
        <v>145</v>
      </c>
      <c r="C105" s="5">
        <v>29005182200205</v>
      </c>
      <c r="D105" s="21">
        <f t="shared" si="4"/>
        <v>33011</v>
      </c>
      <c r="E105" s="22">
        <f t="shared" ca="1" si="5"/>
        <v>28</v>
      </c>
      <c r="F105" s="22" t="str">
        <f t="shared" si="6"/>
        <v>أنثى</v>
      </c>
      <c r="G105" s="12" t="str">
        <f t="shared" si="7"/>
        <v xml:space="preserve">بني سويف 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9"/>
    </row>
    <row r="106" spans="1:28" ht="15" customHeight="1" thickBot="1" x14ac:dyDescent="0.3">
      <c r="A106" s="1">
        <v>104</v>
      </c>
      <c r="B106" s="2" t="s">
        <v>146</v>
      </c>
      <c r="C106" s="5">
        <v>27408182201228</v>
      </c>
      <c r="D106" s="21">
        <f t="shared" si="4"/>
        <v>27259</v>
      </c>
      <c r="E106" s="22">
        <f t="shared" ca="1" si="5"/>
        <v>44</v>
      </c>
      <c r="F106" s="22" t="str">
        <f t="shared" si="6"/>
        <v>أنثى</v>
      </c>
      <c r="G106" s="12" t="str">
        <f t="shared" si="7"/>
        <v xml:space="preserve">بني سويف 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9"/>
    </row>
    <row r="107" spans="1:28" ht="15" customHeight="1" thickBot="1" x14ac:dyDescent="0.3">
      <c r="A107" s="1">
        <v>105</v>
      </c>
      <c r="B107" s="2" t="s">
        <v>147</v>
      </c>
      <c r="C107" s="5">
        <v>27708202201282</v>
      </c>
      <c r="D107" s="21">
        <f t="shared" si="4"/>
        <v>28357</v>
      </c>
      <c r="E107" s="22">
        <f t="shared" ca="1" si="5"/>
        <v>41</v>
      </c>
      <c r="F107" s="22" t="str">
        <f t="shared" si="6"/>
        <v>أنثى</v>
      </c>
      <c r="G107" s="12" t="str">
        <f t="shared" si="7"/>
        <v xml:space="preserve">بني سويف 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9"/>
    </row>
    <row r="108" spans="1:28" ht="15" customHeight="1" thickBot="1" x14ac:dyDescent="0.3">
      <c r="A108" s="1">
        <v>106</v>
      </c>
      <c r="B108" s="2" t="s">
        <v>148</v>
      </c>
      <c r="C108" s="5">
        <v>25603292200154</v>
      </c>
      <c r="D108" s="21">
        <f t="shared" si="4"/>
        <v>20543</v>
      </c>
      <c r="E108" s="22">
        <f t="shared" ca="1" si="5"/>
        <v>62</v>
      </c>
      <c r="F108" s="22" t="str">
        <f t="shared" si="6"/>
        <v>ذكر</v>
      </c>
      <c r="G108" s="12" t="str">
        <f t="shared" si="7"/>
        <v xml:space="preserve">بني سويف 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9"/>
    </row>
    <row r="109" spans="1:28" ht="15" customHeight="1" thickBot="1" x14ac:dyDescent="0.3">
      <c r="A109" s="1">
        <v>107</v>
      </c>
      <c r="B109" s="2" t="s">
        <v>149</v>
      </c>
      <c r="C109" s="5">
        <v>28408132200321</v>
      </c>
      <c r="D109" s="21">
        <f t="shared" si="4"/>
        <v>30907</v>
      </c>
      <c r="E109" s="22">
        <f t="shared" ca="1" si="5"/>
        <v>34</v>
      </c>
      <c r="F109" s="22" t="str">
        <f t="shared" si="6"/>
        <v>أنثى</v>
      </c>
      <c r="G109" s="12" t="str">
        <f t="shared" si="7"/>
        <v xml:space="preserve">بني سويف 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9"/>
    </row>
    <row r="110" spans="1:28" ht="15" customHeight="1" thickBot="1" x14ac:dyDescent="0.3">
      <c r="A110" s="1">
        <v>108</v>
      </c>
      <c r="B110" s="2" t="s">
        <v>150</v>
      </c>
      <c r="C110" s="17">
        <v>250120522012441</v>
      </c>
      <c r="D110" s="21">
        <f t="shared" si="4"/>
        <v>18602</v>
      </c>
      <c r="E110" s="22">
        <f t="shared" ca="1" si="5"/>
        <v>67</v>
      </c>
      <c r="F110" s="22" t="str">
        <f t="shared" si="6"/>
        <v>أنثى</v>
      </c>
      <c r="G110" s="12" t="str">
        <f t="shared" si="7"/>
        <v xml:space="preserve">بني سويف 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9"/>
    </row>
    <row r="111" spans="1:28" ht="15" customHeight="1" thickBot="1" x14ac:dyDescent="0.3">
      <c r="A111" s="1">
        <v>109</v>
      </c>
      <c r="B111" s="2" t="s">
        <v>151</v>
      </c>
      <c r="C111" s="5">
        <v>26301262401608</v>
      </c>
      <c r="D111" s="21">
        <f t="shared" si="4"/>
        <v>23037</v>
      </c>
      <c r="E111" s="22">
        <f t="shared" ca="1" si="5"/>
        <v>55</v>
      </c>
      <c r="F111" s="22" t="str">
        <f t="shared" si="6"/>
        <v>أنثى</v>
      </c>
      <c r="G111" s="12" t="str">
        <f t="shared" si="7"/>
        <v>المنيا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9"/>
    </row>
    <row r="112" spans="1:28" ht="15" customHeight="1" thickBot="1" x14ac:dyDescent="0.3">
      <c r="A112" s="1">
        <v>110</v>
      </c>
      <c r="B112" s="2" t="s">
        <v>152</v>
      </c>
      <c r="C112" s="5">
        <v>29002232200164</v>
      </c>
      <c r="D112" s="21">
        <f t="shared" si="4"/>
        <v>32927</v>
      </c>
      <c r="E112" s="22">
        <f t="shared" ca="1" si="5"/>
        <v>28</v>
      </c>
      <c r="F112" s="22" t="str">
        <f t="shared" si="6"/>
        <v>أنثى</v>
      </c>
      <c r="G112" s="12" t="str">
        <f t="shared" si="7"/>
        <v xml:space="preserve">بني سويف 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9"/>
    </row>
    <row r="113" spans="1:28" ht="15" customHeight="1" thickBot="1" x14ac:dyDescent="0.3">
      <c r="A113" s="1">
        <v>111</v>
      </c>
      <c r="B113" s="2" t="s">
        <v>153</v>
      </c>
      <c r="C113" s="23"/>
      <c r="D113" s="21" t="str">
        <f t="shared" si="4"/>
        <v/>
      </c>
      <c r="E113" s="22" t="str">
        <f t="shared" ca="1" si="5"/>
        <v/>
      </c>
      <c r="F113" s="22" t="str">
        <f t="shared" si="6"/>
        <v/>
      </c>
      <c r="G113" s="12" t="str">
        <f t="shared" si="7"/>
        <v/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9"/>
    </row>
    <row r="114" spans="1:28" ht="15" customHeight="1" thickBot="1" x14ac:dyDescent="0.3">
      <c r="A114" s="1">
        <v>112</v>
      </c>
      <c r="B114" s="2" t="s">
        <v>154</v>
      </c>
      <c r="C114" s="5">
        <v>27305412201224</v>
      </c>
      <c r="D114" s="21">
        <f t="shared" si="4"/>
        <v>26825</v>
      </c>
      <c r="E114" s="22">
        <f t="shared" ca="1" si="5"/>
        <v>45</v>
      </c>
      <c r="F114" s="22" t="str">
        <f t="shared" si="6"/>
        <v>أنثى</v>
      </c>
      <c r="G114" s="12" t="str">
        <f t="shared" si="7"/>
        <v xml:space="preserve">بني سويف 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9"/>
    </row>
    <row r="115" spans="1:28" ht="15" customHeight="1" thickBot="1" x14ac:dyDescent="0.3">
      <c r="A115" s="1">
        <v>113</v>
      </c>
      <c r="B115" s="2" t="s">
        <v>155</v>
      </c>
      <c r="C115" s="5">
        <v>29308252200723</v>
      </c>
      <c r="D115" s="21">
        <f t="shared" si="4"/>
        <v>34206</v>
      </c>
      <c r="E115" s="22">
        <f t="shared" ca="1" si="5"/>
        <v>25</v>
      </c>
      <c r="F115" s="22" t="str">
        <f t="shared" si="6"/>
        <v>أنثى</v>
      </c>
      <c r="G115" s="12" t="str">
        <f t="shared" si="7"/>
        <v xml:space="preserve">بني سويف 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9"/>
    </row>
    <row r="116" spans="1:28" ht="15" customHeight="1" thickBot="1" x14ac:dyDescent="0.3">
      <c r="A116" s="1">
        <v>114</v>
      </c>
      <c r="B116" s="2" t="s">
        <v>156</v>
      </c>
      <c r="C116" s="5">
        <v>24509082200119</v>
      </c>
      <c r="D116" s="21">
        <f t="shared" si="4"/>
        <v>16688</v>
      </c>
      <c r="E116" s="22">
        <f t="shared" ca="1" si="5"/>
        <v>73</v>
      </c>
      <c r="F116" s="22" t="str">
        <f t="shared" si="6"/>
        <v>ذكر</v>
      </c>
      <c r="G116" s="12" t="str">
        <f t="shared" si="7"/>
        <v xml:space="preserve">بني سويف 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9"/>
    </row>
    <row r="117" spans="1:28" ht="15" customHeight="1" thickBot="1" x14ac:dyDescent="0.3">
      <c r="A117" s="1">
        <v>115</v>
      </c>
      <c r="B117" s="2" t="s">
        <v>157</v>
      </c>
      <c r="C117" s="5">
        <v>24511112100348</v>
      </c>
      <c r="D117" s="21">
        <f t="shared" si="4"/>
        <v>16752</v>
      </c>
      <c r="E117" s="22">
        <f t="shared" ca="1" si="5"/>
        <v>72</v>
      </c>
      <c r="F117" s="22" t="str">
        <f t="shared" si="6"/>
        <v>أنثى</v>
      </c>
      <c r="G117" s="12" t="str">
        <f t="shared" si="7"/>
        <v>الجيزة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9"/>
    </row>
    <row r="118" spans="1:28" ht="15" customHeight="1" thickBot="1" x14ac:dyDescent="0.3">
      <c r="A118" s="1">
        <v>116</v>
      </c>
      <c r="B118" s="2" t="s">
        <v>158</v>
      </c>
      <c r="C118" s="5">
        <v>25707302200328</v>
      </c>
      <c r="D118" s="21">
        <f t="shared" si="4"/>
        <v>21031</v>
      </c>
      <c r="E118" s="22">
        <f t="shared" ca="1" si="5"/>
        <v>61</v>
      </c>
      <c r="F118" s="22" t="str">
        <f t="shared" si="6"/>
        <v>أنثى</v>
      </c>
      <c r="G118" s="12" t="str">
        <f t="shared" si="7"/>
        <v xml:space="preserve">بني سويف 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9"/>
    </row>
    <row r="119" spans="1:28" ht="15" customHeight="1" thickBot="1" x14ac:dyDescent="0.3">
      <c r="A119" s="1">
        <v>117</v>
      </c>
      <c r="B119" s="2" t="s">
        <v>159</v>
      </c>
      <c r="C119" s="5">
        <v>27911072202559</v>
      </c>
      <c r="D119" s="21">
        <f t="shared" si="4"/>
        <v>29166</v>
      </c>
      <c r="E119" s="22">
        <f t="shared" ca="1" si="5"/>
        <v>38</v>
      </c>
      <c r="F119" s="22" t="str">
        <f t="shared" si="6"/>
        <v>ذكر</v>
      </c>
      <c r="G119" s="12" t="str">
        <f t="shared" si="7"/>
        <v xml:space="preserve">بني سويف 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9"/>
    </row>
    <row r="120" spans="1:28" ht="15" customHeight="1" thickBot="1" x14ac:dyDescent="0.3">
      <c r="A120" s="1">
        <v>118</v>
      </c>
      <c r="B120" s="24" t="s">
        <v>160</v>
      </c>
      <c r="C120" s="25">
        <v>27605312200113</v>
      </c>
      <c r="D120" s="26">
        <f t="shared" si="4"/>
        <v>27911</v>
      </c>
      <c r="E120" s="27">
        <f t="shared" ca="1" si="5"/>
        <v>42</v>
      </c>
      <c r="F120" s="27" t="str">
        <f t="shared" si="6"/>
        <v>ذكر</v>
      </c>
      <c r="G120" s="28" t="str">
        <f t="shared" si="7"/>
        <v xml:space="preserve">بني سويف 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9"/>
    </row>
    <row r="121" spans="1:28" ht="15" customHeight="1" thickBot="1" x14ac:dyDescent="0.3">
      <c r="A121" s="1">
        <v>119</v>
      </c>
      <c r="B121" s="2" t="s">
        <v>161</v>
      </c>
      <c r="C121" s="5">
        <v>28812192200261</v>
      </c>
      <c r="D121" s="21">
        <f t="shared" si="4"/>
        <v>32496</v>
      </c>
      <c r="E121" s="22">
        <f t="shared" ca="1" si="5"/>
        <v>29</v>
      </c>
      <c r="F121" s="22" t="str">
        <f t="shared" si="6"/>
        <v>أنثى</v>
      </c>
      <c r="G121" s="12" t="str">
        <f t="shared" si="7"/>
        <v xml:space="preserve">بني سويف 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9"/>
    </row>
    <row r="122" spans="1:28" ht="15" customHeight="1" thickBot="1" x14ac:dyDescent="0.3">
      <c r="A122" s="1">
        <v>120</v>
      </c>
      <c r="B122" s="2" t="s">
        <v>162</v>
      </c>
      <c r="C122" s="5">
        <v>28612062200511</v>
      </c>
      <c r="D122" s="21">
        <f t="shared" si="4"/>
        <v>31752</v>
      </c>
      <c r="E122" s="22">
        <f t="shared" ca="1" si="5"/>
        <v>31</v>
      </c>
      <c r="F122" s="22" t="str">
        <f t="shared" si="6"/>
        <v>ذكر</v>
      </c>
      <c r="G122" s="12" t="str">
        <f t="shared" si="7"/>
        <v xml:space="preserve">بني سويف 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9"/>
    </row>
    <row r="123" spans="1:28" ht="15" customHeight="1" thickBot="1" x14ac:dyDescent="0.3">
      <c r="A123" s="1">
        <v>121</v>
      </c>
      <c r="B123" s="2" t="s">
        <v>163</v>
      </c>
      <c r="C123" s="5">
        <v>27910122200165</v>
      </c>
      <c r="D123" s="21">
        <f t="shared" si="4"/>
        <v>29140</v>
      </c>
      <c r="E123" s="22">
        <f t="shared" ca="1" si="5"/>
        <v>39</v>
      </c>
      <c r="F123" s="22" t="str">
        <f t="shared" si="6"/>
        <v>أنثى</v>
      </c>
      <c r="G123" s="12" t="str">
        <f t="shared" si="7"/>
        <v xml:space="preserve">بني سويف 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9"/>
    </row>
    <row r="124" spans="1:28" ht="15" customHeight="1" thickBot="1" x14ac:dyDescent="0.3">
      <c r="A124" s="1">
        <v>122</v>
      </c>
      <c r="B124" s="2" t="s">
        <v>164</v>
      </c>
      <c r="C124" s="5">
        <v>28403262200291</v>
      </c>
      <c r="D124" s="21">
        <f t="shared" si="4"/>
        <v>30767</v>
      </c>
      <c r="E124" s="22">
        <f t="shared" ca="1" si="5"/>
        <v>34</v>
      </c>
      <c r="F124" s="22" t="str">
        <f t="shared" si="6"/>
        <v>ذكر</v>
      </c>
      <c r="G124" s="12" t="str">
        <f t="shared" si="7"/>
        <v xml:space="preserve">بني سويف 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9"/>
    </row>
    <row r="125" spans="1:28" ht="15" customHeight="1" thickBot="1" x14ac:dyDescent="0.3">
      <c r="A125" s="1">
        <v>123</v>
      </c>
      <c r="B125" s="2" t="s">
        <v>165</v>
      </c>
      <c r="C125" s="5">
        <v>26807202200574</v>
      </c>
      <c r="D125" s="21">
        <f t="shared" si="4"/>
        <v>25039</v>
      </c>
      <c r="E125" s="22">
        <f t="shared" ca="1" si="5"/>
        <v>50</v>
      </c>
      <c r="F125" s="22" t="str">
        <f t="shared" si="6"/>
        <v>ذكر</v>
      </c>
      <c r="G125" s="12" t="str">
        <f t="shared" si="7"/>
        <v xml:space="preserve">بني سويف 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9"/>
    </row>
    <row r="126" spans="1:28" ht="15" customHeight="1" thickBot="1" x14ac:dyDescent="0.3">
      <c r="A126" s="1">
        <v>124</v>
      </c>
      <c r="B126" s="2" t="s">
        <v>166</v>
      </c>
      <c r="C126" s="5">
        <v>26210302200621</v>
      </c>
      <c r="D126" s="21">
        <f t="shared" si="4"/>
        <v>22949</v>
      </c>
      <c r="E126" s="22">
        <f t="shared" ca="1" si="5"/>
        <v>56</v>
      </c>
      <c r="F126" s="22" t="str">
        <f t="shared" si="6"/>
        <v>أنثى</v>
      </c>
      <c r="G126" s="12" t="str">
        <f t="shared" si="7"/>
        <v xml:space="preserve">بني سويف 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9"/>
    </row>
    <row r="127" spans="1:28" ht="15" customHeight="1" thickBot="1" x14ac:dyDescent="0.3">
      <c r="A127" s="1">
        <v>125</v>
      </c>
      <c r="B127" s="2" t="s">
        <v>167</v>
      </c>
      <c r="C127" s="5">
        <v>28703302200421</v>
      </c>
      <c r="D127" s="21">
        <f t="shared" si="4"/>
        <v>31866</v>
      </c>
      <c r="E127" s="22">
        <f t="shared" ca="1" si="5"/>
        <v>31</v>
      </c>
      <c r="F127" s="22" t="str">
        <f t="shared" si="6"/>
        <v>أنثى</v>
      </c>
      <c r="G127" s="12" t="str">
        <f t="shared" si="7"/>
        <v xml:space="preserve">بني سويف 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9"/>
    </row>
    <row r="128" spans="1:28" ht="15" customHeight="1" thickBot="1" x14ac:dyDescent="0.3">
      <c r="A128" s="1">
        <v>126</v>
      </c>
      <c r="B128" s="2" t="s">
        <v>168</v>
      </c>
      <c r="C128" s="5">
        <v>28106092200181</v>
      </c>
      <c r="D128" s="21">
        <f t="shared" si="4"/>
        <v>29746</v>
      </c>
      <c r="E128" s="22">
        <f t="shared" ca="1" si="5"/>
        <v>37</v>
      </c>
      <c r="F128" s="22" t="str">
        <f t="shared" si="6"/>
        <v>أنثى</v>
      </c>
      <c r="G128" s="12" t="str">
        <f t="shared" si="7"/>
        <v xml:space="preserve">بني سويف 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9"/>
    </row>
    <row r="129" spans="1:28" ht="15" customHeight="1" thickBot="1" x14ac:dyDescent="0.3">
      <c r="A129" s="1">
        <v>127</v>
      </c>
      <c r="B129" s="2" t="s">
        <v>169</v>
      </c>
      <c r="C129" s="5">
        <v>26702092201069</v>
      </c>
      <c r="D129" s="21">
        <f t="shared" si="4"/>
        <v>24512</v>
      </c>
      <c r="E129" s="22">
        <f t="shared" ca="1" si="5"/>
        <v>51</v>
      </c>
      <c r="F129" s="22" t="str">
        <f t="shared" si="6"/>
        <v>أنثى</v>
      </c>
      <c r="G129" s="12" t="str">
        <f t="shared" si="7"/>
        <v xml:space="preserve">بني سويف 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9"/>
    </row>
    <row r="130" spans="1:28" ht="15" customHeight="1" thickBot="1" x14ac:dyDescent="0.3">
      <c r="A130" s="1">
        <v>128</v>
      </c>
      <c r="B130" s="2" t="s">
        <v>170</v>
      </c>
      <c r="C130" s="5">
        <v>26602112200116</v>
      </c>
      <c r="D130" s="21">
        <f t="shared" si="4"/>
        <v>24149</v>
      </c>
      <c r="E130" s="22">
        <f t="shared" ca="1" si="5"/>
        <v>52</v>
      </c>
      <c r="F130" s="22" t="str">
        <f t="shared" si="6"/>
        <v>ذكر</v>
      </c>
      <c r="G130" s="12" t="str">
        <f t="shared" si="7"/>
        <v xml:space="preserve">بني سويف 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9"/>
    </row>
    <row r="131" spans="1:28" ht="15" customHeight="1" thickBot="1" x14ac:dyDescent="0.3">
      <c r="A131" s="1">
        <v>129</v>
      </c>
      <c r="B131" s="2" t="s">
        <v>171</v>
      </c>
      <c r="C131" s="5">
        <v>27512022200596</v>
      </c>
      <c r="D131" s="21">
        <f t="shared" si="4"/>
        <v>27730</v>
      </c>
      <c r="E131" s="22">
        <f t="shared" ca="1" si="5"/>
        <v>42</v>
      </c>
      <c r="F131" s="22" t="str">
        <f t="shared" si="6"/>
        <v>ذكر</v>
      </c>
      <c r="G131" s="12" t="str">
        <f t="shared" si="7"/>
        <v xml:space="preserve">بني سويف 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9"/>
    </row>
    <row r="132" spans="1:28" ht="15" customHeight="1" thickBot="1" x14ac:dyDescent="0.3">
      <c r="A132" s="1">
        <v>130</v>
      </c>
      <c r="B132" s="2" t="s">
        <v>172</v>
      </c>
      <c r="C132" s="5">
        <v>26901042202016</v>
      </c>
      <c r="D132" s="21">
        <f t="shared" ref="D132:D195" si="8">IF(C132&lt;&gt;"",(DATE(IF(LEFT(C132,1)*1=3,20,19)&amp;MID(C132,2,2),MID(C132,4,2),MID(C132,6,2))),"")</f>
        <v>25207</v>
      </c>
      <c r="E132" s="22">
        <f t="shared" ref="E132:E195" ca="1" si="9">IF(C132&lt;&gt;"",(DATEDIF(D132,NOW(),"Y")),"")</f>
        <v>49</v>
      </c>
      <c r="F132" s="22" t="str">
        <f t="shared" ref="F132:F195" si="10">IF(C132&lt;&gt;"",(IF(ISODD(MID(C132,13,1)),"ذكر","أنثى")),"")</f>
        <v>ذكر</v>
      </c>
      <c r="G132" s="12" t="str">
        <f t="shared" ref="G132:G195" si="11">IF(C132&lt;&gt;"",(VLOOKUP(MID(C132,8,2)*1,$AA$2:$AB$29,2,FALSE)),"")</f>
        <v xml:space="preserve">بني سويف 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9"/>
    </row>
    <row r="133" spans="1:28" ht="15" customHeight="1" x14ac:dyDescent="0.25">
      <c r="A133" s="1">
        <v>131</v>
      </c>
      <c r="B133" s="2" t="s">
        <v>173</v>
      </c>
      <c r="C133" s="17">
        <v>26904032200951</v>
      </c>
      <c r="D133" s="21">
        <f t="shared" si="8"/>
        <v>25296</v>
      </c>
      <c r="E133" s="22">
        <f t="shared" ca="1" si="9"/>
        <v>49</v>
      </c>
      <c r="F133" s="22" t="str">
        <f t="shared" si="10"/>
        <v>ذكر</v>
      </c>
      <c r="G133" s="2" t="str">
        <f t="shared" si="11"/>
        <v xml:space="preserve">بني سويف 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9"/>
    </row>
    <row r="134" spans="1:28" ht="15" customHeight="1" x14ac:dyDescent="0.25">
      <c r="A134" s="1">
        <v>132</v>
      </c>
      <c r="B134" s="2" t="s">
        <v>174</v>
      </c>
      <c r="C134" s="5">
        <v>27511192200438</v>
      </c>
      <c r="D134" s="21">
        <f t="shared" si="8"/>
        <v>27717</v>
      </c>
      <c r="E134" s="22">
        <f t="shared" ca="1" si="9"/>
        <v>42</v>
      </c>
      <c r="F134" s="22" t="str">
        <f t="shared" si="10"/>
        <v>ذكر</v>
      </c>
      <c r="G134" s="2" t="str">
        <f t="shared" si="11"/>
        <v xml:space="preserve">بني سويف 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9"/>
    </row>
    <row r="135" spans="1:28" ht="15" customHeight="1" x14ac:dyDescent="0.25">
      <c r="A135" s="1">
        <v>133</v>
      </c>
      <c r="B135" s="2" t="s">
        <v>175</v>
      </c>
      <c r="C135" s="5">
        <v>27707112200949</v>
      </c>
      <c r="D135" s="21">
        <f t="shared" si="8"/>
        <v>28317</v>
      </c>
      <c r="E135" s="22">
        <f t="shared" ca="1" si="9"/>
        <v>41</v>
      </c>
      <c r="F135" s="22" t="str">
        <f t="shared" si="10"/>
        <v>أنثى</v>
      </c>
      <c r="G135" s="2" t="str">
        <f t="shared" si="11"/>
        <v xml:space="preserve">بني سويف 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9"/>
    </row>
    <row r="136" spans="1:28" ht="15" customHeight="1" x14ac:dyDescent="0.25">
      <c r="A136" s="1">
        <v>134</v>
      </c>
      <c r="B136" s="2" t="s">
        <v>176</v>
      </c>
      <c r="C136" s="5">
        <v>28406102200375</v>
      </c>
      <c r="D136" s="21">
        <f t="shared" si="8"/>
        <v>30843</v>
      </c>
      <c r="E136" s="22">
        <f t="shared" ca="1" si="9"/>
        <v>34</v>
      </c>
      <c r="F136" s="22" t="str">
        <f t="shared" si="10"/>
        <v>ذكر</v>
      </c>
      <c r="G136" s="2" t="str">
        <f t="shared" si="11"/>
        <v xml:space="preserve">بني سويف 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9"/>
    </row>
    <row r="137" spans="1:28" ht="15" customHeight="1" x14ac:dyDescent="0.25">
      <c r="A137" s="1">
        <v>135</v>
      </c>
      <c r="B137" s="2" t="s">
        <v>177</v>
      </c>
      <c r="C137" s="5">
        <v>28306092200245</v>
      </c>
      <c r="D137" s="21">
        <f t="shared" si="8"/>
        <v>30476</v>
      </c>
      <c r="E137" s="22">
        <f t="shared" ca="1" si="9"/>
        <v>35</v>
      </c>
      <c r="F137" s="22" t="str">
        <f t="shared" si="10"/>
        <v>أنثى</v>
      </c>
      <c r="G137" s="2" t="str">
        <f t="shared" si="11"/>
        <v xml:space="preserve">بني سويف 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9"/>
    </row>
    <row r="138" spans="1:28" ht="15" customHeight="1" x14ac:dyDescent="0.25">
      <c r="A138" s="1">
        <v>136</v>
      </c>
      <c r="B138" s="2" t="s">
        <v>178</v>
      </c>
      <c r="C138" s="5">
        <v>25411242200106</v>
      </c>
      <c r="D138" s="21">
        <f t="shared" si="8"/>
        <v>20052</v>
      </c>
      <c r="E138" s="22">
        <f t="shared" ca="1" si="9"/>
        <v>63</v>
      </c>
      <c r="F138" s="22" t="str">
        <f t="shared" si="10"/>
        <v>أنثى</v>
      </c>
      <c r="G138" s="2" t="str">
        <f t="shared" si="11"/>
        <v xml:space="preserve">بني سويف 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9"/>
    </row>
    <row r="139" spans="1:28" ht="15" customHeight="1" x14ac:dyDescent="0.25">
      <c r="A139" s="1">
        <v>137</v>
      </c>
      <c r="B139" s="2" t="s">
        <v>179</v>
      </c>
      <c r="C139" s="19">
        <v>236000272200062</v>
      </c>
      <c r="D139" s="21">
        <f t="shared" si="8"/>
        <v>13120</v>
      </c>
      <c r="E139" s="22">
        <f t="shared" ca="1" si="9"/>
        <v>82</v>
      </c>
      <c r="F139" s="22" t="str">
        <f t="shared" si="10"/>
        <v>أنثى</v>
      </c>
      <c r="G139" s="2" t="e">
        <f t="shared" si="11"/>
        <v>#N/A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9"/>
    </row>
    <row r="140" spans="1:28" ht="15" customHeight="1" x14ac:dyDescent="0.25">
      <c r="A140" s="1">
        <v>138</v>
      </c>
      <c r="B140" s="2" t="s">
        <v>180</v>
      </c>
      <c r="C140" s="5">
        <v>245122202201344</v>
      </c>
      <c r="D140" s="21">
        <f t="shared" si="8"/>
        <v>16793</v>
      </c>
      <c r="E140" s="22">
        <f t="shared" ca="1" si="9"/>
        <v>72</v>
      </c>
      <c r="F140" s="22" t="str">
        <f t="shared" si="10"/>
        <v>ذكر</v>
      </c>
      <c r="G140" s="2" t="str">
        <f t="shared" si="11"/>
        <v xml:space="preserve">الإسكندرية 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9"/>
    </row>
    <row r="141" spans="1:28" ht="15" customHeight="1" x14ac:dyDescent="0.25">
      <c r="A141" s="1">
        <v>139</v>
      </c>
      <c r="B141" s="2" t="s">
        <v>181</v>
      </c>
      <c r="C141" s="5">
        <v>26512212200319</v>
      </c>
      <c r="D141" s="21">
        <f t="shared" si="8"/>
        <v>24097</v>
      </c>
      <c r="E141" s="22">
        <f t="shared" ca="1" si="9"/>
        <v>52</v>
      </c>
      <c r="F141" s="22" t="str">
        <f t="shared" si="10"/>
        <v>ذكر</v>
      </c>
      <c r="G141" s="2" t="str">
        <f t="shared" si="11"/>
        <v xml:space="preserve">بني سويف 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9"/>
    </row>
    <row r="142" spans="1:28" ht="15" customHeight="1" x14ac:dyDescent="0.25">
      <c r="A142" s="1">
        <v>140</v>
      </c>
      <c r="B142" s="2" t="s">
        <v>182</v>
      </c>
      <c r="C142" s="5">
        <v>27304122200478</v>
      </c>
      <c r="D142" s="21">
        <f t="shared" si="8"/>
        <v>26766</v>
      </c>
      <c r="E142" s="22">
        <f t="shared" ca="1" si="9"/>
        <v>45</v>
      </c>
      <c r="F142" s="22" t="str">
        <f t="shared" si="10"/>
        <v>ذكر</v>
      </c>
      <c r="G142" s="2" t="str">
        <f t="shared" si="11"/>
        <v xml:space="preserve">بني سويف 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9"/>
    </row>
    <row r="143" spans="1:28" ht="15" customHeight="1" x14ac:dyDescent="0.25">
      <c r="A143" s="1">
        <v>141</v>
      </c>
      <c r="B143" s="2" t="s">
        <v>183</v>
      </c>
      <c r="C143" s="5">
        <v>27512222700418</v>
      </c>
      <c r="D143" s="21">
        <f t="shared" si="8"/>
        <v>27750</v>
      </c>
      <c r="E143" s="22">
        <f t="shared" ca="1" si="9"/>
        <v>42</v>
      </c>
      <c r="F143" s="22" t="str">
        <f t="shared" si="10"/>
        <v>ذكر</v>
      </c>
      <c r="G143" s="2" t="str">
        <f t="shared" si="11"/>
        <v>قنا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9"/>
    </row>
    <row r="144" spans="1:28" ht="15" customHeight="1" x14ac:dyDescent="0.25">
      <c r="A144" s="1">
        <v>142</v>
      </c>
      <c r="B144" s="2" t="s">
        <v>184</v>
      </c>
      <c r="C144" s="5">
        <v>26705202200232</v>
      </c>
      <c r="D144" s="21">
        <f t="shared" si="8"/>
        <v>24612</v>
      </c>
      <c r="E144" s="22">
        <f t="shared" ca="1" si="9"/>
        <v>51</v>
      </c>
      <c r="F144" s="22" t="str">
        <f t="shared" si="10"/>
        <v>ذكر</v>
      </c>
      <c r="G144" s="2" t="str">
        <f t="shared" si="11"/>
        <v xml:space="preserve">بني سويف 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9"/>
    </row>
    <row r="145" spans="1:28" ht="15" customHeight="1" x14ac:dyDescent="0.25">
      <c r="A145" s="1">
        <v>143</v>
      </c>
      <c r="B145" s="2" t="s">
        <v>185</v>
      </c>
      <c r="C145" s="5">
        <v>27406092200254</v>
      </c>
      <c r="D145" s="21">
        <f t="shared" si="8"/>
        <v>27189</v>
      </c>
      <c r="E145" s="22">
        <f t="shared" ca="1" si="9"/>
        <v>44</v>
      </c>
      <c r="F145" s="22" t="str">
        <f t="shared" si="10"/>
        <v>ذكر</v>
      </c>
      <c r="G145" s="2" t="str">
        <f t="shared" si="11"/>
        <v xml:space="preserve">بني سويف 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9"/>
    </row>
    <row r="146" spans="1:28" ht="15" customHeight="1" x14ac:dyDescent="0.25">
      <c r="A146" s="1">
        <v>144</v>
      </c>
      <c r="B146" s="2" t="s">
        <v>186</v>
      </c>
      <c r="C146" s="5">
        <v>27001282200251</v>
      </c>
      <c r="D146" s="21">
        <f t="shared" si="8"/>
        <v>25596</v>
      </c>
      <c r="E146" s="22">
        <f t="shared" ca="1" si="9"/>
        <v>48</v>
      </c>
      <c r="F146" s="22" t="str">
        <f t="shared" si="10"/>
        <v>ذكر</v>
      </c>
      <c r="G146" s="2" t="str">
        <f t="shared" si="11"/>
        <v xml:space="preserve">بني سويف 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9"/>
    </row>
    <row r="147" spans="1:28" ht="15" customHeight="1" x14ac:dyDescent="0.25">
      <c r="A147" s="1">
        <v>145</v>
      </c>
      <c r="B147" s="2" t="s">
        <v>187</v>
      </c>
      <c r="C147" s="19">
        <v>273101162201175</v>
      </c>
      <c r="D147" s="21">
        <f t="shared" si="8"/>
        <v>26948</v>
      </c>
      <c r="E147" s="22">
        <f t="shared" ca="1" si="9"/>
        <v>45</v>
      </c>
      <c r="F147" s="22" t="str">
        <f t="shared" si="10"/>
        <v>ذكر</v>
      </c>
      <c r="G147" s="2" t="e">
        <f t="shared" si="11"/>
        <v>#N/A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9"/>
    </row>
    <row r="148" spans="1:28" ht="15" customHeight="1" x14ac:dyDescent="0.25">
      <c r="A148" s="1">
        <v>146</v>
      </c>
      <c r="B148" s="2" t="s">
        <v>188</v>
      </c>
      <c r="C148" s="5">
        <v>26805312200150</v>
      </c>
      <c r="D148" s="21">
        <f t="shared" si="8"/>
        <v>24989</v>
      </c>
      <c r="E148" s="22">
        <f t="shared" ca="1" si="9"/>
        <v>50</v>
      </c>
      <c r="F148" s="22" t="str">
        <f t="shared" si="10"/>
        <v>ذكر</v>
      </c>
      <c r="G148" s="2" t="str">
        <f t="shared" si="11"/>
        <v xml:space="preserve">بني سويف 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9"/>
    </row>
    <row r="149" spans="1:28" ht="15" customHeight="1" x14ac:dyDescent="0.25">
      <c r="A149" s="1">
        <v>147</v>
      </c>
      <c r="B149" s="2" t="s">
        <v>189</v>
      </c>
      <c r="C149" s="20"/>
      <c r="D149" s="21" t="str">
        <f t="shared" si="8"/>
        <v/>
      </c>
      <c r="E149" s="22" t="str">
        <f t="shared" ca="1" si="9"/>
        <v/>
      </c>
      <c r="F149" s="22" t="str">
        <f t="shared" si="10"/>
        <v/>
      </c>
      <c r="G149" s="2" t="str">
        <f t="shared" si="11"/>
        <v/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9"/>
    </row>
    <row r="150" spans="1:28" ht="15" customHeight="1" x14ac:dyDescent="0.25">
      <c r="A150" s="1">
        <v>148</v>
      </c>
      <c r="B150" s="2" t="s">
        <v>190</v>
      </c>
      <c r="C150" s="5">
        <v>28909252200472</v>
      </c>
      <c r="D150" s="21">
        <f t="shared" si="8"/>
        <v>32776</v>
      </c>
      <c r="E150" s="22">
        <f t="shared" ca="1" si="9"/>
        <v>29</v>
      </c>
      <c r="F150" s="22" t="str">
        <f t="shared" si="10"/>
        <v>ذكر</v>
      </c>
      <c r="G150" s="2" t="str">
        <f t="shared" si="11"/>
        <v xml:space="preserve">بني سويف 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9"/>
    </row>
    <row r="151" spans="1:28" ht="15" customHeight="1" x14ac:dyDescent="0.25">
      <c r="A151" s="1">
        <v>149</v>
      </c>
      <c r="B151" s="2" t="s">
        <v>191</v>
      </c>
      <c r="C151" s="5">
        <v>28001142200262</v>
      </c>
      <c r="D151" s="21">
        <f t="shared" si="8"/>
        <v>29234</v>
      </c>
      <c r="E151" s="22">
        <f t="shared" ca="1" si="9"/>
        <v>38</v>
      </c>
      <c r="F151" s="22" t="str">
        <f t="shared" si="10"/>
        <v>أنثى</v>
      </c>
      <c r="G151" s="2" t="str">
        <f t="shared" si="11"/>
        <v xml:space="preserve">بني سويف 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9"/>
    </row>
    <row r="152" spans="1:28" ht="15" customHeight="1" x14ac:dyDescent="0.25">
      <c r="A152" s="1">
        <v>150</v>
      </c>
      <c r="B152" s="2" t="s">
        <v>192</v>
      </c>
      <c r="C152" s="5">
        <v>27907022200299</v>
      </c>
      <c r="D152" s="21">
        <f t="shared" si="8"/>
        <v>29038</v>
      </c>
      <c r="E152" s="22">
        <f t="shared" ca="1" si="9"/>
        <v>39</v>
      </c>
      <c r="F152" s="22" t="str">
        <f t="shared" si="10"/>
        <v>ذكر</v>
      </c>
      <c r="G152" s="2" t="str">
        <f t="shared" si="11"/>
        <v xml:space="preserve">بني سويف 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9"/>
    </row>
    <row r="153" spans="1:28" ht="15" customHeight="1" x14ac:dyDescent="0.25">
      <c r="A153" s="1">
        <v>151</v>
      </c>
      <c r="B153" s="2" t="s">
        <v>193</v>
      </c>
      <c r="C153" s="5">
        <v>24804272200877</v>
      </c>
      <c r="D153" s="21">
        <f t="shared" si="8"/>
        <v>17650</v>
      </c>
      <c r="E153" s="22">
        <f t="shared" ca="1" si="9"/>
        <v>70</v>
      </c>
      <c r="F153" s="22" t="str">
        <f t="shared" si="10"/>
        <v>ذكر</v>
      </c>
      <c r="G153" s="2" t="str">
        <f t="shared" si="11"/>
        <v xml:space="preserve">بني سويف 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9"/>
    </row>
    <row r="154" spans="1:28" ht="15" customHeight="1" x14ac:dyDescent="0.25">
      <c r="A154" s="1">
        <v>152</v>
      </c>
      <c r="B154" s="2" t="s">
        <v>194</v>
      </c>
      <c r="C154" s="5">
        <v>26709262200156</v>
      </c>
      <c r="D154" s="21">
        <f t="shared" si="8"/>
        <v>24741</v>
      </c>
      <c r="E154" s="22">
        <f t="shared" ca="1" si="9"/>
        <v>51</v>
      </c>
      <c r="F154" s="22" t="str">
        <f t="shared" si="10"/>
        <v>ذكر</v>
      </c>
      <c r="G154" s="2" t="str">
        <f t="shared" si="11"/>
        <v xml:space="preserve">بني سويف </v>
      </c>
      <c r="H154" s="2"/>
      <c r="I154" s="2"/>
      <c r="J154" s="2">
        <v>1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9"/>
    </row>
    <row r="155" spans="1:28" ht="15" customHeight="1" x14ac:dyDescent="0.25">
      <c r="A155" s="1">
        <v>153</v>
      </c>
      <c r="B155" s="10" t="s">
        <v>195</v>
      </c>
      <c r="C155" s="5">
        <v>26705162200412</v>
      </c>
      <c r="D155" s="21">
        <f t="shared" si="8"/>
        <v>24608</v>
      </c>
      <c r="E155" s="22">
        <f t="shared" ca="1" si="9"/>
        <v>51</v>
      </c>
      <c r="F155" s="22" t="str">
        <f t="shared" si="10"/>
        <v>ذكر</v>
      </c>
      <c r="G155" s="2" t="str">
        <f t="shared" si="11"/>
        <v xml:space="preserve">بني سويف </v>
      </c>
      <c r="H155" s="2"/>
      <c r="I155" s="2"/>
      <c r="J155" s="2"/>
      <c r="K155" s="2">
        <v>1</v>
      </c>
      <c r="L155" s="2">
        <v>1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9"/>
    </row>
    <row r="156" spans="1:28" ht="15" customHeight="1" x14ac:dyDescent="0.25">
      <c r="A156" s="1">
        <v>154</v>
      </c>
      <c r="B156" s="2" t="s">
        <v>196</v>
      </c>
      <c r="C156" s="5">
        <v>27201092200431</v>
      </c>
      <c r="D156" s="21">
        <f t="shared" si="8"/>
        <v>26307</v>
      </c>
      <c r="E156" s="22">
        <f t="shared" ca="1" si="9"/>
        <v>46</v>
      </c>
      <c r="F156" s="22" t="str">
        <f t="shared" si="10"/>
        <v>ذكر</v>
      </c>
      <c r="G156" s="2" t="str">
        <f t="shared" si="11"/>
        <v xml:space="preserve">بني سويف </v>
      </c>
      <c r="H156" s="2"/>
      <c r="I156" s="2"/>
      <c r="J156" s="2"/>
      <c r="K156" s="2"/>
      <c r="L156" s="2">
        <v>1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9"/>
    </row>
    <row r="157" spans="1:28" ht="15" customHeight="1" x14ac:dyDescent="0.25">
      <c r="A157" s="1">
        <v>155</v>
      </c>
      <c r="B157" s="2" t="s">
        <v>197</v>
      </c>
      <c r="C157" s="5">
        <v>28301022203733</v>
      </c>
      <c r="D157" s="21">
        <f t="shared" si="8"/>
        <v>30318</v>
      </c>
      <c r="E157" s="22">
        <f t="shared" ca="1" si="9"/>
        <v>35</v>
      </c>
      <c r="F157" s="22" t="str">
        <f t="shared" si="10"/>
        <v>ذكر</v>
      </c>
      <c r="G157" s="2" t="str">
        <f t="shared" si="11"/>
        <v xml:space="preserve">بني سويف </v>
      </c>
      <c r="H157" s="2"/>
      <c r="I157" s="2"/>
      <c r="J157" s="2">
        <v>1</v>
      </c>
      <c r="K157" s="2">
        <v>1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9"/>
    </row>
    <row r="158" spans="1:28" ht="15" customHeight="1" x14ac:dyDescent="0.25">
      <c r="A158" s="1">
        <v>156</v>
      </c>
      <c r="B158" s="2" t="s">
        <v>198</v>
      </c>
      <c r="C158" s="5">
        <v>27311232200691</v>
      </c>
      <c r="D158" s="21">
        <f t="shared" si="8"/>
        <v>26991</v>
      </c>
      <c r="E158" s="22">
        <f t="shared" ca="1" si="9"/>
        <v>44</v>
      </c>
      <c r="F158" s="22" t="str">
        <f t="shared" si="10"/>
        <v>ذكر</v>
      </c>
      <c r="G158" s="2" t="str">
        <f t="shared" si="11"/>
        <v xml:space="preserve">بني سويف </v>
      </c>
      <c r="H158" s="2"/>
      <c r="I158" s="2"/>
      <c r="J158" s="2">
        <v>1</v>
      </c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9"/>
    </row>
    <row r="159" spans="1:28" ht="15" customHeight="1" x14ac:dyDescent="0.25">
      <c r="A159" s="1">
        <v>157</v>
      </c>
      <c r="B159" s="2" t="s">
        <v>199</v>
      </c>
      <c r="C159" s="5">
        <v>28007162201352</v>
      </c>
      <c r="D159" s="21">
        <f t="shared" si="8"/>
        <v>29418</v>
      </c>
      <c r="E159" s="22">
        <f t="shared" ca="1" si="9"/>
        <v>38</v>
      </c>
      <c r="F159" s="22" t="str">
        <f t="shared" si="10"/>
        <v>ذكر</v>
      </c>
      <c r="G159" s="2" t="str">
        <f t="shared" si="11"/>
        <v xml:space="preserve">بني سويف </v>
      </c>
      <c r="H159" s="2"/>
      <c r="I159" s="2"/>
      <c r="J159" s="2"/>
      <c r="K159" s="2">
        <v>1</v>
      </c>
      <c r="L159" s="2">
        <v>1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9"/>
    </row>
    <row r="160" spans="1:28" ht="15" customHeight="1" x14ac:dyDescent="0.25">
      <c r="A160" s="1">
        <v>158</v>
      </c>
      <c r="B160" s="2" t="s">
        <v>200</v>
      </c>
      <c r="C160" s="5">
        <v>28709222200258</v>
      </c>
      <c r="D160" s="21">
        <f t="shared" si="8"/>
        <v>32042</v>
      </c>
      <c r="E160" s="22">
        <f t="shared" ca="1" si="9"/>
        <v>31</v>
      </c>
      <c r="F160" s="22" t="str">
        <f t="shared" si="10"/>
        <v>ذكر</v>
      </c>
      <c r="G160" s="2" t="str">
        <f t="shared" si="11"/>
        <v xml:space="preserve">بني سويف </v>
      </c>
      <c r="H160" s="2"/>
      <c r="I160" s="2"/>
      <c r="J160" s="2"/>
      <c r="K160" s="2"/>
      <c r="L160" s="2">
        <v>1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9"/>
    </row>
    <row r="161" spans="1:28" ht="15" customHeight="1" x14ac:dyDescent="0.25">
      <c r="A161" s="1">
        <v>159</v>
      </c>
      <c r="B161" s="2" t="s">
        <v>201</v>
      </c>
      <c r="C161" s="5">
        <v>28007132201455</v>
      </c>
      <c r="D161" s="21">
        <f t="shared" si="8"/>
        <v>29415</v>
      </c>
      <c r="E161" s="22">
        <f t="shared" ca="1" si="9"/>
        <v>38</v>
      </c>
      <c r="F161" s="22" t="str">
        <f t="shared" si="10"/>
        <v>ذكر</v>
      </c>
      <c r="G161" s="2" t="str">
        <f t="shared" si="11"/>
        <v xml:space="preserve">بني سويف </v>
      </c>
      <c r="H161" s="2"/>
      <c r="I161" s="2"/>
      <c r="J161" s="2">
        <v>1</v>
      </c>
      <c r="K161" s="2">
        <v>1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9"/>
    </row>
    <row r="162" spans="1:28" ht="15" customHeight="1" x14ac:dyDescent="0.25">
      <c r="A162" s="1">
        <v>160</v>
      </c>
      <c r="B162" s="2" t="s">
        <v>202</v>
      </c>
      <c r="C162" s="5">
        <v>27511292200516</v>
      </c>
      <c r="D162" s="21">
        <f t="shared" si="8"/>
        <v>27727</v>
      </c>
      <c r="E162" s="22">
        <f t="shared" ca="1" si="9"/>
        <v>42</v>
      </c>
      <c r="F162" s="22" t="str">
        <f t="shared" si="10"/>
        <v>ذكر</v>
      </c>
      <c r="G162" s="2" t="str">
        <f t="shared" si="11"/>
        <v xml:space="preserve">بني سويف </v>
      </c>
      <c r="H162" s="2"/>
      <c r="I162" s="2"/>
      <c r="J162" s="2">
        <v>1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9"/>
    </row>
    <row r="163" spans="1:28" ht="15" customHeight="1" x14ac:dyDescent="0.25">
      <c r="A163" s="1">
        <v>161</v>
      </c>
      <c r="B163" s="2" t="s">
        <v>203</v>
      </c>
      <c r="C163" s="5">
        <v>28012292200246</v>
      </c>
      <c r="D163" s="21">
        <f t="shared" si="8"/>
        <v>29584</v>
      </c>
      <c r="E163" s="22">
        <f t="shared" ca="1" si="9"/>
        <v>37</v>
      </c>
      <c r="F163" s="22" t="str">
        <f t="shared" si="10"/>
        <v>أنثى</v>
      </c>
      <c r="G163" s="2" t="str">
        <f t="shared" si="11"/>
        <v xml:space="preserve">بني سويف </v>
      </c>
      <c r="H163" s="2"/>
      <c r="I163" s="2"/>
      <c r="J163" s="2"/>
      <c r="K163" s="2">
        <v>1</v>
      </c>
      <c r="L163" s="2">
        <v>1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9"/>
    </row>
    <row r="164" spans="1:28" ht="15" customHeight="1" x14ac:dyDescent="0.25">
      <c r="A164" s="1">
        <v>162</v>
      </c>
      <c r="B164" s="2" t="s">
        <v>204</v>
      </c>
      <c r="C164" s="5">
        <v>26907152200351</v>
      </c>
      <c r="D164" s="21">
        <f t="shared" si="8"/>
        <v>25399</v>
      </c>
      <c r="E164" s="22">
        <f t="shared" ca="1" si="9"/>
        <v>49</v>
      </c>
      <c r="F164" s="22" t="str">
        <f t="shared" si="10"/>
        <v>ذكر</v>
      </c>
      <c r="G164" s="2" t="str">
        <f t="shared" si="11"/>
        <v xml:space="preserve">بني سويف </v>
      </c>
      <c r="H164" s="2"/>
      <c r="I164" s="2"/>
      <c r="J164" s="2"/>
      <c r="K164" s="2"/>
      <c r="L164" s="2">
        <v>1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9"/>
    </row>
    <row r="165" spans="1:28" ht="15" customHeight="1" x14ac:dyDescent="0.25">
      <c r="A165" s="1">
        <v>163</v>
      </c>
      <c r="B165" s="2" t="s">
        <v>205</v>
      </c>
      <c r="C165" s="5">
        <v>29402092200515</v>
      </c>
      <c r="D165" s="21">
        <f t="shared" si="8"/>
        <v>34374</v>
      </c>
      <c r="E165" s="22">
        <f t="shared" ca="1" si="9"/>
        <v>24</v>
      </c>
      <c r="F165" s="22" t="str">
        <f t="shared" si="10"/>
        <v>ذكر</v>
      </c>
      <c r="G165" s="2" t="str">
        <f t="shared" si="11"/>
        <v xml:space="preserve">بني سويف </v>
      </c>
      <c r="H165" s="2"/>
      <c r="I165" s="2"/>
      <c r="J165" s="2">
        <v>1</v>
      </c>
      <c r="K165" s="2">
        <v>1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9"/>
    </row>
    <row r="166" spans="1:28" ht="15" customHeight="1" x14ac:dyDescent="0.25">
      <c r="A166" s="1">
        <v>164</v>
      </c>
      <c r="B166" s="2" t="s">
        <v>206</v>
      </c>
      <c r="C166" s="5">
        <v>28102142200654</v>
      </c>
      <c r="D166" s="21">
        <f t="shared" si="8"/>
        <v>29631</v>
      </c>
      <c r="E166" s="22">
        <f t="shared" ca="1" si="9"/>
        <v>37</v>
      </c>
      <c r="F166" s="22" t="str">
        <f t="shared" si="10"/>
        <v>ذكر</v>
      </c>
      <c r="G166" s="2" t="str">
        <f t="shared" si="11"/>
        <v xml:space="preserve">بني سويف </v>
      </c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9"/>
    </row>
    <row r="167" spans="1:28" ht="15" customHeight="1" x14ac:dyDescent="0.25">
      <c r="A167" s="1">
        <v>165</v>
      </c>
      <c r="B167" s="2" t="s">
        <v>207</v>
      </c>
      <c r="C167" s="5">
        <v>28511102200535</v>
      </c>
      <c r="D167" s="21">
        <f t="shared" si="8"/>
        <v>31361</v>
      </c>
      <c r="E167" s="22">
        <f t="shared" ca="1" si="9"/>
        <v>32</v>
      </c>
      <c r="F167" s="22" t="str">
        <f t="shared" si="10"/>
        <v>ذكر</v>
      </c>
      <c r="G167" s="2" t="str">
        <f t="shared" si="11"/>
        <v xml:space="preserve">بني سويف 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9"/>
    </row>
    <row r="168" spans="1:28" ht="15" customHeight="1" x14ac:dyDescent="0.25">
      <c r="A168" s="1">
        <v>166</v>
      </c>
      <c r="B168" s="2" t="s">
        <v>208</v>
      </c>
      <c r="C168" s="19">
        <v>25800624200186</v>
      </c>
      <c r="D168" s="21">
        <f t="shared" si="8"/>
        <v>21216</v>
      </c>
      <c r="E168" s="22">
        <f t="shared" ca="1" si="9"/>
        <v>60</v>
      </c>
      <c r="F168" s="22" t="str">
        <f t="shared" si="10"/>
        <v>أنثى</v>
      </c>
      <c r="G168" s="2" t="e">
        <f t="shared" si="11"/>
        <v>#N/A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9"/>
    </row>
    <row r="169" spans="1:28" ht="15" customHeight="1" x14ac:dyDescent="0.25">
      <c r="A169" s="1">
        <v>167</v>
      </c>
      <c r="B169" s="2" t="s">
        <v>209</v>
      </c>
      <c r="C169" s="5">
        <v>28012012108668</v>
      </c>
      <c r="D169" s="21">
        <f t="shared" si="8"/>
        <v>29556</v>
      </c>
      <c r="E169" s="22">
        <f t="shared" ca="1" si="9"/>
        <v>37</v>
      </c>
      <c r="F169" s="22" t="str">
        <f t="shared" si="10"/>
        <v>أنثى</v>
      </c>
      <c r="G169" s="2" t="str">
        <f t="shared" si="11"/>
        <v>الجيزة</v>
      </c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9"/>
    </row>
    <row r="170" spans="1:28" ht="15" customHeight="1" x14ac:dyDescent="0.25">
      <c r="A170" s="1">
        <v>168</v>
      </c>
      <c r="B170" s="2" t="s">
        <v>210</v>
      </c>
      <c r="C170" s="5">
        <v>27908302200207</v>
      </c>
      <c r="D170" s="21">
        <f t="shared" si="8"/>
        <v>29097</v>
      </c>
      <c r="E170" s="22">
        <f t="shared" ca="1" si="9"/>
        <v>39</v>
      </c>
      <c r="F170" s="22" t="str">
        <f t="shared" si="10"/>
        <v>أنثى</v>
      </c>
      <c r="G170" s="2" t="str">
        <f t="shared" si="11"/>
        <v xml:space="preserve">بني سويف 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9"/>
    </row>
    <row r="171" spans="1:28" ht="15" customHeight="1" x14ac:dyDescent="0.25">
      <c r="A171" s="1">
        <v>169</v>
      </c>
      <c r="B171" s="2" t="s">
        <v>211</v>
      </c>
      <c r="C171" s="5">
        <v>25703262200341</v>
      </c>
      <c r="D171" s="21">
        <f t="shared" si="8"/>
        <v>20905</v>
      </c>
      <c r="E171" s="22">
        <f t="shared" ca="1" si="9"/>
        <v>61</v>
      </c>
      <c r="F171" s="22" t="str">
        <f t="shared" si="10"/>
        <v>أنثى</v>
      </c>
      <c r="G171" s="2" t="str">
        <f t="shared" si="11"/>
        <v xml:space="preserve">بني سويف 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9"/>
    </row>
    <row r="172" spans="1:28" ht="15" customHeight="1" x14ac:dyDescent="0.25">
      <c r="A172" s="1">
        <v>170</v>
      </c>
      <c r="B172" s="2" t="s">
        <v>212</v>
      </c>
      <c r="C172" s="5">
        <v>28210102200578</v>
      </c>
      <c r="D172" s="21">
        <f t="shared" si="8"/>
        <v>30234</v>
      </c>
      <c r="E172" s="22">
        <f t="shared" ca="1" si="9"/>
        <v>36</v>
      </c>
      <c r="F172" s="22" t="str">
        <f t="shared" si="10"/>
        <v>ذكر</v>
      </c>
      <c r="G172" s="2" t="str">
        <f t="shared" si="11"/>
        <v xml:space="preserve">بني سويف 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9"/>
    </row>
    <row r="173" spans="1:28" ht="15" customHeight="1" x14ac:dyDescent="0.25">
      <c r="A173" s="1">
        <v>171</v>
      </c>
      <c r="B173" s="2" t="s">
        <v>213</v>
      </c>
      <c r="C173" s="5">
        <v>27606222200251</v>
      </c>
      <c r="D173" s="21">
        <f t="shared" si="8"/>
        <v>27933</v>
      </c>
      <c r="E173" s="22">
        <f t="shared" ca="1" si="9"/>
        <v>42</v>
      </c>
      <c r="F173" s="22" t="str">
        <f t="shared" si="10"/>
        <v>ذكر</v>
      </c>
      <c r="G173" s="2" t="str">
        <f t="shared" si="11"/>
        <v xml:space="preserve">بني سويف 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9"/>
    </row>
    <row r="174" spans="1:28" ht="15" customHeight="1" x14ac:dyDescent="0.25">
      <c r="A174" s="1">
        <v>172</v>
      </c>
      <c r="B174" s="2" t="s">
        <v>214</v>
      </c>
      <c r="C174" s="5">
        <v>28306072200206</v>
      </c>
      <c r="D174" s="21">
        <f t="shared" si="8"/>
        <v>30474</v>
      </c>
      <c r="E174" s="22">
        <f t="shared" ca="1" si="9"/>
        <v>35</v>
      </c>
      <c r="F174" s="22" t="str">
        <f t="shared" si="10"/>
        <v>أنثى</v>
      </c>
      <c r="G174" s="2" t="str">
        <f t="shared" si="11"/>
        <v xml:space="preserve">بني سويف </v>
      </c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9"/>
    </row>
    <row r="175" spans="1:28" ht="15" customHeight="1" x14ac:dyDescent="0.25">
      <c r="A175" s="1">
        <v>173</v>
      </c>
      <c r="B175" s="2" t="s">
        <v>215</v>
      </c>
      <c r="C175" s="5">
        <v>26912192200382</v>
      </c>
      <c r="D175" s="21">
        <f t="shared" si="8"/>
        <v>25556</v>
      </c>
      <c r="E175" s="22">
        <f t="shared" ca="1" si="9"/>
        <v>48</v>
      </c>
      <c r="F175" s="22" t="str">
        <f t="shared" si="10"/>
        <v>أنثى</v>
      </c>
      <c r="G175" s="2" t="str">
        <f t="shared" si="11"/>
        <v xml:space="preserve">بني سويف 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9"/>
    </row>
    <row r="176" spans="1:28" ht="15" customHeight="1" x14ac:dyDescent="0.25">
      <c r="A176" s="1">
        <v>174</v>
      </c>
      <c r="B176" s="2" t="s">
        <v>216</v>
      </c>
      <c r="C176" s="19">
        <v>2750312200057</v>
      </c>
      <c r="D176" s="21">
        <f t="shared" si="8"/>
        <v>27465</v>
      </c>
      <c r="E176" s="22">
        <f t="shared" ca="1" si="9"/>
        <v>43</v>
      </c>
      <c r="F176" s="22" t="str">
        <f t="shared" si="10"/>
        <v>ذكر</v>
      </c>
      <c r="G176" s="2" t="e">
        <f t="shared" si="11"/>
        <v>#N/A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9"/>
    </row>
    <row r="177" spans="1:28" ht="15" customHeight="1" x14ac:dyDescent="0.25">
      <c r="A177" s="1">
        <v>175</v>
      </c>
      <c r="B177" s="2" t="s">
        <v>217</v>
      </c>
      <c r="C177" s="5">
        <v>28506202200326</v>
      </c>
      <c r="D177" s="21">
        <f t="shared" si="8"/>
        <v>31218</v>
      </c>
      <c r="E177" s="22">
        <f t="shared" ca="1" si="9"/>
        <v>33</v>
      </c>
      <c r="F177" s="22" t="str">
        <f t="shared" si="10"/>
        <v>أنثى</v>
      </c>
      <c r="G177" s="2" t="str">
        <f t="shared" si="11"/>
        <v xml:space="preserve">بني سويف </v>
      </c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9"/>
    </row>
    <row r="178" spans="1:28" ht="15" customHeight="1" x14ac:dyDescent="0.25">
      <c r="A178" s="1">
        <v>176</v>
      </c>
      <c r="B178" s="2" t="s">
        <v>218</v>
      </c>
      <c r="C178" s="5">
        <v>29111072200015</v>
      </c>
      <c r="D178" s="21">
        <f t="shared" si="8"/>
        <v>33549</v>
      </c>
      <c r="E178" s="22">
        <f t="shared" ca="1" si="9"/>
        <v>26</v>
      </c>
      <c r="F178" s="22" t="str">
        <f t="shared" si="10"/>
        <v>ذكر</v>
      </c>
      <c r="G178" s="2" t="str">
        <f t="shared" si="11"/>
        <v xml:space="preserve">بني سويف </v>
      </c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9"/>
    </row>
    <row r="179" spans="1:28" ht="15" customHeight="1" x14ac:dyDescent="0.25">
      <c r="A179" s="1">
        <v>177</v>
      </c>
      <c r="B179" s="2" t="s">
        <v>219</v>
      </c>
      <c r="C179" s="5">
        <v>27407112201054</v>
      </c>
      <c r="D179" s="21">
        <f t="shared" si="8"/>
        <v>27221</v>
      </c>
      <c r="E179" s="22">
        <f t="shared" ca="1" si="9"/>
        <v>44</v>
      </c>
      <c r="F179" s="22" t="str">
        <f t="shared" si="10"/>
        <v>ذكر</v>
      </c>
      <c r="G179" s="2" t="str">
        <f t="shared" si="11"/>
        <v xml:space="preserve">بني سويف </v>
      </c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9"/>
    </row>
    <row r="180" spans="1:28" ht="15" customHeight="1" x14ac:dyDescent="0.25">
      <c r="A180" s="1">
        <v>178</v>
      </c>
      <c r="B180" s="2" t="s">
        <v>220</v>
      </c>
      <c r="C180" s="5">
        <v>28811062200727</v>
      </c>
      <c r="D180" s="21">
        <f t="shared" si="8"/>
        <v>32453</v>
      </c>
      <c r="E180" s="22">
        <f t="shared" ca="1" si="9"/>
        <v>29</v>
      </c>
      <c r="F180" s="22" t="str">
        <f t="shared" si="10"/>
        <v>أنثى</v>
      </c>
      <c r="G180" s="2" t="str">
        <f t="shared" si="11"/>
        <v xml:space="preserve">بني سويف 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9"/>
    </row>
    <row r="181" spans="1:28" ht="15" customHeight="1" x14ac:dyDescent="0.25">
      <c r="A181" s="1">
        <v>179</v>
      </c>
      <c r="B181" s="2" t="s">
        <v>221</v>
      </c>
      <c r="C181" s="5">
        <v>28312012200738</v>
      </c>
      <c r="D181" s="21">
        <f t="shared" si="8"/>
        <v>30651</v>
      </c>
      <c r="E181" s="22">
        <f t="shared" ca="1" si="9"/>
        <v>34</v>
      </c>
      <c r="F181" s="22" t="str">
        <f t="shared" si="10"/>
        <v>ذكر</v>
      </c>
      <c r="G181" s="2" t="str">
        <f t="shared" si="11"/>
        <v xml:space="preserve">بني سويف 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9"/>
    </row>
    <row r="182" spans="1:28" ht="15" customHeight="1" x14ac:dyDescent="0.25">
      <c r="A182" s="1">
        <v>180</v>
      </c>
      <c r="B182" s="2" t="s">
        <v>222</v>
      </c>
      <c r="C182" s="5">
        <v>25603202201734</v>
      </c>
      <c r="D182" s="21">
        <f t="shared" si="8"/>
        <v>20534</v>
      </c>
      <c r="E182" s="22">
        <f t="shared" ca="1" si="9"/>
        <v>62</v>
      </c>
      <c r="F182" s="22" t="str">
        <f t="shared" si="10"/>
        <v>ذكر</v>
      </c>
      <c r="G182" s="2" t="str">
        <f t="shared" si="11"/>
        <v xml:space="preserve">بني سويف 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9"/>
    </row>
    <row r="183" spans="1:28" ht="15" customHeight="1" x14ac:dyDescent="0.25">
      <c r="A183" s="1">
        <v>181</v>
      </c>
      <c r="B183" s="2" t="s">
        <v>223</v>
      </c>
      <c r="C183" s="5">
        <v>27612032200963</v>
      </c>
      <c r="D183" s="21">
        <f t="shared" si="8"/>
        <v>28097</v>
      </c>
      <c r="E183" s="22">
        <f t="shared" ca="1" si="9"/>
        <v>41</v>
      </c>
      <c r="F183" s="22" t="str">
        <f t="shared" si="10"/>
        <v>أنثى</v>
      </c>
      <c r="G183" s="2" t="str">
        <f t="shared" si="11"/>
        <v xml:space="preserve">بني سويف 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9"/>
    </row>
    <row r="184" spans="1:28" ht="15" customHeight="1" x14ac:dyDescent="0.25">
      <c r="A184" s="1">
        <v>182</v>
      </c>
      <c r="B184" s="2" t="s">
        <v>224</v>
      </c>
      <c r="C184" s="5">
        <v>28212052200485</v>
      </c>
      <c r="D184" s="21">
        <f t="shared" si="8"/>
        <v>30290</v>
      </c>
      <c r="E184" s="22">
        <f t="shared" ca="1" si="9"/>
        <v>35</v>
      </c>
      <c r="F184" s="22" t="str">
        <f t="shared" si="10"/>
        <v>أنثى</v>
      </c>
      <c r="G184" s="2" t="str">
        <f t="shared" si="11"/>
        <v xml:space="preserve">بني سويف 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9"/>
    </row>
    <row r="185" spans="1:28" ht="15" customHeight="1" x14ac:dyDescent="0.25">
      <c r="A185" s="1">
        <v>183</v>
      </c>
      <c r="B185" s="2" t="s">
        <v>225</v>
      </c>
      <c r="C185" s="5">
        <v>28612232201887</v>
      </c>
      <c r="D185" s="21">
        <f t="shared" si="8"/>
        <v>31769</v>
      </c>
      <c r="E185" s="22">
        <f t="shared" ca="1" si="9"/>
        <v>31</v>
      </c>
      <c r="F185" s="22" t="str">
        <f t="shared" si="10"/>
        <v>أنثى</v>
      </c>
      <c r="G185" s="2" t="str">
        <f t="shared" si="11"/>
        <v xml:space="preserve">بني سويف 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9"/>
    </row>
    <row r="186" spans="1:28" ht="15" customHeight="1" x14ac:dyDescent="0.25">
      <c r="A186" s="1">
        <v>184</v>
      </c>
      <c r="B186" s="2" t="s">
        <v>226</v>
      </c>
      <c r="C186" s="5">
        <v>28803202200649</v>
      </c>
      <c r="D186" s="21">
        <f t="shared" si="8"/>
        <v>32222</v>
      </c>
      <c r="E186" s="22">
        <f t="shared" ca="1" si="9"/>
        <v>30</v>
      </c>
      <c r="F186" s="22" t="str">
        <f t="shared" si="10"/>
        <v>أنثى</v>
      </c>
      <c r="G186" s="2" t="str">
        <f t="shared" si="11"/>
        <v xml:space="preserve">بني سويف 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9"/>
    </row>
    <row r="187" spans="1:28" ht="15" customHeight="1" x14ac:dyDescent="0.25">
      <c r="A187" s="1">
        <v>185</v>
      </c>
      <c r="B187" s="29" t="s">
        <v>227</v>
      </c>
      <c r="C187" s="5">
        <v>29301202202895</v>
      </c>
      <c r="D187" s="21">
        <f t="shared" si="8"/>
        <v>33989</v>
      </c>
      <c r="E187" s="22">
        <f t="shared" ca="1" si="9"/>
        <v>25</v>
      </c>
      <c r="F187" s="22" t="str">
        <f t="shared" si="10"/>
        <v>ذكر</v>
      </c>
      <c r="G187" s="2" t="str">
        <f t="shared" si="11"/>
        <v xml:space="preserve">بني سويف 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9"/>
    </row>
    <row r="188" spans="1:28" ht="15" customHeight="1" x14ac:dyDescent="0.25">
      <c r="A188" s="1">
        <v>186</v>
      </c>
      <c r="B188" s="2" t="s">
        <v>228</v>
      </c>
      <c r="C188" s="5">
        <v>23412082200235</v>
      </c>
      <c r="D188" s="21">
        <f t="shared" si="8"/>
        <v>12761</v>
      </c>
      <c r="E188" s="22">
        <f t="shared" ca="1" si="9"/>
        <v>83</v>
      </c>
      <c r="F188" s="22" t="str">
        <f t="shared" si="10"/>
        <v>ذكر</v>
      </c>
      <c r="G188" s="2" t="str">
        <f t="shared" si="11"/>
        <v xml:space="preserve">بني سويف 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9"/>
    </row>
    <row r="189" spans="1:28" ht="15" customHeight="1" x14ac:dyDescent="0.25">
      <c r="A189" s="1">
        <v>187</v>
      </c>
      <c r="B189" s="2" t="s">
        <v>229</v>
      </c>
      <c r="C189" s="5">
        <v>27905282200206</v>
      </c>
      <c r="D189" s="21">
        <f t="shared" si="8"/>
        <v>29003</v>
      </c>
      <c r="E189" s="22">
        <f t="shared" ca="1" si="9"/>
        <v>39</v>
      </c>
      <c r="F189" s="22" t="str">
        <f t="shared" si="10"/>
        <v>أنثى</v>
      </c>
      <c r="G189" s="2" t="str">
        <f t="shared" si="11"/>
        <v xml:space="preserve">بني سويف </v>
      </c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9"/>
    </row>
    <row r="190" spans="1:28" ht="15" customHeight="1" x14ac:dyDescent="0.25">
      <c r="A190" s="1">
        <v>188</v>
      </c>
      <c r="B190" s="2" t="s">
        <v>230</v>
      </c>
      <c r="C190" s="5">
        <v>25610292200126</v>
      </c>
      <c r="D190" s="21">
        <f t="shared" si="8"/>
        <v>20757</v>
      </c>
      <c r="E190" s="22">
        <f t="shared" ca="1" si="9"/>
        <v>62</v>
      </c>
      <c r="F190" s="22" t="str">
        <f t="shared" si="10"/>
        <v>أنثى</v>
      </c>
      <c r="G190" s="2" t="str">
        <f t="shared" si="11"/>
        <v xml:space="preserve">بني سويف 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9"/>
    </row>
    <row r="191" spans="1:28" ht="15" customHeight="1" x14ac:dyDescent="0.25">
      <c r="A191" s="1">
        <v>189</v>
      </c>
      <c r="B191" s="2" t="s">
        <v>231</v>
      </c>
      <c r="C191" s="5">
        <v>28005282200241</v>
      </c>
      <c r="D191" s="21">
        <f t="shared" si="8"/>
        <v>29369</v>
      </c>
      <c r="E191" s="22">
        <f t="shared" ca="1" si="9"/>
        <v>38</v>
      </c>
      <c r="F191" s="22" t="str">
        <f t="shared" si="10"/>
        <v>أنثى</v>
      </c>
      <c r="G191" s="2" t="str">
        <f t="shared" si="11"/>
        <v xml:space="preserve">بني سويف 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9"/>
    </row>
    <row r="192" spans="1:28" ht="15" customHeight="1" x14ac:dyDescent="0.25">
      <c r="A192" s="1">
        <v>190</v>
      </c>
      <c r="B192" s="2" t="s">
        <v>232</v>
      </c>
      <c r="C192" s="5">
        <v>26506192200422</v>
      </c>
      <c r="D192" s="21">
        <f t="shared" si="8"/>
        <v>23912</v>
      </c>
      <c r="E192" s="22">
        <f t="shared" ca="1" si="9"/>
        <v>53</v>
      </c>
      <c r="F192" s="22" t="str">
        <f t="shared" si="10"/>
        <v>أنثى</v>
      </c>
      <c r="G192" s="2" t="str">
        <f t="shared" si="11"/>
        <v xml:space="preserve">بني سويف 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9"/>
    </row>
    <row r="193" spans="1:28" ht="15" customHeight="1" x14ac:dyDescent="0.25">
      <c r="A193" s="1">
        <v>191</v>
      </c>
      <c r="B193" s="29" t="s">
        <v>233</v>
      </c>
      <c r="C193" s="5">
        <v>24006232200536</v>
      </c>
      <c r="D193" s="21">
        <f t="shared" si="8"/>
        <v>14785</v>
      </c>
      <c r="E193" s="22">
        <f t="shared" ca="1" si="9"/>
        <v>78</v>
      </c>
      <c r="F193" s="22" t="str">
        <f t="shared" si="10"/>
        <v>ذكر</v>
      </c>
      <c r="G193" s="2" t="str">
        <f t="shared" si="11"/>
        <v xml:space="preserve">بني سويف 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9"/>
    </row>
    <row r="194" spans="1:28" ht="15" customHeight="1" x14ac:dyDescent="0.25">
      <c r="A194" s="1">
        <v>192</v>
      </c>
      <c r="B194" s="2" t="s">
        <v>234</v>
      </c>
      <c r="C194" s="5">
        <v>27807092201697</v>
      </c>
      <c r="D194" s="21">
        <f t="shared" si="8"/>
        <v>28680</v>
      </c>
      <c r="E194" s="22">
        <f t="shared" ca="1" si="9"/>
        <v>40</v>
      </c>
      <c r="F194" s="22" t="str">
        <f t="shared" si="10"/>
        <v>ذكر</v>
      </c>
      <c r="G194" s="2" t="str">
        <f t="shared" si="11"/>
        <v xml:space="preserve">بني سويف 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9"/>
    </row>
    <row r="195" spans="1:28" ht="15" customHeight="1" x14ac:dyDescent="0.25">
      <c r="A195" s="1">
        <v>193</v>
      </c>
      <c r="B195" s="29" t="s">
        <v>235</v>
      </c>
      <c r="C195" s="5">
        <v>24411082200526</v>
      </c>
      <c r="D195" s="21">
        <f t="shared" si="8"/>
        <v>16384</v>
      </c>
      <c r="E195" s="22">
        <f t="shared" ca="1" si="9"/>
        <v>73</v>
      </c>
      <c r="F195" s="22" t="str">
        <f t="shared" si="10"/>
        <v>أنثى</v>
      </c>
      <c r="G195" s="2" t="str">
        <f t="shared" si="11"/>
        <v xml:space="preserve">بني سويف 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9"/>
    </row>
    <row r="196" spans="1:28" ht="15" customHeight="1" x14ac:dyDescent="0.25">
      <c r="A196" s="1">
        <v>194</v>
      </c>
      <c r="B196" s="2" t="s">
        <v>236</v>
      </c>
      <c r="C196" s="5">
        <v>30111092200095</v>
      </c>
      <c r="D196" s="21">
        <f t="shared" ref="D196:D259" si="12">IF(C196&lt;&gt;"",(DATE(IF(LEFT(C196,1)*1=3,20,19)&amp;MID(C196,2,2),MID(C196,4,2),MID(C196,6,2))),"")</f>
        <v>37204</v>
      </c>
      <c r="E196" s="22">
        <f t="shared" ref="E196:E259" ca="1" si="13">IF(C196&lt;&gt;"",(DATEDIF(D196,NOW(),"Y")),"")</f>
        <v>16</v>
      </c>
      <c r="F196" s="22" t="str">
        <f t="shared" ref="F196:F259" si="14">IF(C196&lt;&gt;"",(IF(ISODD(MID(C196,13,1)),"ذكر","أنثى")),"")</f>
        <v>ذكر</v>
      </c>
      <c r="G196" s="2" t="str">
        <f t="shared" ref="G196:G259" si="15">IF(C196&lt;&gt;"",(VLOOKUP(MID(C196,8,2)*1,$AA$2:$AB$29,2,FALSE)),"")</f>
        <v xml:space="preserve">بني سويف 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9"/>
    </row>
    <row r="197" spans="1:28" ht="15" customHeight="1" x14ac:dyDescent="0.25">
      <c r="A197" s="1">
        <v>195</v>
      </c>
      <c r="B197" s="2" t="s">
        <v>237</v>
      </c>
      <c r="C197" s="5">
        <v>25212102201568</v>
      </c>
      <c r="D197" s="21">
        <f t="shared" si="12"/>
        <v>19338</v>
      </c>
      <c r="E197" s="22">
        <f t="shared" ca="1" si="13"/>
        <v>65</v>
      </c>
      <c r="F197" s="22" t="str">
        <f t="shared" si="14"/>
        <v>أنثى</v>
      </c>
      <c r="G197" s="2" t="str">
        <f t="shared" si="15"/>
        <v xml:space="preserve">بني سويف </v>
      </c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9"/>
    </row>
    <row r="198" spans="1:28" ht="15" customHeight="1" x14ac:dyDescent="0.25">
      <c r="A198" s="1">
        <v>196</v>
      </c>
      <c r="B198" s="29" t="s">
        <v>238</v>
      </c>
      <c r="C198" s="5">
        <v>23206152200239</v>
      </c>
      <c r="D198" s="21">
        <f t="shared" si="12"/>
        <v>11855</v>
      </c>
      <c r="E198" s="22">
        <f t="shared" ca="1" si="13"/>
        <v>86</v>
      </c>
      <c r="F198" s="22" t="str">
        <f t="shared" si="14"/>
        <v>ذكر</v>
      </c>
      <c r="G198" s="2" t="str">
        <f t="shared" si="15"/>
        <v xml:space="preserve">بني سويف 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9"/>
    </row>
    <row r="199" spans="1:28" ht="15" customHeight="1" x14ac:dyDescent="0.25">
      <c r="A199" s="1">
        <v>197</v>
      </c>
      <c r="B199" s="29" t="s">
        <v>239</v>
      </c>
      <c r="C199" s="5">
        <v>28411252201063</v>
      </c>
      <c r="D199" s="21">
        <f t="shared" si="12"/>
        <v>31011</v>
      </c>
      <c r="E199" s="22">
        <f t="shared" ca="1" si="13"/>
        <v>33</v>
      </c>
      <c r="F199" s="22" t="str">
        <f t="shared" si="14"/>
        <v>أنثى</v>
      </c>
      <c r="G199" s="2" t="str">
        <f t="shared" si="15"/>
        <v xml:space="preserve">بني سويف 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9"/>
    </row>
    <row r="200" spans="1:28" ht="15" customHeight="1" x14ac:dyDescent="0.25">
      <c r="A200" s="1">
        <v>198</v>
      </c>
      <c r="B200" s="2" t="s">
        <v>240</v>
      </c>
      <c r="C200" s="5">
        <v>27303312200206</v>
      </c>
      <c r="D200" s="21">
        <f t="shared" si="12"/>
        <v>26754</v>
      </c>
      <c r="E200" s="22">
        <f t="shared" ca="1" si="13"/>
        <v>45</v>
      </c>
      <c r="F200" s="22" t="str">
        <f t="shared" si="14"/>
        <v>أنثى</v>
      </c>
      <c r="G200" s="2" t="str">
        <f t="shared" si="15"/>
        <v xml:space="preserve">بني سويف </v>
      </c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9"/>
    </row>
    <row r="201" spans="1:28" ht="15" customHeight="1" x14ac:dyDescent="0.25">
      <c r="A201" s="1">
        <v>199</v>
      </c>
      <c r="B201" s="2" t="s">
        <v>241</v>
      </c>
      <c r="C201" s="19"/>
      <c r="D201" s="21" t="str">
        <f t="shared" si="12"/>
        <v/>
      </c>
      <c r="E201" s="22" t="str">
        <f t="shared" ca="1" si="13"/>
        <v/>
      </c>
      <c r="F201" s="22" t="str">
        <f t="shared" si="14"/>
        <v/>
      </c>
      <c r="G201" s="2" t="str">
        <f t="shared" si="15"/>
        <v/>
      </c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9"/>
    </row>
    <row r="202" spans="1:28" ht="15" customHeight="1" x14ac:dyDescent="0.25">
      <c r="A202" s="1">
        <v>200</v>
      </c>
      <c r="B202" s="29" t="s">
        <v>242</v>
      </c>
      <c r="C202" s="5">
        <v>2471113220015</v>
      </c>
      <c r="D202" s="21">
        <f t="shared" si="12"/>
        <v>17484</v>
      </c>
      <c r="E202" s="22">
        <f t="shared" ca="1" si="13"/>
        <v>70</v>
      </c>
      <c r="F202" s="22" t="str">
        <f t="shared" si="14"/>
        <v>ذكر</v>
      </c>
      <c r="G202" s="2" t="str">
        <f t="shared" si="15"/>
        <v xml:space="preserve">بني سويف </v>
      </c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9"/>
    </row>
    <row r="203" spans="1:28" ht="15" customHeight="1" x14ac:dyDescent="0.25">
      <c r="A203" s="1">
        <v>201</v>
      </c>
      <c r="B203" s="2" t="s">
        <v>243</v>
      </c>
      <c r="C203" s="5">
        <v>25808192200239</v>
      </c>
      <c r="D203" s="21">
        <f t="shared" si="12"/>
        <v>21416</v>
      </c>
      <c r="E203" s="22">
        <f t="shared" ca="1" si="13"/>
        <v>60</v>
      </c>
      <c r="F203" s="22" t="str">
        <f t="shared" si="14"/>
        <v>ذكر</v>
      </c>
      <c r="G203" s="2" t="str">
        <f t="shared" si="15"/>
        <v xml:space="preserve">بني سويف </v>
      </c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9"/>
    </row>
    <row r="204" spans="1:28" ht="15" customHeight="1" x14ac:dyDescent="0.25">
      <c r="A204" s="1">
        <v>202</v>
      </c>
      <c r="B204" s="2" t="s">
        <v>244</v>
      </c>
      <c r="C204" s="5">
        <v>28010112800889</v>
      </c>
      <c r="D204" s="21">
        <f t="shared" si="12"/>
        <v>29505</v>
      </c>
      <c r="E204" s="22">
        <f t="shared" ca="1" si="13"/>
        <v>38</v>
      </c>
      <c r="F204" s="22" t="str">
        <f t="shared" si="14"/>
        <v>أنثى</v>
      </c>
      <c r="G204" s="2" t="str">
        <f t="shared" si="15"/>
        <v>أسوان</v>
      </c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9"/>
    </row>
    <row r="205" spans="1:28" ht="15" customHeight="1" x14ac:dyDescent="0.25">
      <c r="A205" s="1">
        <v>203</v>
      </c>
      <c r="B205" s="2" t="s">
        <v>245</v>
      </c>
      <c r="C205" s="5">
        <v>25807262200235</v>
      </c>
      <c r="D205" s="21">
        <f t="shared" si="12"/>
        <v>21392</v>
      </c>
      <c r="E205" s="22">
        <f t="shared" ca="1" si="13"/>
        <v>60</v>
      </c>
      <c r="F205" s="22" t="str">
        <f t="shared" si="14"/>
        <v>ذكر</v>
      </c>
      <c r="G205" s="2" t="str">
        <f t="shared" si="15"/>
        <v xml:space="preserve">بني سويف 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9"/>
    </row>
    <row r="206" spans="1:28" ht="15" customHeight="1" x14ac:dyDescent="0.25">
      <c r="A206" s="1">
        <v>204</v>
      </c>
      <c r="B206" s="2" t="s">
        <v>246</v>
      </c>
      <c r="C206" s="5">
        <v>25911252200212</v>
      </c>
      <c r="D206" s="21">
        <f t="shared" si="12"/>
        <v>21879</v>
      </c>
      <c r="E206" s="22">
        <f t="shared" ca="1" si="13"/>
        <v>58</v>
      </c>
      <c r="F206" s="22" t="str">
        <f t="shared" si="14"/>
        <v>ذكر</v>
      </c>
      <c r="G206" s="2" t="str">
        <f t="shared" si="15"/>
        <v xml:space="preserve">بني سويف 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9"/>
    </row>
    <row r="207" spans="1:28" ht="15" customHeight="1" x14ac:dyDescent="0.25">
      <c r="A207" s="1">
        <v>205</v>
      </c>
      <c r="B207" s="2" t="s">
        <v>247</v>
      </c>
      <c r="C207" s="5">
        <v>29308282200906</v>
      </c>
      <c r="D207" s="21">
        <f t="shared" si="12"/>
        <v>34209</v>
      </c>
      <c r="E207" s="22">
        <f t="shared" ca="1" si="13"/>
        <v>25</v>
      </c>
      <c r="F207" s="22" t="str">
        <f t="shared" si="14"/>
        <v>أنثى</v>
      </c>
      <c r="G207" s="2" t="str">
        <f t="shared" si="15"/>
        <v xml:space="preserve">بني سويف 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9"/>
    </row>
    <row r="208" spans="1:28" ht="15" customHeight="1" x14ac:dyDescent="0.25">
      <c r="A208" s="1">
        <v>206</v>
      </c>
      <c r="B208" s="2" t="s">
        <v>248</v>
      </c>
      <c r="C208" s="5">
        <v>26902102201487</v>
      </c>
      <c r="D208" s="21">
        <f t="shared" si="12"/>
        <v>25244</v>
      </c>
      <c r="E208" s="22">
        <f t="shared" ca="1" si="13"/>
        <v>49</v>
      </c>
      <c r="F208" s="22" t="str">
        <f t="shared" si="14"/>
        <v>أنثى</v>
      </c>
      <c r="G208" s="2" t="str">
        <f t="shared" si="15"/>
        <v xml:space="preserve">بني سويف 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9"/>
    </row>
    <row r="209" spans="1:28" ht="15" customHeight="1" x14ac:dyDescent="0.25">
      <c r="A209" s="1">
        <v>207</v>
      </c>
      <c r="B209" s="2" t="s">
        <v>249</v>
      </c>
      <c r="C209" s="5">
        <v>28206072200384</v>
      </c>
      <c r="D209" s="21">
        <f t="shared" si="12"/>
        <v>30109</v>
      </c>
      <c r="E209" s="22">
        <f t="shared" ca="1" si="13"/>
        <v>36</v>
      </c>
      <c r="F209" s="22" t="str">
        <f t="shared" si="14"/>
        <v>أنثى</v>
      </c>
      <c r="G209" s="2" t="str">
        <f t="shared" si="15"/>
        <v xml:space="preserve">بني سويف 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9"/>
    </row>
    <row r="210" spans="1:28" ht="15" customHeight="1" x14ac:dyDescent="0.25">
      <c r="A210" s="1">
        <v>208</v>
      </c>
      <c r="B210" s="2" t="s">
        <v>250</v>
      </c>
      <c r="C210" s="5">
        <v>27712232200506</v>
      </c>
      <c r="D210" s="21">
        <f t="shared" si="12"/>
        <v>28482</v>
      </c>
      <c r="E210" s="22">
        <f t="shared" ca="1" si="13"/>
        <v>40</v>
      </c>
      <c r="F210" s="22" t="str">
        <f t="shared" si="14"/>
        <v>أنثى</v>
      </c>
      <c r="G210" s="2" t="str">
        <f t="shared" si="15"/>
        <v xml:space="preserve">بني سويف 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9"/>
    </row>
    <row r="211" spans="1:28" ht="15" customHeight="1" x14ac:dyDescent="0.25">
      <c r="A211" s="1">
        <v>209</v>
      </c>
      <c r="B211" s="2" t="s">
        <v>251</v>
      </c>
      <c r="C211" s="5">
        <v>27607172201648</v>
      </c>
      <c r="D211" s="21">
        <f t="shared" si="12"/>
        <v>27958</v>
      </c>
      <c r="E211" s="22">
        <f t="shared" ca="1" si="13"/>
        <v>42</v>
      </c>
      <c r="F211" s="22" t="str">
        <f t="shared" si="14"/>
        <v>أنثى</v>
      </c>
      <c r="G211" s="2" t="str">
        <f t="shared" si="15"/>
        <v xml:space="preserve">بني سويف 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9"/>
    </row>
    <row r="212" spans="1:28" ht="15" customHeight="1" x14ac:dyDescent="0.25">
      <c r="A212" s="1">
        <v>210</v>
      </c>
      <c r="B212" s="2" t="s">
        <v>252</v>
      </c>
      <c r="C212" s="5">
        <v>26806042200165</v>
      </c>
      <c r="D212" s="21">
        <f t="shared" si="12"/>
        <v>24993</v>
      </c>
      <c r="E212" s="22">
        <f t="shared" ca="1" si="13"/>
        <v>50</v>
      </c>
      <c r="F212" s="22" t="str">
        <f t="shared" si="14"/>
        <v>أنثى</v>
      </c>
      <c r="G212" s="2" t="str">
        <f t="shared" si="15"/>
        <v xml:space="preserve">بني سويف </v>
      </c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9"/>
    </row>
    <row r="213" spans="1:28" ht="15" customHeight="1" x14ac:dyDescent="0.25">
      <c r="A213" s="1">
        <v>211</v>
      </c>
      <c r="B213" s="2" t="s">
        <v>253</v>
      </c>
      <c r="C213" s="5">
        <v>27106142200257</v>
      </c>
      <c r="D213" s="21">
        <f t="shared" si="12"/>
        <v>26098</v>
      </c>
      <c r="E213" s="22">
        <f t="shared" ca="1" si="13"/>
        <v>47</v>
      </c>
      <c r="F213" s="22" t="str">
        <f t="shared" si="14"/>
        <v>ذكر</v>
      </c>
      <c r="G213" s="2" t="str">
        <f t="shared" si="15"/>
        <v xml:space="preserve">بني سويف </v>
      </c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9"/>
    </row>
    <row r="214" spans="1:28" ht="15" customHeight="1" x14ac:dyDescent="0.25">
      <c r="A214" s="1">
        <v>212</v>
      </c>
      <c r="B214" s="2" t="s">
        <v>254</v>
      </c>
      <c r="C214" s="5">
        <v>25308102200348</v>
      </c>
      <c r="D214" s="21">
        <f t="shared" si="12"/>
        <v>19581</v>
      </c>
      <c r="E214" s="22">
        <f t="shared" ca="1" si="13"/>
        <v>65</v>
      </c>
      <c r="F214" s="22" t="str">
        <f t="shared" si="14"/>
        <v>أنثى</v>
      </c>
      <c r="G214" s="2" t="str">
        <f t="shared" si="15"/>
        <v xml:space="preserve">بني سويف 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9"/>
    </row>
    <row r="215" spans="1:28" ht="15" customHeight="1" x14ac:dyDescent="0.25">
      <c r="A215" s="1">
        <v>213</v>
      </c>
      <c r="B215" s="29" t="s">
        <v>255</v>
      </c>
      <c r="C215" s="19">
        <v>294010522018200</v>
      </c>
      <c r="D215" s="21">
        <f t="shared" si="12"/>
        <v>34339</v>
      </c>
      <c r="E215" s="22">
        <f t="shared" ca="1" si="13"/>
        <v>24</v>
      </c>
      <c r="F215" s="22" t="str">
        <f t="shared" si="14"/>
        <v>أنثى</v>
      </c>
      <c r="G215" s="2" t="str">
        <f t="shared" si="15"/>
        <v xml:space="preserve">بني سويف </v>
      </c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9"/>
    </row>
    <row r="216" spans="1:28" ht="15" customHeight="1" x14ac:dyDescent="0.25">
      <c r="A216" s="1">
        <v>214</v>
      </c>
      <c r="B216" s="2" t="s">
        <v>256</v>
      </c>
      <c r="C216" s="5">
        <v>28304092200501</v>
      </c>
      <c r="D216" s="21">
        <f t="shared" si="12"/>
        <v>30415</v>
      </c>
      <c r="E216" s="22">
        <f t="shared" ca="1" si="13"/>
        <v>35</v>
      </c>
      <c r="F216" s="22" t="str">
        <f t="shared" si="14"/>
        <v>أنثى</v>
      </c>
      <c r="G216" s="2" t="str">
        <f t="shared" si="15"/>
        <v xml:space="preserve">بني سويف 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9"/>
    </row>
    <row r="217" spans="1:28" ht="15" customHeight="1" x14ac:dyDescent="0.25">
      <c r="A217" s="1">
        <v>215</v>
      </c>
      <c r="B217" s="2" t="s">
        <v>257</v>
      </c>
      <c r="C217" s="5">
        <v>27502042200511</v>
      </c>
      <c r="D217" s="21">
        <f t="shared" si="12"/>
        <v>27429</v>
      </c>
      <c r="E217" s="22">
        <f t="shared" ca="1" si="13"/>
        <v>43</v>
      </c>
      <c r="F217" s="22" t="str">
        <f t="shared" si="14"/>
        <v>ذكر</v>
      </c>
      <c r="G217" s="2" t="str">
        <f t="shared" si="15"/>
        <v xml:space="preserve">بني سويف </v>
      </c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9"/>
    </row>
    <row r="218" spans="1:28" ht="15" customHeight="1" x14ac:dyDescent="0.25">
      <c r="A218" s="1">
        <v>216</v>
      </c>
      <c r="B218" s="2" t="s">
        <v>258</v>
      </c>
      <c r="C218" s="5">
        <v>29107102200487</v>
      </c>
      <c r="D218" s="21">
        <f t="shared" si="12"/>
        <v>33429</v>
      </c>
      <c r="E218" s="22">
        <f t="shared" ca="1" si="13"/>
        <v>27</v>
      </c>
      <c r="F218" s="22" t="str">
        <f t="shared" si="14"/>
        <v>أنثى</v>
      </c>
      <c r="G218" s="2" t="str">
        <f t="shared" si="15"/>
        <v xml:space="preserve">بني سويف </v>
      </c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9"/>
    </row>
    <row r="219" spans="1:28" ht="15" customHeight="1" x14ac:dyDescent="0.25">
      <c r="A219" s="1">
        <v>217</v>
      </c>
      <c r="B219" s="2" t="s">
        <v>259</v>
      </c>
      <c r="C219" s="5">
        <v>27012072200306</v>
      </c>
      <c r="D219" s="21">
        <f t="shared" si="12"/>
        <v>25909</v>
      </c>
      <c r="E219" s="22">
        <f t="shared" ca="1" si="13"/>
        <v>47</v>
      </c>
      <c r="F219" s="22" t="str">
        <f t="shared" si="14"/>
        <v>أنثى</v>
      </c>
      <c r="G219" s="2" t="str">
        <f t="shared" si="15"/>
        <v xml:space="preserve">بني سويف 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9"/>
    </row>
    <row r="220" spans="1:28" ht="15" customHeight="1" x14ac:dyDescent="0.25">
      <c r="A220" s="1">
        <v>218</v>
      </c>
      <c r="B220" s="29" t="s">
        <v>260</v>
      </c>
      <c r="C220" s="19">
        <v>25206072200938</v>
      </c>
      <c r="D220" s="21">
        <f t="shared" si="12"/>
        <v>19152</v>
      </c>
      <c r="E220" s="22">
        <f t="shared" ca="1" si="13"/>
        <v>66</v>
      </c>
      <c r="F220" s="30" t="str">
        <f t="shared" si="14"/>
        <v>ذكر</v>
      </c>
      <c r="G220" s="2" t="str">
        <f t="shared" si="15"/>
        <v xml:space="preserve">بني سويف </v>
      </c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9"/>
    </row>
    <row r="221" spans="1:28" ht="15" customHeight="1" x14ac:dyDescent="0.25">
      <c r="A221" s="1">
        <v>219</v>
      </c>
      <c r="B221" s="2" t="s">
        <v>261</v>
      </c>
      <c r="C221" s="19">
        <v>2841220102669</v>
      </c>
      <c r="D221" s="21">
        <f t="shared" si="12"/>
        <v>31036</v>
      </c>
      <c r="E221" s="22">
        <f t="shared" ca="1" si="13"/>
        <v>33</v>
      </c>
      <c r="F221" s="22" t="str">
        <f t="shared" si="14"/>
        <v>ذكر</v>
      </c>
      <c r="G221" s="2" t="e">
        <f t="shared" si="15"/>
        <v>#N/A</v>
      </c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9"/>
    </row>
    <row r="222" spans="1:28" ht="15" customHeight="1" x14ac:dyDescent="0.25">
      <c r="A222" s="1">
        <v>220</v>
      </c>
      <c r="B222" s="2" t="s">
        <v>262</v>
      </c>
      <c r="C222" s="5">
        <v>27909182200301</v>
      </c>
      <c r="D222" s="21">
        <f t="shared" si="12"/>
        <v>29116</v>
      </c>
      <c r="E222" s="22">
        <f t="shared" ca="1" si="13"/>
        <v>39</v>
      </c>
      <c r="F222" s="22" t="str">
        <f t="shared" si="14"/>
        <v>أنثى</v>
      </c>
      <c r="G222" s="2" t="str">
        <f t="shared" si="15"/>
        <v xml:space="preserve">بني سويف 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9"/>
    </row>
    <row r="223" spans="1:28" ht="15" customHeight="1" x14ac:dyDescent="0.25">
      <c r="A223" s="1">
        <v>221</v>
      </c>
      <c r="B223" s="2" t="s">
        <v>263</v>
      </c>
      <c r="C223" s="5">
        <v>25610012200223</v>
      </c>
      <c r="D223" s="21">
        <f t="shared" si="12"/>
        <v>20729</v>
      </c>
      <c r="E223" s="22">
        <f t="shared" ca="1" si="13"/>
        <v>62</v>
      </c>
      <c r="F223" s="22" t="str">
        <f t="shared" si="14"/>
        <v>أنثى</v>
      </c>
      <c r="G223" s="2" t="str">
        <f t="shared" si="15"/>
        <v xml:space="preserve">بني سويف </v>
      </c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9"/>
    </row>
    <row r="224" spans="1:28" ht="15" customHeight="1" x14ac:dyDescent="0.25">
      <c r="A224" s="1">
        <v>222</v>
      </c>
      <c r="B224" s="29" t="s">
        <v>264</v>
      </c>
      <c r="C224" s="5">
        <v>26204162200243</v>
      </c>
      <c r="D224" s="21">
        <f t="shared" si="12"/>
        <v>22752</v>
      </c>
      <c r="E224" s="22">
        <f t="shared" ca="1" si="13"/>
        <v>56</v>
      </c>
      <c r="F224" s="22" t="str">
        <f t="shared" si="14"/>
        <v>أنثى</v>
      </c>
      <c r="G224" s="2" t="str">
        <f t="shared" si="15"/>
        <v xml:space="preserve">بني سويف </v>
      </c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9"/>
    </row>
    <row r="225" spans="1:28" ht="15" customHeight="1" x14ac:dyDescent="0.25">
      <c r="A225" s="1">
        <v>223</v>
      </c>
      <c r="B225" s="2" t="s">
        <v>265</v>
      </c>
      <c r="C225" s="19"/>
      <c r="D225" s="21" t="str">
        <f t="shared" si="12"/>
        <v/>
      </c>
      <c r="E225" s="22" t="str">
        <f t="shared" ca="1" si="13"/>
        <v/>
      </c>
      <c r="F225" s="22" t="str">
        <f t="shared" si="14"/>
        <v/>
      </c>
      <c r="G225" s="2" t="str">
        <f t="shared" si="15"/>
        <v/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9"/>
    </row>
    <row r="226" spans="1:28" ht="15" customHeight="1" x14ac:dyDescent="0.25">
      <c r="A226" s="1">
        <v>224</v>
      </c>
      <c r="B226" s="29" t="s">
        <v>266</v>
      </c>
      <c r="C226" s="5">
        <v>24503302200184</v>
      </c>
      <c r="D226" s="21">
        <f t="shared" si="12"/>
        <v>16526</v>
      </c>
      <c r="E226" s="22">
        <f t="shared" ca="1" si="13"/>
        <v>73</v>
      </c>
      <c r="F226" s="22" t="str">
        <f t="shared" si="14"/>
        <v>أنثى</v>
      </c>
      <c r="G226" s="2" t="str">
        <f t="shared" si="15"/>
        <v xml:space="preserve">بني سويف 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9"/>
    </row>
    <row r="227" spans="1:28" ht="15" customHeight="1" x14ac:dyDescent="0.25">
      <c r="A227" s="1">
        <v>225</v>
      </c>
      <c r="B227" s="2" t="s">
        <v>267</v>
      </c>
      <c r="C227" s="19"/>
      <c r="D227" s="21" t="str">
        <f t="shared" si="12"/>
        <v/>
      </c>
      <c r="E227" s="22" t="str">
        <f t="shared" ca="1" si="13"/>
        <v/>
      </c>
      <c r="F227" s="22" t="str">
        <f t="shared" si="14"/>
        <v/>
      </c>
      <c r="G227" s="2" t="str">
        <f t="shared" si="15"/>
        <v/>
      </c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9"/>
    </row>
    <row r="228" spans="1:28" ht="15" customHeight="1" x14ac:dyDescent="0.25">
      <c r="A228" s="1">
        <v>226</v>
      </c>
      <c r="B228" s="2" t="s">
        <v>268</v>
      </c>
      <c r="C228" s="5">
        <v>25405112200783</v>
      </c>
      <c r="D228" s="21">
        <f t="shared" si="12"/>
        <v>19855</v>
      </c>
      <c r="E228" s="22">
        <f t="shared" ca="1" si="13"/>
        <v>64</v>
      </c>
      <c r="F228" s="22" t="str">
        <f t="shared" si="14"/>
        <v>أنثى</v>
      </c>
      <c r="G228" s="2" t="str">
        <f t="shared" si="15"/>
        <v xml:space="preserve">بني سويف </v>
      </c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9"/>
    </row>
    <row r="229" spans="1:28" ht="15" customHeight="1" x14ac:dyDescent="0.25">
      <c r="A229" s="1">
        <v>227</v>
      </c>
      <c r="B229" s="2" t="s">
        <v>269</v>
      </c>
      <c r="C229" s="19"/>
      <c r="D229" s="21" t="str">
        <f t="shared" si="12"/>
        <v/>
      </c>
      <c r="E229" s="22" t="str">
        <f t="shared" ca="1" si="13"/>
        <v/>
      </c>
      <c r="F229" s="22" t="str">
        <f t="shared" si="14"/>
        <v/>
      </c>
      <c r="G229" s="2" t="str">
        <f t="shared" si="15"/>
        <v/>
      </c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9"/>
    </row>
    <row r="230" spans="1:28" ht="15" customHeight="1" x14ac:dyDescent="0.25">
      <c r="A230" s="1">
        <v>228</v>
      </c>
      <c r="B230" s="2"/>
      <c r="C230" s="5"/>
      <c r="D230" s="21" t="str">
        <f t="shared" si="12"/>
        <v/>
      </c>
      <c r="E230" s="22" t="str">
        <f t="shared" ca="1" si="13"/>
        <v/>
      </c>
      <c r="F230" s="22" t="str">
        <f t="shared" si="14"/>
        <v/>
      </c>
      <c r="G230" s="2" t="str">
        <f t="shared" si="15"/>
        <v/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9"/>
    </row>
    <row r="231" spans="1:28" ht="15" customHeight="1" x14ac:dyDescent="0.25">
      <c r="A231" s="1">
        <v>229</v>
      </c>
      <c r="B231" s="2"/>
      <c r="C231" s="5"/>
      <c r="D231" s="21" t="str">
        <f t="shared" si="12"/>
        <v/>
      </c>
      <c r="E231" s="22" t="str">
        <f t="shared" ca="1" si="13"/>
        <v/>
      </c>
      <c r="F231" s="22" t="str">
        <f t="shared" si="14"/>
        <v/>
      </c>
      <c r="G231" s="2" t="str">
        <f t="shared" si="15"/>
        <v/>
      </c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9"/>
    </row>
    <row r="232" spans="1:28" ht="15" customHeight="1" x14ac:dyDescent="0.25">
      <c r="A232" s="1">
        <v>230</v>
      </c>
      <c r="B232" s="2"/>
      <c r="C232" s="5"/>
      <c r="D232" s="21" t="str">
        <f t="shared" si="12"/>
        <v/>
      </c>
      <c r="E232" s="22" t="str">
        <f t="shared" ca="1" si="13"/>
        <v/>
      </c>
      <c r="F232" s="22" t="str">
        <f t="shared" si="14"/>
        <v/>
      </c>
      <c r="G232" s="2" t="str">
        <f t="shared" si="15"/>
        <v/>
      </c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9"/>
    </row>
    <row r="233" spans="1:28" ht="15" customHeight="1" x14ac:dyDescent="0.25">
      <c r="A233" s="1">
        <v>231</v>
      </c>
      <c r="B233" s="2"/>
      <c r="C233" s="5"/>
      <c r="D233" s="21" t="str">
        <f t="shared" si="12"/>
        <v/>
      </c>
      <c r="E233" s="22" t="str">
        <f t="shared" ca="1" si="13"/>
        <v/>
      </c>
      <c r="F233" s="22" t="str">
        <f t="shared" si="14"/>
        <v/>
      </c>
      <c r="G233" s="2" t="str">
        <f t="shared" si="15"/>
        <v/>
      </c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9"/>
    </row>
    <row r="234" spans="1:28" ht="15" customHeight="1" x14ac:dyDescent="0.25">
      <c r="A234" s="1">
        <v>232</v>
      </c>
      <c r="B234" s="2"/>
      <c r="C234" s="5"/>
      <c r="D234" s="21" t="str">
        <f t="shared" si="12"/>
        <v/>
      </c>
      <c r="E234" s="22" t="str">
        <f t="shared" ca="1" si="13"/>
        <v/>
      </c>
      <c r="F234" s="22" t="str">
        <f t="shared" si="14"/>
        <v/>
      </c>
      <c r="G234" s="2" t="str">
        <f t="shared" si="15"/>
        <v/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9"/>
    </row>
    <row r="235" spans="1:28" ht="15" customHeight="1" x14ac:dyDescent="0.25">
      <c r="A235" s="1">
        <v>233</v>
      </c>
      <c r="B235" s="2"/>
      <c r="C235" s="5"/>
      <c r="D235" s="21" t="str">
        <f t="shared" si="12"/>
        <v/>
      </c>
      <c r="E235" s="22" t="str">
        <f t="shared" ca="1" si="13"/>
        <v/>
      </c>
      <c r="F235" s="22" t="str">
        <f t="shared" si="14"/>
        <v/>
      </c>
      <c r="G235" s="2" t="str">
        <f t="shared" si="15"/>
        <v/>
      </c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9"/>
    </row>
    <row r="236" spans="1:28" ht="15" customHeight="1" x14ac:dyDescent="0.25">
      <c r="A236" s="1">
        <v>234</v>
      </c>
      <c r="B236" s="2"/>
      <c r="C236" s="5"/>
      <c r="D236" s="21" t="str">
        <f t="shared" si="12"/>
        <v/>
      </c>
      <c r="E236" s="22" t="str">
        <f t="shared" ca="1" si="13"/>
        <v/>
      </c>
      <c r="F236" s="22" t="str">
        <f t="shared" si="14"/>
        <v/>
      </c>
      <c r="G236" s="2" t="str">
        <f t="shared" si="15"/>
        <v/>
      </c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9"/>
    </row>
    <row r="237" spans="1:28" ht="15" customHeight="1" x14ac:dyDescent="0.25">
      <c r="A237" s="1">
        <v>235</v>
      </c>
      <c r="B237" s="2"/>
      <c r="C237" s="5"/>
      <c r="D237" s="21" t="str">
        <f t="shared" si="12"/>
        <v/>
      </c>
      <c r="E237" s="22" t="str">
        <f t="shared" ca="1" si="13"/>
        <v/>
      </c>
      <c r="F237" s="22" t="str">
        <f t="shared" si="14"/>
        <v/>
      </c>
      <c r="G237" s="2" t="str">
        <f t="shared" si="15"/>
        <v/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9"/>
    </row>
    <row r="238" spans="1:28" ht="15" customHeight="1" x14ac:dyDescent="0.25">
      <c r="A238" s="1">
        <v>236</v>
      </c>
      <c r="B238" s="2"/>
      <c r="C238" s="5"/>
      <c r="D238" s="21" t="str">
        <f t="shared" si="12"/>
        <v/>
      </c>
      <c r="E238" s="22" t="str">
        <f t="shared" ca="1" si="13"/>
        <v/>
      </c>
      <c r="F238" s="22" t="str">
        <f t="shared" si="14"/>
        <v/>
      </c>
      <c r="G238" s="2" t="str">
        <f t="shared" si="15"/>
        <v/>
      </c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9"/>
    </row>
    <row r="239" spans="1:28" ht="15" customHeight="1" x14ac:dyDescent="0.25">
      <c r="A239" s="1">
        <v>237</v>
      </c>
      <c r="B239" s="2"/>
      <c r="C239" s="5"/>
      <c r="D239" s="21" t="str">
        <f t="shared" si="12"/>
        <v/>
      </c>
      <c r="E239" s="22" t="str">
        <f t="shared" ca="1" si="13"/>
        <v/>
      </c>
      <c r="F239" s="22" t="str">
        <f t="shared" si="14"/>
        <v/>
      </c>
      <c r="G239" s="2" t="str">
        <f t="shared" si="15"/>
        <v/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9"/>
    </row>
    <row r="240" spans="1:28" ht="15" customHeight="1" x14ac:dyDescent="0.25">
      <c r="A240" s="1">
        <v>238</v>
      </c>
      <c r="B240" s="2"/>
      <c r="C240" s="5"/>
      <c r="D240" s="21" t="str">
        <f t="shared" si="12"/>
        <v/>
      </c>
      <c r="E240" s="22" t="str">
        <f t="shared" ca="1" si="13"/>
        <v/>
      </c>
      <c r="F240" s="22" t="str">
        <f t="shared" si="14"/>
        <v/>
      </c>
      <c r="G240" s="2" t="str">
        <f t="shared" si="15"/>
        <v/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9"/>
    </row>
    <row r="241" spans="1:28" ht="15" customHeight="1" x14ac:dyDescent="0.25">
      <c r="A241" s="1">
        <v>239</v>
      </c>
      <c r="B241" s="2"/>
      <c r="C241" s="5"/>
      <c r="D241" s="21" t="str">
        <f t="shared" si="12"/>
        <v/>
      </c>
      <c r="E241" s="22" t="str">
        <f t="shared" ca="1" si="13"/>
        <v/>
      </c>
      <c r="F241" s="22" t="str">
        <f t="shared" si="14"/>
        <v/>
      </c>
      <c r="G241" s="2" t="str">
        <f t="shared" si="15"/>
        <v/>
      </c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9"/>
    </row>
    <row r="242" spans="1:28" ht="15" customHeight="1" x14ac:dyDescent="0.25">
      <c r="A242" s="1">
        <v>240</v>
      </c>
      <c r="B242" s="2"/>
      <c r="C242" s="5"/>
      <c r="D242" s="21" t="str">
        <f t="shared" si="12"/>
        <v/>
      </c>
      <c r="E242" s="22" t="str">
        <f t="shared" ca="1" si="13"/>
        <v/>
      </c>
      <c r="F242" s="22" t="str">
        <f t="shared" si="14"/>
        <v/>
      </c>
      <c r="G242" s="2" t="str">
        <f t="shared" si="15"/>
        <v/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9"/>
    </row>
    <row r="243" spans="1:28" ht="15" customHeight="1" x14ac:dyDescent="0.25">
      <c r="A243" s="1">
        <v>241</v>
      </c>
      <c r="B243" s="2"/>
      <c r="C243" s="5"/>
      <c r="D243" s="21" t="str">
        <f t="shared" si="12"/>
        <v/>
      </c>
      <c r="E243" s="22" t="str">
        <f t="shared" ca="1" si="13"/>
        <v/>
      </c>
      <c r="F243" s="22" t="str">
        <f t="shared" si="14"/>
        <v/>
      </c>
      <c r="G243" s="2" t="str">
        <f t="shared" si="15"/>
        <v/>
      </c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9"/>
    </row>
    <row r="244" spans="1:28" ht="15" customHeight="1" x14ac:dyDescent="0.25">
      <c r="A244" s="1">
        <v>242</v>
      </c>
      <c r="B244" s="2"/>
      <c r="C244" s="5"/>
      <c r="D244" s="21" t="str">
        <f t="shared" si="12"/>
        <v/>
      </c>
      <c r="E244" s="22" t="str">
        <f t="shared" ca="1" si="13"/>
        <v/>
      </c>
      <c r="F244" s="22" t="str">
        <f t="shared" si="14"/>
        <v/>
      </c>
      <c r="G244" s="2" t="str">
        <f t="shared" si="15"/>
        <v/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9"/>
    </row>
    <row r="245" spans="1:28" ht="15" customHeight="1" x14ac:dyDescent="0.25">
      <c r="A245" s="1">
        <v>243</v>
      </c>
      <c r="B245" s="2"/>
      <c r="C245" s="5"/>
      <c r="D245" s="21" t="str">
        <f t="shared" si="12"/>
        <v/>
      </c>
      <c r="E245" s="22" t="str">
        <f t="shared" ca="1" si="13"/>
        <v/>
      </c>
      <c r="F245" s="22" t="str">
        <f t="shared" si="14"/>
        <v/>
      </c>
      <c r="G245" s="2" t="str">
        <f t="shared" si="15"/>
        <v/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9"/>
    </row>
    <row r="246" spans="1:28" ht="15" customHeight="1" x14ac:dyDescent="0.25">
      <c r="A246" s="1">
        <v>244</v>
      </c>
      <c r="B246" s="2"/>
      <c r="C246" s="5"/>
      <c r="D246" s="21" t="str">
        <f t="shared" si="12"/>
        <v/>
      </c>
      <c r="E246" s="22" t="str">
        <f t="shared" ca="1" si="13"/>
        <v/>
      </c>
      <c r="F246" s="22" t="str">
        <f t="shared" si="14"/>
        <v/>
      </c>
      <c r="G246" s="2" t="str">
        <f t="shared" si="15"/>
        <v/>
      </c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9"/>
    </row>
    <row r="247" spans="1:28" ht="15" customHeight="1" x14ac:dyDescent="0.25">
      <c r="A247" s="1">
        <v>245</v>
      </c>
      <c r="B247" s="2"/>
      <c r="C247" s="5"/>
      <c r="D247" s="21" t="str">
        <f t="shared" si="12"/>
        <v/>
      </c>
      <c r="E247" s="22" t="str">
        <f t="shared" ca="1" si="13"/>
        <v/>
      </c>
      <c r="F247" s="22" t="str">
        <f t="shared" si="14"/>
        <v/>
      </c>
      <c r="G247" s="2" t="str">
        <f t="shared" si="15"/>
        <v/>
      </c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9"/>
    </row>
    <row r="248" spans="1:28" ht="15" customHeight="1" x14ac:dyDescent="0.25">
      <c r="A248" s="1">
        <v>246</v>
      </c>
      <c r="B248" s="2"/>
      <c r="C248" s="5"/>
      <c r="D248" s="21" t="str">
        <f t="shared" si="12"/>
        <v/>
      </c>
      <c r="E248" s="22" t="str">
        <f t="shared" ca="1" si="13"/>
        <v/>
      </c>
      <c r="F248" s="22" t="str">
        <f t="shared" si="14"/>
        <v/>
      </c>
      <c r="G248" s="2" t="str">
        <f t="shared" si="15"/>
        <v/>
      </c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9"/>
    </row>
    <row r="249" spans="1:28" ht="15" customHeight="1" x14ac:dyDescent="0.25">
      <c r="A249" s="1">
        <v>247</v>
      </c>
      <c r="B249" s="2"/>
      <c r="C249" s="5"/>
      <c r="D249" s="21" t="str">
        <f t="shared" si="12"/>
        <v/>
      </c>
      <c r="E249" s="22" t="str">
        <f t="shared" ca="1" si="13"/>
        <v/>
      </c>
      <c r="F249" s="22" t="str">
        <f t="shared" si="14"/>
        <v/>
      </c>
      <c r="G249" s="2" t="str">
        <f t="shared" si="15"/>
        <v/>
      </c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9"/>
    </row>
    <row r="250" spans="1:28" ht="15" customHeight="1" x14ac:dyDescent="0.25">
      <c r="A250" s="1">
        <v>248</v>
      </c>
      <c r="B250" s="2"/>
      <c r="C250" s="5"/>
      <c r="D250" s="21" t="str">
        <f t="shared" si="12"/>
        <v/>
      </c>
      <c r="E250" s="22" t="str">
        <f t="shared" ca="1" si="13"/>
        <v/>
      </c>
      <c r="F250" s="22" t="str">
        <f t="shared" si="14"/>
        <v/>
      </c>
      <c r="G250" s="2" t="str">
        <f t="shared" si="15"/>
        <v/>
      </c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9"/>
    </row>
    <row r="251" spans="1:28" ht="15" customHeight="1" x14ac:dyDescent="0.25">
      <c r="A251" s="1">
        <v>249</v>
      </c>
      <c r="B251" s="2"/>
      <c r="C251" s="5"/>
      <c r="D251" s="21" t="str">
        <f t="shared" si="12"/>
        <v/>
      </c>
      <c r="E251" s="22" t="str">
        <f t="shared" ca="1" si="13"/>
        <v/>
      </c>
      <c r="F251" s="22" t="str">
        <f t="shared" si="14"/>
        <v/>
      </c>
      <c r="G251" s="2" t="str">
        <f t="shared" si="15"/>
        <v/>
      </c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9"/>
    </row>
    <row r="252" spans="1:28" ht="15" customHeight="1" x14ac:dyDescent="0.25">
      <c r="A252" s="1">
        <v>250</v>
      </c>
      <c r="B252" s="2"/>
      <c r="C252" s="5"/>
      <c r="D252" s="21" t="str">
        <f t="shared" si="12"/>
        <v/>
      </c>
      <c r="E252" s="22" t="str">
        <f t="shared" ca="1" si="13"/>
        <v/>
      </c>
      <c r="F252" s="22" t="str">
        <f t="shared" si="14"/>
        <v/>
      </c>
      <c r="G252" s="2" t="str">
        <f t="shared" si="15"/>
        <v/>
      </c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9"/>
    </row>
    <row r="253" spans="1:28" ht="15" customHeight="1" x14ac:dyDescent="0.25">
      <c r="A253" s="1">
        <v>251</v>
      </c>
      <c r="B253" s="2"/>
      <c r="C253" s="5"/>
      <c r="D253" s="21" t="str">
        <f t="shared" si="12"/>
        <v/>
      </c>
      <c r="E253" s="22" t="str">
        <f t="shared" ca="1" si="13"/>
        <v/>
      </c>
      <c r="F253" s="22" t="str">
        <f t="shared" si="14"/>
        <v/>
      </c>
      <c r="G253" s="2" t="str">
        <f t="shared" si="15"/>
        <v/>
      </c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9"/>
    </row>
    <row r="254" spans="1:28" ht="15" customHeight="1" x14ac:dyDescent="0.25">
      <c r="A254" s="1">
        <v>252</v>
      </c>
      <c r="B254" s="2"/>
      <c r="C254" s="5"/>
      <c r="D254" s="21" t="str">
        <f t="shared" si="12"/>
        <v/>
      </c>
      <c r="E254" s="22" t="str">
        <f t="shared" ca="1" si="13"/>
        <v/>
      </c>
      <c r="F254" s="22" t="str">
        <f t="shared" si="14"/>
        <v/>
      </c>
      <c r="G254" s="2" t="str">
        <f t="shared" si="15"/>
        <v/>
      </c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9"/>
    </row>
    <row r="255" spans="1:28" ht="15" customHeight="1" x14ac:dyDescent="0.25">
      <c r="A255" s="1">
        <v>253</v>
      </c>
      <c r="B255" s="2"/>
      <c r="C255" s="5"/>
      <c r="D255" s="21" t="str">
        <f t="shared" si="12"/>
        <v/>
      </c>
      <c r="E255" s="22" t="str">
        <f t="shared" ca="1" si="13"/>
        <v/>
      </c>
      <c r="F255" s="22" t="str">
        <f t="shared" si="14"/>
        <v/>
      </c>
      <c r="G255" s="2" t="str">
        <f t="shared" si="15"/>
        <v/>
      </c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9"/>
    </row>
    <row r="256" spans="1:28" ht="15" customHeight="1" x14ac:dyDescent="0.25">
      <c r="A256" s="1">
        <v>254</v>
      </c>
      <c r="B256" s="2"/>
      <c r="C256" s="5"/>
      <c r="D256" s="21" t="str">
        <f t="shared" si="12"/>
        <v/>
      </c>
      <c r="E256" s="22" t="str">
        <f t="shared" ca="1" si="13"/>
        <v/>
      </c>
      <c r="F256" s="22" t="str">
        <f t="shared" si="14"/>
        <v/>
      </c>
      <c r="G256" s="2" t="str">
        <f t="shared" si="15"/>
        <v/>
      </c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9"/>
    </row>
    <row r="257" spans="1:28" ht="15" customHeight="1" x14ac:dyDescent="0.25">
      <c r="A257" s="1">
        <v>255</v>
      </c>
      <c r="B257" s="2"/>
      <c r="C257" s="5"/>
      <c r="D257" s="21" t="str">
        <f t="shared" si="12"/>
        <v/>
      </c>
      <c r="E257" s="22" t="str">
        <f t="shared" ca="1" si="13"/>
        <v/>
      </c>
      <c r="F257" s="22" t="str">
        <f t="shared" si="14"/>
        <v/>
      </c>
      <c r="G257" s="2" t="str">
        <f t="shared" si="15"/>
        <v/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9"/>
    </row>
    <row r="258" spans="1:28" ht="15" customHeight="1" x14ac:dyDescent="0.25">
      <c r="A258" s="1">
        <v>256</v>
      </c>
      <c r="B258" s="2"/>
      <c r="C258" s="5"/>
      <c r="D258" s="21" t="str">
        <f t="shared" si="12"/>
        <v/>
      </c>
      <c r="E258" s="22" t="str">
        <f t="shared" ca="1" si="13"/>
        <v/>
      </c>
      <c r="F258" s="22" t="str">
        <f t="shared" si="14"/>
        <v/>
      </c>
      <c r="G258" s="2" t="str">
        <f t="shared" si="15"/>
        <v/>
      </c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9"/>
    </row>
    <row r="259" spans="1:28" ht="15" customHeight="1" x14ac:dyDescent="0.25">
      <c r="A259" s="1">
        <v>257</v>
      </c>
      <c r="B259" s="2"/>
      <c r="C259" s="5"/>
      <c r="D259" s="21" t="str">
        <f t="shared" si="12"/>
        <v/>
      </c>
      <c r="E259" s="22" t="str">
        <f t="shared" ca="1" si="13"/>
        <v/>
      </c>
      <c r="F259" s="22" t="str">
        <f t="shared" si="14"/>
        <v/>
      </c>
      <c r="G259" s="2" t="str">
        <f t="shared" si="15"/>
        <v/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9"/>
    </row>
    <row r="260" spans="1:28" ht="15" customHeight="1" x14ac:dyDescent="0.25">
      <c r="A260" s="1">
        <v>258</v>
      </c>
      <c r="B260" s="2"/>
      <c r="C260" s="5"/>
      <c r="D260" s="21" t="str">
        <f t="shared" ref="D260:D300" si="16">IF(C260&lt;&gt;"",(DATE(IF(LEFT(C260,1)*1=3,20,19)&amp;MID(C260,2,2),MID(C260,4,2),MID(C260,6,2))),"")</f>
        <v/>
      </c>
      <c r="E260" s="22" t="str">
        <f t="shared" ref="E260:E300" ca="1" si="17">IF(C260&lt;&gt;"",(DATEDIF(D260,NOW(),"Y")),"")</f>
        <v/>
      </c>
      <c r="F260" s="22" t="str">
        <f t="shared" ref="F260:F300" si="18">IF(C260&lt;&gt;"",(IF(ISODD(MID(C260,13,1)),"ذكر","أنثى")),"")</f>
        <v/>
      </c>
      <c r="G260" s="2" t="str">
        <f t="shared" ref="G260:G300" si="19">IF(C260&lt;&gt;"",(VLOOKUP(MID(C260,8,2)*1,$AA$2:$AB$29,2,FALSE)),"")</f>
        <v/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9"/>
    </row>
    <row r="261" spans="1:28" ht="15" customHeight="1" x14ac:dyDescent="0.25">
      <c r="A261" s="1">
        <v>259</v>
      </c>
      <c r="B261" s="2"/>
      <c r="C261" s="5"/>
      <c r="D261" s="21" t="str">
        <f t="shared" si="16"/>
        <v/>
      </c>
      <c r="E261" s="22" t="str">
        <f t="shared" ca="1" si="17"/>
        <v/>
      </c>
      <c r="F261" s="22" t="str">
        <f t="shared" si="18"/>
        <v/>
      </c>
      <c r="G261" s="2" t="str">
        <f t="shared" si="19"/>
        <v/>
      </c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9"/>
    </row>
    <row r="262" spans="1:28" ht="15" customHeight="1" x14ac:dyDescent="0.25">
      <c r="A262" s="1">
        <v>260</v>
      </c>
      <c r="B262" s="2"/>
      <c r="C262" s="5"/>
      <c r="D262" s="21" t="str">
        <f t="shared" si="16"/>
        <v/>
      </c>
      <c r="E262" s="22" t="str">
        <f t="shared" ca="1" si="17"/>
        <v/>
      </c>
      <c r="F262" s="22" t="str">
        <f t="shared" si="18"/>
        <v/>
      </c>
      <c r="G262" s="2" t="str">
        <f t="shared" si="19"/>
        <v/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9"/>
    </row>
    <row r="263" spans="1:28" ht="15" customHeight="1" x14ac:dyDescent="0.25">
      <c r="A263" s="1">
        <v>261</v>
      </c>
      <c r="B263" s="2"/>
      <c r="C263" s="5"/>
      <c r="D263" s="21" t="str">
        <f t="shared" si="16"/>
        <v/>
      </c>
      <c r="E263" s="22" t="str">
        <f t="shared" ca="1" si="17"/>
        <v/>
      </c>
      <c r="F263" s="22" t="str">
        <f t="shared" si="18"/>
        <v/>
      </c>
      <c r="G263" s="2" t="str">
        <f t="shared" si="19"/>
        <v/>
      </c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9"/>
    </row>
    <row r="264" spans="1:28" ht="15" customHeight="1" x14ac:dyDescent="0.25">
      <c r="A264" s="1">
        <v>262</v>
      </c>
      <c r="B264" s="2"/>
      <c r="C264" s="5"/>
      <c r="D264" s="21" t="str">
        <f t="shared" si="16"/>
        <v/>
      </c>
      <c r="E264" s="22" t="str">
        <f t="shared" ca="1" si="17"/>
        <v/>
      </c>
      <c r="F264" s="22" t="str">
        <f t="shared" si="18"/>
        <v/>
      </c>
      <c r="G264" s="2" t="str">
        <f t="shared" si="19"/>
        <v/>
      </c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9"/>
    </row>
    <row r="265" spans="1:28" ht="15" customHeight="1" x14ac:dyDescent="0.25">
      <c r="A265" s="1">
        <v>263</v>
      </c>
      <c r="B265" s="2"/>
      <c r="C265" s="5"/>
      <c r="D265" s="21" t="str">
        <f t="shared" si="16"/>
        <v/>
      </c>
      <c r="E265" s="22" t="str">
        <f t="shared" ca="1" si="17"/>
        <v/>
      </c>
      <c r="F265" s="22" t="str">
        <f t="shared" si="18"/>
        <v/>
      </c>
      <c r="G265" s="2" t="str">
        <f t="shared" si="19"/>
        <v/>
      </c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9"/>
    </row>
    <row r="266" spans="1:28" ht="15" customHeight="1" x14ac:dyDescent="0.25">
      <c r="A266" s="1">
        <v>264</v>
      </c>
      <c r="B266" s="2"/>
      <c r="C266" s="5"/>
      <c r="D266" s="21" t="str">
        <f t="shared" si="16"/>
        <v/>
      </c>
      <c r="E266" s="22" t="str">
        <f t="shared" ca="1" si="17"/>
        <v/>
      </c>
      <c r="F266" s="22" t="str">
        <f t="shared" si="18"/>
        <v/>
      </c>
      <c r="G266" s="2" t="str">
        <f t="shared" si="19"/>
        <v/>
      </c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9"/>
    </row>
    <row r="267" spans="1:28" ht="15" customHeight="1" x14ac:dyDescent="0.25">
      <c r="A267" s="1">
        <v>265</v>
      </c>
      <c r="B267" s="2"/>
      <c r="C267" s="5"/>
      <c r="D267" s="21" t="str">
        <f t="shared" si="16"/>
        <v/>
      </c>
      <c r="E267" s="22" t="str">
        <f t="shared" ca="1" si="17"/>
        <v/>
      </c>
      <c r="F267" s="22" t="str">
        <f t="shared" si="18"/>
        <v/>
      </c>
      <c r="G267" s="2" t="str">
        <f t="shared" si="19"/>
        <v/>
      </c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9"/>
    </row>
    <row r="268" spans="1:28" ht="15" customHeight="1" x14ac:dyDescent="0.25">
      <c r="A268" s="1">
        <v>266</v>
      </c>
      <c r="B268" s="2"/>
      <c r="C268" s="5"/>
      <c r="D268" s="21" t="str">
        <f t="shared" si="16"/>
        <v/>
      </c>
      <c r="E268" s="22" t="str">
        <f t="shared" ca="1" si="17"/>
        <v/>
      </c>
      <c r="F268" s="22" t="str">
        <f t="shared" si="18"/>
        <v/>
      </c>
      <c r="G268" s="2" t="str">
        <f t="shared" si="19"/>
        <v/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9"/>
    </row>
    <row r="269" spans="1:28" ht="15" customHeight="1" x14ac:dyDescent="0.25">
      <c r="A269" s="1">
        <v>267</v>
      </c>
      <c r="B269" s="2"/>
      <c r="C269" s="5"/>
      <c r="D269" s="21" t="str">
        <f t="shared" si="16"/>
        <v/>
      </c>
      <c r="E269" s="22" t="str">
        <f t="shared" ca="1" si="17"/>
        <v/>
      </c>
      <c r="F269" s="22" t="str">
        <f t="shared" si="18"/>
        <v/>
      </c>
      <c r="G269" s="2" t="str">
        <f t="shared" si="19"/>
        <v/>
      </c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9"/>
    </row>
    <row r="270" spans="1:28" ht="15" customHeight="1" x14ac:dyDescent="0.25">
      <c r="A270" s="1">
        <v>268</v>
      </c>
      <c r="B270" s="2"/>
      <c r="C270" s="5"/>
      <c r="D270" s="21" t="str">
        <f t="shared" si="16"/>
        <v/>
      </c>
      <c r="E270" s="22" t="str">
        <f t="shared" ca="1" si="17"/>
        <v/>
      </c>
      <c r="F270" s="22" t="str">
        <f t="shared" si="18"/>
        <v/>
      </c>
      <c r="G270" s="2" t="str">
        <f t="shared" si="19"/>
        <v/>
      </c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9"/>
    </row>
    <row r="271" spans="1:28" ht="15" customHeight="1" x14ac:dyDescent="0.25">
      <c r="A271" s="1">
        <v>269</v>
      </c>
      <c r="B271" s="2"/>
      <c r="C271" s="5"/>
      <c r="D271" s="21" t="str">
        <f t="shared" si="16"/>
        <v/>
      </c>
      <c r="E271" s="22" t="str">
        <f t="shared" ca="1" si="17"/>
        <v/>
      </c>
      <c r="F271" s="22" t="str">
        <f t="shared" si="18"/>
        <v/>
      </c>
      <c r="G271" s="2" t="str">
        <f t="shared" si="19"/>
        <v/>
      </c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9"/>
    </row>
    <row r="272" spans="1:28" ht="15" customHeight="1" x14ac:dyDescent="0.25">
      <c r="A272" s="1">
        <v>270</v>
      </c>
      <c r="B272" s="2"/>
      <c r="C272" s="5"/>
      <c r="D272" s="21" t="str">
        <f t="shared" si="16"/>
        <v/>
      </c>
      <c r="E272" s="22" t="str">
        <f t="shared" ca="1" si="17"/>
        <v/>
      </c>
      <c r="F272" s="22" t="str">
        <f t="shared" si="18"/>
        <v/>
      </c>
      <c r="G272" s="2" t="str">
        <f t="shared" si="19"/>
        <v/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9"/>
    </row>
    <row r="273" spans="1:28" ht="15" customHeight="1" x14ac:dyDescent="0.25">
      <c r="A273" s="1">
        <v>271</v>
      </c>
      <c r="B273" s="2"/>
      <c r="C273" s="5"/>
      <c r="D273" s="21" t="str">
        <f t="shared" si="16"/>
        <v/>
      </c>
      <c r="E273" s="22" t="str">
        <f t="shared" ca="1" si="17"/>
        <v/>
      </c>
      <c r="F273" s="22" t="str">
        <f t="shared" si="18"/>
        <v/>
      </c>
      <c r="G273" s="2" t="str">
        <f t="shared" si="19"/>
        <v/>
      </c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9"/>
    </row>
    <row r="274" spans="1:28" ht="15" customHeight="1" x14ac:dyDescent="0.25">
      <c r="A274" s="1">
        <v>272</v>
      </c>
      <c r="B274" s="2"/>
      <c r="C274" s="5"/>
      <c r="D274" s="21" t="str">
        <f t="shared" si="16"/>
        <v/>
      </c>
      <c r="E274" s="22" t="str">
        <f t="shared" ca="1" si="17"/>
        <v/>
      </c>
      <c r="F274" s="22" t="str">
        <f t="shared" si="18"/>
        <v/>
      </c>
      <c r="G274" s="2" t="str">
        <f t="shared" si="19"/>
        <v/>
      </c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9"/>
    </row>
    <row r="275" spans="1:28" ht="15" customHeight="1" x14ac:dyDescent="0.25">
      <c r="A275" s="1">
        <v>273</v>
      </c>
      <c r="B275" s="2"/>
      <c r="C275" s="5"/>
      <c r="D275" s="21" t="str">
        <f t="shared" si="16"/>
        <v/>
      </c>
      <c r="E275" s="22" t="str">
        <f t="shared" ca="1" si="17"/>
        <v/>
      </c>
      <c r="F275" s="22" t="str">
        <f t="shared" si="18"/>
        <v/>
      </c>
      <c r="G275" s="2" t="str">
        <f t="shared" si="19"/>
        <v/>
      </c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9"/>
    </row>
    <row r="276" spans="1:28" ht="15" customHeight="1" x14ac:dyDescent="0.25">
      <c r="A276" s="1">
        <v>274</v>
      </c>
      <c r="B276" s="2"/>
      <c r="C276" s="5"/>
      <c r="D276" s="21" t="str">
        <f t="shared" si="16"/>
        <v/>
      </c>
      <c r="E276" s="22" t="str">
        <f t="shared" ca="1" si="17"/>
        <v/>
      </c>
      <c r="F276" s="22" t="str">
        <f t="shared" si="18"/>
        <v/>
      </c>
      <c r="G276" s="2" t="str">
        <f t="shared" si="19"/>
        <v/>
      </c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9"/>
    </row>
    <row r="277" spans="1:28" ht="15" customHeight="1" x14ac:dyDescent="0.25">
      <c r="A277" s="1">
        <v>275</v>
      </c>
      <c r="B277" s="2"/>
      <c r="C277" s="5"/>
      <c r="D277" s="21" t="str">
        <f t="shared" si="16"/>
        <v/>
      </c>
      <c r="E277" s="22" t="str">
        <f t="shared" ca="1" si="17"/>
        <v/>
      </c>
      <c r="F277" s="22" t="str">
        <f t="shared" si="18"/>
        <v/>
      </c>
      <c r="G277" s="2" t="str">
        <f t="shared" si="19"/>
        <v/>
      </c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9"/>
    </row>
    <row r="278" spans="1:28" ht="15" customHeight="1" x14ac:dyDescent="0.25">
      <c r="A278" s="1">
        <v>276</v>
      </c>
      <c r="B278" s="2"/>
      <c r="C278" s="5"/>
      <c r="D278" s="21" t="str">
        <f t="shared" si="16"/>
        <v/>
      </c>
      <c r="E278" s="22" t="str">
        <f t="shared" ca="1" si="17"/>
        <v/>
      </c>
      <c r="F278" s="22" t="str">
        <f t="shared" si="18"/>
        <v/>
      </c>
      <c r="G278" s="2" t="str">
        <f t="shared" si="19"/>
        <v/>
      </c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9"/>
    </row>
    <row r="279" spans="1:28" ht="15" customHeight="1" x14ac:dyDescent="0.25">
      <c r="A279" s="1">
        <v>277</v>
      </c>
      <c r="B279" s="2"/>
      <c r="C279" s="5"/>
      <c r="D279" s="21" t="str">
        <f t="shared" si="16"/>
        <v/>
      </c>
      <c r="E279" s="22" t="str">
        <f t="shared" ca="1" si="17"/>
        <v/>
      </c>
      <c r="F279" s="22" t="str">
        <f t="shared" si="18"/>
        <v/>
      </c>
      <c r="G279" s="2" t="str">
        <f t="shared" si="19"/>
        <v/>
      </c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9"/>
    </row>
    <row r="280" spans="1:28" ht="15" customHeight="1" x14ac:dyDescent="0.25">
      <c r="A280" s="1">
        <v>278</v>
      </c>
      <c r="B280" s="2"/>
      <c r="C280" s="5"/>
      <c r="D280" s="21" t="str">
        <f t="shared" si="16"/>
        <v/>
      </c>
      <c r="E280" s="22" t="str">
        <f t="shared" ca="1" si="17"/>
        <v/>
      </c>
      <c r="F280" s="22" t="str">
        <f t="shared" si="18"/>
        <v/>
      </c>
      <c r="G280" s="2" t="str">
        <f t="shared" si="19"/>
        <v/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9"/>
    </row>
    <row r="281" spans="1:28" ht="15" customHeight="1" x14ac:dyDescent="0.25">
      <c r="A281" s="1">
        <v>279</v>
      </c>
      <c r="B281" s="2"/>
      <c r="C281" s="5"/>
      <c r="D281" s="21" t="str">
        <f t="shared" si="16"/>
        <v/>
      </c>
      <c r="E281" s="22" t="str">
        <f t="shared" ca="1" si="17"/>
        <v/>
      </c>
      <c r="F281" s="22" t="str">
        <f t="shared" si="18"/>
        <v/>
      </c>
      <c r="G281" s="2" t="str">
        <f t="shared" si="19"/>
        <v/>
      </c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9"/>
    </row>
    <row r="282" spans="1:28" ht="15" customHeight="1" x14ac:dyDescent="0.25">
      <c r="A282" s="1">
        <v>280</v>
      </c>
      <c r="B282" s="2"/>
      <c r="C282" s="5"/>
      <c r="D282" s="21" t="str">
        <f t="shared" si="16"/>
        <v/>
      </c>
      <c r="E282" s="22" t="str">
        <f t="shared" ca="1" si="17"/>
        <v/>
      </c>
      <c r="F282" s="22" t="str">
        <f t="shared" si="18"/>
        <v/>
      </c>
      <c r="G282" s="2" t="str">
        <f t="shared" si="19"/>
        <v/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9"/>
    </row>
    <row r="283" spans="1:28" ht="15" customHeight="1" x14ac:dyDescent="0.25">
      <c r="A283" s="1">
        <v>281</v>
      </c>
      <c r="B283" s="2"/>
      <c r="C283" s="5"/>
      <c r="D283" s="21" t="str">
        <f t="shared" si="16"/>
        <v/>
      </c>
      <c r="E283" s="22" t="str">
        <f t="shared" ca="1" si="17"/>
        <v/>
      </c>
      <c r="F283" s="22" t="str">
        <f t="shared" si="18"/>
        <v/>
      </c>
      <c r="G283" s="2" t="str">
        <f t="shared" si="19"/>
        <v/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9"/>
    </row>
    <row r="284" spans="1:28" ht="15" customHeight="1" x14ac:dyDescent="0.25">
      <c r="A284" s="1">
        <v>282</v>
      </c>
      <c r="B284" s="2"/>
      <c r="C284" s="5"/>
      <c r="D284" s="21" t="str">
        <f t="shared" si="16"/>
        <v/>
      </c>
      <c r="E284" s="22" t="str">
        <f t="shared" ca="1" si="17"/>
        <v/>
      </c>
      <c r="F284" s="22" t="str">
        <f t="shared" si="18"/>
        <v/>
      </c>
      <c r="G284" s="2" t="str">
        <f t="shared" si="19"/>
        <v/>
      </c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9"/>
    </row>
    <row r="285" spans="1:28" ht="15" customHeight="1" x14ac:dyDescent="0.25">
      <c r="A285" s="1">
        <v>283</v>
      </c>
      <c r="B285" s="2"/>
      <c r="C285" s="5"/>
      <c r="D285" s="21" t="str">
        <f t="shared" si="16"/>
        <v/>
      </c>
      <c r="E285" s="22" t="str">
        <f t="shared" ca="1" si="17"/>
        <v/>
      </c>
      <c r="F285" s="22" t="str">
        <f t="shared" si="18"/>
        <v/>
      </c>
      <c r="G285" s="2" t="str">
        <f t="shared" si="19"/>
        <v/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9"/>
    </row>
    <row r="286" spans="1:28" ht="15" customHeight="1" x14ac:dyDescent="0.25">
      <c r="A286" s="1">
        <v>284</v>
      </c>
      <c r="B286" s="2"/>
      <c r="C286" s="5"/>
      <c r="D286" s="21" t="str">
        <f t="shared" si="16"/>
        <v/>
      </c>
      <c r="E286" s="22" t="str">
        <f t="shared" ca="1" si="17"/>
        <v/>
      </c>
      <c r="F286" s="22" t="str">
        <f t="shared" si="18"/>
        <v/>
      </c>
      <c r="G286" s="2" t="str">
        <f t="shared" si="19"/>
        <v/>
      </c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9"/>
    </row>
    <row r="287" spans="1:28" ht="15" customHeight="1" x14ac:dyDescent="0.25">
      <c r="A287" s="1">
        <v>285</v>
      </c>
      <c r="B287" s="2"/>
      <c r="C287" s="5"/>
      <c r="D287" s="21" t="str">
        <f t="shared" si="16"/>
        <v/>
      </c>
      <c r="E287" s="22" t="str">
        <f t="shared" ca="1" si="17"/>
        <v/>
      </c>
      <c r="F287" s="22" t="str">
        <f t="shared" si="18"/>
        <v/>
      </c>
      <c r="G287" s="2" t="str">
        <f t="shared" si="19"/>
        <v/>
      </c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9"/>
    </row>
    <row r="288" spans="1:28" ht="15" customHeight="1" x14ac:dyDescent="0.25">
      <c r="A288" s="1">
        <v>286</v>
      </c>
      <c r="B288" s="2"/>
      <c r="C288" s="5"/>
      <c r="D288" s="21" t="str">
        <f t="shared" si="16"/>
        <v/>
      </c>
      <c r="E288" s="22" t="str">
        <f t="shared" ca="1" si="17"/>
        <v/>
      </c>
      <c r="F288" s="22" t="str">
        <f t="shared" si="18"/>
        <v/>
      </c>
      <c r="G288" s="2" t="str">
        <f t="shared" si="19"/>
        <v/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9"/>
    </row>
    <row r="289" spans="1:28" ht="15" customHeight="1" x14ac:dyDescent="0.25">
      <c r="A289" s="1">
        <v>287</v>
      </c>
      <c r="B289" s="2"/>
      <c r="C289" s="5"/>
      <c r="D289" s="21" t="str">
        <f t="shared" si="16"/>
        <v/>
      </c>
      <c r="E289" s="22" t="str">
        <f t="shared" ca="1" si="17"/>
        <v/>
      </c>
      <c r="F289" s="22" t="str">
        <f t="shared" si="18"/>
        <v/>
      </c>
      <c r="G289" s="2" t="str">
        <f t="shared" si="19"/>
        <v/>
      </c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9"/>
    </row>
    <row r="290" spans="1:28" ht="15" customHeight="1" x14ac:dyDescent="0.25">
      <c r="A290" s="1">
        <v>288</v>
      </c>
      <c r="B290" s="2"/>
      <c r="C290" s="5"/>
      <c r="D290" s="21" t="str">
        <f t="shared" si="16"/>
        <v/>
      </c>
      <c r="E290" s="22" t="str">
        <f t="shared" ca="1" si="17"/>
        <v/>
      </c>
      <c r="F290" s="22" t="str">
        <f t="shared" si="18"/>
        <v/>
      </c>
      <c r="G290" s="2" t="str">
        <f t="shared" si="19"/>
        <v/>
      </c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9"/>
    </row>
    <row r="291" spans="1:28" ht="15" customHeight="1" x14ac:dyDescent="0.25">
      <c r="A291" s="1">
        <v>289</v>
      </c>
      <c r="B291" s="2"/>
      <c r="C291" s="5"/>
      <c r="D291" s="21" t="str">
        <f t="shared" si="16"/>
        <v/>
      </c>
      <c r="E291" s="22" t="str">
        <f t="shared" ca="1" si="17"/>
        <v/>
      </c>
      <c r="F291" s="22" t="str">
        <f t="shared" si="18"/>
        <v/>
      </c>
      <c r="G291" s="2" t="str">
        <f t="shared" si="19"/>
        <v/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9"/>
    </row>
    <row r="292" spans="1:28" ht="15" customHeight="1" x14ac:dyDescent="0.25">
      <c r="A292" s="1">
        <v>290</v>
      </c>
      <c r="B292" s="2"/>
      <c r="C292" s="5"/>
      <c r="D292" s="21" t="str">
        <f t="shared" si="16"/>
        <v/>
      </c>
      <c r="E292" s="22" t="str">
        <f t="shared" ca="1" si="17"/>
        <v/>
      </c>
      <c r="F292" s="22" t="str">
        <f t="shared" si="18"/>
        <v/>
      </c>
      <c r="G292" s="2" t="str">
        <f t="shared" si="19"/>
        <v/>
      </c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9"/>
    </row>
    <row r="293" spans="1:28" ht="15" customHeight="1" x14ac:dyDescent="0.25">
      <c r="A293" s="1">
        <v>291</v>
      </c>
      <c r="B293" s="2"/>
      <c r="C293" s="5"/>
      <c r="D293" s="21" t="str">
        <f t="shared" si="16"/>
        <v/>
      </c>
      <c r="E293" s="22" t="str">
        <f t="shared" ca="1" si="17"/>
        <v/>
      </c>
      <c r="F293" s="22" t="str">
        <f t="shared" si="18"/>
        <v/>
      </c>
      <c r="G293" s="2" t="str">
        <f t="shared" si="19"/>
        <v/>
      </c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9"/>
    </row>
    <row r="294" spans="1:28" ht="15" customHeight="1" x14ac:dyDescent="0.25">
      <c r="A294" s="1">
        <v>292</v>
      </c>
      <c r="B294" s="2"/>
      <c r="C294" s="5"/>
      <c r="D294" s="21" t="str">
        <f t="shared" si="16"/>
        <v/>
      </c>
      <c r="E294" s="22" t="str">
        <f t="shared" ca="1" si="17"/>
        <v/>
      </c>
      <c r="F294" s="22" t="str">
        <f t="shared" si="18"/>
        <v/>
      </c>
      <c r="G294" s="2" t="str">
        <f t="shared" si="19"/>
        <v/>
      </c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9"/>
    </row>
    <row r="295" spans="1:28" ht="15" customHeight="1" x14ac:dyDescent="0.25">
      <c r="A295" s="1">
        <v>293</v>
      </c>
      <c r="B295" s="2"/>
      <c r="C295" s="5"/>
      <c r="D295" s="21" t="str">
        <f t="shared" si="16"/>
        <v/>
      </c>
      <c r="E295" s="22" t="str">
        <f t="shared" ca="1" si="17"/>
        <v/>
      </c>
      <c r="F295" s="22" t="str">
        <f t="shared" si="18"/>
        <v/>
      </c>
      <c r="G295" s="2" t="str">
        <f t="shared" si="19"/>
        <v/>
      </c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9"/>
    </row>
    <row r="296" spans="1:28" ht="15" customHeight="1" x14ac:dyDescent="0.25">
      <c r="A296" s="1">
        <v>294</v>
      </c>
      <c r="B296" s="2"/>
      <c r="C296" s="5"/>
      <c r="D296" s="21" t="str">
        <f t="shared" si="16"/>
        <v/>
      </c>
      <c r="E296" s="22" t="str">
        <f t="shared" ca="1" si="17"/>
        <v/>
      </c>
      <c r="F296" s="22" t="str">
        <f t="shared" si="18"/>
        <v/>
      </c>
      <c r="G296" s="2" t="str">
        <f t="shared" si="19"/>
        <v/>
      </c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9"/>
    </row>
    <row r="297" spans="1:28" ht="15" customHeight="1" x14ac:dyDescent="0.25">
      <c r="A297" s="1">
        <v>295</v>
      </c>
      <c r="B297" s="2"/>
      <c r="C297" s="5"/>
      <c r="D297" s="21" t="str">
        <f t="shared" si="16"/>
        <v/>
      </c>
      <c r="E297" s="22" t="str">
        <f t="shared" ca="1" si="17"/>
        <v/>
      </c>
      <c r="F297" s="22" t="str">
        <f t="shared" si="18"/>
        <v/>
      </c>
      <c r="G297" s="2" t="str">
        <f t="shared" si="19"/>
        <v/>
      </c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9"/>
    </row>
    <row r="298" spans="1:28" ht="15" customHeight="1" x14ac:dyDescent="0.25">
      <c r="A298" s="1">
        <v>296</v>
      </c>
      <c r="B298" s="2"/>
      <c r="C298" s="5"/>
      <c r="D298" s="21" t="str">
        <f t="shared" si="16"/>
        <v/>
      </c>
      <c r="E298" s="22" t="str">
        <f t="shared" ca="1" si="17"/>
        <v/>
      </c>
      <c r="F298" s="22" t="str">
        <f t="shared" si="18"/>
        <v/>
      </c>
      <c r="G298" s="2" t="str">
        <f t="shared" si="19"/>
        <v/>
      </c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9"/>
    </row>
    <row r="299" spans="1:28" ht="15" customHeight="1" x14ac:dyDescent="0.25">
      <c r="A299" s="1">
        <v>297</v>
      </c>
      <c r="B299" s="2"/>
      <c r="C299" s="5"/>
      <c r="D299" s="21" t="str">
        <f t="shared" si="16"/>
        <v/>
      </c>
      <c r="E299" s="22" t="str">
        <f t="shared" ca="1" si="17"/>
        <v/>
      </c>
      <c r="F299" s="22" t="str">
        <f t="shared" si="18"/>
        <v/>
      </c>
      <c r="G299" s="2" t="str">
        <f t="shared" si="19"/>
        <v/>
      </c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9"/>
    </row>
    <row r="300" spans="1:28" ht="15" customHeight="1" x14ac:dyDescent="0.25">
      <c r="A300" s="1">
        <v>298</v>
      </c>
      <c r="B300" s="2"/>
      <c r="C300" s="5"/>
      <c r="D300" s="21" t="str">
        <f t="shared" si="16"/>
        <v/>
      </c>
      <c r="E300" s="22" t="str">
        <f t="shared" ca="1" si="17"/>
        <v/>
      </c>
      <c r="F300" s="22" t="str">
        <f t="shared" si="18"/>
        <v/>
      </c>
      <c r="G300" s="2" t="str">
        <f t="shared" si="19"/>
        <v/>
      </c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9"/>
    </row>
  </sheetData>
  <autoFilter ref="A2:P300"/>
  <conditionalFormatting sqref="B1">
    <cfRule type="expression" dxfId="0" priority="1">
      <formula>SEARCH($B$1,$A1)</formula>
    </cfRule>
  </conditionalFormatting>
  <hyperlinks>
    <hyperlink ref="AB2" r:id="rId1" tooltip="محافظة القاهرة" display="https://ar.wikipedia.org/wiki/%D9%85%D8%AD%D8%A7%D9%81%D8%B8%D8%A9_%D8%A7%D9%84%D9%82%D8%A7%D9%87%D8%B1%D8%A9"/>
    <hyperlink ref="AB26" r:id="rId2" tooltip="محافظة مطروح" display="https://ar.wikipedia.org/wiki/%D9%85%D8%AD%D8%A7%D9%81%D8%B8%D8%A9_%D9%85%D8%B7%D8%B1%D9%88%D8%AD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D63"/>
  <sheetViews>
    <sheetView rightToLeft="1" zoomScale="115" zoomScaleNormal="11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V3" sqref="V3"/>
    </sheetView>
  </sheetViews>
  <sheetFormatPr defaultColWidth="9" defaultRowHeight="15" x14ac:dyDescent="0.25"/>
  <cols>
    <col min="1" max="2" width="9.140625" style="42" customWidth="1"/>
    <col min="3" max="3" width="18.140625" style="60" customWidth="1"/>
    <col min="4" max="4" width="16.85546875" style="42" bestFit="1" customWidth="1"/>
    <col min="5" max="5" width="26" style="42" customWidth="1"/>
    <col min="6" max="6" width="16.85546875" style="42" bestFit="1" customWidth="1"/>
    <col min="7" max="7" width="12.42578125" style="41" customWidth="1"/>
    <col min="8" max="8" width="9" style="42" customWidth="1"/>
    <col min="9" max="9" width="9" style="44"/>
    <col min="10" max="10" width="22.42578125" style="42" bestFit="1" customWidth="1"/>
    <col min="11" max="11" width="17.140625" style="42" bestFit="1" customWidth="1"/>
    <col min="12" max="13" width="17.140625" style="42" customWidth="1"/>
    <col min="14" max="14" width="9.85546875" style="42" bestFit="1" customWidth="1"/>
    <col min="15" max="15" width="9" style="44"/>
    <col min="16" max="16" width="24.5703125" style="42" bestFit="1" customWidth="1"/>
    <col min="17" max="17" width="17.140625" style="42" bestFit="1" customWidth="1"/>
    <col min="18" max="19" width="17.140625" style="42" customWidth="1"/>
    <col min="20" max="20" width="9" style="42"/>
    <col min="21" max="21" width="14.7109375" style="44" bestFit="1" customWidth="1"/>
    <col min="22" max="22" width="26.28515625" style="45" bestFit="1" customWidth="1"/>
    <col min="23" max="23" width="16" style="42" bestFit="1" customWidth="1"/>
    <col min="24" max="25" width="17.140625" style="42" customWidth="1"/>
    <col min="26" max="26" width="9" style="42"/>
    <col min="27" max="27" width="9" style="44"/>
    <col min="28" max="28" width="24.42578125" style="42" bestFit="1" customWidth="1"/>
    <col min="29" max="29" width="15" style="42" bestFit="1" customWidth="1"/>
    <col min="30" max="31" width="17.140625" style="42" customWidth="1"/>
    <col min="32" max="32" width="9" style="42"/>
    <col min="33" max="33" width="22.42578125" style="42" customWidth="1"/>
    <col min="34" max="36" width="17.140625" style="42" customWidth="1"/>
    <col min="37" max="37" width="9.85546875" style="42" customWidth="1"/>
    <col min="38" max="38" width="9" style="44" customWidth="1"/>
    <col min="39" max="39" width="24.5703125" style="42" customWidth="1"/>
    <col min="40" max="42" width="17.140625" style="42" customWidth="1"/>
    <col min="43" max="43" width="9" style="42" customWidth="1"/>
    <col min="44" max="44" width="14.7109375" style="44" customWidth="1"/>
    <col min="45" max="45" width="26.28515625" style="45" customWidth="1"/>
    <col min="46" max="46" width="16" style="42" customWidth="1"/>
    <col min="47" max="48" width="17.140625" style="42" customWidth="1"/>
    <col min="49" max="49" width="9" style="42" customWidth="1"/>
    <col min="50" max="50" width="9" style="44" customWidth="1"/>
    <col min="51" max="51" width="24.42578125" style="42" customWidth="1"/>
    <col min="52" max="52" width="15" style="42" customWidth="1"/>
    <col min="53" max="54" width="17.140625" style="42" customWidth="1"/>
    <col min="55" max="55" width="9" style="42" customWidth="1"/>
    <col min="56" max="56" width="11.85546875" style="48" bestFit="1" customWidth="1"/>
    <col min="57" max="16384" width="9" style="42"/>
  </cols>
  <sheetData>
    <row r="1" spans="1:56" x14ac:dyDescent="0.25">
      <c r="B1" s="42">
        <v>1</v>
      </c>
      <c r="C1" s="60">
        <v>2</v>
      </c>
      <c r="D1" s="42">
        <v>3</v>
      </c>
      <c r="E1" s="60">
        <v>4</v>
      </c>
      <c r="F1" s="42">
        <v>5</v>
      </c>
      <c r="G1" s="60">
        <v>6</v>
      </c>
      <c r="H1" s="42">
        <v>7</v>
      </c>
      <c r="I1" s="60">
        <v>8</v>
      </c>
      <c r="J1" s="42">
        <v>9</v>
      </c>
      <c r="K1" s="60">
        <v>10</v>
      </c>
      <c r="L1" s="42">
        <v>11</v>
      </c>
      <c r="M1" s="60">
        <v>12</v>
      </c>
      <c r="N1" s="42">
        <v>13</v>
      </c>
      <c r="O1" s="60">
        <v>14</v>
      </c>
      <c r="P1" s="42">
        <v>15</v>
      </c>
      <c r="Q1" s="60">
        <v>16</v>
      </c>
      <c r="R1" s="42">
        <v>17</v>
      </c>
      <c r="S1" s="60">
        <v>18</v>
      </c>
      <c r="T1" s="42">
        <v>19</v>
      </c>
      <c r="U1" s="60">
        <v>20</v>
      </c>
      <c r="V1" s="42">
        <v>21</v>
      </c>
      <c r="W1" s="60">
        <v>22</v>
      </c>
      <c r="X1" s="42">
        <v>23</v>
      </c>
      <c r="Y1" s="60">
        <v>24</v>
      </c>
      <c r="Z1" s="42">
        <v>25</v>
      </c>
      <c r="AA1" s="60">
        <v>26</v>
      </c>
      <c r="AB1" s="42">
        <v>27</v>
      </c>
      <c r="AC1" s="60">
        <v>28</v>
      </c>
      <c r="AD1" s="42">
        <v>29</v>
      </c>
      <c r="AE1" s="60">
        <v>30</v>
      </c>
      <c r="AF1" s="42">
        <v>31</v>
      </c>
      <c r="AG1" s="60">
        <v>32</v>
      </c>
      <c r="AH1" s="42">
        <v>33</v>
      </c>
      <c r="AI1" s="60">
        <v>34</v>
      </c>
      <c r="AJ1" s="42">
        <v>35</v>
      </c>
      <c r="AK1" s="60">
        <v>36</v>
      </c>
      <c r="AL1" s="42">
        <v>37</v>
      </c>
      <c r="AM1" s="60">
        <v>38</v>
      </c>
      <c r="AN1" s="42">
        <v>39</v>
      </c>
      <c r="AO1" s="60">
        <v>40</v>
      </c>
      <c r="AP1" s="42">
        <v>41</v>
      </c>
      <c r="AQ1" s="60">
        <v>42</v>
      </c>
      <c r="AR1" s="42">
        <v>43</v>
      </c>
      <c r="AS1" s="60">
        <v>44</v>
      </c>
      <c r="AT1" s="42">
        <v>45</v>
      </c>
      <c r="AU1" s="60">
        <v>46</v>
      </c>
      <c r="AV1" s="42">
        <v>47</v>
      </c>
      <c r="AW1" s="60">
        <v>48</v>
      </c>
      <c r="AX1" s="42">
        <v>49</v>
      </c>
      <c r="AY1" s="60">
        <v>50</v>
      </c>
      <c r="AZ1" s="42">
        <v>51</v>
      </c>
      <c r="BA1" s="60">
        <v>52</v>
      </c>
      <c r="BB1" s="42">
        <v>53</v>
      </c>
      <c r="BC1" s="60">
        <v>54</v>
      </c>
      <c r="BD1" s="42">
        <v>55</v>
      </c>
    </row>
    <row r="2" spans="1:56" x14ac:dyDescent="0.25">
      <c r="A2" s="42" t="s">
        <v>521</v>
      </c>
      <c r="B2" s="42" t="s">
        <v>520</v>
      </c>
      <c r="C2" s="60" t="s">
        <v>733</v>
      </c>
      <c r="D2" s="42" t="s">
        <v>1</v>
      </c>
      <c r="E2" s="42" t="s">
        <v>274</v>
      </c>
      <c r="F2" s="42" t="s">
        <v>1</v>
      </c>
      <c r="G2" s="41" t="s">
        <v>275</v>
      </c>
      <c r="H2" s="42" t="s">
        <v>271</v>
      </c>
      <c r="J2" s="194" t="s">
        <v>272</v>
      </c>
      <c r="K2" s="194" t="s">
        <v>273</v>
      </c>
      <c r="L2" s="194"/>
      <c r="M2" s="194"/>
      <c r="N2" s="194" t="s">
        <v>3</v>
      </c>
      <c r="O2" s="194"/>
      <c r="P2" s="194" t="s">
        <v>281</v>
      </c>
      <c r="Q2" s="194" t="s">
        <v>273</v>
      </c>
      <c r="R2" s="194" t="s">
        <v>653</v>
      </c>
      <c r="S2" s="194"/>
      <c r="T2" s="194" t="s">
        <v>3</v>
      </c>
      <c r="U2" s="194"/>
      <c r="V2" s="194" t="s">
        <v>282</v>
      </c>
      <c r="W2" s="194" t="s">
        <v>273</v>
      </c>
      <c r="X2" s="194" t="s">
        <v>653</v>
      </c>
      <c r="Y2" s="194"/>
      <c r="Z2" s="194" t="s">
        <v>3</v>
      </c>
      <c r="AA2" s="194"/>
      <c r="AB2" s="194" t="s">
        <v>283</v>
      </c>
      <c r="AC2" s="194" t="s">
        <v>273</v>
      </c>
      <c r="AD2" s="194" t="s">
        <v>653</v>
      </c>
      <c r="AE2" s="194"/>
      <c r="AF2" s="194" t="s">
        <v>3</v>
      </c>
      <c r="AG2" s="46" t="s">
        <v>272</v>
      </c>
      <c r="AH2" s="46" t="s">
        <v>273</v>
      </c>
      <c r="AI2" s="46"/>
      <c r="AJ2" s="46"/>
      <c r="AK2" s="46" t="s">
        <v>3</v>
      </c>
      <c r="AL2" s="46"/>
      <c r="AM2" s="46" t="s">
        <v>281</v>
      </c>
      <c r="AN2" s="46" t="s">
        <v>273</v>
      </c>
      <c r="AO2" s="46"/>
      <c r="AP2" s="46"/>
      <c r="AQ2" s="46" t="s">
        <v>3</v>
      </c>
      <c r="AR2" s="46"/>
      <c r="AS2" s="46" t="s">
        <v>282</v>
      </c>
      <c r="AT2" s="46" t="s">
        <v>273</v>
      </c>
      <c r="AU2" s="46"/>
      <c r="AV2" s="46"/>
      <c r="AW2" s="46" t="s">
        <v>3</v>
      </c>
      <c r="AX2" s="46"/>
      <c r="AY2" s="46" t="s">
        <v>283</v>
      </c>
      <c r="AZ2" s="46" t="s">
        <v>273</v>
      </c>
      <c r="BA2" s="46"/>
      <c r="BB2" s="46"/>
      <c r="BC2" s="46" t="s">
        <v>3</v>
      </c>
      <c r="BD2" s="48" t="s">
        <v>11</v>
      </c>
    </row>
    <row r="3" spans="1:56" ht="30" x14ac:dyDescent="0.25">
      <c r="A3" s="63" t="s">
        <v>522</v>
      </c>
      <c r="B3" s="42">
        <v>1</v>
      </c>
      <c r="C3" s="60" t="s">
        <v>519</v>
      </c>
      <c r="D3" s="42">
        <v>27409112200221</v>
      </c>
      <c r="E3" s="42" t="s">
        <v>276</v>
      </c>
      <c r="F3" s="45">
        <v>25304252200171</v>
      </c>
      <c r="G3" s="41">
        <v>40052</v>
      </c>
      <c r="H3" s="43">
        <f t="shared" ref="H3:H34" si="0">IF(I3&lt;&gt;"",COUNTA(O3,U3,AA3,I3),"")</f>
        <v>4</v>
      </c>
      <c r="I3" s="44" t="s">
        <v>277</v>
      </c>
      <c r="J3" s="42" t="str">
        <f>IF(I3&lt;&gt;"",I3 &amp;" "&amp; E3,"")</f>
        <v>مها محمد نجيب إسماعيل محمد سلام</v>
      </c>
      <c r="K3" s="42">
        <v>29709202200646</v>
      </c>
      <c r="N3" s="42">
        <f ca="1">IF(K3&lt;&gt;"",(DATEDIF((DATE(IF(LEFT(K3,1)*1=3,20,19)&amp;MID(K3,2,2),MID(K3,4,2),MID(K3,6,2))),NOW(),"Y")),"")</f>
        <v>21</v>
      </c>
      <c r="O3" s="44" t="s">
        <v>278</v>
      </c>
      <c r="P3" s="42" t="str">
        <f>IF(O3&lt;&gt;"",O3&amp;" "&amp; E3,"")</f>
        <v>حسين محمد نجيب إسماعيل محمد سلام</v>
      </c>
      <c r="Q3" s="42">
        <v>30108032200498</v>
      </c>
      <c r="T3" s="42">
        <f t="shared" ref="T3:T34" ca="1" si="1">IF(Q3&lt;&gt;"",(DATEDIF((DATE(IF(LEFT(Q3,1)*1=3,20,19)&amp;MID(Q3,2,2),MID(Q3,4,2),MID(Q3,6,2))),NOW(),"Y")),"")</f>
        <v>17</v>
      </c>
      <c r="U3" s="44" t="s">
        <v>279</v>
      </c>
      <c r="V3" s="45" t="str">
        <f t="shared" ref="V3:V34" si="2">IF(U3&lt;&gt;"",U3&amp;" "&amp; E3,"")</f>
        <v>إسماعيل محمد نجيب إسماعيل محمد سلام</v>
      </c>
      <c r="W3" s="42">
        <v>29907142201059</v>
      </c>
      <c r="Z3" s="42">
        <f ca="1">IF(W3&lt;&gt;"",(DATEDIF((DATE(IF(LEFT(W3,1)*1=3,20,19)&amp;MID(W3,2,2),MID(W3,4,2),MID(W3,6,2))),NOW(),"Y")),"")</f>
        <v>19</v>
      </c>
      <c r="AA3" s="44" t="s">
        <v>280</v>
      </c>
      <c r="AB3" s="42" t="str">
        <f t="shared" ref="AB3:AB34" si="3">IF(AA3&lt;&gt;"",AA3&amp;" "&amp; E3,"")</f>
        <v>عمرو محمد نجيب إسماعيل محمد سلام</v>
      </c>
      <c r="AC3" s="42">
        <v>30106092200458</v>
      </c>
      <c r="AF3" s="42">
        <f ca="1">IF(AC3&lt;&gt;"",(DATEDIF((DATE(IF(LEFT(AC3,1)*1=3,20,19)&amp;MID(AC3,2,2),MID(AC3,4,2),MID(AC3,6,2))),NOW(),"Y")),"")</f>
        <v>17</v>
      </c>
      <c r="AG3" s="42" t="str">
        <f ca="1">IF(AF3&lt;&gt;"",AF3 &amp;" "&amp; Z3,"")</f>
        <v>17 19</v>
      </c>
      <c r="AH3" s="42">
        <v>29709202200646</v>
      </c>
      <c r="AK3" s="42">
        <f ca="1">IF(AH3&lt;&gt;"",(DATEDIF((DATE(IF(LEFT(AH3,1)*1=3,20,19)&amp;MID(AH3,2,2),MID(AH3,4,2),MID(AH3,6,2))),NOW(),"Y")),"")</f>
        <v>21</v>
      </c>
      <c r="AL3" s="44" t="s">
        <v>278</v>
      </c>
      <c r="AM3" s="42" t="str">
        <f ca="1">IF(AL3&lt;&gt;"",AL3&amp;" "&amp; Z3,"")</f>
        <v>حسين 19</v>
      </c>
      <c r="AN3" s="42">
        <v>30108032200498</v>
      </c>
      <c r="AQ3" s="42">
        <f ca="1">IF(AN3&lt;&gt;"",(DATEDIF((DATE(IF(LEFT(AN3,1)*1=3,20,19)&amp;MID(AN3,2,2),MID(AN3,4,2),MID(AN3,6,2))),NOW(),"Y")),"")</f>
        <v>17</v>
      </c>
      <c r="AR3" s="44" t="s">
        <v>279</v>
      </c>
      <c r="AS3" s="45" t="str">
        <f ca="1">IF(AR3&lt;&gt;"",AR3&amp;" "&amp; Z3,"")</f>
        <v>إسماعيل 19</v>
      </c>
      <c r="AT3" s="42">
        <v>29907142201059</v>
      </c>
      <c r="AW3" s="42">
        <f ca="1">IF(AT3&lt;&gt;"",(DATEDIF((DATE(IF(LEFT(AT3,1)*1=3,20,19)&amp;MID(AT3,2,2),MID(AT3,4,2),MID(AT3,6,2))),NOW(),"Y")),"")</f>
        <v>19</v>
      </c>
      <c r="AX3" s="44" t="s">
        <v>280</v>
      </c>
      <c r="AY3" s="42" t="str">
        <f ca="1">IF(AX3&lt;&gt;"",AX3&amp;" "&amp; Z3,"")</f>
        <v>عمرو 19</v>
      </c>
      <c r="AZ3" s="42">
        <v>30106092200458</v>
      </c>
      <c r="BC3" s="42">
        <f ca="1">IF(AZ3&lt;&gt;"",(DATEDIF((DATE(IF(LEFT(AZ3,1)*1=3,20,19)&amp;MID(AZ3,2,2),MID(AZ3,4,2),MID(AZ3,6,2))),NOW(),"Y")),"")</f>
        <v>17</v>
      </c>
    </row>
    <row r="4" spans="1:56" x14ac:dyDescent="0.25">
      <c r="A4" s="63" t="s">
        <v>522</v>
      </c>
      <c r="B4" s="42">
        <v>2</v>
      </c>
      <c r="C4" s="60" t="s">
        <v>284</v>
      </c>
      <c r="D4" s="47"/>
      <c r="E4" s="42" t="s">
        <v>285</v>
      </c>
      <c r="G4" s="41">
        <v>40441</v>
      </c>
      <c r="H4" s="43">
        <f t="shared" si="0"/>
        <v>2</v>
      </c>
      <c r="I4" s="44" t="s">
        <v>286</v>
      </c>
      <c r="J4" s="42" t="str">
        <f t="shared" ref="J4:J63" si="4">IF(I4&lt;&gt;"",I4 &amp;" "&amp; E4,"")</f>
        <v>حسن محمد مصطفى محمد محمد</v>
      </c>
      <c r="K4" s="42">
        <v>30305062200294</v>
      </c>
      <c r="N4" s="42">
        <f t="shared" ref="N4:N63" ca="1" si="5">IF(K4&lt;&gt;"",(DATEDIF((DATE(IF(LEFT(K4,1)*1=3,20,19)&amp;MID(K4,2,2),MID(K4,4,2),MID(K4,6,2))),NOW(),"Y")),"")</f>
        <v>15</v>
      </c>
      <c r="O4" s="44" t="s">
        <v>287</v>
      </c>
      <c r="P4" s="42" t="str">
        <f t="shared" ref="P4:P63" si="6">IF(O4&lt;&gt;"",O4&amp;" "&amp; E4,"")</f>
        <v>عبدالله محمد مصطفى محمد محمد</v>
      </c>
      <c r="Q4" s="42">
        <v>30411022201098</v>
      </c>
      <c r="T4" s="42">
        <f t="shared" ca="1" si="1"/>
        <v>14</v>
      </c>
      <c r="V4" s="45" t="str">
        <f t="shared" si="2"/>
        <v/>
      </c>
      <c r="Z4" s="42" t="str">
        <f t="shared" ref="Z4:Z63" ca="1" si="7">IF(W4&lt;&gt;"",(DATEDIF((DATE(IF(LEFT(W4,1)*1=3,20,19)&amp;MID(W4,2,2),MID(W4,4,2),MID(W4,6,2))),NOW(),"Y")),"")</f>
        <v/>
      </c>
      <c r="AB4" s="42" t="str">
        <f t="shared" si="3"/>
        <v/>
      </c>
      <c r="AF4" s="42" t="str">
        <f t="shared" ref="AF4:AF63" ca="1" si="8">IF(AC4&lt;&gt;"",(DATEDIF((DATE(IF(LEFT(AC4,1)*1=3,20,19)&amp;MID(AC4,2,2),MID(AC4,4,2),MID(AC4,6,2))),NOW(),"Y")),"")</f>
        <v/>
      </c>
      <c r="AG4" s="42" t="str">
        <f t="shared" ref="AG4:AG43" ca="1" si="9">IF(AF4&lt;&gt;"",AF4 &amp;" "&amp; Z4,"")</f>
        <v/>
      </c>
      <c r="AH4" s="42">
        <v>30305062200294</v>
      </c>
      <c r="AK4" s="42">
        <f t="shared" ref="AK4:AK63" ca="1" si="10">IF(AH4&lt;&gt;"",(DATEDIF((DATE(IF(LEFT(AH4,1)*1=3,20,19)&amp;MID(AH4,2,2),MID(AH4,4,2),MID(AH4,6,2))),NOW(),"Y")),"")</f>
        <v>15</v>
      </c>
      <c r="AL4" s="44" t="s">
        <v>287</v>
      </c>
      <c r="AM4" s="42" t="str">
        <f t="shared" ref="AM4:AM43" ca="1" si="11">IF(AL4&lt;&gt;"",AL4&amp;" "&amp; Z4,"")</f>
        <v xml:space="preserve">عبدالله </v>
      </c>
      <c r="AN4" s="42">
        <v>30411022201098</v>
      </c>
      <c r="AQ4" s="42">
        <f t="shared" ref="AQ4:AQ63" ca="1" si="12">IF(AN4&lt;&gt;"",(DATEDIF((DATE(IF(LEFT(AN4,1)*1=3,20,19)&amp;MID(AN4,2,2),MID(AN4,4,2),MID(AN4,6,2))),NOW(),"Y")),"")</f>
        <v>14</v>
      </c>
      <c r="AS4" s="45" t="str">
        <f t="shared" ref="AS4:AS9" si="13">IF(AR4&lt;&gt;"",AR4&amp;" "&amp; Z4,"")</f>
        <v/>
      </c>
      <c r="AW4" s="42" t="str">
        <f t="shared" ref="AW4:AW63" ca="1" si="14">IF(AT4&lt;&gt;"",(DATEDIF((DATE(IF(LEFT(AT4,1)*1=3,20,19)&amp;MID(AT4,2,2),MID(AT4,4,2),MID(AT4,6,2))),NOW(),"Y")),"")</f>
        <v/>
      </c>
      <c r="AY4" s="42" t="str">
        <f t="shared" ref="AY4:AY63" si="15">IF(AX4&lt;&gt;"",AX4&amp;" "&amp; Z4,"")</f>
        <v/>
      </c>
      <c r="BC4" s="42" t="str">
        <f t="shared" ref="BC4:BC63" ca="1" si="16">IF(AZ4&lt;&gt;"",(DATEDIF((DATE(IF(LEFT(AZ4,1)*1=3,20,19)&amp;MID(AZ4,2,2),MID(AZ4,4,2),MID(AZ4,6,2))),NOW(),"Y")),"")</f>
        <v/>
      </c>
    </row>
    <row r="5" spans="1:56" ht="30" x14ac:dyDescent="0.25">
      <c r="A5" s="63" t="s">
        <v>522</v>
      </c>
      <c r="B5" s="42">
        <v>3</v>
      </c>
      <c r="C5" s="60" t="s">
        <v>289</v>
      </c>
      <c r="D5" s="42">
        <v>26402182200661</v>
      </c>
      <c r="E5" s="42" t="s">
        <v>288</v>
      </c>
      <c r="F5" s="45">
        <v>21905132200173</v>
      </c>
      <c r="G5" s="41">
        <v>41591</v>
      </c>
      <c r="H5" s="43">
        <f t="shared" si="0"/>
        <v>2</v>
      </c>
      <c r="I5" s="44" t="s">
        <v>290</v>
      </c>
      <c r="J5" s="42" t="str">
        <f t="shared" si="4"/>
        <v>اسلام احمد على محمد جمعه</v>
      </c>
      <c r="K5" s="42">
        <v>30108192200598</v>
      </c>
      <c r="N5" s="42">
        <f t="shared" ca="1" si="5"/>
        <v>17</v>
      </c>
      <c r="O5" s="44" t="s">
        <v>291</v>
      </c>
      <c r="P5" s="42" t="str">
        <f t="shared" si="6"/>
        <v>مصطفى احمد على محمد جمعه</v>
      </c>
      <c r="Q5" s="42">
        <v>29802072200631</v>
      </c>
      <c r="T5" s="42">
        <f t="shared" ca="1" si="1"/>
        <v>20</v>
      </c>
      <c r="V5" s="45" t="str">
        <f t="shared" si="2"/>
        <v/>
      </c>
      <c r="Z5" s="42" t="str">
        <f t="shared" ca="1" si="7"/>
        <v/>
      </c>
      <c r="AB5" s="42" t="str">
        <f t="shared" si="3"/>
        <v/>
      </c>
      <c r="AF5" s="42" t="str">
        <f t="shared" ca="1" si="8"/>
        <v/>
      </c>
      <c r="AG5" s="42" t="str">
        <f t="shared" ca="1" si="9"/>
        <v/>
      </c>
      <c r="AH5" s="42">
        <v>30108192200598</v>
      </c>
      <c r="AK5" s="42">
        <f t="shared" ca="1" si="10"/>
        <v>17</v>
      </c>
      <c r="AL5" s="44" t="s">
        <v>291</v>
      </c>
      <c r="AM5" s="42" t="str">
        <f t="shared" ca="1" si="11"/>
        <v xml:space="preserve">مصطفى </v>
      </c>
      <c r="AN5" s="42">
        <v>29802072200631</v>
      </c>
      <c r="AQ5" s="42">
        <f t="shared" ca="1" si="12"/>
        <v>20</v>
      </c>
      <c r="AS5" s="45" t="str">
        <f t="shared" si="13"/>
        <v/>
      </c>
      <c r="AW5" s="42" t="str">
        <f t="shared" ca="1" si="14"/>
        <v/>
      </c>
      <c r="AY5" s="42" t="str">
        <f t="shared" si="15"/>
        <v/>
      </c>
      <c r="BC5" s="42" t="str">
        <f t="shared" ca="1" si="16"/>
        <v/>
      </c>
      <c r="BD5" s="48" t="s">
        <v>292</v>
      </c>
    </row>
    <row r="6" spans="1:56" ht="30" x14ac:dyDescent="0.25">
      <c r="A6" s="63" t="s">
        <v>522</v>
      </c>
      <c r="B6" s="42">
        <v>4</v>
      </c>
      <c r="C6" s="60" t="s">
        <v>294</v>
      </c>
      <c r="D6" s="42">
        <v>28307182200445</v>
      </c>
      <c r="E6" s="42" t="s">
        <v>293</v>
      </c>
      <c r="F6" s="42">
        <v>28305122200257</v>
      </c>
      <c r="G6" s="41">
        <v>40432</v>
      </c>
      <c r="H6" s="43">
        <f t="shared" si="0"/>
        <v>2</v>
      </c>
      <c r="I6" s="44" t="s">
        <v>287</v>
      </c>
      <c r="J6" s="42" t="str">
        <f t="shared" si="4"/>
        <v>عبدالله وليد جابر حسن محمد</v>
      </c>
      <c r="K6" s="42">
        <v>30511022200657</v>
      </c>
      <c r="N6" s="42">
        <f t="shared" ca="1" si="5"/>
        <v>13</v>
      </c>
      <c r="O6" s="44" t="s">
        <v>295</v>
      </c>
      <c r="P6" s="42" t="str">
        <f t="shared" si="6"/>
        <v>عبدالرحمن وليد جابر حسن محمد</v>
      </c>
      <c r="Q6" s="42">
        <v>30902092200238</v>
      </c>
      <c r="T6" s="42">
        <f t="shared" ca="1" si="1"/>
        <v>9</v>
      </c>
      <c r="V6" s="45" t="str">
        <f t="shared" si="2"/>
        <v/>
      </c>
      <c r="Z6" s="42" t="str">
        <f t="shared" ca="1" si="7"/>
        <v/>
      </c>
      <c r="AB6" s="42" t="str">
        <f t="shared" si="3"/>
        <v/>
      </c>
      <c r="AF6" s="42" t="str">
        <f t="shared" ca="1" si="8"/>
        <v/>
      </c>
      <c r="AG6" s="42" t="str">
        <f t="shared" ca="1" si="9"/>
        <v/>
      </c>
      <c r="AH6" s="42">
        <v>30511022200657</v>
      </c>
      <c r="AK6" s="42">
        <f t="shared" ca="1" si="10"/>
        <v>13</v>
      </c>
      <c r="AL6" s="44" t="s">
        <v>295</v>
      </c>
      <c r="AM6" s="42" t="str">
        <f t="shared" ca="1" si="11"/>
        <v xml:space="preserve">عبدالرحمن </v>
      </c>
      <c r="AN6" s="42">
        <v>30902092200238</v>
      </c>
      <c r="AQ6" s="42">
        <f t="shared" ca="1" si="12"/>
        <v>9</v>
      </c>
      <c r="AS6" s="45" t="str">
        <f t="shared" si="13"/>
        <v/>
      </c>
      <c r="AW6" s="42" t="str">
        <f t="shared" ca="1" si="14"/>
        <v/>
      </c>
      <c r="AY6" s="42" t="str">
        <f t="shared" si="15"/>
        <v/>
      </c>
      <c r="BC6" s="42" t="str">
        <f t="shared" ca="1" si="16"/>
        <v/>
      </c>
    </row>
    <row r="7" spans="1:56" x14ac:dyDescent="0.25">
      <c r="A7" s="63" t="s">
        <v>522</v>
      </c>
      <c r="B7" s="42">
        <v>5</v>
      </c>
      <c r="C7" s="60" t="s">
        <v>296</v>
      </c>
      <c r="D7" s="42">
        <v>27706052200263</v>
      </c>
      <c r="E7" s="42" t="s">
        <v>297</v>
      </c>
      <c r="F7" s="42">
        <v>27601012201635</v>
      </c>
      <c r="G7" s="41">
        <v>41115</v>
      </c>
      <c r="H7" s="43">
        <f t="shared" si="0"/>
        <v>2</v>
      </c>
      <c r="I7" s="44" t="s">
        <v>287</v>
      </c>
      <c r="J7" s="42" t="str">
        <f t="shared" si="4"/>
        <v>عبدالله عرفه رمضان فهمى حسن</v>
      </c>
      <c r="K7" s="42">
        <v>30304062200794</v>
      </c>
      <c r="N7" s="42">
        <f t="shared" ca="1" si="5"/>
        <v>15</v>
      </c>
      <c r="O7" s="44" t="s">
        <v>298</v>
      </c>
      <c r="P7" s="42" t="str">
        <f t="shared" si="6"/>
        <v>ياسمين عرفه رمضان فهمى حسن</v>
      </c>
      <c r="Q7" s="42">
        <v>3050827220263</v>
      </c>
      <c r="T7" s="42">
        <f t="shared" ca="1" si="1"/>
        <v>13</v>
      </c>
      <c r="V7" s="45" t="str">
        <f t="shared" si="2"/>
        <v/>
      </c>
      <c r="Z7" s="42" t="str">
        <f t="shared" ca="1" si="7"/>
        <v/>
      </c>
      <c r="AB7" s="42" t="str">
        <f t="shared" si="3"/>
        <v/>
      </c>
      <c r="AF7" s="42" t="str">
        <f t="shared" ca="1" si="8"/>
        <v/>
      </c>
      <c r="AG7" s="42" t="str">
        <f t="shared" ca="1" si="9"/>
        <v/>
      </c>
      <c r="AH7" s="42">
        <v>30304062200794</v>
      </c>
      <c r="AK7" s="42">
        <f t="shared" ca="1" si="10"/>
        <v>15</v>
      </c>
      <c r="AL7" s="44" t="s">
        <v>298</v>
      </c>
      <c r="AM7" s="42" t="str">
        <f t="shared" ca="1" si="11"/>
        <v xml:space="preserve">ياسمين </v>
      </c>
      <c r="AN7" s="42">
        <v>3050827220263</v>
      </c>
      <c r="AQ7" s="42">
        <f t="shared" ca="1" si="12"/>
        <v>13</v>
      </c>
      <c r="AS7" s="45" t="str">
        <f t="shared" si="13"/>
        <v/>
      </c>
      <c r="AW7" s="42" t="str">
        <f t="shared" ca="1" si="14"/>
        <v/>
      </c>
      <c r="AY7" s="42" t="str">
        <f t="shared" si="15"/>
        <v/>
      </c>
      <c r="BC7" s="42" t="str">
        <f t="shared" ca="1" si="16"/>
        <v/>
      </c>
    </row>
    <row r="8" spans="1:56" ht="30" x14ac:dyDescent="0.25">
      <c r="A8" s="63" t="s">
        <v>522</v>
      </c>
      <c r="B8" s="42">
        <v>6</v>
      </c>
      <c r="C8" s="60" t="s">
        <v>299</v>
      </c>
      <c r="D8" s="42">
        <v>28007082200347</v>
      </c>
      <c r="E8" s="42" t="s">
        <v>300</v>
      </c>
      <c r="G8" s="41">
        <v>38175</v>
      </c>
      <c r="H8" s="43">
        <f t="shared" si="0"/>
        <v>2</v>
      </c>
      <c r="I8" s="44" t="s">
        <v>301</v>
      </c>
      <c r="J8" s="42" t="str">
        <f t="shared" si="4"/>
        <v>هاجر عويس عبدالعزيز حسين</v>
      </c>
      <c r="K8" s="42">
        <v>30101082200121</v>
      </c>
      <c r="N8" s="42">
        <f t="shared" ca="1" si="5"/>
        <v>17</v>
      </c>
      <c r="O8" s="44" t="s">
        <v>302</v>
      </c>
      <c r="P8" s="42" t="str">
        <f t="shared" si="6"/>
        <v>مروة عويس عبدالعزيز حسين</v>
      </c>
      <c r="Q8" s="42">
        <v>30211032200368</v>
      </c>
      <c r="T8" s="42">
        <f t="shared" ca="1" si="1"/>
        <v>16</v>
      </c>
      <c r="V8" s="45" t="str">
        <f t="shared" si="2"/>
        <v/>
      </c>
      <c r="Z8" s="42" t="str">
        <f t="shared" ca="1" si="7"/>
        <v/>
      </c>
      <c r="AB8" s="42" t="str">
        <f t="shared" si="3"/>
        <v/>
      </c>
      <c r="AF8" s="42" t="str">
        <f t="shared" ca="1" si="8"/>
        <v/>
      </c>
      <c r="AG8" s="42" t="str">
        <f t="shared" ca="1" si="9"/>
        <v/>
      </c>
      <c r="AH8" s="42">
        <v>30101082200121</v>
      </c>
      <c r="AK8" s="42">
        <f t="shared" ca="1" si="10"/>
        <v>17</v>
      </c>
      <c r="AL8" s="44" t="s">
        <v>302</v>
      </c>
      <c r="AM8" s="42" t="str">
        <f t="shared" ca="1" si="11"/>
        <v xml:space="preserve">مروة </v>
      </c>
      <c r="AN8" s="42">
        <v>30211032200368</v>
      </c>
      <c r="AQ8" s="42">
        <f t="shared" ca="1" si="12"/>
        <v>16</v>
      </c>
      <c r="AS8" s="45" t="str">
        <f t="shared" si="13"/>
        <v/>
      </c>
      <c r="AW8" s="42" t="str">
        <f t="shared" ca="1" si="14"/>
        <v/>
      </c>
      <c r="AY8" s="42" t="str">
        <f t="shared" si="15"/>
        <v/>
      </c>
      <c r="BC8" s="42" t="str">
        <f t="shared" ca="1" si="16"/>
        <v/>
      </c>
    </row>
    <row r="9" spans="1:56" ht="30" x14ac:dyDescent="0.25">
      <c r="A9" s="63" t="s">
        <v>522</v>
      </c>
      <c r="B9" s="42">
        <v>7</v>
      </c>
      <c r="C9" s="60" t="s">
        <v>304</v>
      </c>
      <c r="D9" s="42">
        <v>29005272200361</v>
      </c>
      <c r="E9" s="42" t="s">
        <v>303</v>
      </c>
      <c r="G9" s="41">
        <v>42290</v>
      </c>
      <c r="H9" s="43">
        <f t="shared" si="0"/>
        <v>2</v>
      </c>
      <c r="I9" s="44" t="s">
        <v>305</v>
      </c>
      <c r="J9" s="42" t="str">
        <f t="shared" si="4"/>
        <v>مريم سيد سعيد محمد عياد</v>
      </c>
      <c r="K9" s="42">
        <v>30902012201662</v>
      </c>
      <c r="N9" s="42">
        <f t="shared" ca="1" si="5"/>
        <v>9</v>
      </c>
      <c r="O9" s="44" t="s">
        <v>306</v>
      </c>
      <c r="P9" s="42" t="str">
        <f t="shared" si="6"/>
        <v>محمد سيد سعيد محمد عياد</v>
      </c>
      <c r="Q9" s="42">
        <v>3012092202200530</v>
      </c>
      <c r="T9" s="42">
        <f t="shared" ca="1" si="1"/>
        <v>16</v>
      </c>
      <c r="V9" s="45" t="str">
        <f t="shared" si="2"/>
        <v/>
      </c>
      <c r="Z9" s="42" t="str">
        <f t="shared" ca="1" si="7"/>
        <v/>
      </c>
      <c r="AB9" s="42" t="str">
        <f t="shared" si="3"/>
        <v/>
      </c>
      <c r="AF9" s="42" t="str">
        <f t="shared" ca="1" si="8"/>
        <v/>
      </c>
      <c r="AG9" s="42" t="str">
        <f t="shared" ca="1" si="9"/>
        <v/>
      </c>
      <c r="AH9" s="42">
        <v>30902012201662</v>
      </c>
      <c r="AK9" s="42">
        <f t="shared" ca="1" si="10"/>
        <v>9</v>
      </c>
      <c r="AL9" s="44" t="s">
        <v>306</v>
      </c>
      <c r="AM9" s="42" t="str">
        <f t="shared" ca="1" si="11"/>
        <v xml:space="preserve">محمد </v>
      </c>
      <c r="AN9" s="42">
        <v>3012092202200530</v>
      </c>
      <c r="AQ9" s="42">
        <f t="shared" ca="1" si="12"/>
        <v>16</v>
      </c>
      <c r="AS9" s="45" t="str">
        <f t="shared" si="13"/>
        <v/>
      </c>
      <c r="AW9" s="42" t="str">
        <f t="shared" ca="1" si="14"/>
        <v/>
      </c>
      <c r="AY9" s="42" t="str">
        <f t="shared" si="15"/>
        <v/>
      </c>
      <c r="BC9" s="42" t="str">
        <f t="shared" ca="1" si="16"/>
        <v/>
      </c>
    </row>
    <row r="10" spans="1:56" x14ac:dyDescent="0.25">
      <c r="A10" s="63" t="s">
        <v>522</v>
      </c>
      <c r="B10" s="42">
        <v>8</v>
      </c>
      <c r="C10" s="60" t="s">
        <v>308</v>
      </c>
      <c r="D10" s="42">
        <v>27702132201443</v>
      </c>
      <c r="E10" s="42" t="s">
        <v>307</v>
      </c>
      <c r="F10" s="42">
        <v>26903062200438</v>
      </c>
      <c r="G10" s="41">
        <v>41168</v>
      </c>
      <c r="H10" s="43">
        <f t="shared" si="0"/>
        <v>4</v>
      </c>
      <c r="I10" s="44" t="s">
        <v>309</v>
      </c>
      <c r="J10" s="42" t="str">
        <f t="shared" si="4"/>
        <v>جهاد سيد محمود ضوى هريدى</v>
      </c>
      <c r="K10" s="42">
        <v>30011182200723</v>
      </c>
      <c r="N10" s="42">
        <f t="shared" ca="1" si="5"/>
        <v>17</v>
      </c>
      <c r="O10" s="44" t="s">
        <v>310</v>
      </c>
      <c r="P10" s="42" t="str">
        <f t="shared" si="6"/>
        <v>محمود سيد محمود ضوى هريدى</v>
      </c>
      <c r="Q10" s="42">
        <v>30409272200939</v>
      </c>
      <c r="T10" s="42">
        <f t="shared" ca="1" si="1"/>
        <v>14</v>
      </c>
      <c r="U10" s="44" t="s">
        <v>311</v>
      </c>
      <c r="V10" s="45" t="str">
        <f t="shared" si="2"/>
        <v>احمد سيد محمود ضوى هريدى</v>
      </c>
      <c r="W10" s="45">
        <v>30709012205019</v>
      </c>
      <c r="Z10" s="42">
        <f t="shared" ca="1" si="7"/>
        <v>11</v>
      </c>
      <c r="AA10" s="44" t="s">
        <v>312</v>
      </c>
      <c r="AB10" s="42" t="str">
        <f t="shared" si="3"/>
        <v>انسام سيد محمود ضوى هريدى</v>
      </c>
      <c r="AC10" s="42">
        <v>31103122201946</v>
      </c>
      <c r="AF10" s="42">
        <f t="shared" ca="1" si="8"/>
        <v>7</v>
      </c>
      <c r="AG10" s="42" t="str">
        <f t="shared" ca="1" si="9"/>
        <v>7 11</v>
      </c>
      <c r="AH10" s="42">
        <v>30011182200723</v>
      </c>
      <c r="AK10" s="42">
        <f t="shared" ca="1" si="10"/>
        <v>17</v>
      </c>
      <c r="AL10" s="44" t="s">
        <v>310</v>
      </c>
      <c r="AM10" s="42" t="str">
        <f t="shared" ca="1" si="11"/>
        <v>محمود 11</v>
      </c>
      <c r="AN10" s="42">
        <v>30409272200939</v>
      </c>
      <c r="AQ10" s="42">
        <f t="shared" ca="1" si="12"/>
        <v>14</v>
      </c>
      <c r="AR10" s="44" t="s">
        <v>311</v>
      </c>
      <c r="AS10" s="45" t="str">
        <f ca="1">IF(AR10&lt;&gt;"",AR10&amp;" "&amp; Z10,"")</f>
        <v>احمد 11</v>
      </c>
      <c r="AT10" s="45">
        <v>30709012205019</v>
      </c>
      <c r="AW10" s="42">
        <f t="shared" ca="1" si="14"/>
        <v>11</v>
      </c>
      <c r="AX10" s="44" t="s">
        <v>312</v>
      </c>
      <c r="AY10" s="42" t="str">
        <f t="shared" ca="1" si="15"/>
        <v>انسام 11</v>
      </c>
      <c r="AZ10" s="42">
        <v>31103122201946</v>
      </c>
      <c r="BC10" s="42">
        <f t="shared" ca="1" si="16"/>
        <v>7</v>
      </c>
    </row>
    <row r="11" spans="1:56" ht="30" x14ac:dyDescent="0.25">
      <c r="A11" s="63" t="s">
        <v>522</v>
      </c>
      <c r="B11" s="42">
        <v>9</v>
      </c>
      <c r="C11" s="60" t="s">
        <v>314</v>
      </c>
      <c r="D11" s="42">
        <v>26701102200408</v>
      </c>
      <c r="E11" s="42" t="s">
        <v>313</v>
      </c>
      <c r="G11" s="41">
        <v>40552</v>
      </c>
      <c r="H11" s="46">
        <f t="shared" si="0"/>
        <v>3</v>
      </c>
      <c r="I11" s="44" t="s">
        <v>315</v>
      </c>
      <c r="J11" s="42" t="str">
        <f t="shared" si="4"/>
        <v>ترنيم محمود إبراهيم حسن على</v>
      </c>
      <c r="K11" s="42">
        <v>29511212200402</v>
      </c>
      <c r="N11" s="42">
        <f t="shared" ca="1" si="5"/>
        <v>22</v>
      </c>
      <c r="O11" s="44" t="s">
        <v>311</v>
      </c>
      <c r="P11" s="42" t="str">
        <f t="shared" si="6"/>
        <v>احمد محمود إبراهيم حسن على</v>
      </c>
      <c r="Q11" s="42">
        <v>30007052201992</v>
      </c>
      <c r="T11" s="42">
        <f t="shared" ca="1" si="1"/>
        <v>18</v>
      </c>
      <c r="U11" s="44" t="s">
        <v>316</v>
      </c>
      <c r="V11" s="45" t="str">
        <f t="shared" si="2"/>
        <v>تسنيم محمود إبراهيم حسن على</v>
      </c>
      <c r="W11" s="42">
        <v>30804252202125</v>
      </c>
      <c r="Z11" s="42">
        <f t="shared" ca="1" si="7"/>
        <v>10</v>
      </c>
      <c r="AB11" s="42" t="str">
        <f t="shared" si="3"/>
        <v/>
      </c>
      <c r="AF11" s="42" t="str">
        <f t="shared" ca="1" si="8"/>
        <v/>
      </c>
      <c r="AG11" s="42" t="str">
        <f t="shared" ca="1" si="9"/>
        <v/>
      </c>
      <c r="AH11" s="42">
        <v>29511212200402</v>
      </c>
      <c r="AK11" s="42">
        <f t="shared" ca="1" si="10"/>
        <v>22</v>
      </c>
      <c r="AL11" s="44" t="s">
        <v>311</v>
      </c>
      <c r="AM11" s="42" t="str">
        <f t="shared" ca="1" si="11"/>
        <v>احمد 10</v>
      </c>
      <c r="AN11" s="42">
        <v>30007052201992</v>
      </c>
      <c r="AQ11" s="42">
        <f t="shared" ca="1" si="12"/>
        <v>18</v>
      </c>
      <c r="AR11" s="44" t="s">
        <v>316</v>
      </c>
      <c r="AS11" s="45" t="str">
        <f t="shared" ref="AS11:AS63" ca="1" si="17">IF(AR11&lt;&gt;"",AR11&amp;" "&amp; Z11,"")</f>
        <v>تسنيم 10</v>
      </c>
      <c r="AT11" s="42">
        <v>30804252202125</v>
      </c>
      <c r="AW11" s="42">
        <f t="shared" ca="1" si="14"/>
        <v>10</v>
      </c>
      <c r="AY11" s="42" t="str">
        <f t="shared" si="15"/>
        <v/>
      </c>
      <c r="BC11" s="42" t="str">
        <f t="shared" ca="1" si="16"/>
        <v/>
      </c>
    </row>
    <row r="12" spans="1:56" x14ac:dyDescent="0.25">
      <c r="A12" s="63" t="s">
        <v>522</v>
      </c>
      <c r="B12" s="42">
        <v>10</v>
      </c>
      <c r="C12" s="60" t="s">
        <v>317</v>
      </c>
      <c r="D12" s="42">
        <v>26203092200406</v>
      </c>
      <c r="E12" s="42" t="s">
        <v>318</v>
      </c>
      <c r="G12" s="41">
        <v>39064</v>
      </c>
      <c r="H12" s="43">
        <f t="shared" si="0"/>
        <v>1</v>
      </c>
      <c r="I12" s="44" t="s">
        <v>319</v>
      </c>
      <c r="J12" s="42" t="str">
        <f t="shared" si="4"/>
        <v>الشيماء إبراهيم عبدالعظيم عبدالفتاح</v>
      </c>
      <c r="K12" s="42">
        <v>30312152201008</v>
      </c>
      <c r="N12" s="42">
        <f t="shared" ca="1" si="5"/>
        <v>14</v>
      </c>
      <c r="P12" s="42" t="str">
        <f t="shared" si="6"/>
        <v/>
      </c>
      <c r="T12" s="42" t="str">
        <f t="shared" ca="1" si="1"/>
        <v/>
      </c>
      <c r="V12" s="45" t="str">
        <f t="shared" si="2"/>
        <v/>
      </c>
      <c r="Z12" s="42" t="str">
        <f t="shared" ca="1" si="7"/>
        <v/>
      </c>
      <c r="AB12" s="42" t="str">
        <f t="shared" si="3"/>
        <v/>
      </c>
      <c r="AF12" s="42" t="str">
        <f t="shared" ca="1" si="8"/>
        <v/>
      </c>
      <c r="AG12" s="42" t="str">
        <f t="shared" ca="1" si="9"/>
        <v/>
      </c>
      <c r="AH12" s="42">
        <v>30312152201008</v>
      </c>
      <c r="AK12" s="42">
        <f t="shared" ca="1" si="10"/>
        <v>14</v>
      </c>
      <c r="AM12" s="42" t="str">
        <f t="shared" si="11"/>
        <v/>
      </c>
      <c r="AQ12" s="42" t="str">
        <f t="shared" ca="1" si="12"/>
        <v/>
      </c>
      <c r="AS12" s="45" t="str">
        <f t="shared" si="17"/>
        <v/>
      </c>
      <c r="AW12" s="42" t="str">
        <f t="shared" ca="1" si="14"/>
        <v/>
      </c>
      <c r="AY12" s="42" t="str">
        <f t="shared" si="15"/>
        <v/>
      </c>
      <c r="BC12" s="42" t="str">
        <f t="shared" ca="1" si="16"/>
        <v/>
      </c>
    </row>
    <row r="13" spans="1:56" ht="30" x14ac:dyDescent="0.25">
      <c r="A13" s="63" t="s">
        <v>522</v>
      </c>
      <c r="B13" s="42">
        <v>11</v>
      </c>
      <c r="C13" s="60" t="s">
        <v>321</v>
      </c>
      <c r="D13" s="42">
        <v>27111012200321</v>
      </c>
      <c r="E13" s="42" t="s">
        <v>320</v>
      </c>
      <c r="F13" s="42">
        <v>27011252200278</v>
      </c>
      <c r="G13" s="41">
        <v>40648</v>
      </c>
      <c r="H13" s="43">
        <f t="shared" si="0"/>
        <v>2</v>
      </c>
      <c r="I13" s="44" t="s">
        <v>322</v>
      </c>
      <c r="J13" s="42" t="str">
        <f t="shared" si="4"/>
        <v>هدير عبدالرحيم محمد احمد</v>
      </c>
      <c r="K13" s="42">
        <v>30102172200621</v>
      </c>
      <c r="N13" s="42">
        <f t="shared" ca="1" si="5"/>
        <v>17</v>
      </c>
      <c r="O13" s="44" t="s">
        <v>306</v>
      </c>
      <c r="P13" s="42" t="str">
        <f t="shared" si="6"/>
        <v>محمد عبدالرحيم محمد احمد</v>
      </c>
      <c r="Q13" s="42">
        <v>30609092201413</v>
      </c>
      <c r="T13" s="42">
        <f t="shared" ca="1" si="1"/>
        <v>12</v>
      </c>
      <c r="V13" s="45" t="str">
        <f t="shared" si="2"/>
        <v/>
      </c>
      <c r="Z13" s="42" t="str">
        <f t="shared" ca="1" si="7"/>
        <v/>
      </c>
      <c r="AB13" s="42" t="str">
        <f t="shared" si="3"/>
        <v/>
      </c>
      <c r="AF13" s="42" t="str">
        <f t="shared" ca="1" si="8"/>
        <v/>
      </c>
      <c r="AG13" s="42" t="str">
        <f t="shared" ca="1" si="9"/>
        <v/>
      </c>
      <c r="AH13" s="42">
        <v>30102172200621</v>
      </c>
      <c r="AK13" s="42">
        <f t="shared" ca="1" si="10"/>
        <v>17</v>
      </c>
      <c r="AL13" s="44" t="s">
        <v>306</v>
      </c>
      <c r="AM13" s="42" t="str">
        <f t="shared" ca="1" si="11"/>
        <v xml:space="preserve">محمد </v>
      </c>
      <c r="AN13" s="42">
        <v>30609092201413</v>
      </c>
      <c r="AQ13" s="42">
        <f t="shared" ca="1" si="12"/>
        <v>12</v>
      </c>
      <c r="AS13" s="45" t="str">
        <f t="shared" si="17"/>
        <v/>
      </c>
      <c r="AW13" s="42" t="str">
        <f t="shared" ca="1" si="14"/>
        <v/>
      </c>
      <c r="AY13" s="42" t="str">
        <f t="shared" si="15"/>
        <v/>
      </c>
      <c r="BC13" s="42" t="str">
        <f t="shared" ca="1" si="16"/>
        <v/>
      </c>
    </row>
    <row r="14" spans="1:56" ht="30" x14ac:dyDescent="0.25">
      <c r="A14" s="63" t="s">
        <v>522</v>
      </c>
      <c r="B14" s="42">
        <v>12</v>
      </c>
      <c r="C14" s="60" t="s">
        <v>324</v>
      </c>
      <c r="D14" s="42">
        <v>27604042200501</v>
      </c>
      <c r="E14" s="42" t="s">
        <v>323</v>
      </c>
      <c r="F14" s="42">
        <v>27402202200098</v>
      </c>
      <c r="G14" s="41">
        <v>40114</v>
      </c>
      <c r="H14" s="43">
        <f t="shared" si="0"/>
        <v>3</v>
      </c>
      <c r="I14" s="44" t="s">
        <v>295</v>
      </c>
      <c r="J14" s="42" t="str">
        <f t="shared" si="4"/>
        <v>عبدالرحمن محمد مصطفى لبيب محمد</v>
      </c>
      <c r="K14" s="42">
        <v>29809302200958</v>
      </c>
      <c r="N14" s="42">
        <f t="shared" ca="1" si="5"/>
        <v>20</v>
      </c>
      <c r="O14" s="44" t="s">
        <v>325</v>
      </c>
      <c r="P14" s="42" t="str">
        <f t="shared" si="6"/>
        <v>يوسف محمد مصطفى لبيب محمد</v>
      </c>
      <c r="Q14" s="42">
        <v>30305122200299</v>
      </c>
      <c r="T14" s="42">
        <f t="shared" ca="1" si="1"/>
        <v>15</v>
      </c>
      <c r="U14" s="44" t="s">
        <v>326</v>
      </c>
      <c r="V14" s="45" t="str">
        <f t="shared" si="2"/>
        <v>ندى محمد مصطفى لبيب محمد</v>
      </c>
      <c r="W14" s="42">
        <v>30610182200724</v>
      </c>
      <c r="Z14" s="42">
        <f t="shared" ca="1" si="7"/>
        <v>12</v>
      </c>
      <c r="AB14" s="42" t="str">
        <f t="shared" si="3"/>
        <v/>
      </c>
      <c r="AF14" s="42" t="str">
        <f t="shared" ca="1" si="8"/>
        <v/>
      </c>
      <c r="AG14" s="42" t="str">
        <f t="shared" ca="1" si="9"/>
        <v/>
      </c>
      <c r="AH14" s="42">
        <v>29809302200958</v>
      </c>
      <c r="AK14" s="42">
        <f t="shared" ca="1" si="10"/>
        <v>20</v>
      </c>
      <c r="AL14" s="44" t="s">
        <v>325</v>
      </c>
      <c r="AM14" s="42" t="str">
        <f t="shared" ca="1" si="11"/>
        <v>يوسف 12</v>
      </c>
      <c r="AN14" s="42">
        <v>30305122200299</v>
      </c>
      <c r="AQ14" s="42">
        <f t="shared" ca="1" si="12"/>
        <v>15</v>
      </c>
      <c r="AR14" s="44" t="s">
        <v>326</v>
      </c>
      <c r="AS14" s="45" t="str">
        <f t="shared" ca="1" si="17"/>
        <v>ندى 12</v>
      </c>
      <c r="AT14" s="42">
        <v>30610182200724</v>
      </c>
      <c r="AW14" s="42">
        <f t="shared" ca="1" si="14"/>
        <v>12</v>
      </c>
      <c r="AY14" s="42" t="str">
        <f t="shared" si="15"/>
        <v/>
      </c>
      <c r="BC14" s="42" t="str">
        <f t="shared" ca="1" si="16"/>
        <v/>
      </c>
    </row>
    <row r="15" spans="1:56" x14ac:dyDescent="0.25">
      <c r="A15" s="63" t="s">
        <v>522</v>
      </c>
      <c r="B15" s="42">
        <v>13</v>
      </c>
      <c r="C15" s="60" t="s">
        <v>327</v>
      </c>
      <c r="D15" s="42">
        <v>27103132200926</v>
      </c>
      <c r="E15" s="42" t="s">
        <v>328</v>
      </c>
      <c r="G15" s="41">
        <v>38905</v>
      </c>
      <c r="H15" s="43">
        <f t="shared" si="0"/>
        <v>2</v>
      </c>
      <c r="I15" s="44" t="s">
        <v>329</v>
      </c>
      <c r="J15" s="42" t="str">
        <f t="shared" si="4"/>
        <v>اكرام عاقوله عبدالوهاب احمد</v>
      </c>
      <c r="K15" s="42">
        <v>30012182200908</v>
      </c>
      <c r="N15" s="42">
        <f t="shared" ca="1" si="5"/>
        <v>17</v>
      </c>
      <c r="O15" s="44" t="s">
        <v>330</v>
      </c>
      <c r="P15" s="42" t="str">
        <f t="shared" si="6"/>
        <v>رويدا عاقوله عبدالوهاب احمد</v>
      </c>
      <c r="Q15" s="42">
        <v>29711082200501</v>
      </c>
      <c r="T15" s="42">
        <f t="shared" ca="1" si="1"/>
        <v>20</v>
      </c>
      <c r="V15" s="45" t="str">
        <f t="shared" si="2"/>
        <v/>
      </c>
      <c r="Z15" s="42" t="str">
        <f t="shared" ca="1" si="7"/>
        <v/>
      </c>
      <c r="AB15" s="42" t="str">
        <f t="shared" si="3"/>
        <v/>
      </c>
      <c r="AF15" s="42" t="str">
        <f t="shared" ca="1" si="8"/>
        <v/>
      </c>
      <c r="AG15" s="42" t="str">
        <f t="shared" ca="1" si="9"/>
        <v/>
      </c>
      <c r="AH15" s="42">
        <v>30012182200908</v>
      </c>
      <c r="AK15" s="42">
        <f t="shared" ca="1" si="10"/>
        <v>17</v>
      </c>
      <c r="AL15" s="44" t="s">
        <v>330</v>
      </c>
      <c r="AM15" s="42" t="str">
        <f t="shared" ca="1" si="11"/>
        <v xml:space="preserve">رويدا </v>
      </c>
      <c r="AN15" s="42">
        <v>29711082200501</v>
      </c>
      <c r="AQ15" s="42">
        <f t="shared" ca="1" si="12"/>
        <v>20</v>
      </c>
      <c r="AS15" s="45" t="str">
        <f t="shared" si="17"/>
        <v/>
      </c>
      <c r="AW15" s="42" t="str">
        <f t="shared" ca="1" si="14"/>
        <v/>
      </c>
      <c r="AY15" s="42" t="str">
        <f t="shared" si="15"/>
        <v/>
      </c>
      <c r="BC15" s="42" t="str">
        <f t="shared" ca="1" si="16"/>
        <v/>
      </c>
    </row>
    <row r="16" spans="1:56" ht="30" x14ac:dyDescent="0.25">
      <c r="A16" s="63" t="s">
        <v>522</v>
      </c>
      <c r="B16" s="42">
        <v>14</v>
      </c>
      <c r="C16" s="60" t="s">
        <v>332</v>
      </c>
      <c r="D16" s="42">
        <v>28507082200404</v>
      </c>
      <c r="E16" s="42" t="s">
        <v>331</v>
      </c>
      <c r="F16" s="42">
        <v>27004022200396</v>
      </c>
      <c r="G16" s="41">
        <v>42413</v>
      </c>
      <c r="H16" s="43">
        <f t="shared" si="0"/>
        <v>3</v>
      </c>
      <c r="I16" s="44" t="s">
        <v>290</v>
      </c>
      <c r="J16" s="42" t="str">
        <f t="shared" si="4"/>
        <v>اسلام احمد رجب احمد خليل</v>
      </c>
      <c r="K16" s="42">
        <v>30404032200778</v>
      </c>
      <c r="N16" s="42">
        <f t="shared" ca="1" si="5"/>
        <v>14</v>
      </c>
      <c r="O16" s="44" t="s">
        <v>333</v>
      </c>
      <c r="P16" s="42" t="str">
        <f t="shared" si="6"/>
        <v>أسماء احمد رجب احمد خليل</v>
      </c>
      <c r="Q16" s="42">
        <v>30607162200921</v>
      </c>
      <c r="T16" s="42">
        <f t="shared" ca="1" si="1"/>
        <v>12</v>
      </c>
      <c r="U16" s="44" t="s">
        <v>334</v>
      </c>
      <c r="V16" s="45" t="str">
        <f t="shared" si="2"/>
        <v>زياد احمد رجب احمد خليل</v>
      </c>
      <c r="W16" s="42">
        <v>31211202200434</v>
      </c>
      <c r="Z16" s="42">
        <f t="shared" ca="1" si="7"/>
        <v>5</v>
      </c>
      <c r="AB16" s="42" t="str">
        <f t="shared" si="3"/>
        <v/>
      </c>
      <c r="AF16" s="42" t="str">
        <f t="shared" ca="1" si="8"/>
        <v/>
      </c>
      <c r="AG16" s="42" t="str">
        <f t="shared" ca="1" si="9"/>
        <v/>
      </c>
      <c r="AH16" s="42">
        <v>30404032200778</v>
      </c>
      <c r="AK16" s="42">
        <f t="shared" ca="1" si="10"/>
        <v>14</v>
      </c>
      <c r="AL16" s="44" t="s">
        <v>333</v>
      </c>
      <c r="AM16" s="42" t="str">
        <f t="shared" ca="1" si="11"/>
        <v>أسماء 5</v>
      </c>
      <c r="AN16" s="42">
        <v>30607162200921</v>
      </c>
      <c r="AQ16" s="42">
        <f t="shared" ca="1" si="12"/>
        <v>12</v>
      </c>
      <c r="AR16" s="44" t="s">
        <v>334</v>
      </c>
      <c r="AS16" s="45" t="str">
        <f t="shared" ca="1" si="17"/>
        <v>زياد 5</v>
      </c>
      <c r="AT16" s="42">
        <v>31211202200434</v>
      </c>
      <c r="AW16" s="42">
        <f t="shared" ca="1" si="14"/>
        <v>5</v>
      </c>
      <c r="AY16" s="42" t="str">
        <f t="shared" si="15"/>
        <v/>
      </c>
      <c r="BC16" s="42" t="str">
        <f t="shared" ca="1" si="16"/>
        <v/>
      </c>
    </row>
    <row r="17" spans="1:56" ht="30" x14ac:dyDescent="0.25">
      <c r="A17" s="63" t="s">
        <v>522</v>
      </c>
      <c r="B17" s="42">
        <v>15</v>
      </c>
      <c r="C17" s="60" t="s">
        <v>335</v>
      </c>
      <c r="D17" s="42">
        <v>26408032200289</v>
      </c>
      <c r="E17" s="42" t="s">
        <v>336</v>
      </c>
      <c r="G17" s="41">
        <v>41494</v>
      </c>
      <c r="H17" s="43">
        <f t="shared" si="0"/>
        <v>1</v>
      </c>
      <c r="I17" s="44" t="s">
        <v>337</v>
      </c>
      <c r="J17" s="42" t="str">
        <f t="shared" si="4"/>
        <v>رنا سعد زكريا احمد إبراهيم</v>
      </c>
      <c r="K17" s="42">
        <v>30102052201502</v>
      </c>
      <c r="N17" s="42">
        <f t="shared" ca="1" si="5"/>
        <v>17</v>
      </c>
      <c r="P17" s="42" t="str">
        <f t="shared" si="6"/>
        <v/>
      </c>
      <c r="T17" s="42" t="str">
        <f t="shared" ca="1" si="1"/>
        <v/>
      </c>
      <c r="V17" s="45" t="str">
        <f t="shared" si="2"/>
        <v/>
      </c>
      <c r="Z17" s="42" t="str">
        <f t="shared" ca="1" si="7"/>
        <v/>
      </c>
      <c r="AB17" s="42" t="str">
        <f t="shared" si="3"/>
        <v/>
      </c>
      <c r="AF17" s="42" t="str">
        <f t="shared" ca="1" si="8"/>
        <v/>
      </c>
      <c r="AG17" s="42" t="str">
        <f t="shared" ca="1" si="9"/>
        <v/>
      </c>
      <c r="AH17" s="42">
        <v>30102052201502</v>
      </c>
      <c r="AK17" s="42">
        <f t="shared" ca="1" si="10"/>
        <v>17</v>
      </c>
      <c r="AM17" s="42" t="str">
        <f t="shared" si="11"/>
        <v/>
      </c>
      <c r="AQ17" s="42" t="str">
        <f t="shared" ca="1" si="12"/>
        <v/>
      </c>
      <c r="AS17" s="45" t="str">
        <f t="shared" si="17"/>
        <v/>
      </c>
      <c r="AW17" s="42" t="str">
        <f t="shared" ca="1" si="14"/>
        <v/>
      </c>
      <c r="AY17" s="42" t="str">
        <f t="shared" si="15"/>
        <v/>
      </c>
      <c r="BC17" s="42" t="str">
        <f t="shared" ca="1" si="16"/>
        <v/>
      </c>
    </row>
    <row r="18" spans="1:56" ht="30" x14ac:dyDescent="0.25">
      <c r="A18" s="63" t="s">
        <v>522</v>
      </c>
      <c r="B18" s="42">
        <v>16</v>
      </c>
      <c r="C18" s="60" t="s">
        <v>339</v>
      </c>
      <c r="D18" s="42">
        <v>26809132200248</v>
      </c>
      <c r="E18" s="42" t="s">
        <v>338</v>
      </c>
      <c r="F18" s="42">
        <v>23812172200631</v>
      </c>
      <c r="G18" s="41">
        <v>42012</v>
      </c>
      <c r="H18" s="43">
        <f t="shared" si="0"/>
        <v>1</v>
      </c>
      <c r="I18" s="44" t="s">
        <v>333</v>
      </c>
      <c r="J18" s="42" t="str">
        <f t="shared" si="4"/>
        <v>أسماء يونس عبدالقادر يونس سعد</v>
      </c>
      <c r="K18" s="42">
        <v>30802272202048</v>
      </c>
      <c r="N18" s="42">
        <f t="shared" ca="1" si="5"/>
        <v>10</v>
      </c>
      <c r="P18" s="42" t="str">
        <f t="shared" si="6"/>
        <v/>
      </c>
      <c r="T18" s="42" t="str">
        <f t="shared" ca="1" si="1"/>
        <v/>
      </c>
      <c r="V18" s="45" t="str">
        <f t="shared" si="2"/>
        <v/>
      </c>
      <c r="Z18" s="42" t="str">
        <f t="shared" ca="1" si="7"/>
        <v/>
      </c>
      <c r="AB18" s="42" t="str">
        <f t="shared" si="3"/>
        <v/>
      </c>
      <c r="AF18" s="42" t="str">
        <f t="shared" ca="1" si="8"/>
        <v/>
      </c>
      <c r="AG18" s="42" t="str">
        <f t="shared" ca="1" si="9"/>
        <v/>
      </c>
      <c r="AH18" s="42">
        <v>30802272202048</v>
      </c>
      <c r="AK18" s="42">
        <f t="shared" ca="1" si="10"/>
        <v>10</v>
      </c>
      <c r="AM18" s="42" t="str">
        <f t="shared" si="11"/>
        <v/>
      </c>
      <c r="AQ18" s="42" t="str">
        <f t="shared" ca="1" si="12"/>
        <v/>
      </c>
      <c r="AS18" s="45" t="str">
        <f t="shared" si="17"/>
        <v/>
      </c>
      <c r="AW18" s="42" t="str">
        <f t="shared" ca="1" si="14"/>
        <v/>
      </c>
      <c r="AY18" s="42" t="str">
        <f t="shared" si="15"/>
        <v/>
      </c>
      <c r="BC18" s="42" t="str">
        <f t="shared" ca="1" si="16"/>
        <v/>
      </c>
    </row>
    <row r="19" spans="1:56" x14ac:dyDescent="0.25">
      <c r="A19" s="63" t="s">
        <v>522</v>
      </c>
      <c r="B19" s="42">
        <v>17</v>
      </c>
      <c r="C19" s="60" t="s">
        <v>340</v>
      </c>
      <c r="D19" s="42">
        <v>28812132200564</v>
      </c>
      <c r="E19" s="42" t="s">
        <v>341</v>
      </c>
      <c r="F19" s="42">
        <v>28912022200431</v>
      </c>
      <c r="G19" s="41">
        <v>41652</v>
      </c>
      <c r="H19" s="43">
        <f t="shared" si="0"/>
        <v>2</v>
      </c>
      <c r="I19" s="44" t="s">
        <v>342</v>
      </c>
      <c r="J19" s="42" t="str">
        <f t="shared" si="4"/>
        <v>سمر أسامة محمد ذكى نصر</v>
      </c>
      <c r="K19" s="42">
        <v>31107042200325</v>
      </c>
      <c r="N19" s="42">
        <f t="shared" ca="1" si="5"/>
        <v>7</v>
      </c>
      <c r="O19" s="44" t="s">
        <v>343</v>
      </c>
      <c r="P19" s="42" t="str">
        <f t="shared" si="6"/>
        <v>رانيا أسامة محمد ذكى نصر</v>
      </c>
      <c r="Q19" s="42">
        <v>31401012201209</v>
      </c>
      <c r="T19" s="42">
        <f t="shared" ca="1" si="1"/>
        <v>4</v>
      </c>
      <c r="V19" s="45" t="str">
        <f t="shared" si="2"/>
        <v/>
      </c>
      <c r="Z19" s="42" t="str">
        <f t="shared" ca="1" si="7"/>
        <v/>
      </c>
      <c r="AB19" s="42" t="str">
        <f t="shared" si="3"/>
        <v/>
      </c>
      <c r="AF19" s="42" t="str">
        <f t="shared" ca="1" si="8"/>
        <v/>
      </c>
      <c r="AG19" s="42" t="str">
        <f t="shared" ca="1" si="9"/>
        <v/>
      </c>
      <c r="AH19" s="42">
        <v>31107042200325</v>
      </c>
      <c r="AK19" s="42">
        <f t="shared" ca="1" si="10"/>
        <v>7</v>
      </c>
      <c r="AL19" s="44" t="s">
        <v>343</v>
      </c>
      <c r="AM19" s="42" t="str">
        <f t="shared" ca="1" si="11"/>
        <v xml:space="preserve">رانيا </v>
      </c>
      <c r="AN19" s="42">
        <v>31401012201209</v>
      </c>
      <c r="AQ19" s="42">
        <f t="shared" ca="1" si="12"/>
        <v>4</v>
      </c>
      <c r="AS19" s="45" t="str">
        <f t="shared" si="17"/>
        <v/>
      </c>
      <c r="AW19" s="42" t="str">
        <f t="shared" ca="1" si="14"/>
        <v/>
      </c>
      <c r="AY19" s="42" t="str">
        <f t="shared" si="15"/>
        <v/>
      </c>
      <c r="BC19" s="42" t="str">
        <f t="shared" ca="1" si="16"/>
        <v/>
      </c>
    </row>
    <row r="20" spans="1:56" ht="30" x14ac:dyDescent="0.25">
      <c r="A20" s="63" t="s">
        <v>522</v>
      </c>
      <c r="B20" s="42">
        <v>18</v>
      </c>
      <c r="C20" s="60" t="s">
        <v>345</v>
      </c>
      <c r="D20" s="42">
        <v>26811162200484</v>
      </c>
      <c r="E20" s="42" t="s">
        <v>344</v>
      </c>
      <c r="F20" s="42">
        <v>26708282200253</v>
      </c>
      <c r="G20" s="41">
        <v>40548</v>
      </c>
      <c r="H20" s="43">
        <f t="shared" si="0"/>
        <v>1</v>
      </c>
      <c r="I20" s="44" t="s">
        <v>346</v>
      </c>
      <c r="J20" s="42" t="str">
        <f t="shared" si="4"/>
        <v>حبيبه على جمعة عبدالنبى خميس</v>
      </c>
      <c r="K20" s="42">
        <v>30707272201383</v>
      </c>
      <c r="N20" s="42">
        <f t="shared" ca="1" si="5"/>
        <v>11</v>
      </c>
      <c r="P20" s="42" t="str">
        <f t="shared" si="6"/>
        <v/>
      </c>
      <c r="T20" s="42" t="str">
        <f t="shared" ca="1" si="1"/>
        <v/>
      </c>
      <c r="V20" s="45" t="str">
        <f t="shared" si="2"/>
        <v/>
      </c>
      <c r="Z20" s="42" t="str">
        <f t="shared" ca="1" si="7"/>
        <v/>
      </c>
      <c r="AB20" s="42" t="str">
        <f t="shared" si="3"/>
        <v/>
      </c>
      <c r="AF20" s="42" t="str">
        <f t="shared" ca="1" si="8"/>
        <v/>
      </c>
      <c r="AG20" s="42" t="str">
        <f t="shared" ca="1" si="9"/>
        <v/>
      </c>
      <c r="AH20" s="42">
        <v>30707272201383</v>
      </c>
      <c r="AK20" s="42">
        <f t="shared" ca="1" si="10"/>
        <v>11</v>
      </c>
      <c r="AM20" s="42" t="str">
        <f t="shared" si="11"/>
        <v/>
      </c>
      <c r="AQ20" s="42" t="str">
        <f t="shared" ca="1" si="12"/>
        <v/>
      </c>
      <c r="AS20" s="45" t="str">
        <f t="shared" si="17"/>
        <v/>
      </c>
      <c r="AW20" s="42" t="str">
        <f t="shared" ca="1" si="14"/>
        <v/>
      </c>
      <c r="AY20" s="42" t="str">
        <f t="shared" si="15"/>
        <v/>
      </c>
      <c r="BC20" s="42" t="str">
        <f t="shared" ca="1" si="16"/>
        <v/>
      </c>
    </row>
    <row r="21" spans="1:56" ht="30" x14ac:dyDescent="0.25">
      <c r="A21" s="63" t="s">
        <v>522</v>
      </c>
      <c r="B21" s="42">
        <v>19</v>
      </c>
      <c r="C21" s="60" t="s">
        <v>348</v>
      </c>
      <c r="D21" s="42">
        <v>27011162200228</v>
      </c>
      <c r="E21" s="42" t="s">
        <v>347</v>
      </c>
      <c r="F21" s="42">
        <v>26511042201114</v>
      </c>
      <c r="G21" s="41">
        <v>40401</v>
      </c>
      <c r="H21" s="43">
        <f t="shared" si="0"/>
        <v>2</v>
      </c>
      <c r="I21" s="44" t="s">
        <v>349</v>
      </c>
      <c r="J21" s="42" t="str">
        <f t="shared" si="4"/>
        <v>حازم مصطفى عبدالعظيم على مصطفى</v>
      </c>
      <c r="K21" s="42">
        <v>30002082202517</v>
      </c>
      <c r="N21" s="42">
        <f t="shared" ca="1" si="5"/>
        <v>18</v>
      </c>
      <c r="O21" s="44" t="s">
        <v>306</v>
      </c>
      <c r="P21" s="42" t="str">
        <f t="shared" si="6"/>
        <v>محمد مصطفى عبدالعظيم على مصطفى</v>
      </c>
      <c r="Q21" s="42">
        <v>30306142201891</v>
      </c>
      <c r="T21" s="42">
        <f t="shared" ca="1" si="1"/>
        <v>15</v>
      </c>
      <c r="V21" s="45" t="str">
        <f t="shared" si="2"/>
        <v/>
      </c>
      <c r="Z21" s="42" t="str">
        <f t="shared" ca="1" si="7"/>
        <v/>
      </c>
      <c r="AB21" s="42" t="str">
        <f t="shared" si="3"/>
        <v/>
      </c>
      <c r="AF21" s="42" t="str">
        <f t="shared" ca="1" si="8"/>
        <v/>
      </c>
      <c r="AG21" s="42" t="str">
        <f t="shared" ca="1" si="9"/>
        <v/>
      </c>
      <c r="AH21" s="42">
        <v>30002082202517</v>
      </c>
      <c r="AK21" s="42">
        <f t="shared" ca="1" si="10"/>
        <v>18</v>
      </c>
      <c r="AL21" s="44" t="s">
        <v>306</v>
      </c>
      <c r="AM21" s="42" t="str">
        <f t="shared" ca="1" si="11"/>
        <v xml:space="preserve">محمد </v>
      </c>
      <c r="AN21" s="42">
        <v>30306142201891</v>
      </c>
      <c r="AQ21" s="42">
        <f t="shared" ca="1" si="12"/>
        <v>15</v>
      </c>
      <c r="AS21" s="45" t="str">
        <f t="shared" si="17"/>
        <v/>
      </c>
      <c r="AW21" s="42" t="str">
        <f t="shared" ca="1" si="14"/>
        <v/>
      </c>
      <c r="AY21" s="42" t="str">
        <f t="shared" si="15"/>
        <v/>
      </c>
      <c r="BC21" s="42" t="str">
        <f t="shared" ca="1" si="16"/>
        <v/>
      </c>
    </row>
    <row r="22" spans="1:56" ht="30" x14ac:dyDescent="0.25">
      <c r="A22" s="63" t="s">
        <v>522</v>
      </c>
      <c r="B22" s="42">
        <v>20</v>
      </c>
      <c r="C22" s="60" t="s">
        <v>351</v>
      </c>
      <c r="D22" s="42">
        <v>29110012203003</v>
      </c>
      <c r="E22" s="42" t="s">
        <v>350</v>
      </c>
      <c r="G22" s="41">
        <v>42284</v>
      </c>
      <c r="H22" s="43">
        <f t="shared" si="0"/>
        <v>1</v>
      </c>
      <c r="I22" s="44" t="s">
        <v>305</v>
      </c>
      <c r="J22" s="42" t="str">
        <f t="shared" si="4"/>
        <v>مريم علاء سيد محمد</v>
      </c>
      <c r="K22" s="42">
        <v>31402162201327</v>
      </c>
      <c r="N22" s="42">
        <f t="shared" ca="1" si="5"/>
        <v>4</v>
      </c>
      <c r="P22" s="42" t="str">
        <f t="shared" si="6"/>
        <v/>
      </c>
      <c r="T22" s="42" t="str">
        <f t="shared" ca="1" si="1"/>
        <v/>
      </c>
      <c r="V22" s="45" t="str">
        <f t="shared" si="2"/>
        <v/>
      </c>
      <c r="Z22" s="42" t="str">
        <f t="shared" ca="1" si="7"/>
        <v/>
      </c>
      <c r="AB22" s="42" t="str">
        <f t="shared" si="3"/>
        <v/>
      </c>
      <c r="AF22" s="42" t="str">
        <f t="shared" ca="1" si="8"/>
        <v/>
      </c>
      <c r="AG22" s="42" t="str">
        <f t="shared" ca="1" si="9"/>
        <v/>
      </c>
      <c r="AH22" s="42">
        <v>31402162201327</v>
      </c>
      <c r="AK22" s="42">
        <f t="shared" ca="1" si="10"/>
        <v>4</v>
      </c>
      <c r="AM22" s="42" t="str">
        <f t="shared" si="11"/>
        <v/>
      </c>
      <c r="AQ22" s="42" t="str">
        <f t="shared" ca="1" si="12"/>
        <v/>
      </c>
      <c r="AS22" s="45" t="str">
        <f t="shared" si="17"/>
        <v/>
      </c>
      <c r="AW22" s="42" t="str">
        <f t="shared" ca="1" si="14"/>
        <v/>
      </c>
      <c r="AY22" s="42" t="str">
        <f t="shared" si="15"/>
        <v/>
      </c>
      <c r="BC22" s="42" t="str">
        <f t="shared" ca="1" si="16"/>
        <v/>
      </c>
    </row>
    <row r="23" spans="1:56" x14ac:dyDescent="0.25">
      <c r="A23" s="63" t="s">
        <v>522</v>
      </c>
      <c r="B23" s="42">
        <v>21</v>
      </c>
      <c r="C23" s="60" t="s">
        <v>151</v>
      </c>
      <c r="D23" s="42">
        <v>26301262401608</v>
      </c>
      <c r="E23" s="42" t="s">
        <v>352</v>
      </c>
      <c r="F23" s="42">
        <v>25610012200291</v>
      </c>
      <c r="G23" s="41">
        <v>41247</v>
      </c>
      <c r="H23" s="43">
        <f t="shared" si="0"/>
        <v>2</v>
      </c>
      <c r="I23" s="44" t="s">
        <v>306</v>
      </c>
      <c r="J23" s="42" t="str">
        <f t="shared" si="4"/>
        <v>محمد عبدالعظيم احمد محمد حسين</v>
      </c>
      <c r="K23" s="42">
        <v>29907142201032</v>
      </c>
      <c r="N23" s="42">
        <f t="shared" ca="1" si="5"/>
        <v>19</v>
      </c>
      <c r="O23" s="44" t="s">
        <v>295</v>
      </c>
      <c r="P23" s="42" t="str">
        <f t="shared" si="6"/>
        <v>عبدالرحمن عبدالعظيم احمد محمد حسين</v>
      </c>
      <c r="Q23" s="42">
        <v>30301052200193</v>
      </c>
      <c r="T23" s="42">
        <f t="shared" ca="1" si="1"/>
        <v>15</v>
      </c>
      <c r="V23" s="45" t="str">
        <f t="shared" si="2"/>
        <v/>
      </c>
      <c r="Z23" s="42" t="str">
        <f t="shared" ca="1" si="7"/>
        <v/>
      </c>
      <c r="AB23" s="42" t="str">
        <f t="shared" si="3"/>
        <v/>
      </c>
      <c r="AF23" s="42" t="str">
        <f t="shared" ca="1" si="8"/>
        <v/>
      </c>
      <c r="AG23" s="42" t="str">
        <f t="shared" ca="1" si="9"/>
        <v/>
      </c>
      <c r="AH23" s="42">
        <v>29907142201032</v>
      </c>
      <c r="AK23" s="42">
        <f t="shared" ca="1" si="10"/>
        <v>19</v>
      </c>
      <c r="AL23" s="44" t="s">
        <v>295</v>
      </c>
      <c r="AM23" s="42" t="str">
        <f t="shared" ca="1" si="11"/>
        <v xml:space="preserve">عبدالرحمن </v>
      </c>
      <c r="AN23" s="42">
        <v>30301052200193</v>
      </c>
      <c r="AQ23" s="42">
        <f t="shared" ca="1" si="12"/>
        <v>15</v>
      </c>
      <c r="AS23" s="45" t="str">
        <f t="shared" si="17"/>
        <v/>
      </c>
      <c r="AW23" s="42" t="str">
        <f t="shared" ca="1" si="14"/>
        <v/>
      </c>
      <c r="AY23" s="42" t="str">
        <f t="shared" si="15"/>
        <v/>
      </c>
      <c r="BC23" s="42" t="str">
        <f t="shared" ca="1" si="16"/>
        <v/>
      </c>
    </row>
    <row r="24" spans="1:56" x14ac:dyDescent="0.25">
      <c r="A24" s="63" t="s">
        <v>522</v>
      </c>
      <c r="B24" s="42">
        <v>22</v>
      </c>
      <c r="C24" s="61" t="s">
        <v>354</v>
      </c>
      <c r="D24" s="42">
        <v>27112172201061</v>
      </c>
      <c r="E24" s="42" t="s">
        <v>353</v>
      </c>
      <c r="F24" s="42">
        <v>26005162200151</v>
      </c>
      <c r="G24" s="41">
        <v>41138</v>
      </c>
      <c r="H24" s="43">
        <f t="shared" si="0"/>
        <v>2</v>
      </c>
      <c r="I24" s="44" t="s">
        <v>355</v>
      </c>
      <c r="J24" s="42" t="str">
        <f t="shared" si="4"/>
        <v>منى عبدالحميد عويس عبدالجواد مصطفى</v>
      </c>
      <c r="K24" s="42">
        <v>30004182200689</v>
      </c>
      <c r="N24" s="42">
        <f t="shared" ca="1" si="5"/>
        <v>18</v>
      </c>
      <c r="O24" s="44" t="s">
        <v>356</v>
      </c>
      <c r="P24" s="42" t="str">
        <f t="shared" si="6"/>
        <v>ملك عبدالحميد عويس عبدالجواد مصطفى</v>
      </c>
      <c r="Q24" s="42">
        <v>31006242202224</v>
      </c>
      <c r="T24" s="42">
        <f t="shared" ca="1" si="1"/>
        <v>8</v>
      </c>
      <c r="V24" s="45" t="str">
        <f t="shared" si="2"/>
        <v/>
      </c>
      <c r="Z24" s="42" t="str">
        <f t="shared" ca="1" si="7"/>
        <v/>
      </c>
      <c r="AB24" s="42" t="str">
        <f t="shared" si="3"/>
        <v/>
      </c>
      <c r="AF24" s="42" t="str">
        <f t="shared" ca="1" si="8"/>
        <v/>
      </c>
      <c r="AG24" s="42" t="str">
        <f t="shared" ca="1" si="9"/>
        <v/>
      </c>
      <c r="AH24" s="42">
        <v>30004182200689</v>
      </c>
      <c r="AK24" s="42">
        <f t="shared" ca="1" si="10"/>
        <v>18</v>
      </c>
      <c r="AL24" s="44" t="s">
        <v>356</v>
      </c>
      <c r="AM24" s="42" t="str">
        <f t="shared" ca="1" si="11"/>
        <v xml:space="preserve">ملك </v>
      </c>
      <c r="AN24" s="42">
        <v>31006242202224</v>
      </c>
      <c r="AQ24" s="42">
        <f t="shared" ca="1" si="12"/>
        <v>8</v>
      </c>
      <c r="AS24" s="45" t="str">
        <f t="shared" si="17"/>
        <v/>
      </c>
      <c r="AW24" s="42" t="str">
        <f t="shared" ca="1" si="14"/>
        <v/>
      </c>
      <c r="AY24" s="42" t="str">
        <f t="shared" si="15"/>
        <v/>
      </c>
      <c r="BC24" s="42" t="str">
        <f t="shared" ca="1" si="16"/>
        <v/>
      </c>
    </row>
    <row r="25" spans="1:56" ht="30" x14ac:dyDescent="0.25">
      <c r="A25" s="63" t="s">
        <v>522</v>
      </c>
      <c r="B25" s="42">
        <v>23</v>
      </c>
      <c r="C25" s="60" t="s">
        <v>357</v>
      </c>
      <c r="D25" s="42">
        <v>27312292200301</v>
      </c>
      <c r="E25" s="42" t="s">
        <v>358</v>
      </c>
      <c r="G25" s="41">
        <v>39845</v>
      </c>
      <c r="H25" s="46">
        <f t="shared" si="0"/>
        <v>4</v>
      </c>
      <c r="I25" s="44" t="s">
        <v>295</v>
      </c>
      <c r="J25" s="42" t="str">
        <f t="shared" si="4"/>
        <v>عبدالرحمن ربيع محمداحمد</v>
      </c>
      <c r="K25" s="42">
        <v>30503282201034</v>
      </c>
      <c r="N25" s="42">
        <f t="shared" ca="1" si="5"/>
        <v>13</v>
      </c>
      <c r="O25" s="44" t="s">
        <v>306</v>
      </c>
      <c r="P25" s="42" t="str">
        <f t="shared" si="6"/>
        <v>محمد ربيع محمداحمد</v>
      </c>
      <c r="Q25" s="42">
        <v>30212262200673</v>
      </c>
      <c r="T25" s="42">
        <f t="shared" ca="1" si="1"/>
        <v>15</v>
      </c>
      <c r="U25" s="44" t="s">
        <v>311</v>
      </c>
      <c r="V25" s="45" t="str">
        <f t="shared" si="2"/>
        <v>احمد ربيع محمداحمد</v>
      </c>
      <c r="W25" s="42">
        <v>29708122200371</v>
      </c>
      <c r="Z25" s="42">
        <f t="shared" ca="1" si="7"/>
        <v>21</v>
      </c>
      <c r="AA25" s="44" t="s">
        <v>359</v>
      </c>
      <c r="AB25" s="42" t="str">
        <f t="shared" si="3"/>
        <v>رباب ربيع محمداحمد</v>
      </c>
      <c r="AC25" s="42">
        <v>30001252200704</v>
      </c>
      <c r="AF25" s="42">
        <f t="shared" ca="1" si="8"/>
        <v>18</v>
      </c>
      <c r="AG25" s="42" t="str">
        <f t="shared" ca="1" si="9"/>
        <v>18 21</v>
      </c>
      <c r="AH25" s="42">
        <v>30503282201034</v>
      </c>
      <c r="AK25" s="42">
        <f t="shared" ca="1" si="10"/>
        <v>13</v>
      </c>
      <c r="AL25" s="44" t="s">
        <v>306</v>
      </c>
      <c r="AM25" s="42" t="str">
        <f t="shared" ca="1" si="11"/>
        <v>محمد 21</v>
      </c>
      <c r="AN25" s="42">
        <v>30212262200673</v>
      </c>
      <c r="AQ25" s="42">
        <f t="shared" ca="1" si="12"/>
        <v>15</v>
      </c>
      <c r="AR25" s="44" t="s">
        <v>311</v>
      </c>
      <c r="AS25" s="45" t="str">
        <f t="shared" ca="1" si="17"/>
        <v>احمد 21</v>
      </c>
      <c r="AT25" s="42">
        <v>29708122200371</v>
      </c>
      <c r="AW25" s="42">
        <f t="shared" ca="1" si="14"/>
        <v>21</v>
      </c>
      <c r="AX25" s="44" t="s">
        <v>359</v>
      </c>
      <c r="AY25" s="42" t="str">
        <f t="shared" ca="1" si="15"/>
        <v>رباب 21</v>
      </c>
      <c r="AZ25" s="42">
        <v>30001252200704</v>
      </c>
      <c r="BC25" s="42">
        <f t="shared" ca="1" si="16"/>
        <v>18</v>
      </c>
    </row>
    <row r="26" spans="1:56" ht="30" x14ac:dyDescent="0.25">
      <c r="A26" s="63" t="s">
        <v>522</v>
      </c>
      <c r="B26" s="42">
        <v>24</v>
      </c>
      <c r="C26" s="60" t="s">
        <v>361</v>
      </c>
      <c r="D26" s="42">
        <v>27908302200207</v>
      </c>
      <c r="E26" s="42" t="s">
        <v>360</v>
      </c>
      <c r="F26" s="42">
        <v>28305102200374</v>
      </c>
      <c r="G26" s="41">
        <v>42344</v>
      </c>
      <c r="H26" s="43">
        <f t="shared" si="0"/>
        <v>4</v>
      </c>
      <c r="I26" s="44" t="s">
        <v>362</v>
      </c>
      <c r="J26" s="42" t="str">
        <f t="shared" si="4"/>
        <v xml:space="preserve">شروق تامر عادل عبدالسلام </v>
      </c>
      <c r="K26" s="42">
        <v>30904142202183</v>
      </c>
      <c r="N26" s="42">
        <f t="shared" ca="1" si="5"/>
        <v>9</v>
      </c>
      <c r="O26" s="44" t="s">
        <v>363</v>
      </c>
      <c r="P26" s="42" t="str">
        <f t="shared" si="6"/>
        <v xml:space="preserve">عادل تامر عادل عبدالسلام </v>
      </c>
      <c r="Q26" s="42">
        <v>30511112200877</v>
      </c>
      <c r="T26" s="42">
        <f t="shared" ca="1" si="1"/>
        <v>12</v>
      </c>
      <c r="U26" s="44" t="s">
        <v>346</v>
      </c>
      <c r="V26" s="45" t="str">
        <f t="shared" si="2"/>
        <v xml:space="preserve">حبيبه تامر عادل عبدالسلام </v>
      </c>
      <c r="W26" s="42">
        <v>30310222200281</v>
      </c>
      <c r="Z26" s="42">
        <f t="shared" ca="1" si="7"/>
        <v>15</v>
      </c>
      <c r="AA26" s="44" t="s">
        <v>364</v>
      </c>
      <c r="AB26" s="42" t="str">
        <f t="shared" si="3"/>
        <v xml:space="preserve">حياه تامر عادل عبدالسلام </v>
      </c>
      <c r="AC26" s="42">
        <v>31310282202708</v>
      </c>
      <c r="AF26" s="42">
        <f t="shared" ca="1" si="8"/>
        <v>5</v>
      </c>
      <c r="AG26" s="42" t="str">
        <f t="shared" ca="1" si="9"/>
        <v>5 15</v>
      </c>
      <c r="AH26" s="42">
        <v>30904142202183</v>
      </c>
      <c r="AK26" s="42">
        <f t="shared" ca="1" si="10"/>
        <v>9</v>
      </c>
      <c r="AL26" s="44" t="s">
        <v>363</v>
      </c>
      <c r="AM26" s="42" t="str">
        <f t="shared" ca="1" si="11"/>
        <v>عادل 15</v>
      </c>
      <c r="AN26" s="42">
        <v>30511112200877</v>
      </c>
      <c r="AQ26" s="42">
        <f t="shared" ca="1" si="12"/>
        <v>12</v>
      </c>
      <c r="AR26" s="44" t="s">
        <v>346</v>
      </c>
      <c r="AS26" s="45" t="str">
        <f t="shared" ca="1" si="17"/>
        <v>حبيبه 15</v>
      </c>
      <c r="AT26" s="42">
        <v>30310222200281</v>
      </c>
      <c r="AW26" s="42">
        <f t="shared" ca="1" si="14"/>
        <v>15</v>
      </c>
      <c r="AX26" s="44" t="s">
        <v>364</v>
      </c>
      <c r="AY26" s="42" t="str">
        <f t="shared" ca="1" si="15"/>
        <v>حياه 15</v>
      </c>
      <c r="AZ26" s="42">
        <v>31310282202708</v>
      </c>
      <c r="BC26" s="42">
        <f t="shared" ca="1" si="16"/>
        <v>5</v>
      </c>
    </row>
    <row r="27" spans="1:56" ht="30" x14ac:dyDescent="0.25">
      <c r="A27" s="63" t="s">
        <v>522</v>
      </c>
      <c r="B27" s="42">
        <v>25</v>
      </c>
      <c r="C27" s="60" t="s">
        <v>366</v>
      </c>
      <c r="D27" s="42">
        <v>27611262200427</v>
      </c>
      <c r="E27" s="42" t="s">
        <v>365</v>
      </c>
      <c r="G27" s="41">
        <v>38901</v>
      </c>
      <c r="H27" s="43">
        <f t="shared" si="0"/>
        <v>2</v>
      </c>
      <c r="I27" s="44" t="s">
        <v>362</v>
      </c>
      <c r="J27" s="42" t="str">
        <f t="shared" si="4"/>
        <v>شروق محمد سيد عبدالوهاب</v>
      </c>
      <c r="K27" s="42">
        <v>30006102200821</v>
      </c>
      <c r="N27" s="42">
        <f t="shared" ca="1" si="5"/>
        <v>18</v>
      </c>
      <c r="O27" s="44" t="s">
        <v>367</v>
      </c>
      <c r="P27" s="42" t="str">
        <f t="shared" si="6"/>
        <v>سيد محمد سيد عبدالوهاب</v>
      </c>
      <c r="Q27" s="42">
        <v>30206062200717</v>
      </c>
      <c r="T27" s="42">
        <f t="shared" ca="1" si="1"/>
        <v>16</v>
      </c>
      <c r="V27" s="45" t="str">
        <f t="shared" si="2"/>
        <v/>
      </c>
      <c r="Z27" s="42" t="str">
        <f t="shared" ca="1" si="7"/>
        <v/>
      </c>
      <c r="AB27" s="42" t="str">
        <f t="shared" si="3"/>
        <v/>
      </c>
      <c r="AF27" s="42" t="str">
        <f t="shared" ca="1" si="8"/>
        <v/>
      </c>
      <c r="AG27" s="42" t="str">
        <f t="shared" ca="1" si="9"/>
        <v/>
      </c>
      <c r="AH27" s="42">
        <v>30006102200821</v>
      </c>
      <c r="AK27" s="42">
        <f t="shared" ca="1" si="10"/>
        <v>18</v>
      </c>
      <c r="AL27" s="44" t="s">
        <v>367</v>
      </c>
      <c r="AM27" s="42" t="str">
        <f t="shared" ca="1" si="11"/>
        <v xml:space="preserve">سيد </v>
      </c>
      <c r="AN27" s="42">
        <v>30206062200717</v>
      </c>
      <c r="AQ27" s="42">
        <f t="shared" ca="1" si="12"/>
        <v>16</v>
      </c>
      <c r="AS27" s="45" t="str">
        <f t="shared" si="17"/>
        <v/>
      </c>
      <c r="AW27" s="42" t="str">
        <f t="shared" ca="1" si="14"/>
        <v/>
      </c>
      <c r="AY27" s="42" t="str">
        <f t="shared" si="15"/>
        <v/>
      </c>
      <c r="BC27" s="42" t="str">
        <f t="shared" ca="1" si="16"/>
        <v/>
      </c>
    </row>
    <row r="28" spans="1:56" x14ac:dyDescent="0.25">
      <c r="A28" s="63" t="s">
        <v>522</v>
      </c>
      <c r="B28" s="42">
        <v>26</v>
      </c>
      <c r="C28" s="60" t="s">
        <v>369</v>
      </c>
      <c r="D28" s="42">
        <v>26907102200261</v>
      </c>
      <c r="E28" s="42" t="s">
        <v>368</v>
      </c>
      <c r="F28" s="42">
        <v>26704232200176</v>
      </c>
      <c r="G28" s="41">
        <v>42758</v>
      </c>
      <c r="H28" s="43">
        <f t="shared" si="0"/>
        <v>3</v>
      </c>
      <c r="I28" s="44" t="s">
        <v>370</v>
      </c>
      <c r="J28" s="42" t="str">
        <f t="shared" si="4"/>
        <v>شاهنده كساب عطيه عبدالله سيد</v>
      </c>
      <c r="K28" s="42">
        <v>30210262202924</v>
      </c>
      <c r="N28" s="42">
        <f t="shared" ca="1" si="5"/>
        <v>16</v>
      </c>
      <c r="O28" s="44" t="s">
        <v>371</v>
      </c>
      <c r="P28" s="42" t="str">
        <f t="shared" si="6"/>
        <v>حورية كساب عطيه عبدالله سيد</v>
      </c>
      <c r="Q28" s="42">
        <v>30404102200703</v>
      </c>
      <c r="T28" s="42">
        <f t="shared" ca="1" si="1"/>
        <v>14</v>
      </c>
      <c r="U28" s="44" t="s">
        <v>287</v>
      </c>
      <c r="V28" s="45" t="str">
        <f t="shared" si="2"/>
        <v>عبدالله كساب عطيه عبدالله سيد</v>
      </c>
      <c r="W28" s="42">
        <v>30603042201393</v>
      </c>
      <c r="Z28" s="42">
        <f t="shared" ca="1" si="7"/>
        <v>12</v>
      </c>
      <c r="AB28" s="42" t="str">
        <f t="shared" si="3"/>
        <v/>
      </c>
      <c r="AF28" s="42" t="str">
        <f t="shared" ca="1" si="8"/>
        <v/>
      </c>
      <c r="AG28" s="42" t="str">
        <f t="shared" ca="1" si="9"/>
        <v/>
      </c>
      <c r="AH28" s="42">
        <v>30210262202924</v>
      </c>
      <c r="AK28" s="42">
        <f t="shared" ca="1" si="10"/>
        <v>16</v>
      </c>
      <c r="AL28" s="44" t="s">
        <v>371</v>
      </c>
      <c r="AM28" s="42" t="str">
        <f t="shared" ca="1" si="11"/>
        <v>حورية 12</v>
      </c>
      <c r="AN28" s="42">
        <v>30404102200703</v>
      </c>
      <c r="AQ28" s="42">
        <f t="shared" ca="1" si="12"/>
        <v>14</v>
      </c>
      <c r="AR28" s="44" t="s">
        <v>287</v>
      </c>
      <c r="AS28" s="45" t="str">
        <f t="shared" ca="1" si="17"/>
        <v>عبدالله 12</v>
      </c>
      <c r="AT28" s="42">
        <v>30603042201393</v>
      </c>
      <c r="AW28" s="42">
        <f t="shared" ca="1" si="14"/>
        <v>12</v>
      </c>
      <c r="AY28" s="42" t="str">
        <f t="shared" si="15"/>
        <v/>
      </c>
      <c r="BC28" s="42" t="str">
        <f t="shared" ca="1" si="16"/>
        <v/>
      </c>
      <c r="BD28" s="48" t="s">
        <v>374</v>
      </c>
    </row>
    <row r="29" spans="1:56" x14ac:dyDescent="0.25">
      <c r="A29" s="63" t="s">
        <v>522</v>
      </c>
      <c r="B29" s="42">
        <v>27</v>
      </c>
      <c r="C29" s="60" t="s">
        <v>373</v>
      </c>
      <c r="D29" s="42">
        <v>26005022200666</v>
      </c>
      <c r="E29" s="42" t="s">
        <v>372</v>
      </c>
      <c r="G29" s="41">
        <v>38020</v>
      </c>
      <c r="H29" s="43">
        <f t="shared" si="0"/>
        <v>2</v>
      </c>
      <c r="I29" s="44" t="s">
        <v>375</v>
      </c>
      <c r="J29" s="42" t="str">
        <f t="shared" si="4"/>
        <v>فاطمه سيد خليل حسن</v>
      </c>
      <c r="K29" s="42">
        <v>30009102202262</v>
      </c>
      <c r="N29" s="42">
        <f t="shared" ca="1" si="5"/>
        <v>18</v>
      </c>
      <c r="O29" s="44" t="s">
        <v>376</v>
      </c>
      <c r="P29" s="42" t="str">
        <f t="shared" si="6"/>
        <v>عائشة سيد خليل حسن</v>
      </c>
      <c r="Q29" s="42">
        <v>30009102202289</v>
      </c>
      <c r="T29" s="42">
        <f t="shared" ca="1" si="1"/>
        <v>18</v>
      </c>
      <c r="V29" s="45" t="str">
        <f t="shared" si="2"/>
        <v/>
      </c>
      <c r="Z29" s="42" t="str">
        <f t="shared" ca="1" si="7"/>
        <v/>
      </c>
      <c r="AB29" s="42" t="str">
        <f t="shared" si="3"/>
        <v/>
      </c>
      <c r="AF29" s="42" t="str">
        <f t="shared" ca="1" si="8"/>
        <v/>
      </c>
      <c r="AG29" s="42" t="str">
        <f t="shared" ca="1" si="9"/>
        <v/>
      </c>
      <c r="AH29" s="42">
        <v>30009102202262</v>
      </c>
      <c r="AK29" s="42">
        <f t="shared" ca="1" si="10"/>
        <v>18</v>
      </c>
      <c r="AL29" s="44" t="s">
        <v>376</v>
      </c>
      <c r="AM29" s="42" t="str">
        <f t="shared" ca="1" si="11"/>
        <v xml:space="preserve">عائشة </v>
      </c>
      <c r="AN29" s="42">
        <v>30009102202289</v>
      </c>
      <c r="AQ29" s="42">
        <f t="shared" ca="1" si="12"/>
        <v>18</v>
      </c>
      <c r="AS29" s="45" t="str">
        <f t="shared" si="17"/>
        <v/>
      </c>
      <c r="AW29" s="42" t="str">
        <f t="shared" ca="1" si="14"/>
        <v/>
      </c>
      <c r="AY29" s="42" t="str">
        <f t="shared" si="15"/>
        <v/>
      </c>
      <c r="BC29" s="42" t="str">
        <f t="shared" ca="1" si="16"/>
        <v/>
      </c>
    </row>
    <row r="30" spans="1:56" ht="30" x14ac:dyDescent="0.25">
      <c r="A30" s="63" t="s">
        <v>522</v>
      </c>
      <c r="B30" s="42">
        <v>28</v>
      </c>
      <c r="C30" s="60" t="s">
        <v>378</v>
      </c>
      <c r="D30" s="42">
        <v>27706062200504</v>
      </c>
      <c r="E30" s="42" t="s">
        <v>377</v>
      </c>
      <c r="G30" s="41">
        <v>37454</v>
      </c>
      <c r="H30" s="46">
        <f t="shared" si="0"/>
        <v>2</v>
      </c>
      <c r="I30" s="44" t="s">
        <v>379</v>
      </c>
      <c r="J30" s="42" t="str">
        <f t="shared" si="4"/>
        <v>كرم محمد عزت إبراهيم</v>
      </c>
      <c r="K30" s="42">
        <v>29808012201010</v>
      </c>
      <c r="N30" s="42">
        <f t="shared" ca="1" si="5"/>
        <v>20</v>
      </c>
      <c r="O30" s="44" t="s">
        <v>380</v>
      </c>
      <c r="P30" s="42" t="str">
        <f t="shared" si="6"/>
        <v>عزت محمد عزت إبراهيم</v>
      </c>
      <c r="Q30" s="42">
        <v>30008162201358</v>
      </c>
      <c r="T30" s="42">
        <f t="shared" ca="1" si="1"/>
        <v>18</v>
      </c>
      <c r="V30" s="45" t="str">
        <f t="shared" si="2"/>
        <v/>
      </c>
      <c r="Z30" s="42" t="str">
        <f t="shared" ca="1" si="7"/>
        <v/>
      </c>
      <c r="AB30" s="42" t="str">
        <f t="shared" si="3"/>
        <v/>
      </c>
      <c r="AF30" s="42" t="str">
        <f t="shared" ca="1" si="8"/>
        <v/>
      </c>
      <c r="AG30" s="42" t="str">
        <f t="shared" ca="1" si="9"/>
        <v/>
      </c>
      <c r="AH30" s="42">
        <v>29808012201010</v>
      </c>
      <c r="AK30" s="42">
        <f t="shared" ca="1" si="10"/>
        <v>20</v>
      </c>
      <c r="AL30" s="44" t="s">
        <v>380</v>
      </c>
      <c r="AM30" s="42" t="str">
        <f t="shared" ca="1" si="11"/>
        <v xml:space="preserve">عزت </v>
      </c>
      <c r="AN30" s="42">
        <v>30008162201358</v>
      </c>
      <c r="AQ30" s="42">
        <f t="shared" ca="1" si="12"/>
        <v>18</v>
      </c>
      <c r="AS30" s="45" t="str">
        <f t="shared" si="17"/>
        <v/>
      </c>
      <c r="AW30" s="42" t="str">
        <f t="shared" ca="1" si="14"/>
        <v/>
      </c>
      <c r="AY30" s="42" t="str">
        <f t="shared" si="15"/>
        <v/>
      </c>
      <c r="BC30" s="42" t="str">
        <f t="shared" ca="1" si="16"/>
        <v/>
      </c>
    </row>
    <row r="31" spans="1:56" ht="30" x14ac:dyDescent="0.25">
      <c r="A31" s="63" t="s">
        <v>522</v>
      </c>
      <c r="B31" s="42">
        <v>29</v>
      </c>
      <c r="C31" s="60" t="s">
        <v>381</v>
      </c>
      <c r="D31" s="42">
        <v>27705112200202</v>
      </c>
      <c r="E31" s="42" t="s">
        <v>382</v>
      </c>
      <c r="G31" s="41">
        <v>38806</v>
      </c>
      <c r="H31" s="46">
        <f t="shared" si="0"/>
        <v>3</v>
      </c>
      <c r="I31" s="44" t="s">
        <v>301</v>
      </c>
      <c r="J31" s="42" t="str">
        <f t="shared" si="4"/>
        <v>هاجر محمد إبراهيم ابوسيف محمد</v>
      </c>
      <c r="K31" s="42">
        <v>29811012203869</v>
      </c>
      <c r="N31" s="42">
        <f t="shared" ca="1" si="5"/>
        <v>20</v>
      </c>
      <c r="O31" s="44" t="s">
        <v>383</v>
      </c>
      <c r="P31" s="42" t="str">
        <f t="shared" si="6"/>
        <v>اسراء محمد إبراهيم ابوسيف محمد</v>
      </c>
      <c r="Q31" s="42">
        <v>30006042201122</v>
      </c>
      <c r="T31" s="42">
        <f t="shared" ca="1" si="1"/>
        <v>18</v>
      </c>
      <c r="U31" s="44" t="s">
        <v>295</v>
      </c>
      <c r="V31" s="45" t="str">
        <f t="shared" si="2"/>
        <v>عبدالرحمن محمد إبراهيم ابوسيف محمد</v>
      </c>
      <c r="W31" s="42">
        <v>30306122200031</v>
      </c>
      <c r="Z31" s="42">
        <f t="shared" ca="1" si="7"/>
        <v>15</v>
      </c>
      <c r="AB31" s="42" t="str">
        <f t="shared" si="3"/>
        <v/>
      </c>
      <c r="AF31" s="42" t="str">
        <f t="shared" ca="1" si="8"/>
        <v/>
      </c>
      <c r="AG31" s="42" t="str">
        <f t="shared" ca="1" si="9"/>
        <v/>
      </c>
      <c r="AH31" s="42">
        <v>29811012203869</v>
      </c>
      <c r="AK31" s="42">
        <f t="shared" ca="1" si="10"/>
        <v>20</v>
      </c>
      <c r="AL31" s="44" t="s">
        <v>383</v>
      </c>
      <c r="AM31" s="42" t="str">
        <f t="shared" ca="1" si="11"/>
        <v>اسراء 15</v>
      </c>
      <c r="AN31" s="42">
        <v>30006042201122</v>
      </c>
      <c r="AQ31" s="42">
        <f t="shared" ca="1" si="12"/>
        <v>18</v>
      </c>
      <c r="AR31" s="44" t="s">
        <v>295</v>
      </c>
      <c r="AS31" s="45" t="str">
        <f t="shared" ca="1" si="17"/>
        <v>عبدالرحمن 15</v>
      </c>
      <c r="AT31" s="42">
        <v>30306122200031</v>
      </c>
      <c r="AW31" s="42">
        <f t="shared" ca="1" si="14"/>
        <v>15</v>
      </c>
      <c r="AY31" s="42" t="str">
        <f t="shared" si="15"/>
        <v/>
      </c>
      <c r="BC31" s="42" t="str">
        <f t="shared" ca="1" si="16"/>
        <v/>
      </c>
    </row>
    <row r="32" spans="1:56" ht="30" x14ac:dyDescent="0.25">
      <c r="A32" s="63" t="s">
        <v>522</v>
      </c>
      <c r="B32" s="42">
        <v>30</v>
      </c>
      <c r="C32" s="60" t="s">
        <v>384</v>
      </c>
      <c r="D32" s="42">
        <v>27606142200381</v>
      </c>
      <c r="E32" s="42" t="s">
        <v>385</v>
      </c>
      <c r="F32" s="42">
        <v>27011222400116</v>
      </c>
      <c r="G32" s="41">
        <v>42526</v>
      </c>
      <c r="H32" s="43">
        <f t="shared" si="0"/>
        <v>4</v>
      </c>
      <c r="I32" s="44" t="s">
        <v>295</v>
      </c>
      <c r="J32" s="42" t="str">
        <f t="shared" si="4"/>
        <v>عبدالرحمن احمد محمود احمد محمد</v>
      </c>
      <c r="K32" s="42">
        <v>29904012200639</v>
      </c>
      <c r="N32" s="42">
        <f t="shared" ca="1" si="5"/>
        <v>19</v>
      </c>
      <c r="O32" s="44" t="s">
        <v>386</v>
      </c>
      <c r="P32" s="42" t="str">
        <f t="shared" si="6"/>
        <v>ايه احمد محمود احمد محمد</v>
      </c>
      <c r="Q32" s="42">
        <v>30111262200125</v>
      </c>
      <c r="T32" s="42">
        <f t="shared" ca="1" si="1"/>
        <v>16</v>
      </c>
      <c r="U32" s="44" t="s">
        <v>333</v>
      </c>
      <c r="V32" s="45" t="str">
        <f t="shared" si="2"/>
        <v>أسماء احمد محمود احمد محمد</v>
      </c>
      <c r="W32" s="42">
        <v>30701232200262</v>
      </c>
      <c r="Z32" s="42">
        <f t="shared" ca="1" si="7"/>
        <v>11</v>
      </c>
      <c r="AA32" s="44" t="s">
        <v>387</v>
      </c>
      <c r="AB32" s="42" t="str">
        <f t="shared" si="3"/>
        <v>اروى احمد محمود احمد محمد</v>
      </c>
      <c r="AC32" s="42">
        <v>31311132202447</v>
      </c>
      <c r="AF32" s="42">
        <f t="shared" ca="1" si="8"/>
        <v>4</v>
      </c>
      <c r="AG32" s="42" t="str">
        <f t="shared" ca="1" si="9"/>
        <v>4 11</v>
      </c>
      <c r="AH32" s="42">
        <v>29904012200639</v>
      </c>
      <c r="AK32" s="42">
        <f t="shared" ca="1" si="10"/>
        <v>19</v>
      </c>
      <c r="AL32" s="44" t="s">
        <v>386</v>
      </c>
      <c r="AM32" s="42" t="str">
        <f t="shared" ca="1" si="11"/>
        <v>ايه 11</v>
      </c>
      <c r="AN32" s="42">
        <v>30111262200125</v>
      </c>
      <c r="AQ32" s="42">
        <f t="shared" ca="1" si="12"/>
        <v>16</v>
      </c>
      <c r="AR32" s="44" t="s">
        <v>333</v>
      </c>
      <c r="AS32" s="45" t="str">
        <f t="shared" ca="1" si="17"/>
        <v>أسماء 11</v>
      </c>
      <c r="AT32" s="42">
        <v>30701232200262</v>
      </c>
      <c r="AW32" s="42">
        <f t="shared" ca="1" si="14"/>
        <v>11</v>
      </c>
      <c r="AX32" s="44" t="s">
        <v>387</v>
      </c>
      <c r="AY32" s="42" t="str">
        <f t="shared" ca="1" si="15"/>
        <v>اروى 11</v>
      </c>
      <c r="AZ32" s="42">
        <v>31311132202447</v>
      </c>
      <c r="BC32" s="42">
        <f t="shared" ca="1" si="16"/>
        <v>4</v>
      </c>
    </row>
    <row r="33" spans="1:56" x14ac:dyDescent="0.25">
      <c r="A33" s="63" t="s">
        <v>522</v>
      </c>
      <c r="B33" s="42">
        <v>31</v>
      </c>
      <c r="C33" s="60" t="s">
        <v>389</v>
      </c>
      <c r="D33" s="42">
        <v>27507152200306</v>
      </c>
      <c r="E33" s="42" t="s">
        <v>388</v>
      </c>
      <c r="F33" s="42">
        <v>27207102200212</v>
      </c>
      <c r="G33" s="41">
        <v>41522</v>
      </c>
      <c r="H33" s="43">
        <f t="shared" si="0"/>
        <v>1</v>
      </c>
      <c r="I33" s="44" t="s">
        <v>390</v>
      </c>
      <c r="J33" s="42" t="str">
        <f t="shared" si="4"/>
        <v>ساره عبدالرحمن عبدالرؤوف محمد محمد قنديل</v>
      </c>
      <c r="K33" s="42">
        <v>31012212202009</v>
      </c>
      <c r="N33" s="42">
        <f t="shared" ca="1" si="5"/>
        <v>7</v>
      </c>
      <c r="P33" s="42" t="str">
        <f t="shared" si="6"/>
        <v/>
      </c>
      <c r="T33" s="42" t="str">
        <f t="shared" ca="1" si="1"/>
        <v/>
      </c>
      <c r="V33" s="45" t="str">
        <f t="shared" si="2"/>
        <v/>
      </c>
      <c r="Z33" s="42" t="str">
        <f t="shared" ca="1" si="7"/>
        <v/>
      </c>
      <c r="AB33" s="42" t="str">
        <f t="shared" si="3"/>
        <v/>
      </c>
      <c r="AF33" s="42" t="str">
        <f t="shared" ca="1" si="8"/>
        <v/>
      </c>
      <c r="AG33" s="42" t="str">
        <f t="shared" ca="1" si="9"/>
        <v/>
      </c>
      <c r="AH33" s="42">
        <v>31012212202009</v>
      </c>
      <c r="AK33" s="42">
        <f t="shared" ca="1" si="10"/>
        <v>7</v>
      </c>
      <c r="AM33" s="42" t="str">
        <f t="shared" si="11"/>
        <v/>
      </c>
      <c r="AQ33" s="42" t="str">
        <f t="shared" ca="1" si="12"/>
        <v/>
      </c>
      <c r="AS33" s="45" t="str">
        <f t="shared" si="17"/>
        <v/>
      </c>
      <c r="AW33" s="42" t="str">
        <f t="shared" ca="1" si="14"/>
        <v/>
      </c>
      <c r="AY33" s="42" t="str">
        <f t="shared" si="15"/>
        <v/>
      </c>
      <c r="BC33" s="42" t="str">
        <f t="shared" ca="1" si="16"/>
        <v/>
      </c>
    </row>
    <row r="34" spans="1:56" ht="30" x14ac:dyDescent="0.25">
      <c r="A34" s="63" t="s">
        <v>522</v>
      </c>
      <c r="B34" s="42">
        <v>32</v>
      </c>
      <c r="C34" s="60" t="s">
        <v>392</v>
      </c>
      <c r="D34" s="42">
        <v>27611062200546</v>
      </c>
      <c r="E34" s="42" t="s">
        <v>391</v>
      </c>
      <c r="F34" s="42">
        <v>26511292200393</v>
      </c>
      <c r="G34" s="41">
        <v>41764</v>
      </c>
      <c r="H34" s="43">
        <f t="shared" si="0"/>
        <v>2</v>
      </c>
      <c r="I34" s="44" t="s">
        <v>306</v>
      </c>
      <c r="J34" s="42" t="str">
        <f t="shared" si="4"/>
        <v>محمد عفت سيد محمد محمد</v>
      </c>
      <c r="K34" s="42">
        <v>30411062202135</v>
      </c>
      <c r="N34" s="42">
        <f t="shared" ca="1" si="5"/>
        <v>13</v>
      </c>
      <c r="O34" s="44" t="s">
        <v>393</v>
      </c>
      <c r="P34" s="42" t="str">
        <f t="shared" si="6"/>
        <v>عبير عفت سيد محمد محمد</v>
      </c>
      <c r="Q34" s="42">
        <v>30611272200401</v>
      </c>
      <c r="T34" s="42">
        <f t="shared" ca="1" si="1"/>
        <v>11</v>
      </c>
      <c r="V34" s="45" t="str">
        <f t="shared" si="2"/>
        <v/>
      </c>
      <c r="Z34" s="42" t="str">
        <f t="shared" ca="1" si="7"/>
        <v/>
      </c>
      <c r="AB34" s="42" t="str">
        <f t="shared" si="3"/>
        <v/>
      </c>
      <c r="AF34" s="42" t="str">
        <f t="shared" ca="1" si="8"/>
        <v/>
      </c>
      <c r="AG34" s="42" t="str">
        <f t="shared" ca="1" si="9"/>
        <v/>
      </c>
      <c r="AH34" s="42">
        <v>30411062202135</v>
      </c>
      <c r="AK34" s="42">
        <f t="shared" ca="1" si="10"/>
        <v>13</v>
      </c>
      <c r="AL34" s="44" t="s">
        <v>393</v>
      </c>
      <c r="AM34" s="42" t="str">
        <f t="shared" ca="1" si="11"/>
        <v xml:space="preserve">عبير </v>
      </c>
      <c r="AN34" s="42">
        <v>30611272200401</v>
      </c>
      <c r="AQ34" s="42">
        <f t="shared" ca="1" si="12"/>
        <v>11</v>
      </c>
      <c r="AS34" s="45" t="str">
        <f t="shared" si="17"/>
        <v/>
      </c>
      <c r="AW34" s="42" t="str">
        <f t="shared" ca="1" si="14"/>
        <v/>
      </c>
      <c r="AY34" s="42" t="str">
        <f t="shared" si="15"/>
        <v/>
      </c>
      <c r="BC34" s="42" t="str">
        <f t="shared" ca="1" si="16"/>
        <v/>
      </c>
      <c r="BD34" s="48" t="s">
        <v>394</v>
      </c>
    </row>
    <row r="35" spans="1:56" x14ac:dyDescent="0.25">
      <c r="A35" s="63" t="s">
        <v>522</v>
      </c>
      <c r="B35" s="42">
        <v>33</v>
      </c>
      <c r="C35" s="60" t="s">
        <v>395</v>
      </c>
      <c r="D35" s="42">
        <v>28811062200727</v>
      </c>
      <c r="E35" s="42" t="s">
        <v>396</v>
      </c>
      <c r="F35" s="45">
        <v>28207252100532</v>
      </c>
      <c r="G35" s="41">
        <v>42726</v>
      </c>
      <c r="H35" s="43">
        <f t="shared" ref="H35:H63" si="18">IF(I35&lt;&gt;"",COUNTA(O35,U35,AA35,I35),"")</f>
        <v>2</v>
      </c>
      <c r="I35" s="44" t="s">
        <v>397</v>
      </c>
      <c r="J35" s="42" t="str">
        <f t="shared" si="4"/>
        <v>تنسيم شعبان شاكر ابوزيد على</v>
      </c>
      <c r="K35" s="42">
        <v>31208092201846</v>
      </c>
      <c r="N35" s="42">
        <f t="shared" ca="1" si="5"/>
        <v>6</v>
      </c>
      <c r="O35" s="44" t="s">
        <v>325</v>
      </c>
      <c r="P35" s="42" t="str">
        <f t="shared" si="6"/>
        <v>يوسف شعبان شاكر ابوزيد على</v>
      </c>
      <c r="Q35" s="42">
        <v>30910032200754</v>
      </c>
      <c r="T35" s="42">
        <f t="shared" ref="T35:T63" ca="1" si="19">IF(Q35&lt;&gt;"",(DATEDIF((DATE(IF(LEFT(Q35,1)*1=3,20,19)&amp;MID(Q35,2,2),MID(Q35,4,2),MID(Q35,6,2))),NOW(),"Y")),"")</f>
        <v>9</v>
      </c>
      <c r="V35" s="45" t="str">
        <f t="shared" ref="V35:V63" si="20">IF(U35&lt;&gt;"",U35&amp;" "&amp; E35,"")</f>
        <v/>
      </c>
      <c r="Z35" s="42" t="str">
        <f t="shared" ca="1" si="7"/>
        <v/>
      </c>
      <c r="AB35" s="42" t="str">
        <f t="shared" ref="AB35:AB63" si="21">IF(AA35&lt;&gt;"",AA35&amp;" "&amp; E35,"")</f>
        <v/>
      </c>
      <c r="AF35" s="42" t="str">
        <f t="shared" ca="1" si="8"/>
        <v/>
      </c>
      <c r="AG35" s="42" t="str">
        <f t="shared" ca="1" si="9"/>
        <v/>
      </c>
      <c r="AH35" s="42">
        <v>31208092201846</v>
      </c>
      <c r="AK35" s="42">
        <f t="shared" ca="1" si="10"/>
        <v>6</v>
      </c>
      <c r="AL35" s="44" t="s">
        <v>325</v>
      </c>
      <c r="AM35" s="42" t="str">
        <f t="shared" ca="1" si="11"/>
        <v xml:space="preserve">يوسف </v>
      </c>
      <c r="AN35" s="42">
        <v>30910032200754</v>
      </c>
      <c r="AQ35" s="42">
        <f t="shared" ca="1" si="12"/>
        <v>9</v>
      </c>
      <c r="AS35" s="45" t="str">
        <f t="shared" si="17"/>
        <v/>
      </c>
      <c r="AW35" s="42" t="str">
        <f t="shared" ca="1" si="14"/>
        <v/>
      </c>
      <c r="AY35" s="42" t="str">
        <f t="shared" si="15"/>
        <v/>
      </c>
      <c r="BC35" s="42" t="str">
        <f t="shared" ca="1" si="16"/>
        <v/>
      </c>
    </row>
    <row r="36" spans="1:56" ht="30" x14ac:dyDescent="0.25">
      <c r="A36" s="63" t="s">
        <v>522</v>
      </c>
      <c r="B36" s="42">
        <v>34</v>
      </c>
      <c r="C36" s="60" t="s">
        <v>399</v>
      </c>
      <c r="D36" s="42">
        <v>29411292201027</v>
      </c>
      <c r="E36" s="42" t="s">
        <v>398</v>
      </c>
      <c r="F36" s="42">
        <v>28707012704533</v>
      </c>
      <c r="G36" s="41">
        <v>42299</v>
      </c>
      <c r="H36" s="43">
        <f t="shared" si="18"/>
        <v>1</v>
      </c>
      <c r="I36" s="44" t="s">
        <v>400</v>
      </c>
      <c r="J36" s="42" t="str">
        <f t="shared" si="4"/>
        <v>روان محمد سيد محمد شعبان</v>
      </c>
      <c r="K36" s="42">
        <v>31506102201301</v>
      </c>
      <c r="N36" s="42">
        <f t="shared" ca="1" si="5"/>
        <v>3</v>
      </c>
      <c r="P36" s="42" t="str">
        <f t="shared" si="6"/>
        <v/>
      </c>
      <c r="T36" s="42" t="str">
        <f t="shared" ca="1" si="19"/>
        <v/>
      </c>
      <c r="V36" s="45" t="str">
        <f t="shared" si="20"/>
        <v/>
      </c>
      <c r="Z36" s="42" t="str">
        <f t="shared" ca="1" si="7"/>
        <v/>
      </c>
      <c r="AB36" s="42" t="str">
        <f t="shared" si="21"/>
        <v/>
      </c>
      <c r="AF36" s="42" t="str">
        <f t="shared" ca="1" si="8"/>
        <v/>
      </c>
      <c r="AG36" s="42" t="str">
        <f t="shared" ca="1" si="9"/>
        <v/>
      </c>
      <c r="AH36" s="42">
        <v>31506102201301</v>
      </c>
      <c r="AK36" s="42">
        <f t="shared" ca="1" si="10"/>
        <v>3</v>
      </c>
      <c r="AM36" s="42" t="str">
        <f t="shared" si="11"/>
        <v/>
      </c>
      <c r="AQ36" s="42" t="str">
        <f t="shared" ca="1" si="12"/>
        <v/>
      </c>
      <c r="AS36" s="45" t="str">
        <f t="shared" si="17"/>
        <v/>
      </c>
      <c r="AW36" s="42" t="str">
        <f t="shared" ca="1" si="14"/>
        <v/>
      </c>
      <c r="AY36" s="42" t="str">
        <f t="shared" si="15"/>
        <v/>
      </c>
      <c r="BC36" s="42" t="str">
        <f t="shared" ca="1" si="16"/>
        <v/>
      </c>
    </row>
    <row r="37" spans="1:56" x14ac:dyDescent="0.25">
      <c r="A37" s="63" t="s">
        <v>522</v>
      </c>
      <c r="B37" s="42">
        <v>35</v>
      </c>
      <c r="C37" s="60" t="s">
        <v>402</v>
      </c>
      <c r="D37" s="42">
        <v>28301272200322</v>
      </c>
      <c r="E37" s="42" t="s">
        <v>401</v>
      </c>
      <c r="F37" s="42">
        <v>28107142201636</v>
      </c>
      <c r="G37" s="41">
        <v>40491</v>
      </c>
      <c r="H37" s="43">
        <f t="shared" si="18"/>
        <v>2</v>
      </c>
      <c r="I37" s="44" t="s">
        <v>403</v>
      </c>
      <c r="J37" s="42" t="str">
        <f t="shared" si="4"/>
        <v>ميمى رمضان محمد رمضان هاشم</v>
      </c>
      <c r="K37" s="42">
        <v>30511232200943</v>
      </c>
      <c r="N37" s="42">
        <f t="shared" ca="1" si="5"/>
        <v>12</v>
      </c>
      <c r="O37" s="44" t="s">
        <v>310</v>
      </c>
      <c r="P37" s="42" t="str">
        <f t="shared" si="6"/>
        <v>محمود رمضان محمد رمضان هاشم</v>
      </c>
      <c r="Q37" s="42">
        <v>3100442201298</v>
      </c>
      <c r="T37" s="42">
        <f t="shared" ca="1" si="19"/>
        <v>8</v>
      </c>
      <c r="V37" s="45" t="str">
        <f t="shared" si="20"/>
        <v/>
      </c>
      <c r="Z37" s="42" t="str">
        <f t="shared" ca="1" si="7"/>
        <v/>
      </c>
      <c r="AB37" s="42" t="str">
        <f t="shared" si="21"/>
        <v/>
      </c>
      <c r="AF37" s="42" t="str">
        <f t="shared" ca="1" si="8"/>
        <v/>
      </c>
      <c r="AG37" s="42" t="str">
        <f t="shared" ca="1" si="9"/>
        <v/>
      </c>
      <c r="AH37" s="42">
        <v>30511232200943</v>
      </c>
      <c r="AK37" s="42">
        <f t="shared" ca="1" si="10"/>
        <v>12</v>
      </c>
      <c r="AL37" s="44" t="s">
        <v>310</v>
      </c>
      <c r="AM37" s="42" t="str">
        <f t="shared" ca="1" si="11"/>
        <v xml:space="preserve">محمود </v>
      </c>
      <c r="AN37" s="42">
        <v>3100442201298</v>
      </c>
      <c r="AQ37" s="42">
        <f t="shared" ca="1" si="12"/>
        <v>8</v>
      </c>
      <c r="AS37" s="45" t="str">
        <f t="shared" si="17"/>
        <v/>
      </c>
      <c r="AW37" s="42" t="str">
        <f t="shared" ca="1" si="14"/>
        <v/>
      </c>
      <c r="AY37" s="42" t="str">
        <f t="shared" si="15"/>
        <v/>
      </c>
      <c r="BC37" s="42" t="str">
        <f t="shared" ca="1" si="16"/>
        <v/>
      </c>
    </row>
    <row r="38" spans="1:56" ht="30" x14ac:dyDescent="0.25">
      <c r="A38" s="63" t="s">
        <v>522</v>
      </c>
      <c r="B38" s="42">
        <v>36</v>
      </c>
      <c r="C38" s="60" t="s">
        <v>405</v>
      </c>
      <c r="D38" s="42">
        <v>27809172200465</v>
      </c>
      <c r="E38" s="42" t="s">
        <v>404</v>
      </c>
      <c r="F38" s="42">
        <v>26309152201094</v>
      </c>
      <c r="G38" s="41">
        <v>42264</v>
      </c>
      <c r="H38" s="43">
        <f t="shared" si="18"/>
        <v>3</v>
      </c>
      <c r="I38" s="44" t="s">
        <v>306</v>
      </c>
      <c r="J38" s="42" t="str">
        <f t="shared" si="4"/>
        <v>محمد عبدالتواب محمد عبدالله حسين</v>
      </c>
      <c r="K38" s="42">
        <v>30404252200434</v>
      </c>
      <c r="N38" s="42">
        <f t="shared" ca="1" si="5"/>
        <v>14</v>
      </c>
      <c r="O38" s="44" t="s">
        <v>406</v>
      </c>
      <c r="P38" s="42" t="str">
        <f t="shared" si="6"/>
        <v>امنية عبدالتواب محمد عبدالله حسين</v>
      </c>
      <c r="Q38" s="42">
        <v>30102202200143</v>
      </c>
      <c r="T38" s="42">
        <f t="shared" ca="1" si="19"/>
        <v>17</v>
      </c>
      <c r="U38" s="44" t="s">
        <v>309</v>
      </c>
      <c r="V38" s="45" t="str">
        <f t="shared" si="20"/>
        <v>جهاد عبدالتواب محمد عبدالله حسين</v>
      </c>
      <c r="W38" s="42">
        <v>29912082201066</v>
      </c>
      <c r="Z38" s="42">
        <f t="shared" ca="1" si="7"/>
        <v>18</v>
      </c>
      <c r="AB38" s="42" t="str">
        <f t="shared" si="21"/>
        <v/>
      </c>
      <c r="AF38" s="42" t="str">
        <f t="shared" ca="1" si="8"/>
        <v/>
      </c>
      <c r="AG38" s="42" t="str">
        <f t="shared" ca="1" si="9"/>
        <v/>
      </c>
      <c r="AH38" s="42">
        <v>30404252200434</v>
      </c>
      <c r="AK38" s="42">
        <f t="shared" ca="1" si="10"/>
        <v>14</v>
      </c>
      <c r="AL38" s="44" t="s">
        <v>406</v>
      </c>
      <c r="AM38" s="42" t="str">
        <f t="shared" ca="1" si="11"/>
        <v>امنية 18</v>
      </c>
      <c r="AN38" s="42">
        <v>30102202200143</v>
      </c>
      <c r="AQ38" s="42">
        <f t="shared" ca="1" si="12"/>
        <v>17</v>
      </c>
      <c r="AR38" s="44" t="s">
        <v>309</v>
      </c>
      <c r="AS38" s="45" t="str">
        <f t="shared" ca="1" si="17"/>
        <v>جهاد 18</v>
      </c>
      <c r="AT38" s="42">
        <v>29912082201066</v>
      </c>
      <c r="AW38" s="42">
        <f t="shared" ca="1" si="14"/>
        <v>18</v>
      </c>
      <c r="AY38" s="42" t="str">
        <f t="shared" si="15"/>
        <v/>
      </c>
      <c r="BC38" s="42" t="str">
        <f t="shared" ca="1" si="16"/>
        <v/>
      </c>
    </row>
    <row r="39" spans="1:56" ht="30" x14ac:dyDescent="0.25">
      <c r="A39" s="63" t="s">
        <v>522</v>
      </c>
      <c r="B39" s="42">
        <v>37</v>
      </c>
      <c r="C39" s="60" t="s">
        <v>407</v>
      </c>
      <c r="D39" s="42">
        <v>26212032200988</v>
      </c>
      <c r="E39" s="42" t="s">
        <v>408</v>
      </c>
      <c r="G39" s="41">
        <v>39045</v>
      </c>
      <c r="H39" s="43">
        <f t="shared" si="18"/>
        <v>1</v>
      </c>
      <c r="I39" s="44" t="s">
        <v>409</v>
      </c>
      <c r="J39" s="42" t="str">
        <f t="shared" si="4"/>
        <v>خديجة محمد عويس سعيد عوض</v>
      </c>
      <c r="K39" s="42">
        <v>30009162202083</v>
      </c>
      <c r="N39" s="42">
        <f t="shared" ca="1" si="5"/>
        <v>18</v>
      </c>
      <c r="P39" s="42" t="str">
        <f t="shared" si="6"/>
        <v/>
      </c>
      <c r="T39" s="42" t="str">
        <f t="shared" ca="1" si="19"/>
        <v/>
      </c>
      <c r="V39" s="45" t="str">
        <f t="shared" si="20"/>
        <v/>
      </c>
      <c r="Z39" s="42" t="str">
        <f t="shared" ca="1" si="7"/>
        <v/>
      </c>
      <c r="AB39" s="42" t="str">
        <f t="shared" si="21"/>
        <v/>
      </c>
      <c r="AF39" s="42" t="str">
        <f t="shared" ca="1" si="8"/>
        <v/>
      </c>
      <c r="AG39" s="42" t="str">
        <f t="shared" ca="1" si="9"/>
        <v/>
      </c>
      <c r="AH39" s="42">
        <v>30009162202083</v>
      </c>
      <c r="AK39" s="42">
        <f t="shared" ca="1" si="10"/>
        <v>18</v>
      </c>
      <c r="AM39" s="42" t="str">
        <f t="shared" si="11"/>
        <v/>
      </c>
      <c r="AQ39" s="42" t="str">
        <f t="shared" ca="1" si="12"/>
        <v/>
      </c>
      <c r="AS39" s="45" t="str">
        <f t="shared" si="17"/>
        <v/>
      </c>
      <c r="AW39" s="42" t="str">
        <f t="shared" ca="1" si="14"/>
        <v/>
      </c>
      <c r="AY39" s="42" t="str">
        <f t="shared" si="15"/>
        <v/>
      </c>
      <c r="BC39" s="42" t="str">
        <f t="shared" ca="1" si="16"/>
        <v/>
      </c>
    </row>
    <row r="40" spans="1:56" x14ac:dyDescent="0.25">
      <c r="A40" s="63" t="s">
        <v>522</v>
      </c>
      <c r="B40" s="42">
        <v>38</v>
      </c>
      <c r="C40" s="60" t="s">
        <v>410</v>
      </c>
      <c r="D40" s="42">
        <v>27801042200501</v>
      </c>
      <c r="E40" s="42" t="s">
        <v>411</v>
      </c>
      <c r="F40" s="42">
        <v>27912042200272</v>
      </c>
      <c r="G40" s="41">
        <v>41053</v>
      </c>
      <c r="H40" s="43">
        <f t="shared" si="18"/>
        <v>3</v>
      </c>
      <c r="I40" s="44" t="s">
        <v>412</v>
      </c>
      <c r="J40" s="42" t="str">
        <f t="shared" si="4"/>
        <v>نورهان خيرى سمير احمد رياض</v>
      </c>
      <c r="K40" s="42">
        <v>30311082201122</v>
      </c>
      <c r="N40" s="42">
        <f t="shared" ca="1" si="5"/>
        <v>14</v>
      </c>
      <c r="O40" s="44" t="s">
        <v>413</v>
      </c>
      <c r="P40" s="42" t="str">
        <f t="shared" si="6"/>
        <v>فاطمة خيرى سمير احمد رياض</v>
      </c>
      <c r="Q40" s="42">
        <v>30912222201709</v>
      </c>
      <c r="T40" s="42">
        <f t="shared" ca="1" si="19"/>
        <v>8</v>
      </c>
      <c r="U40" s="44" t="s">
        <v>306</v>
      </c>
      <c r="V40" s="45" t="str">
        <f t="shared" si="20"/>
        <v>محمد خيرى سمير احمد رياض</v>
      </c>
      <c r="W40" s="42">
        <v>30612112200118</v>
      </c>
      <c r="Z40" s="42">
        <f t="shared" ca="1" si="7"/>
        <v>11</v>
      </c>
      <c r="AB40" s="42" t="str">
        <f t="shared" si="21"/>
        <v/>
      </c>
      <c r="AF40" s="42" t="str">
        <f t="shared" ca="1" si="8"/>
        <v/>
      </c>
      <c r="AG40" s="42" t="str">
        <f t="shared" ca="1" si="9"/>
        <v/>
      </c>
      <c r="AH40" s="42">
        <v>30311082201122</v>
      </c>
      <c r="AK40" s="42">
        <f t="shared" ca="1" si="10"/>
        <v>14</v>
      </c>
      <c r="AL40" s="44" t="s">
        <v>413</v>
      </c>
      <c r="AM40" s="42" t="str">
        <f t="shared" ca="1" si="11"/>
        <v>فاطمة 11</v>
      </c>
      <c r="AN40" s="42">
        <v>30912222201709</v>
      </c>
      <c r="AQ40" s="42">
        <f t="shared" ca="1" si="12"/>
        <v>8</v>
      </c>
      <c r="AR40" s="44" t="s">
        <v>306</v>
      </c>
      <c r="AS40" s="45" t="str">
        <f t="shared" ca="1" si="17"/>
        <v>محمد 11</v>
      </c>
      <c r="AT40" s="42">
        <v>30612112200118</v>
      </c>
      <c r="AW40" s="42">
        <f t="shared" ca="1" si="14"/>
        <v>11</v>
      </c>
      <c r="AY40" s="42" t="str">
        <f t="shared" si="15"/>
        <v/>
      </c>
      <c r="BC40" s="42" t="str">
        <f t="shared" ca="1" si="16"/>
        <v/>
      </c>
    </row>
    <row r="41" spans="1:56" x14ac:dyDescent="0.25">
      <c r="A41" s="63" t="s">
        <v>522</v>
      </c>
      <c r="B41" s="42">
        <v>39</v>
      </c>
      <c r="C41" s="60" t="s">
        <v>415</v>
      </c>
      <c r="D41" s="42">
        <v>27601060400267</v>
      </c>
      <c r="E41" s="42" t="s">
        <v>414</v>
      </c>
      <c r="F41" s="42">
        <v>26402232200935</v>
      </c>
      <c r="G41" s="41">
        <v>42133</v>
      </c>
      <c r="H41" s="43">
        <f t="shared" si="18"/>
        <v>1</v>
      </c>
      <c r="I41" s="44" t="s">
        <v>311</v>
      </c>
      <c r="J41" s="42" t="str">
        <f t="shared" si="4"/>
        <v>احمد مكرم عبدالله عبدالصمد سيد</v>
      </c>
      <c r="K41" s="42">
        <v>300406282200857</v>
      </c>
      <c r="N41" s="42">
        <f t="shared" ca="1" si="5"/>
        <v>15</v>
      </c>
      <c r="P41" s="42" t="str">
        <f t="shared" si="6"/>
        <v/>
      </c>
      <c r="T41" s="42" t="str">
        <f t="shared" ca="1" si="19"/>
        <v/>
      </c>
      <c r="V41" s="45" t="str">
        <f t="shared" si="20"/>
        <v/>
      </c>
      <c r="Z41" s="42" t="str">
        <f t="shared" ca="1" si="7"/>
        <v/>
      </c>
      <c r="AB41" s="42" t="str">
        <f t="shared" si="21"/>
        <v/>
      </c>
      <c r="AF41" s="42" t="str">
        <f t="shared" ca="1" si="8"/>
        <v/>
      </c>
      <c r="AG41" s="42" t="str">
        <f t="shared" ca="1" si="9"/>
        <v/>
      </c>
      <c r="AH41" s="42">
        <v>300406282200857</v>
      </c>
      <c r="AK41" s="42">
        <f t="shared" ca="1" si="10"/>
        <v>15</v>
      </c>
      <c r="AM41" s="42" t="str">
        <f t="shared" si="11"/>
        <v/>
      </c>
      <c r="AQ41" s="42" t="str">
        <f t="shared" ca="1" si="12"/>
        <v/>
      </c>
      <c r="AS41" s="45" t="str">
        <f t="shared" si="17"/>
        <v/>
      </c>
      <c r="AW41" s="42" t="str">
        <f t="shared" ca="1" si="14"/>
        <v/>
      </c>
      <c r="AY41" s="42" t="str">
        <f t="shared" si="15"/>
        <v/>
      </c>
      <c r="BC41" s="42" t="str">
        <f t="shared" ca="1" si="16"/>
        <v/>
      </c>
    </row>
    <row r="42" spans="1:56" x14ac:dyDescent="0.25">
      <c r="A42" s="63" t="s">
        <v>522</v>
      </c>
      <c r="B42" s="42">
        <v>40</v>
      </c>
      <c r="C42" s="60" t="s">
        <v>417</v>
      </c>
      <c r="D42" s="42">
        <v>27712052200506</v>
      </c>
      <c r="E42" s="42" t="s">
        <v>416</v>
      </c>
      <c r="G42" s="41">
        <v>38402</v>
      </c>
      <c r="H42" s="43">
        <f t="shared" si="18"/>
        <v>1</v>
      </c>
      <c r="I42" s="44" t="s">
        <v>418</v>
      </c>
      <c r="J42" s="42" t="str">
        <f t="shared" si="4"/>
        <v>احسان على صابر معوض</v>
      </c>
      <c r="K42" s="42">
        <v>30105122200788</v>
      </c>
      <c r="N42" s="42">
        <f t="shared" ca="1" si="5"/>
        <v>17</v>
      </c>
      <c r="P42" s="42" t="str">
        <f t="shared" si="6"/>
        <v/>
      </c>
      <c r="T42" s="42" t="str">
        <f t="shared" ca="1" si="19"/>
        <v/>
      </c>
      <c r="V42" s="45" t="str">
        <f t="shared" si="20"/>
        <v/>
      </c>
      <c r="Z42" s="42" t="str">
        <f t="shared" ca="1" si="7"/>
        <v/>
      </c>
      <c r="AB42" s="42" t="str">
        <f t="shared" si="21"/>
        <v/>
      </c>
      <c r="AF42" s="42" t="str">
        <f t="shared" ca="1" si="8"/>
        <v/>
      </c>
      <c r="AG42" s="42" t="str">
        <f t="shared" ca="1" si="9"/>
        <v/>
      </c>
      <c r="AH42" s="42">
        <v>30105122200788</v>
      </c>
      <c r="AK42" s="42">
        <f t="shared" ca="1" si="10"/>
        <v>17</v>
      </c>
      <c r="AM42" s="42" t="str">
        <f t="shared" si="11"/>
        <v/>
      </c>
      <c r="AQ42" s="42" t="str">
        <f t="shared" ca="1" si="12"/>
        <v/>
      </c>
      <c r="AS42" s="45" t="str">
        <f t="shared" si="17"/>
        <v/>
      </c>
      <c r="AW42" s="42" t="str">
        <f t="shared" ca="1" si="14"/>
        <v/>
      </c>
      <c r="AY42" s="42" t="str">
        <f t="shared" si="15"/>
        <v/>
      </c>
      <c r="BC42" s="42" t="str">
        <f t="shared" ca="1" si="16"/>
        <v/>
      </c>
    </row>
    <row r="43" spans="1:56" ht="30" x14ac:dyDescent="0.25">
      <c r="A43" s="63" t="s">
        <v>522</v>
      </c>
      <c r="B43" s="42">
        <v>41</v>
      </c>
      <c r="C43" s="60" t="s">
        <v>419</v>
      </c>
      <c r="D43" s="42">
        <v>26506152200705</v>
      </c>
      <c r="E43" s="42" t="s">
        <v>420</v>
      </c>
      <c r="F43" s="42">
        <v>25111032200215</v>
      </c>
      <c r="G43" s="41">
        <v>39355</v>
      </c>
      <c r="H43" s="43">
        <f t="shared" si="18"/>
        <v>1</v>
      </c>
      <c r="I43" s="44" t="s">
        <v>421</v>
      </c>
      <c r="J43" s="42" t="str">
        <f t="shared" si="4"/>
        <v>لبنه عبدالعزيز عويس عبدالعزيز حسين</v>
      </c>
      <c r="K43" s="42">
        <v>30010222201306</v>
      </c>
      <c r="N43" s="42">
        <f t="shared" ca="1" si="5"/>
        <v>18</v>
      </c>
      <c r="P43" s="42" t="str">
        <f t="shared" si="6"/>
        <v/>
      </c>
      <c r="T43" s="42" t="str">
        <f t="shared" ca="1" si="19"/>
        <v/>
      </c>
      <c r="V43" s="45" t="str">
        <f t="shared" si="20"/>
        <v/>
      </c>
      <c r="Z43" s="42" t="str">
        <f t="shared" ca="1" si="7"/>
        <v/>
      </c>
      <c r="AB43" s="42" t="str">
        <f t="shared" si="21"/>
        <v/>
      </c>
      <c r="AF43" s="42" t="str">
        <f t="shared" ca="1" si="8"/>
        <v/>
      </c>
      <c r="AG43" s="42" t="str">
        <f t="shared" ca="1" si="9"/>
        <v/>
      </c>
      <c r="AH43" s="42">
        <v>30010222201306</v>
      </c>
      <c r="AK43" s="42">
        <f t="shared" ca="1" si="10"/>
        <v>18</v>
      </c>
      <c r="AM43" s="42" t="str">
        <f t="shared" si="11"/>
        <v/>
      </c>
      <c r="AQ43" s="42" t="str">
        <f t="shared" ca="1" si="12"/>
        <v/>
      </c>
      <c r="AS43" s="45" t="str">
        <f t="shared" si="17"/>
        <v/>
      </c>
      <c r="AW43" s="42" t="str">
        <f t="shared" ca="1" si="14"/>
        <v/>
      </c>
      <c r="AY43" s="42" t="str">
        <f t="shared" si="15"/>
        <v/>
      </c>
      <c r="BC43" s="42" t="str">
        <f t="shared" ca="1" si="16"/>
        <v/>
      </c>
    </row>
    <row r="44" spans="1:56" ht="30" x14ac:dyDescent="0.25">
      <c r="A44" s="63" t="s">
        <v>522</v>
      </c>
      <c r="B44" s="42">
        <v>42</v>
      </c>
      <c r="C44" s="60" t="s">
        <v>423</v>
      </c>
      <c r="D44" s="42">
        <v>27112212200462</v>
      </c>
      <c r="E44" s="42" t="s">
        <v>422</v>
      </c>
      <c r="F44" s="42">
        <v>26305212200178</v>
      </c>
      <c r="G44" s="41">
        <v>40645</v>
      </c>
      <c r="H44" s="43">
        <f t="shared" si="18"/>
        <v>2</v>
      </c>
      <c r="I44" s="44" t="s">
        <v>383</v>
      </c>
      <c r="J44" s="42" t="str">
        <f>IF(I44&lt;&gt;"",I44 &amp;" "&amp; E44,"")</f>
        <v>اسراء على جمعه محمود مرزوق</v>
      </c>
      <c r="K44" s="42">
        <v>30601152202049</v>
      </c>
      <c r="N44" s="42">
        <f t="shared" ca="1" si="5"/>
        <v>12</v>
      </c>
      <c r="O44" s="44" t="s">
        <v>424</v>
      </c>
      <c r="P44" s="42" t="str">
        <f>IF(O44&lt;&gt;"",O44&amp;" "&amp; E44,"")</f>
        <v>يسن على جمعه محمود مرزوق</v>
      </c>
      <c r="Q44" s="42">
        <v>30304022200732</v>
      </c>
      <c r="T44" s="42">
        <f t="shared" ca="1" si="19"/>
        <v>15</v>
      </c>
      <c r="V44" s="45" t="str">
        <f t="shared" si="20"/>
        <v/>
      </c>
      <c r="Z44" s="42" t="str">
        <f t="shared" ca="1" si="7"/>
        <v/>
      </c>
      <c r="AB44" s="42" t="str">
        <f t="shared" si="21"/>
        <v/>
      </c>
      <c r="AF44" s="42" t="str">
        <f t="shared" ca="1" si="8"/>
        <v/>
      </c>
      <c r="AG44" s="42" t="str">
        <f ca="1">IF(AF44&lt;&gt;"",AF44 &amp;" "&amp; Z44,"")</f>
        <v/>
      </c>
      <c r="AH44" s="42">
        <v>30601152202049</v>
      </c>
      <c r="AK44" s="42">
        <f t="shared" ca="1" si="10"/>
        <v>12</v>
      </c>
      <c r="AL44" s="44" t="s">
        <v>424</v>
      </c>
      <c r="AM44" s="42" t="str">
        <f ca="1">IF(AL44&lt;&gt;"",AL44&amp;" "&amp; Z44,"")</f>
        <v xml:space="preserve">يسن </v>
      </c>
      <c r="AN44" s="42">
        <v>30304022200732</v>
      </c>
      <c r="AQ44" s="42">
        <f t="shared" ca="1" si="12"/>
        <v>15</v>
      </c>
      <c r="AS44" s="45" t="str">
        <f t="shared" si="17"/>
        <v/>
      </c>
      <c r="AW44" s="42" t="str">
        <f t="shared" ca="1" si="14"/>
        <v/>
      </c>
      <c r="AY44" s="42" t="str">
        <f t="shared" si="15"/>
        <v/>
      </c>
      <c r="BC44" s="42" t="str">
        <f t="shared" ca="1" si="16"/>
        <v/>
      </c>
    </row>
    <row r="45" spans="1:56" ht="30" x14ac:dyDescent="0.25">
      <c r="A45" s="63" t="s">
        <v>522</v>
      </c>
      <c r="B45" s="42">
        <v>43</v>
      </c>
      <c r="C45" s="60" t="s">
        <v>426</v>
      </c>
      <c r="D45" s="42">
        <v>28010032101985</v>
      </c>
      <c r="E45" s="42" t="s">
        <v>425</v>
      </c>
      <c r="F45" s="42">
        <v>28112152200232</v>
      </c>
      <c r="G45" s="41">
        <v>42169</v>
      </c>
      <c r="H45" s="43">
        <f t="shared" si="18"/>
        <v>3</v>
      </c>
      <c r="I45" s="44" t="s">
        <v>427</v>
      </c>
      <c r="J45" s="42" t="str">
        <f t="shared" si="4"/>
        <v>سلمى محمد شعبان صديق زيدان</v>
      </c>
      <c r="K45" s="42">
        <v>31103312201102</v>
      </c>
      <c r="N45" s="42">
        <f t="shared" ca="1" si="5"/>
        <v>7</v>
      </c>
      <c r="O45" s="44" t="s">
        <v>428</v>
      </c>
      <c r="P45" s="42" t="str">
        <f t="shared" si="6"/>
        <v>مازن محمد شعبان صديق زيدان</v>
      </c>
      <c r="Q45" s="42">
        <v>31404142201978</v>
      </c>
      <c r="T45" s="42">
        <f t="shared" ca="1" si="19"/>
        <v>4</v>
      </c>
      <c r="U45" s="44" t="s">
        <v>429</v>
      </c>
      <c r="V45" s="45" t="str">
        <f t="shared" si="20"/>
        <v>منه الله محمد شعبان صديق زيدان</v>
      </c>
      <c r="W45" s="42">
        <v>30703222201204</v>
      </c>
      <c r="Z45" s="42">
        <f t="shared" ca="1" si="7"/>
        <v>11</v>
      </c>
      <c r="AB45" s="42" t="str">
        <f t="shared" si="21"/>
        <v/>
      </c>
      <c r="AF45" s="42" t="str">
        <f t="shared" ca="1" si="8"/>
        <v/>
      </c>
      <c r="AG45" s="42" t="str">
        <f t="shared" ref="AG45:AG63" ca="1" si="22">IF(AF45&lt;&gt;"",AF45 &amp;" "&amp; Z45,"")</f>
        <v/>
      </c>
      <c r="AH45" s="42">
        <v>31103312201102</v>
      </c>
      <c r="AK45" s="42">
        <f t="shared" ca="1" si="10"/>
        <v>7</v>
      </c>
      <c r="AL45" s="44" t="s">
        <v>428</v>
      </c>
      <c r="AM45" s="42" t="str">
        <f t="shared" ref="AM45:AM63" ca="1" si="23">IF(AL45&lt;&gt;"",AL45&amp;" "&amp; Z45,"")</f>
        <v>مازن 11</v>
      </c>
      <c r="AN45" s="42">
        <v>31404142201978</v>
      </c>
      <c r="AQ45" s="42">
        <f t="shared" ca="1" si="12"/>
        <v>4</v>
      </c>
      <c r="AR45" s="44" t="s">
        <v>429</v>
      </c>
      <c r="AS45" s="45" t="str">
        <f t="shared" ca="1" si="17"/>
        <v>منه الله 11</v>
      </c>
      <c r="AT45" s="42">
        <v>30703222201204</v>
      </c>
      <c r="AW45" s="42">
        <f t="shared" ca="1" si="14"/>
        <v>11</v>
      </c>
      <c r="AY45" s="42" t="str">
        <f t="shared" si="15"/>
        <v/>
      </c>
      <c r="BC45" s="42" t="str">
        <f t="shared" ca="1" si="16"/>
        <v/>
      </c>
    </row>
    <row r="46" spans="1:56" ht="30" x14ac:dyDescent="0.25">
      <c r="A46" s="63" t="s">
        <v>522</v>
      </c>
      <c r="B46" s="42">
        <v>44</v>
      </c>
      <c r="C46" s="60" t="s">
        <v>430</v>
      </c>
      <c r="D46" s="42">
        <v>270022700208</v>
      </c>
      <c r="E46" s="42" t="s">
        <v>431</v>
      </c>
      <c r="F46" s="42">
        <v>25702012200373</v>
      </c>
      <c r="G46" s="41">
        <v>41500</v>
      </c>
      <c r="H46" s="43">
        <f t="shared" si="18"/>
        <v>1</v>
      </c>
      <c r="I46" s="44" t="s">
        <v>432</v>
      </c>
      <c r="J46" s="42" t="str">
        <f t="shared" si="4"/>
        <v>براءه عبدالناصر احمد مصطفى احمد</v>
      </c>
      <c r="K46" s="42">
        <v>30201142200082</v>
      </c>
      <c r="N46" s="42">
        <f t="shared" ca="1" si="5"/>
        <v>16</v>
      </c>
      <c r="P46" s="42" t="str">
        <f t="shared" si="6"/>
        <v/>
      </c>
      <c r="T46" s="42" t="str">
        <f t="shared" ca="1" si="19"/>
        <v/>
      </c>
      <c r="V46" s="45" t="str">
        <f t="shared" si="20"/>
        <v/>
      </c>
      <c r="Z46" s="42" t="str">
        <f t="shared" ca="1" si="7"/>
        <v/>
      </c>
      <c r="AB46" s="42" t="str">
        <f t="shared" si="21"/>
        <v/>
      </c>
      <c r="AF46" s="42" t="str">
        <f t="shared" ca="1" si="8"/>
        <v/>
      </c>
      <c r="AG46" s="42" t="str">
        <f t="shared" ca="1" si="22"/>
        <v/>
      </c>
      <c r="AH46" s="42">
        <v>30201142200082</v>
      </c>
      <c r="AK46" s="42">
        <f t="shared" ca="1" si="10"/>
        <v>16</v>
      </c>
      <c r="AM46" s="42" t="str">
        <f t="shared" si="23"/>
        <v/>
      </c>
      <c r="AQ46" s="42" t="str">
        <f t="shared" ca="1" si="12"/>
        <v/>
      </c>
      <c r="AS46" s="45" t="str">
        <f t="shared" si="17"/>
        <v/>
      </c>
      <c r="AW46" s="42" t="str">
        <f t="shared" ca="1" si="14"/>
        <v/>
      </c>
      <c r="AY46" s="42" t="str">
        <f t="shared" si="15"/>
        <v/>
      </c>
      <c r="BC46" s="42" t="str">
        <f t="shared" ca="1" si="16"/>
        <v/>
      </c>
    </row>
    <row r="47" spans="1:56" s="47" customFormat="1" x14ac:dyDescent="0.25">
      <c r="A47" s="63" t="s">
        <v>522</v>
      </c>
      <c r="B47" s="47">
        <v>45</v>
      </c>
      <c r="C47" s="62"/>
      <c r="G47" s="49"/>
      <c r="H47" s="47" t="str">
        <f t="shared" si="18"/>
        <v/>
      </c>
      <c r="J47" s="47" t="str">
        <f t="shared" si="4"/>
        <v/>
      </c>
      <c r="N47" s="47" t="str">
        <f t="shared" ca="1" si="5"/>
        <v/>
      </c>
      <c r="P47" s="47" t="str">
        <f t="shared" si="6"/>
        <v/>
      </c>
      <c r="T47" s="47" t="str">
        <f t="shared" ca="1" si="19"/>
        <v/>
      </c>
      <c r="V47" s="47" t="str">
        <f t="shared" si="20"/>
        <v/>
      </c>
      <c r="Z47" s="47" t="str">
        <f t="shared" ca="1" si="7"/>
        <v/>
      </c>
      <c r="AB47" s="47" t="str">
        <f t="shared" si="21"/>
        <v/>
      </c>
      <c r="AF47" s="47" t="str">
        <f t="shared" ca="1" si="8"/>
        <v/>
      </c>
      <c r="AG47" s="47" t="str">
        <f t="shared" ca="1" si="22"/>
        <v/>
      </c>
      <c r="AK47" s="47" t="str">
        <f t="shared" ca="1" si="10"/>
        <v/>
      </c>
      <c r="AM47" s="47" t="str">
        <f t="shared" si="23"/>
        <v/>
      </c>
      <c r="AQ47" s="47" t="str">
        <f t="shared" ca="1" si="12"/>
        <v/>
      </c>
      <c r="AS47" s="47" t="str">
        <f t="shared" si="17"/>
        <v/>
      </c>
      <c r="AW47" s="47" t="str">
        <f t="shared" ca="1" si="14"/>
        <v/>
      </c>
      <c r="AY47" s="47" t="str">
        <f t="shared" si="15"/>
        <v/>
      </c>
      <c r="BC47" s="47" t="str">
        <f t="shared" ca="1" si="16"/>
        <v/>
      </c>
      <c r="BD47" s="50"/>
    </row>
    <row r="48" spans="1:56" ht="30" x14ac:dyDescent="0.25">
      <c r="A48" s="63" t="s">
        <v>522</v>
      </c>
      <c r="B48" s="42">
        <v>46</v>
      </c>
      <c r="C48" s="60" t="s">
        <v>434</v>
      </c>
      <c r="D48" s="42">
        <v>27705072200361</v>
      </c>
      <c r="E48" s="42" t="s">
        <v>433</v>
      </c>
      <c r="G48" s="41">
        <v>42853</v>
      </c>
      <c r="H48" s="43">
        <f t="shared" si="18"/>
        <v>3</v>
      </c>
      <c r="I48" s="44" t="s">
        <v>435</v>
      </c>
      <c r="J48" s="42" t="str">
        <f t="shared" si="4"/>
        <v>سيف محمد محمد عبدالعزيز</v>
      </c>
      <c r="K48" s="42">
        <v>30304292200351</v>
      </c>
      <c r="N48" s="42">
        <f t="shared" ca="1" si="5"/>
        <v>15</v>
      </c>
      <c r="O48" s="44" t="s">
        <v>436</v>
      </c>
      <c r="P48" s="42" t="str">
        <f t="shared" si="6"/>
        <v>محمدى محمد محمد عبدالعزيز</v>
      </c>
      <c r="Q48" s="42">
        <v>31211292200551</v>
      </c>
      <c r="T48" s="42">
        <f t="shared" ca="1" si="19"/>
        <v>5</v>
      </c>
      <c r="U48" s="44" t="s">
        <v>325</v>
      </c>
      <c r="V48" s="45" t="str">
        <f t="shared" si="20"/>
        <v>يوسف محمد محمد عبدالعزيز</v>
      </c>
      <c r="W48" s="42">
        <v>30707062201011</v>
      </c>
      <c r="Z48" s="42">
        <f t="shared" ca="1" si="7"/>
        <v>11</v>
      </c>
      <c r="AB48" s="42" t="str">
        <f t="shared" si="21"/>
        <v/>
      </c>
      <c r="AF48" s="42" t="str">
        <f t="shared" ca="1" si="8"/>
        <v/>
      </c>
      <c r="AG48" s="42" t="str">
        <f t="shared" ca="1" si="22"/>
        <v/>
      </c>
      <c r="AH48" s="42">
        <v>30304292200351</v>
      </c>
      <c r="AK48" s="42">
        <f t="shared" ca="1" si="10"/>
        <v>15</v>
      </c>
      <c r="AL48" s="44" t="s">
        <v>436</v>
      </c>
      <c r="AM48" s="42" t="str">
        <f t="shared" ca="1" si="23"/>
        <v>محمدى 11</v>
      </c>
      <c r="AN48" s="42">
        <v>31211292200551</v>
      </c>
      <c r="AQ48" s="42">
        <f t="shared" ca="1" si="12"/>
        <v>5</v>
      </c>
      <c r="AR48" s="44" t="s">
        <v>325</v>
      </c>
      <c r="AS48" s="45" t="str">
        <f t="shared" ca="1" si="17"/>
        <v>يوسف 11</v>
      </c>
      <c r="AT48" s="42">
        <v>30707062201011</v>
      </c>
      <c r="AW48" s="42">
        <f t="shared" ca="1" si="14"/>
        <v>11</v>
      </c>
      <c r="AY48" s="42" t="str">
        <f t="shared" si="15"/>
        <v/>
      </c>
      <c r="BC48" s="42" t="str">
        <f t="shared" ca="1" si="16"/>
        <v/>
      </c>
    </row>
    <row r="49" spans="1:56" x14ac:dyDescent="0.25">
      <c r="A49" s="63" t="s">
        <v>522</v>
      </c>
      <c r="B49" s="42">
        <v>47</v>
      </c>
      <c r="C49" s="60" t="s">
        <v>437</v>
      </c>
      <c r="D49" s="42">
        <v>28804122200342</v>
      </c>
      <c r="E49" s="42" t="s">
        <v>441</v>
      </c>
      <c r="G49" s="41">
        <v>42859</v>
      </c>
      <c r="H49" s="43">
        <f t="shared" si="18"/>
        <v>4</v>
      </c>
      <c r="I49" s="44" t="s">
        <v>438</v>
      </c>
      <c r="J49" s="42" t="str">
        <f t="shared" si="4"/>
        <v>كريم هانى جمال احمد جاب الله</v>
      </c>
      <c r="K49" s="42">
        <v>31009202202956</v>
      </c>
      <c r="N49" s="42">
        <f t="shared" ca="1" si="5"/>
        <v>8</v>
      </c>
      <c r="O49" s="44" t="s">
        <v>346</v>
      </c>
      <c r="P49" s="42" t="str">
        <f t="shared" si="6"/>
        <v>حبيبه هانى جمال احمد جاب الله</v>
      </c>
      <c r="Q49" s="42">
        <v>30809032203025</v>
      </c>
      <c r="T49" s="42">
        <f t="shared" ca="1" si="19"/>
        <v>10</v>
      </c>
      <c r="U49" s="44" t="s">
        <v>439</v>
      </c>
      <c r="V49" s="45" t="str">
        <f t="shared" si="20"/>
        <v>حنين هانى جمال احمد جاب الله</v>
      </c>
      <c r="W49" s="42">
        <v>31306032202381</v>
      </c>
      <c r="Z49" s="42">
        <f t="shared" ca="1" si="7"/>
        <v>5</v>
      </c>
      <c r="AA49" s="44" t="s">
        <v>440</v>
      </c>
      <c r="AB49" s="42" t="str">
        <f t="shared" si="21"/>
        <v>حور هانى جمال احمد جاب الله</v>
      </c>
      <c r="AC49" s="42">
        <v>3160102200104</v>
      </c>
      <c r="AF49" s="42">
        <f t="shared" ca="1" si="8"/>
        <v>2</v>
      </c>
      <c r="AG49" s="42" t="str">
        <f t="shared" ca="1" si="22"/>
        <v>2 5</v>
      </c>
      <c r="AH49" s="42">
        <v>31009202202956</v>
      </c>
      <c r="AK49" s="42">
        <f t="shared" ca="1" si="10"/>
        <v>8</v>
      </c>
      <c r="AL49" s="44" t="s">
        <v>346</v>
      </c>
      <c r="AM49" s="42" t="str">
        <f t="shared" ca="1" si="23"/>
        <v>حبيبه 5</v>
      </c>
      <c r="AN49" s="42">
        <v>30809032203025</v>
      </c>
      <c r="AQ49" s="42">
        <f t="shared" ca="1" si="12"/>
        <v>10</v>
      </c>
      <c r="AR49" s="44" t="s">
        <v>439</v>
      </c>
      <c r="AS49" s="45" t="str">
        <f t="shared" ca="1" si="17"/>
        <v>حنين 5</v>
      </c>
      <c r="AT49" s="42">
        <v>31306032202381</v>
      </c>
      <c r="AW49" s="42">
        <f t="shared" ca="1" si="14"/>
        <v>5</v>
      </c>
      <c r="AX49" s="44" t="s">
        <v>440</v>
      </c>
      <c r="AY49" s="42" t="str">
        <f t="shared" ca="1" si="15"/>
        <v>حور 5</v>
      </c>
      <c r="AZ49" s="42">
        <v>3160102200104</v>
      </c>
      <c r="BC49" s="42">
        <f t="shared" ca="1" si="16"/>
        <v>2</v>
      </c>
      <c r="BD49" s="48" t="s">
        <v>442</v>
      </c>
    </row>
    <row r="50" spans="1:56" x14ac:dyDescent="0.25">
      <c r="A50" s="63" t="s">
        <v>522</v>
      </c>
      <c r="B50" s="42">
        <v>48</v>
      </c>
      <c r="C50" s="60" t="s">
        <v>444</v>
      </c>
      <c r="D50" s="42">
        <v>25806121900083</v>
      </c>
      <c r="E50" s="42" t="s">
        <v>443</v>
      </c>
      <c r="G50" s="41">
        <v>36807</v>
      </c>
      <c r="H50" s="43">
        <f t="shared" si="18"/>
        <v>1</v>
      </c>
      <c r="I50" s="44" t="s">
        <v>445</v>
      </c>
      <c r="J50" s="42" t="str">
        <f t="shared" si="4"/>
        <v>مى مصطفى خلى داكر</v>
      </c>
      <c r="K50" s="42">
        <v>29904032200228</v>
      </c>
      <c r="N50" s="42">
        <f t="shared" ca="1" si="5"/>
        <v>19</v>
      </c>
      <c r="P50" s="42" t="str">
        <f t="shared" si="6"/>
        <v/>
      </c>
      <c r="T50" s="42" t="str">
        <f t="shared" ca="1" si="19"/>
        <v/>
      </c>
      <c r="V50" s="45" t="str">
        <f t="shared" si="20"/>
        <v/>
      </c>
      <c r="Z50" s="42" t="str">
        <f t="shared" ca="1" si="7"/>
        <v/>
      </c>
      <c r="AB50" s="42" t="str">
        <f t="shared" si="21"/>
        <v/>
      </c>
      <c r="AF50" s="42" t="str">
        <f t="shared" ca="1" si="8"/>
        <v/>
      </c>
      <c r="AG50" s="42" t="str">
        <f t="shared" ca="1" si="22"/>
        <v/>
      </c>
      <c r="AH50" s="42">
        <v>29904032200228</v>
      </c>
      <c r="AK50" s="42">
        <f t="shared" ca="1" si="10"/>
        <v>19</v>
      </c>
      <c r="AM50" s="42" t="str">
        <f t="shared" si="23"/>
        <v/>
      </c>
      <c r="AQ50" s="42" t="str">
        <f t="shared" ca="1" si="12"/>
        <v/>
      </c>
      <c r="AS50" s="45" t="str">
        <f t="shared" si="17"/>
        <v/>
      </c>
      <c r="AW50" s="42" t="str">
        <f t="shared" ca="1" si="14"/>
        <v/>
      </c>
      <c r="AY50" s="42" t="str">
        <f t="shared" si="15"/>
        <v/>
      </c>
      <c r="BC50" s="42" t="str">
        <f t="shared" ca="1" si="16"/>
        <v/>
      </c>
    </row>
    <row r="51" spans="1:56" x14ac:dyDescent="0.25">
      <c r="A51" s="63" t="s">
        <v>522</v>
      </c>
      <c r="B51" s="42">
        <v>49</v>
      </c>
      <c r="C51" s="60" t="s">
        <v>446</v>
      </c>
      <c r="D51" s="42">
        <v>27510292201222</v>
      </c>
      <c r="E51" s="42" t="s">
        <v>447</v>
      </c>
      <c r="G51" s="41">
        <v>37607</v>
      </c>
      <c r="H51" s="43">
        <f t="shared" si="18"/>
        <v>1</v>
      </c>
      <c r="I51" s="44" t="s">
        <v>333</v>
      </c>
      <c r="J51" s="42" t="str">
        <f t="shared" si="4"/>
        <v>أسماء محسن درويش احمد</v>
      </c>
      <c r="K51" s="42">
        <v>29503102200269</v>
      </c>
      <c r="N51" s="42">
        <f t="shared" ca="1" si="5"/>
        <v>23</v>
      </c>
      <c r="P51" s="42" t="str">
        <f t="shared" si="6"/>
        <v/>
      </c>
      <c r="T51" s="42" t="str">
        <f t="shared" ca="1" si="19"/>
        <v/>
      </c>
      <c r="V51" s="45" t="str">
        <f t="shared" si="20"/>
        <v/>
      </c>
      <c r="Z51" s="42" t="str">
        <f t="shared" ca="1" si="7"/>
        <v/>
      </c>
      <c r="AB51" s="42" t="str">
        <f t="shared" si="21"/>
        <v/>
      </c>
      <c r="AF51" s="42" t="str">
        <f t="shared" ca="1" si="8"/>
        <v/>
      </c>
      <c r="AG51" s="42" t="str">
        <f t="shared" ca="1" si="22"/>
        <v/>
      </c>
      <c r="AH51" s="42">
        <v>29503102200269</v>
      </c>
      <c r="AK51" s="42">
        <f t="shared" ca="1" si="10"/>
        <v>23</v>
      </c>
      <c r="AM51" s="42" t="str">
        <f t="shared" si="23"/>
        <v/>
      </c>
      <c r="AQ51" s="42" t="str">
        <f t="shared" ca="1" si="12"/>
        <v/>
      </c>
      <c r="AS51" s="45" t="str">
        <f t="shared" si="17"/>
        <v/>
      </c>
      <c r="AW51" s="42" t="str">
        <f t="shared" ca="1" si="14"/>
        <v/>
      </c>
      <c r="AY51" s="42" t="str">
        <f t="shared" si="15"/>
        <v/>
      </c>
      <c r="BC51" s="42" t="str">
        <f t="shared" ca="1" si="16"/>
        <v/>
      </c>
    </row>
    <row r="52" spans="1:56" ht="30" x14ac:dyDescent="0.25">
      <c r="A52" s="63" t="s">
        <v>522</v>
      </c>
      <c r="B52" s="42">
        <v>50</v>
      </c>
      <c r="C52" s="60" t="s">
        <v>448</v>
      </c>
      <c r="D52" s="42">
        <v>27110092200363</v>
      </c>
      <c r="E52" s="42" t="s">
        <v>449</v>
      </c>
      <c r="F52" s="42">
        <v>26207042200371</v>
      </c>
      <c r="G52" s="41">
        <v>42702</v>
      </c>
      <c r="H52" s="43">
        <f t="shared" si="18"/>
        <v>1</v>
      </c>
      <c r="I52" s="44" t="s">
        <v>287</v>
      </c>
      <c r="J52" s="42" t="str">
        <f t="shared" si="4"/>
        <v>عبدالله عاطف فتح الباب محمد تمام</v>
      </c>
      <c r="K52" s="42">
        <v>30312012204236</v>
      </c>
      <c r="N52" s="42">
        <f t="shared" ca="1" si="5"/>
        <v>14</v>
      </c>
      <c r="P52" s="42" t="str">
        <f t="shared" si="6"/>
        <v/>
      </c>
      <c r="T52" s="42" t="str">
        <f t="shared" ca="1" si="19"/>
        <v/>
      </c>
      <c r="V52" s="45" t="str">
        <f t="shared" si="20"/>
        <v/>
      </c>
      <c r="Z52" s="42" t="str">
        <f t="shared" ca="1" si="7"/>
        <v/>
      </c>
      <c r="AB52" s="42" t="str">
        <f t="shared" si="21"/>
        <v/>
      </c>
      <c r="AF52" s="42" t="str">
        <f t="shared" ca="1" si="8"/>
        <v/>
      </c>
      <c r="AG52" s="42" t="str">
        <f t="shared" ca="1" si="22"/>
        <v/>
      </c>
      <c r="AH52" s="42">
        <v>30312012204236</v>
      </c>
      <c r="AK52" s="42">
        <f t="shared" ca="1" si="10"/>
        <v>14</v>
      </c>
      <c r="AM52" s="42" t="str">
        <f t="shared" si="23"/>
        <v/>
      </c>
      <c r="AQ52" s="42" t="str">
        <f t="shared" ca="1" si="12"/>
        <v/>
      </c>
      <c r="AS52" s="45" t="str">
        <f t="shared" si="17"/>
        <v/>
      </c>
      <c r="AW52" s="42" t="str">
        <f t="shared" ca="1" si="14"/>
        <v/>
      </c>
      <c r="AY52" s="42" t="str">
        <f t="shared" si="15"/>
        <v/>
      </c>
      <c r="BC52" s="42" t="str">
        <f t="shared" ca="1" si="16"/>
        <v/>
      </c>
    </row>
    <row r="53" spans="1:56" x14ac:dyDescent="0.25">
      <c r="A53" s="63" t="s">
        <v>522</v>
      </c>
      <c r="B53" s="42">
        <v>51</v>
      </c>
      <c r="C53" s="60" t="s">
        <v>450</v>
      </c>
      <c r="D53" s="42">
        <v>27612282200187</v>
      </c>
      <c r="E53" s="42" t="s">
        <v>451</v>
      </c>
      <c r="F53" s="42">
        <v>24508032200219</v>
      </c>
      <c r="G53" s="41">
        <v>42112</v>
      </c>
      <c r="H53" s="43">
        <f t="shared" si="18"/>
        <v>2</v>
      </c>
      <c r="I53" s="44" t="s">
        <v>305</v>
      </c>
      <c r="J53" s="42" t="str">
        <f t="shared" si="4"/>
        <v>مريم شعبان هاشم موسى على</v>
      </c>
      <c r="K53" s="42">
        <v>30903052201246</v>
      </c>
      <c r="N53" s="42">
        <f t="shared" ca="1" si="5"/>
        <v>9</v>
      </c>
      <c r="O53" s="44" t="s">
        <v>452</v>
      </c>
      <c r="P53" s="42" t="str">
        <f t="shared" si="6"/>
        <v>ورده شعبان هاشم موسى على</v>
      </c>
      <c r="Q53" s="42">
        <v>30607172200865</v>
      </c>
      <c r="T53" s="42">
        <f t="shared" ca="1" si="19"/>
        <v>12</v>
      </c>
      <c r="V53" s="45" t="str">
        <f t="shared" si="20"/>
        <v/>
      </c>
      <c r="Z53" s="42" t="str">
        <f t="shared" ca="1" si="7"/>
        <v/>
      </c>
      <c r="AB53" s="42" t="str">
        <f t="shared" si="21"/>
        <v/>
      </c>
      <c r="AF53" s="42" t="str">
        <f t="shared" ca="1" si="8"/>
        <v/>
      </c>
      <c r="AG53" s="42" t="str">
        <f t="shared" ca="1" si="22"/>
        <v/>
      </c>
      <c r="AH53" s="42">
        <v>30903052201246</v>
      </c>
      <c r="AK53" s="42">
        <f t="shared" ca="1" si="10"/>
        <v>9</v>
      </c>
      <c r="AL53" s="44" t="s">
        <v>452</v>
      </c>
      <c r="AM53" s="42" t="str">
        <f t="shared" ca="1" si="23"/>
        <v xml:space="preserve">ورده </v>
      </c>
      <c r="AN53" s="42">
        <v>30607172200865</v>
      </c>
      <c r="AQ53" s="42">
        <f t="shared" ca="1" si="12"/>
        <v>12</v>
      </c>
      <c r="AS53" s="45" t="str">
        <f t="shared" si="17"/>
        <v/>
      </c>
      <c r="AW53" s="42" t="str">
        <f t="shared" ca="1" si="14"/>
        <v/>
      </c>
      <c r="AY53" s="42" t="str">
        <f t="shared" si="15"/>
        <v/>
      </c>
      <c r="BC53" s="42" t="str">
        <f t="shared" ca="1" si="16"/>
        <v/>
      </c>
    </row>
    <row r="54" spans="1:56" ht="30" x14ac:dyDescent="0.25">
      <c r="A54" s="63" t="s">
        <v>522</v>
      </c>
      <c r="B54" s="42">
        <v>52</v>
      </c>
      <c r="C54" s="60" t="s">
        <v>453</v>
      </c>
      <c r="D54" s="42">
        <v>27801012201146</v>
      </c>
      <c r="E54" s="42" t="s">
        <v>454</v>
      </c>
      <c r="G54" s="41">
        <v>42398</v>
      </c>
      <c r="H54" s="43">
        <f t="shared" si="18"/>
        <v>1</v>
      </c>
      <c r="I54" s="44" t="s">
        <v>455</v>
      </c>
      <c r="J54" s="42" t="str">
        <f t="shared" si="4"/>
        <v>مالك محمود محمد عبدالله</v>
      </c>
      <c r="K54" s="42">
        <v>30011272200714</v>
      </c>
      <c r="N54" s="42">
        <f t="shared" ca="1" si="5"/>
        <v>17</v>
      </c>
      <c r="P54" s="42" t="str">
        <f t="shared" si="6"/>
        <v/>
      </c>
      <c r="T54" s="42" t="str">
        <f t="shared" ca="1" si="19"/>
        <v/>
      </c>
      <c r="V54" s="45" t="str">
        <f t="shared" si="20"/>
        <v/>
      </c>
      <c r="Z54" s="42" t="str">
        <f t="shared" ca="1" si="7"/>
        <v/>
      </c>
      <c r="AB54" s="42" t="str">
        <f t="shared" si="21"/>
        <v/>
      </c>
      <c r="AF54" s="42" t="str">
        <f t="shared" ca="1" si="8"/>
        <v/>
      </c>
      <c r="AG54" s="42" t="str">
        <f t="shared" ca="1" si="22"/>
        <v/>
      </c>
      <c r="AH54" s="42">
        <v>30011272200714</v>
      </c>
      <c r="AK54" s="42">
        <f t="shared" ca="1" si="10"/>
        <v>17</v>
      </c>
      <c r="AM54" s="42" t="str">
        <f t="shared" si="23"/>
        <v/>
      </c>
      <c r="AQ54" s="42" t="str">
        <f t="shared" ca="1" si="12"/>
        <v/>
      </c>
      <c r="AS54" s="45" t="str">
        <f t="shared" si="17"/>
        <v/>
      </c>
      <c r="AW54" s="42" t="str">
        <f t="shared" ca="1" si="14"/>
        <v/>
      </c>
      <c r="AY54" s="42" t="str">
        <f t="shared" si="15"/>
        <v/>
      </c>
      <c r="BC54" s="42" t="str">
        <f t="shared" ca="1" si="16"/>
        <v/>
      </c>
    </row>
    <row r="55" spans="1:56" ht="30" x14ac:dyDescent="0.25">
      <c r="A55" s="63" t="s">
        <v>522</v>
      </c>
      <c r="B55" s="42">
        <v>53</v>
      </c>
      <c r="C55" s="60" t="s">
        <v>457</v>
      </c>
      <c r="D55" s="42">
        <v>26412312200443</v>
      </c>
      <c r="E55" s="42" t="s">
        <v>456</v>
      </c>
      <c r="G55" s="41">
        <v>39995</v>
      </c>
      <c r="H55" s="43">
        <f t="shared" si="18"/>
        <v>1</v>
      </c>
      <c r="I55" s="44" t="s">
        <v>458</v>
      </c>
      <c r="J55" s="42" t="str">
        <f t="shared" si="4"/>
        <v>أبو الخير محمد محمد عبدالمطلب</v>
      </c>
      <c r="K55" s="42">
        <v>30305052200318</v>
      </c>
      <c r="N55" s="42">
        <f t="shared" ca="1" si="5"/>
        <v>15</v>
      </c>
      <c r="P55" s="42" t="str">
        <f t="shared" si="6"/>
        <v/>
      </c>
      <c r="T55" s="42" t="str">
        <f t="shared" ca="1" si="19"/>
        <v/>
      </c>
      <c r="V55" s="45" t="str">
        <f t="shared" si="20"/>
        <v/>
      </c>
      <c r="Z55" s="42" t="str">
        <f t="shared" ca="1" si="7"/>
        <v/>
      </c>
      <c r="AB55" s="42" t="str">
        <f t="shared" si="21"/>
        <v/>
      </c>
      <c r="AF55" s="42" t="str">
        <f t="shared" ca="1" si="8"/>
        <v/>
      </c>
      <c r="AG55" s="42" t="str">
        <f t="shared" ca="1" si="22"/>
        <v/>
      </c>
      <c r="AH55" s="42">
        <v>30305052200318</v>
      </c>
      <c r="AK55" s="42">
        <f t="shared" ca="1" si="10"/>
        <v>15</v>
      </c>
      <c r="AM55" s="42" t="str">
        <f t="shared" si="23"/>
        <v/>
      </c>
      <c r="AQ55" s="42" t="str">
        <f t="shared" ca="1" si="12"/>
        <v/>
      </c>
      <c r="AS55" s="45" t="str">
        <f t="shared" si="17"/>
        <v/>
      </c>
      <c r="AW55" s="42" t="str">
        <f t="shared" ca="1" si="14"/>
        <v/>
      </c>
      <c r="AY55" s="42" t="str">
        <f t="shared" si="15"/>
        <v/>
      </c>
      <c r="BC55" s="42" t="str">
        <f t="shared" ca="1" si="16"/>
        <v/>
      </c>
    </row>
    <row r="56" spans="1:56" x14ac:dyDescent="0.25">
      <c r="A56" s="63" t="s">
        <v>522</v>
      </c>
      <c r="B56" s="42">
        <v>54</v>
      </c>
      <c r="C56" s="60" t="s">
        <v>460</v>
      </c>
      <c r="D56" s="42">
        <v>28809252200605</v>
      </c>
      <c r="E56" s="42" t="s">
        <v>459</v>
      </c>
      <c r="G56" s="41">
        <v>42104</v>
      </c>
      <c r="H56" s="43">
        <f t="shared" si="18"/>
        <v>1</v>
      </c>
      <c r="I56" s="44" t="s">
        <v>461</v>
      </c>
      <c r="J56" s="42" t="str">
        <f t="shared" si="4"/>
        <v>ماهر عاطف محمد عبدالجليل</v>
      </c>
      <c r="K56" s="42">
        <v>31008292201639</v>
      </c>
      <c r="N56" s="42">
        <f t="shared" ca="1" si="5"/>
        <v>8</v>
      </c>
      <c r="P56" s="42" t="str">
        <f t="shared" si="6"/>
        <v/>
      </c>
      <c r="T56" s="42" t="str">
        <f t="shared" ca="1" si="19"/>
        <v/>
      </c>
      <c r="V56" s="45" t="str">
        <f t="shared" si="20"/>
        <v/>
      </c>
      <c r="Z56" s="42" t="str">
        <f t="shared" ca="1" si="7"/>
        <v/>
      </c>
      <c r="AB56" s="42" t="str">
        <f t="shared" si="21"/>
        <v/>
      </c>
      <c r="AF56" s="42" t="str">
        <f t="shared" ca="1" si="8"/>
        <v/>
      </c>
      <c r="AG56" s="42" t="str">
        <f t="shared" ca="1" si="22"/>
        <v/>
      </c>
      <c r="AH56" s="42">
        <v>31008292201639</v>
      </c>
      <c r="AK56" s="42">
        <f t="shared" ca="1" si="10"/>
        <v>8</v>
      </c>
      <c r="AM56" s="42" t="str">
        <f t="shared" si="23"/>
        <v/>
      </c>
      <c r="AQ56" s="42" t="str">
        <f t="shared" ca="1" si="12"/>
        <v/>
      </c>
      <c r="AS56" s="45" t="str">
        <f t="shared" si="17"/>
        <v/>
      </c>
      <c r="AW56" s="42" t="str">
        <f t="shared" ca="1" si="14"/>
        <v/>
      </c>
      <c r="AY56" s="42" t="str">
        <f t="shared" si="15"/>
        <v/>
      </c>
      <c r="BC56" s="42" t="str">
        <f t="shared" ca="1" si="16"/>
        <v/>
      </c>
    </row>
    <row r="57" spans="1:56" ht="30" x14ac:dyDescent="0.25">
      <c r="A57" s="63" t="s">
        <v>522</v>
      </c>
      <c r="B57" s="42">
        <v>55</v>
      </c>
      <c r="C57" s="60" t="s">
        <v>463</v>
      </c>
      <c r="D57" s="42">
        <v>29208152200705</v>
      </c>
      <c r="E57" s="42" t="s">
        <v>462</v>
      </c>
      <c r="G57" s="41">
        <v>42891</v>
      </c>
      <c r="H57" s="43">
        <f t="shared" si="18"/>
        <v>3</v>
      </c>
      <c r="I57" s="44" t="s">
        <v>438</v>
      </c>
      <c r="J57" s="42" t="str">
        <f t="shared" si="4"/>
        <v>كريم محمود عبدالمنعم محمد</v>
      </c>
      <c r="K57" s="42">
        <v>31303212202771</v>
      </c>
      <c r="N57" s="42">
        <f t="shared" ca="1" si="5"/>
        <v>5</v>
      </c>
      <c r="O57" s="44" t="s">
        <v>291</v>
      </c>
      <c r="P57" s="42" t="str">
        <f t="shared" si="6"/>
        <v>مصطفى محمود عبدالمنعم محمد</v>
      </c>
      <c r="Q57" s="42">
        <v>31604142201438</v>
      </c>
      <c r="T57" s="42">
        <f t="shared" ca="1" si="19"/>
        <v>2</v>
      </c>
      <c r="U57" s="44" t="s">
        <v>305</v>
      </c>
      <c r="V57" s="45" t="str">
        <f t="shared" si="20"/>
        <v>مريم محمود عبدالمنعم محمد</v>
      </c>
      <c r="W57" s="42">
        <v>31405022200087</v>
      </c>
      <c r="Z57" s="42">
        <f t="shared" ca="1" si="7"/>
        <v>4</v>
      </c>
      <c r="AB57" s="42" t="str">
        <f t="shared" si="21"/>
        <v/>
      </c>
      <c r="AF57" s="42" t="str">
        <f t="shared" ca="1" si="8"/>
        <v/>
      </c>
      <c r="AG57" s="42" t="str">
        <f t="shared" ca="1" si="22"/>
        <v/>
      </c>
      <c r="AH57" s="42">
        <v>31303212202771</v>
      </c>
      <c r="AK57" s="42">
        <f t="shared" ca="1" si="10"/>
        <v>5</v>
      </c>
      <c r="AL57" s="44" t="s">
        <v>291</v>
      </c>
      <c r="AM57" s="42" t="str">
        <f t="shared" ca="1" si="23"/>
        <v>مصطفى 4</v>
      </c>
      <c r="AN57" s="42">
        <v>31604142201438</v>
      </c>
      <c r="AQ57" s="42">
        <f t="shared" ca="1" si="12"/>
        <v>2</v>
      </c>
      <c r="AR57" s="44" t="s">
        <v>305</v>
      </c>
      <c r="AS57" s="45" t="str">
        <f t="shared" ca="1" si="17"/>
        <v>مريم 4</v>
      </c>
      <c r="AT57" s="42">
        <v>31405022200087</v>
      </c>
      <c r="AW57" s="42">
        <f t="shared" ca="1" si="14"/>
        <v>4</v>
      </c>
      <c r="AY57" s="42" t="str">
        <f t="shared" si="15"/>
        <v/>
      </c>
      <c r="BC57" s="42" t="str">
        <f t="shared" ca="1" si="16"/>
        <v/>
      </c>
    </row>
    <row r="58" spans="1:56" ht="30" x14ac:dyDescent="0.25">
      <c r="A58" s="63" t="s">
        <v>522</v>
      </c>
      <c r="B58" s="42">
        <v>56</v>
      </c>
      <c r="C58" s="60" t="s">
        <v>465</v>
      </c>
      <c r="D58" s="42">
        <v>26707012200247</v>
      </c>
      <c r="E58" s="42" t="s">
        <v>464</v>
      </c>
      <c r="F58" s="42">
        <v>26002102200293</v>
      </c>
      <c r="G58" s="41">
        <v>41302</v>
      </c>
      <c r="H58" s="43">
        <f t="shared" si="18"/>
        <v>2</v>
      </c>
      <c r="I58" s="44" t="s">
        <v>325</v>
      </c>
      <c r="J58" s="42" t="str">
        <f t="shared" si="4"/>
        <v>يوسف عصام عبدالفتاح سيد محمد</v>
      </c>
      <c r="K58" s="42">
        <v>29810242201974</v>
      </c>
      <c r="N58" s="42">
        <f t="shared" ca="1" si="5"/>
        <v>20</v>
      </c>
      <c r="O58" s="44" t="s">
        <v>413</v>
      </c>
      <c r="P58" s="42" t="str">
        <f t="shared" si="6"/>
        <v>فاطمة عصام عبدالفتاح سيد محمد</v>
      </c>
      <c r="Q58" s="42">
        <v>30011222200489</v>
      </c>
      <c r="T58" s="42">
        <f t="shared" ca="1" si="19"/>
        <v>17</v>
      </c>
      <c r="V58" s="45" t="str">
        <f t="shared" si="20"/>
        <v/>
      </c>
      <c r="Z58" s="42" t="str">
        <f t="shared" ca="1" si="7"/>
        <v/>
      </c>
      <c r="AB58" s="42" t="str">
        <f t="shared" si="21"/>
        <v/>
      </c>
      <c r="AF58" s="42" t="str">
        <f t="shared" ca="1" si="8"/>
        <v/>
      </c>
      <c r="AG58" s="42" t="str">
        <f t="shared" ca="1" si="22"/>
        <v/>
      </c>
      <c r="AH58" s="42">
        <v>29810242201974</v>
      </c>
      <c r="AK58" s="42">
        <f t="shared" ca="1" si="10"/>
        <v>20</v>
      </c>
      <c r="AL58" s="44" t="s">
        <v>413</v>
      </c>
      <c r="AM58" s="42" t="str">
        <f t="shared" ca="1" si="23"/>
        <v xml:space="preserve">فاطمة </v>
      </c>
      <c r="AN58" s="42">
        <v>30011222200489</v>
      </c>
      <c r="AQ58" s="42">
        <f t="shared" ca="1" si="12"/>
        <v>17</v>
      </c>
      <c r="AS58" s="45" t="str">
        <f t="shared" si="17"/>
        <v/>
      </c>
      <c r="AW58" s="42" t="str">
        <f t="shared" ca="1" si="14"/>
        <v/>
      </c>
      <c r="AY58" s="42" t="str">
        <f t="shared" si="15"/>
        <v/>
      </c>
      <c r="BC58" s="42" t="str">
        <f t="shared" ca="1" si="16"/>
        <v/>
      </c>
    </row>
    <row r="59" spans="1:56" ht="30" x14ac:dyDescent="0.25">
      <c r="A59" s="63" t="s">
        <v>522</v>
      </c>
      <c r="B59" s="42">
        <v>57</v>
      </c>
      <c r="C59" s="60" t="s">
        <v>466</v>
      </c>
      <c r="D59" s="42">
        <v>27410312200266</v>
      </c>
      <c r="E59" s="42" t="s">
        <v>468</v>
      </c>
      <c r="G59" s="41">
        <v>42951</v>
      </c>
      <c r="H59" s="43">
        <f t="shared" si="18"/>
        <v>4</v>
      </c>
      <c r="I59" s="44" t="s">
        <v>311</v>
      </c>
      <c r="J59" s="42" t="str">
        <f t="shared" si="4"/>
        <v>احمد عزام داود سليمان شحاته</v>
      </c>
      <c r="K59" s="42">
        <v>30106262201454</v>
      </c>
      <c r="N59" s="42">
        <f t="shared" ca="1" si="5"/>
        <v>17</v>
      </c>
      <c r="O59" s="44" t="s">
        <v>469</v>
      </c>
      <c r="P59" s="42" t="str">
        <f t="shared" si="6"/>
        <v>هاله عزام داود سليمان شحاته</v>
      </c>
      <c r="Q59" s="42">
        <v>30606142200945</v>
      </c>
      <c r="T59" s="42">
        <f t="shared" ca="1" si="19"/>
        <v>12</v>
      </c>
      <c r="U59" s="44" t="s">
        <v>375</v>
      </c>
      <c r="V59" s="45" t="str">
        <f t="shared" si="20"/>
        <v>فاطمه عزام داود سليمان شحاته</v>
      </c>
      <c r="W59" s="42">
        <v>30812012202821</v>
      </c>
      <c r="Z59" s="42">
        <f t="shared" ca="1" si="7"/>
        <v>9</v>
      </c>
      <c r="AA59" s="44" t="s">
        <v>305</v>
      </c>
      <c r="AB59" s="42" t="str">
        <f t="shared" si="21"/>
        <v>مريم عزام داود سليمان شحاته</v>
      </c>
      <c r="AC59" s="42">
        <v>30311082201106</v>
      </c>
      <c r="AF59" s="42">
        <f t="shared" ca="1" si="8"/>
        <v>14</v>
      </c>
      <c r="AG59" s="42" t="str">
        <f t="shared" ca="1" si="22"/>
        <v>14 9</v>
      </c>
      <c r="AH59" s="42">
        <v>30106262201454</v>
      </c>
      <c r="AK59" s="42">
        <f t="shared" ca="1" si="10"/>
        <v>17</v>
      </c>
      <c r="AL59" s="44" t="s">
        <v>469</v>
      </c>
      <c r="AM59" s="42" t="str">
        <f t="shared" ca="1" si="23"/>
        <v>هاله 9</v>
      </c>
      <c r="AN59" s="42">
        <v>30606142200945</v>
      </c>
      <c r="AQ59" s="42">
        <f t="shared" ca="1" si="12"/>
        <v>12</v>
      </c>
      <c r="AR59" s="44" t="s">
        <v>375</v>
      </c>
      <c r="AS59" s="45" t="str">
        <f t="shared" ca="1" si="17"/>
        <v>فاطمه 9</v>
      </c>
      <c r="AT59" s="42">
        <v>30812012202821</v>
      </c>
      <c r="AW59" s="42">
        <f t="shared" ca="1" si="14"/>
        <v>9</v>
      </c>
      <c r="AX59" s="44" t="s">
        <v>305</v>
      </c>
      <c r="AY59" s="42" t="str">
        <f t="shared" ca="1" si="15"/>
        <v>مريم 9</v>
      </c>
      <c r="AZ59" s="42">
        <v>30311082201106</v>
      </c>
      <c r="BC59" s="42">
        <f t="shared" ca="1" si="16"/>
        <v>14</v>
      </c>
      <c r="BD59" s="48" t="s">
        <v>467</v>
      </c>
    </row>
    <row r="60" spans="1:56" ht="30" x14ac:dyDescent="0.25">
      <c r="A60" s="64" t="s">
        <v>522</v>
      </c>
      <c r="B60" s="42">
        <v>58</v>
      </c>
      <c r="C60" s="60" t="s">
        <v>470</v>
      </c>
      <c r="D60" s="42">
        <v>27408132200123</v>
      </c>
      <c r="E60" s="42" t="s">
        <v>471</v>
      </c>
      <c r="G60" s="41">
        <v>42965</v>
      </c>
      <c r="H60" s="43">
        <f t="shared" si="18"/>
        <v>3</v>
      </c>
      <c r="I60" s="44" t="s">
        <v>472</v>
      </c>
      <c r="J60" s="42" t="str">
        <f t="shared" si="4"/>
        <v>رضوى عادل مصطفى ضوى</v>
      </c>
      <c r="K60" s="42">
        <v>30908302201184</v>
      </c>
      <c r="N60" s="42">
        <f t="shared" ca="1" si="5"/>
        <v>9</v>
      </c>
      <c r="O60" s="44" t="s">
        <v>291</v>
      </c>
      <c r="P60" s="42" t="str">
        <f t="shared" si="6"/>
        <v>مصطفى عادل مصطفى ضوى</v>
      </c>
      <c r="Q60" s="42">
        <v>31111222202617</v>
      </c>
      <c r="T60" s="42">
        <f t="shared" ca="1" si="19"/>
        <v>6</v>
      </c>
      <c r="U60" s="44" t="s">
        <v>386</v>
      </c>
      <c r="V60" s="45" t="str">
        <f t="shared" si="20"/>
        <v>ايه عادل مصطفى ضوى</v>
      </c>
      <c r="W60" s="42">
        <v>30908302201168</v>
      </c>
      <c r="Z60" s="42">
        <f t="shared" ca="1" si="7"/>
        <v>9</v>
      </c>
      <c r="AB60" s="42" t="str">
        <f t="shared" si="21"/>
        <v/>
      </c>
      <c r="AF60" s="42" t="str">
        <f t="shared" ca="1" si="8"/>
        <v/>
      </c>
      <c r="AG60" s="42" t="str">
        <f t="shared" ca="1" si="22"/>
        <v/>
      </c>
      <c r="AH60" s="42">
        <v>30908302201184</v>
      </c>
      <c r="AK60" s="42">
        <f t="shared" ca="1" si="10"/>
        <v>9</v>
      </c>
      <c r="AL60" s="44" t="s">
        <v>291</v>
      </c>
      <c r="AM60" s="42" t="str">
        <f t="shared" ca="1" si="23"/>
        <v>مصطفى 9</v>
      </c>
      <c r="AN60" s="42">
        <v>31111222202617</v>
      </c>
      <c r="AQ60" s="42">
        <f t="shared" ca="1" si="12"/>
        <v>6</v>
      </c>
      <c r="AR60" s="44" t="s">
        <v>386</v>
      </c>
      <c r="AS60" s="45" t="str">
        <f t="shared" ca="1" si="17"/>
        <v>ايه 9</v>
      </c>
      <c r="AT60" s="42">
        <v>30908302201168</v>
      </c>
      <c r="AW60" s="42">
        <f t="shared" ca="1" si="14"/>
        <v>9</v>
      </c>
      <c r="AY60" s="42" t="str">
        <f t="shared" si="15"/>
        <v/>
      </c>
      <c r="BC60" s="42" t="str">
        <f t="shared" ca="1" si="16"/>
        <v/>
      </c>
    </row>
    <row r="61" spans="1:56" ht="30" x14ac:dyDescent="0.25">
      <c r="A61" s="63" t="s">
        <v>522</v>
      </c>
      <c r="B61" s="42">
        <v>59</v>
      </c>
      <c r="C61" s="60" t="s">
        <v>44</v>
      </c>
      <c r="D61" s="42">
        <v>29602082200826</v>
      </c>
      <c r="E61" s="42" t="s">
        <v>473</v>
      </c>
      <c r="F61" s="42">
        <v>28706212200374</v>
      </c>
      <c r="G61" s="41">
        <v>42108</v>
      </c>
      <c r="H61" s="43">
        <f t="shared" si="18"/>
        <v>1</v>
      </c>
      <c r="I61" s="44" t="s">
        <v>310</v>
      </c>
      <c r="J61" s="42" t="str">
        <f t="shared" si="4"/>
        <v>محمود محمود سيد محمد محمد</v>
      </c>
      <c r="K61" s="42">
        <v>31505162200359</v>
      </c>
      <c r="N61" s="42">
        <f t="shared" ca="1" si="5"/>
        <v>3</v>
      </c>
      <c r="P61" s="42" t="str">
        <f t="shared" si="6"/>
        <v/>
      </c>
      <c r="T61" s="42" t="str">
        <f t="shared" ca="1" si="19"/>
        <v/>
      </c>
      <c r="V61" s="45" t="str">
        <f t="shared" si="20"/>
        <v/>
      </c>
      <c r="Z61" s="42" t="str">
        <f t="shared" ca="1" si="7"/>
        <v/>
      </c>
      <c r="AB61" s="42" t="str">
        <f t="shared" si="21"/>
        <v/>
      </c>
      <c r="AF61" s="42" t="str">
        <f t="shared" ca="1" si="8"/>
        <v/>
      </c>
      <c r="AG61" s="42" t="str">
        <f t="shared" ca="1" si="22"/>
        <v/>
      </c>
      <c r="AH61" s="42">
        <v>31505162200359</v>
      </c>
      <c r="AK61" s="42">
        <f t="shared" ca="1" si="10"/>
        <v>3</v>
      </c>
      <c r="AM61" s="42" t="str">
        <f t="shared" si="23"/>
        <v/>
      </c>
      <c r="AQ61" s="42" t="str">
        <f t="shared" ca="1" si="12"/>
        <v/>
      </c>
      <c r="AS61" s="45" t="str">
        <f t="shared" si="17"/>
        <v/>
      </c>
      <c r="AW61" s="42" t="str">
        <f t="shared" ca="1" si="14"/>
        <v/>
      </c>
      <c r="AY61" s="42" t="str">
        <f t="shared" si="15"/>
        <v/>
      </c>
      <c r="BC61" s="42" t="str">
        <f t="shared" ca="1" si="16"/>
        <v/>
      </c>
      <c r="BD61" s="48" t="s">
        <v>474</v>
      </c>
    </row>
    <row r="62" spans="1:56" ht="30" x14ac:dyDescent="0.25">
      <c r="A62" s="63" t="s">
        <v>522</v>
      </c>
      <c r="B62" s="42">
        <v>60</v>
      </c>
      <c r="C62" s="60" t="s">
        <v>475</v>
      </c>
      <c r="D62" s="42">
        <v>28205122200309</v>
      </c>
      <c r="E62" s="42" t="s">
        <v>476</v>
      </c>
      <c r="F62" s="42">
        <v>27503022200317</v>
      </c>
      <c r="G62" s="41">
        <v>43232</v>
      </c>
      <c r="H62" s="43">
        <f t="shared" si="18"/>
        <v>4</v>
      </c>
      <c r="I62" s="44" t="s">
        <v>477</v>
      </c>
      <c r="J62" s="42" t="str">
        <f t="shared" si="4"/>
        <v>امال احمد رجب عبدالقوى</v>
      </c>
      <c r="K62" s="42">
        <v>31103272200523</v>
      </c>
      <c r="N62" s="42">
        <f t="shared" ca="1" si="5"/>
        <v>7</v>
      </c>
      <c r="O62" s="44" t="s">
        <v>428</v>
      </c>
      <c r="P62" s="42" t="str">
        <f t="shared" si="6"/>
        <v>مازن احمد رجب عبدالقوى</v>
      </c>
      <c r="Q62" s="42">
        <v>31611032201455</v>
      </c>
      <c r="T62" s="42">
        <f t="shared" ca="1" si="19"/>
        <v>2</v>
      </c>
      <c r="U62" s="44" t="s">
        <v>325</v>
      </c>
      <c r="V62" s="45" t="str">
        <f t="shared" si="20"/>
        <v>يوسف احمد رجب عبدالقوى</v>
      </c>
      <c r="W62" s="42">
        <v>30704032201298</v>
      </c>
      <c r="Z62" s="42">
        <f t="shared" ca="1" si="7"/>
        <v>11</v>
      </c>
      <c r="AA62" s="44" t="s">
        <v>337</v>
      </c>
      <c r="AB62" s="42" t="str">
        <f t="shared" si="21"/>
        <v>رنا احمد رجب عبدالقوى</v>
      </c>
      <c r="AC62" s="42">
        <v>30508212201608</v>
      </c>
      <c r="AF62" s="42">
        <f t="shared" ca="1" si="8"/>
        <v>13</v>
      </c>
      <c r="AG62" s="42" t="str">
        <f t="shared" ca="1" si="22"/>
        <v>13 11</v>
      </c>
      <c r="AH62" s="42">
        <v>31103272200523</v>
      </c>
      <c r="AK62" s="42">
        <f t="shared" ca="1" si="10"/>
        <v>7</v>
      </c>
      <c r="AL62" s="44" t="s">
        <v>428</v>
      </c>
      <c r="AM62" s="42" t="str">
        <f t="shared" ca="1" si="23"/>
        <v>مازن 11</v>
      </c>
      <c r="AN62" s="42">
        <v>31611032201455</v>
      </c>
      <c r="AQ62" s="42">
        <f t="shared" ca="1" si="12"/>
        <v>2</v>
      </c>
      <c r="AR62" s="44" t="s">
        <v>325</v>
      </c>
      <c r="AS62" s="45" t="str">
        <f t="shared" ca="1" si="17"/>
        <v>يوسف 11</v>
      </c>
      <c r="AT62" s="42">
        <v>30704032201298</v>
      </c>
      <c r="AW62" s="42">
        <f t="shared" ca="1" si="14"/>
        <v>11</v>
      </c>
      <c r="AX62" s="44" t="s">
        <v>337</v>
      </c>
      <c r="AY62" s="42" t="str">
        <f t="shared" ca="1" si="15"/>
        <v>رنا 11</v>
      </c>
      <c r="AZ62" s="42">
        <v>30508212201608</v>
      </c>
      <c r="BC62" s="42">
        <f t="shared" ca="1" si="16"/>
        <v>13</v>
      </c>
    </row>
    <row r="63" spans="1:56" ht="30" x14ac:dyDescent="0.25">
      <c r="A63" s="63" t="s">
        <v>522</v>
      </c>
      <c r="B63" s="42">
        <v>61</v>
      </c>
      <c r="C63" s="60" t="s">
        <v>478</v>
      </c>
      <c r="D63" s="42">
        <v>27902032200422</v>
      </c>
      <c r="E63" s="42" t="s">
        <v>479</v>
      </c>
      <c r="G63" s="41">
        <v>37528</v>
      </c>
      <c r="H63" s="43">
        <f t="shared" si="18"/>
        <v>2</v>
      </c>
      <c r="I63" s="44" t="s">
        <v>383</v>
      </c>
      <c r="J63" s="42" t="str">
        <f t="shared" si="4"/>
        <v>اسراء غالب فتحى سيد عبداللطيف</v>
      </c>
      <c r="K63" s="42">
        <v>30207022200125</v>
      </c>
      <c r="N63" s="42">
        <f t="shared" ca="1" si="5"/>
        <v>16</v>
      </c>
      <c r="O63" s="44" t="s">
        <v>386</v>
      </c>
      <c r="P63" s="42" t="str">
        <f t="shared" si="6"/>
        <v>ايه غالب فتحى سيد عبداللطيف</v>
      </c>
      <c r="Q63" s="42">
        <v>29910302201221</v>
      </c>
      <c r="T63" s="42">
        <f t="shared" ca="1" si="19"/>
        <v>19</v>
      </c>
      <c r="V63" s="45" t="str">
        <f t="shared" si="20"/>
        <v/>
      </c>
      <c r="Z63" s="42" t="str">
        <f t="shared" ca="1" si="7"/>
        <v/>
      </c>
      <c r="AB63" s="42" t="str">
        <f t="shared" si="21"/>
        <v/>
      </c>
      <c r="AF63" s="42" t="str">
        <f t="shared" ca="1" si="8"/>
        <v/>
      </c>
      <c r="AG63" s="42" t="str">
        <f t="shared" ca="1" si="22"/>
        <v/>
      </c>
      <c r="AH63" s="42">
        <v>30207022200125</v>
      </c>
      <c r="AK63" s="42">
        <f t="shared" ca="1" si="10"/>
        <v>16</v>
      </c>
      <c r="AL63" s="44" t="s">
        <v>386</v>
      </c>
      <c r="AM63" s="42" t="str">
        <f t="shared" ca="1" si="23"/>
        <v xml:space="preserve">ايه </v>
      </c>
      <c r="AN63" s="42">
        <v>29910302201221</v>
      </c>
      <c r="AQ63" s="42">
        <f t="shared" ca="1" si="12"/>
        <v>19</v>
      </c>
      <c r="AS63" s="45" t="str">
        <f t="shared" si="17"/>
        <v/>
      </c>
      <c r="AW63" s="42" t="str">
        <f t="shared" ca="1" si="14"/>
        <v/>
      </c>
      <c r="AY63" s="42" t="str">
        <f t="shared" si="15"/>
        <v/>
      </c>
      <c r="BC63" s="42" t="str">
        <f t="shared" ca="1" si="16"/>
        <v/>
      </c>
    </row>
  </sheetData>
  <autoFilter ref="A2:H2"/>
  <pageMargins left="0.7" right="0.7" top="0.75" bottom="0.75" header="0.3" footer="0.3"/>
  <pageSetup paperSize="9" orientation="portrait" horizontalDpi="1200" verticalDpi="1200" r:id="rId1"/>
  <ignoredErrors>
    <ignoredError sqref="BD4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rightToLeft="1" tabSelected="1" view="pageBreakPreview" zoomScale="40" zoomScaleNormal="60" zoomScaleSheetLayoutView="40" workbookViewId="0">
      <selection activeCell="B18" sqref="B18"/>
    </sheetView>
  </sheetViews>
  <sheetFormatPr defaultColWidth="9.140625" defaultRowHeight="15" x14ac:dyDescent="0.25"/>
  <cols>
    <col min="1" max="1" width="5.85546875" style="169" customWidth="1"/>
    <col min="2" max="2" width="44" style="169" customWidth="1"/>
    <col min="3" max="3" width="12.28515625" style="169" customWidth="1"/>
    <col min="4" max="4" width="10.5703125" style="169" customWidth="1"/>
    <col min="5" max="5" width="8.140625" style="169" customWidth="1"/>
    <col min="6" max="6" width="10.140625" style="169" customWidth="1"/>
    <col min="7" max="7" width="10.5703125" style="169" customWidth="1"/>
    <col min="8" max="8" width="11.85546875" style="169" customWidth="1"/>
    <col min="9" max="9" width="16.7109375" style="169" customWidth="1"/>
    <col min="10" max="10" width="22.140625" style="169" customWidth="1"/>
    <col min="11" max="11" width="12" style="169" customWidth="1"/>
    <col min="12" max="12" width="15.28515625" style="169" customWidth="1"/>
    <col min="13" max="13" width="10.28515625" style="169" customWidth="1"/>
    <col min="14" max="14" width="14.42578125" style="169" customWidth="1"/>
    <col min="15" max="15" width="16.5703125" style="169" customWidth="1"/>
    <col min="16" max="16384" width="9.140625" style="169"/>
  </cols>
  <sheetData>
    <row r="1" spans="1:17" ht="18.75" x14ac:dyDescent="0.25">
      <c r="B1" s="161"/>
      <c r="C1" s="161"/>
      <c r="D1" s="161"/>
      <c r="E1" s="161"/>
      <c r="F1" s="161"/>
      <c r="G1" s="161"/>
      <c r="H1" s="161"/>
      <c r="I1" s="161"/>
      <c r="J1" s="161"/>
    </row>
    <row r="2" spans="1:17" ht="24" customHeight="1" x14ac:dyDescent="0.25">
      <c r="B2" s="269" t="s">
        <v>630</v>
      </c>
      <c r="C2" s="269"/>
      <c r="D2" s="269"/>
      <c r="E2" s="163"/>
      <c r="F2" s="163"/>
      <c r="G2" s="163"/>
      <c r="H2" s="155"/>
      <c r="I2" s="155"/>
      <c r="J2" s="269" t="s">
        <v>483</v>
      </c>
      <c r="K2" s="269"/>
      <c r="L2" s="269" t="s">
        <v>484</v>
      </c>
      <c r="M2" s="269"/>
      <c r="N2" s="155"/>
    </row>
    <row r="3" spans="1:17" ht="24" customHeight="1" x14ac:dyDescent="0.25">
      <c r="B3" s="269" t="s">
        <v>631</v>
      </c>
      <c r="C3" s="269"/>
      <c r="D3" s="269"/>
      <c r="E3" s="269"/>
      <c r="F3" s="163"/>
      <c r="G3" s="163"/>
      <c r="H3" s="155"/>
      <c r="I3" s="155"/>
      <c r="J3" s="269" t="s">
        <v>633</v>
      </c>
      <c r="K3" s="269"/>
      <c r="L3" s="270" t="s">
        <v>635</v>
      </c>
      <c r="M3" s="270"/>
      <c r="N3" s="270"/>
    </row>
    <row r="4" spans="1:17" ht="27.75" customHeight="1" x14ac:dyDescent="0.25">
      <c r="B4" s="271" t="s">
        <v>728</v>
      </c>
      <c r="C4" s="271"/>
      <c r="D4" s="271"/>
      <c r="E4" s="271"/>
      <c r="F4" s="163"/>
      <c r="G4" s="163"/>
      <c r="H4" s="155"/>
      <c r="I4" s="155"/>
      <c r="J4" s="269" t="s">
        <v>485</v>
      </c>
      <c r="K4" s="269"/>
      <c r="L4" s="269" t="s">
        <v>635</v>
      </c>
      <c r="M4" s="269"/>
      <c r="N4" s="269"/>
    </row>
    <row r="5" spans="1:17" ht="33.75" customHeight="1" x14ac:dyDescent="0.25">
      <c r="B5" s="155"/>
      <c r="C5" s="155"/>
      <c r="D5" s="155"/>
      <c r="E5" s="155"/>
      <c r="F5" s="155"/>
      <c r="G5" s="155"/>
      <c r="H5" s="155"/>
      <c r="I5" s="269" t="s">
        <v>634</v>
      </c>
      <c r="J5" s="269"/>
      <c r="K5" s="269"/>
      <c r="L5" s="272" t="s">
        <v>726</v>
      </c>
      <c r="M5" s="272"/>
      <c r="N5" s="272"/>
    </row>
    <row r="6" spans="1:17" ht="19.5" thickBot="1" x14ac:dyDescent="0.3">
      <c r="H6" s="161"/>
      <c r="P6" s="268"/>
      <c r="Q6" s="268"/>
    </row>
    <row r="7" spans="1:17" ht="33.75" customHeight="1" thickBot="1" x14ac:dyDescent="0.3">
      <c r="E7" s="196" t="s">
        <v>727</v>
      </c>
      <c r="F7" s="196"/>
      <c r="G7" s="196"/>
      <c r="H7" s="196"/>
      <c r="I7" s="196"/>
      <c r="J7" s="182"/>
      <c r="K7" s="182"/>
      <c r="L7" s="92"/>
      <c r="M7" s="92"/>
      <c r="P7" s="112">
        <v>1</v>
      </c>
    </row>
    <row r="8" spans="1:17" x14ac:dyDescent="0.25">
      <c r="B8" s="81"/>
      <c r="C8" s="81"/>
      <c r="D8" s="81"/>
      <c r="E8" s="81"/>
      <c r="F8" s="81"/>
      <c r="G8" s="81"/>
      <c r="H8" s="81"/>
      <c r="I8" s="81"/>
      <c r="J8" s="81"/>
      <c r="K8" s="81"/>
      <c r="L8" s="92"/>
      <c r="M8" s="92"/>
    </row>
    <row r="9" spans="1:17" ht="40.5" customHeight="1" x14ac:dyDescent="0.25">
      <c r="B9" s="172" t="s">
        <v>643</v>
      </c>
      <c r="C9" s="259" t="str">
        <f>IF($P$7&lt;&gt;"",VLOOKUP(P7,أيتام!B3:AF100,4,FALSE),"")</f>
        <v>محمد نجيب إسماعيل محمد سلام</v>
      </c>
      <c r="D9" s="259"/>
      <c r="E9" s="259"/>
      <c r="F9" s="259"/>
      <c r="G9" s="259"/>
      <c r="H9" s="260" t="s">
        <v>730</v>
      </c>
      <c r="I9" s="260"/>
      <c r="J9" s="260"/>
      <c r="K9" s="209" t="str">
        <f>IF($P$7&lt;&gt;"",IF(VLOOKUP('بطاقة تسجيل طالب علم'!$P$8,'ملف طالب علم'!$C$3:$BI$102,3,FALSE)&lt;&gt;"",VLOOKUP('بطاقة تسجيل طالب علم'!$P$8,'ملف طالب علم'!$C$3:$BI$102,3,FALSE),""),"")</f>
        <v/>
      </c>
      <c r="L9" s="209"/>
      <c r="M9" s="174" t="s">
        <v>729</v>
      </c>
      <c r="N9" s="173"/>
    </row>
    <row r="10" spans="1:17" ht="36" customHeight="1" x14ac:dyDescent="0.25">
      <c r="B10" s="172" t="s">
        <v>731</v>
      </c>
      <c r="C10" s="206" t="str">
        <f>IF($P$7&lt;&gt;"",VLOOKUP($P$7,أيتام!B3:AF100,2,FALSE),"")</f>
        <v>حمديه سيد عويس سيد احمد</v>
      </c>
      <c r="D10" s="206"/>
      <c r="E10" s="206"/>
      <c r="F10" s="206"/>
      <c r="G10" s="207" t="s">
        <v>641</v>
      </c>
      <c r="H10" s="208"/>
      <c r="I10" s="135"/>
      <c r="J10" s="136" t="s">
        <v>639</v>
      </c>
      <c r="K10" s="133"/>
      <c r="L10" s="117" t="s">
        <v>640</v>
      </c>
      <c r="M10" s="137"/>
      <c r="N10" s="138" t="s">
        <v>638</v>
      </c>
    </row>
    <row r="11" spans="1:17" ht="47.25" customHeight="1" x14ac:dyDescent="0.25">
      <c r="B11" s="172" t="s">
        <v>732</v>
      </c>
      <c r="C11" s="209">
        <f>IF($P$7&lt;&gt;"",VLOOKUP(P7,أيتام!B3:AF100,3,FALSE),"")</f>
        <v>27409112200221</v>
      </c>
      <c r="D11" s="209"/>
      <c r="E11" s="209"/>
      <c r="F11" s="209"/>
      <c r="G11" s="128"/>
      <c r="H11" s="206"/>
      <c r="I11" s="206"/>
      <c r="J11" s="206"/>
      <c r="K11" s="209"/>
      <c r="L11" s="209"/>
      <c r="M11" s="168"/>
      <c r="N11" s="168"/>
    </row>
    <row r="12" spans="1:17" s="53" customFormat="1" ht="37.5" customHeight="1" x14ac:dyDescent="0.25">
      <c r="A12" s="96"/>
      <c r="B12" s="93" t="s">
        <v>734</v>
      </c>
      <c r="C12" s="210"/>
      <c r="D12" s="210"/>
      <c r="E12" s="210"/>
      <c r="F12" s="210"/>
      <c r="G12" s="210"/>
      <c r="H12" s="210"/>
      <c r="I12" s="210"/>
      <c r="J12" s="210"/>
      <c r="K12" s="95"/>
      <c r="L12" s="96"/>
      <c r="M12" s="96"/>
      <c r="N12" s="96"/>
    </row>
    <row r="13" spans="1:17" s="53" customFormat="1" ht="18.75" x14ac:dyDescent="0.25">
      <c r="A13" s="79"/>
      <c r="B13" s="170"/>
      <c r="C13" s="170"/>
      <c r="D13" s="170"/>
      <c r="E13" s="170"/>
      <c r="F13" s="83"/>
      <c r="G13" s="170"/>
      <c r="H13" s="170"/>
      <c r="I13" s="170"/>
      <c r="J13" s="170"/>
      <c r="K13" s="84"/>
      <c r="L13" s="79"/>
      <c r="M13" s="79"/>
      <c r="N13" s="79"/>
    </row>
    <row r="14" spans="1:17" s="53" customFormat="1" ht="28.5" customHeight="1" x14ac:dyDescent="0.25">
      <c r="B14" s="170"/>
      <c r="C14" s="170"/>
      <c r="D14" s="170"/>
      <c r="E14" s="204" t="s">
        <v>735</v>
      </c>
      <c r="F14" s="204"/>
      <c r="G14" s="204"/>
      <c r="H14" s="204"/>
      <c r="I14" s="204"/>
      <c r="J14" s="192"/>
      <c r="K14" s="84"/>
    </row>
    <row r="15" spans="1:17" s="53" customFormat="1" ht="51.75" customHeight="1" thickBot="1" x14ac:dyDescent="0.3">
      <c r="B15" s="178" t="s">
        <v>740</v>
      </c>
      <c r="C15" s="170"/>
      <c r="D15" s="170"/>
      <c r="E15" s="164"/>
      <c r="F15" s="164"/>
      <c r="G15" s="164"/>
      <c r="H15" s="164"/>
      <c r="I15" s="164"/>
      <c r="J15" s="164"/>
      <c r="K15" s="84"/>
    </row>
    <row r="16" spans="1:17" s="53" customFormat="1" ht="57" customHeight="1" x14ac:dyDescent="0.25">
      <c r="A16" s="265" t="s">
        <v>270</v>
      </c>
      <c r="B16" s="262" t="s">
        <v>650</v>
      </c>
      <c r="C16" s="262" t="s">
        <v>4</v>
      </c>
      <c r="D16" s="262"/>
      <c r="E16" s="200" t="s">
        <v>749</v>
      </c>
      <c r="F16" s="201"/>
      <c r="G16" s="202"/>
      <c r="H16" s="200" t="s">
        <v>2</v>
      </c>
      <c r="I16" s="202"/>
      <c r="J16" s="237" t="s">
        <v>653</v>
      </c>
      <c r="K16" s="239" t="s">
        <v>736</v>
      </c>
      <c r="L16" s="240"/>
      <c r="M16" s="241" t="s">
        <v>739</v>
      </c>
      <c r="N16" s="242"/>
    </row>
    <row r="17" spans="1:15" s="53" customFormat="1" ht="29.25" thickBot="1" x14ac:dyDescent="0.3">
      <c r="A17" s="266"/>
      <c r="B17" s="267"/>
      <c r="C17" s="183" t="s">
        <v>654</v>
      </c>
      <c r="D17" s="183" t="s">
        <v>655</v>
      </c>
      <c r="E17" s="203" t="s">
        <v>750</v>
      </c>
      <c r="F17" s="204"/>
      <c r="G17" s="205"/>
      <c r="H17" s="203"/>
      <c r="I17" s="205"/>
      <c r="J17" s="238"/>
      <c r="K17" s="193" t="s">
        <v>737</v>
      </c>
      <c r="L17" s="184" t="s">
        <v>738</v>
      </c>
      <c r="M17" s="243"/>
      <c r="N17" s="244"/>
    </row>
    <row r="18" spans="1:15" ht="52.5" x14ac:dyDescent="0.25">
      <c r="A18" s="185">
        <v>1</v>
      </c>
      <c r="B18" s="187" t="str">
        <f>IF($P$7&lt;&gt;"",VLOOKUP($P$7,أيتام!$B$3:$BC$100,9,FALSE),"")</f>
        <v>مها محمد نجيب إسماعيل محمد سلام</v>
      </c>
      <c r="C18" s="245" t="str">
        <f>IFERROR(IF(ISODD(MID(E18,13,1)),"ذكر","أنثى"),"")</f>
        <v>أنثى</v>
      </c>
      <c r="D18" s="245"/>
      <c r="E18" s="197">
        <f>IF($P$7&lt;&gt;"",VLOOKUP($P$7,أيتام!$B$3:$BC$100,10,FALSE),"")</f>
        <v>29709202200646</v>
      </c>
      <c r="F18" s="197"/>
      <c r="G18" s="197"/>
      <c r="H18" s="218">
        <f>DATE(IF(LEFT(E18,1)*1=3,20,19)&amp;MID(E18,2,2),MID(E18,4,2),MID(E18,6,2))</f>
        <v>35693</v>
      </c>
      <c r="I18" s="218"/>
      <c r="J18" s="188"/>
      <c r="K18" s="246"/>
      <c r="L18" s="246"/>
      <c r="M18" s="246"/>
      <c r="N18" s="247"/>
      <c r="O18" s="111"/>
    </row>
    <row r="19" spans="1:15" ht="52.5" x14ac:dyDescent="0.25">
      <c r="A19" s="186">
        <v>2</v>
      </c>
      <c r="B19" s="189" t="str">
        <f>IF($P$7&lt;&gt;"",VLOOKUP($P$7,أيتام!$B$3:$BC$100,15,FALSE),"")</f>
        <v>حسين محمد نجيب إسماعيل محمد سلام</v>
      </c>
      <c r="C19" s="229" t="str">
        <f>IFERROR(IF(ISODD(MID(E19,13,1)),"ذكر","أنثى"),"")</f>
        <v>ذكر</v>
      </c>
      <c r="D19" s="229"/>
      <c r="E19" s="198">
        <f>IF($P$7&lt;&gt;"",VLOOKUP($P$7,أيتام!$B$3:$BC$100,16,FALSE),"")</f>
        <v>30108032200498</v>
      </c>
      <c r="F19" s="198"/>
      <c r="G19" s="198"/>
      <c r="H19" s="211">
        <f>DATE(IF(LEFT(E19,1)*1=3,20,19)&amp;MID(E19,2,2),MID(E19,4,2),MID(E19,6,2))</f>
        <v>37106</v>
      </c>
      <c r="I19" s="211"/>
      <c r="J19" s="176"/>
      <c r="K19" s="230"/>
      <c r="L19" s="230"/>
      <c r="M19" s="230"/>
      <c r="N19" s="232"/>
    </row>
    <row r="20" spans="1:15" ht="52.5" x14ac:dyDescent="0.25">
      <c r="A20" s="186">
        <v>3</v>
      </c>
      <c r="B20" s="189" t="str">
        <f>IF($P$7&lt;&gt;"",VLOOKUP($P$7,أيتام!$B$3:$BC$100,21,FALSE),"")</f>
        <v>إسماعيل محمد نجيب إسماعيل محمد سلام</v>
      </c>
      <c r="C20" s="229" t="str">
        <f>IFERROR(IF(ISODD(MID(E20,13,1)),"ذكر","أنثى"),"")</f>
        <v>ذكر</v>
      </c>
      <c r="D20" s="229"/>
      <c r="E20" s="198">
        <f>IF($P$7&lt;&gt;"",VLOOKUP($P$7,أيتام!$B$3:$BC$100,22,FALSE),"")</f>
        <v>29907142201059</v>
      </c>
      <c r="F20" s="198"/>
      <c r="G20" s="198"/>
      <c r="H20" s="211">
        <f>DATE(IF(LEFT(E20,1)*1=3,20,19)&amp;MID(E20,2,2),MID(E20,4,2),MID(E20,6,2))</f>
        <v>36355</v>
      </c>
      <c r="I20" s="211"/>
      <c r="J20" s="176"/>
      <c r="K20" s="230"/>
      <c r="L20" s="230"/>
      <c r="M20" s="230"/>
      <c r="N20" s="232"/>
    </row>
    <row r="21" spans="1:15" ht="48.75" customHeight="1" thickBot="1" x14ac:dyDescent="0.3">
      <c r="A21" s="186">
        <v>4</v>
      </c>
      <c r="B21" s="190" t="str">
        <f>IF($P$7&lt;&gt;"",VLOOKUP($P$7,أيتام!$B$3:$BC$100,27,FALSE),"")</f>
        <v>عمرو محمد نجيب إسماعيل محمد سلام</v>
      </c>
      <c r="C21" s="233" t="str">
        <f>IFERROR(IF(ISODD(MID(E21,13,1)),"ذكر","أنثى"),"")</f>
        <v>ذكر</v>
      </c>
      <c r="D21" s="233"/>
      <c r="E21" s="199">
        <f>IF($P$7&lt;&gt;"",VLOOKUP($P$7,أيتام!$B$3:$BC$100,28,FALSE),"")</f>
        <v>30106092200458</v>
      </c>
      <c r="F21" s="199"/>
      <c r="G21" s="199"/>
      <c r="H21" s="212">
        <f>DATE(IF(LEFT(E21,1)*1=3,20,19)&amp;MID(E21,2,2),MID(E21,4,2),MID(E21,6,2))</f>
        <v>37051</v>
      </c>
      <c r="I21" s="212"/>
      <c r="J21" s="191"/>
      <c r="K21" s="234" t="str">
        <f>IF($P$7&lt;&gt;"",IF(VLOOKUP('بطاقة تسجيل طالب علم'!$P$8,'ملف طالب علم'!$C$3:$BI$102,38,FALSE)&lt;&gt;"",VLOOKUP('بطاقة تسجيل طالب علم'!$P$8,'ملف طالب علم'!$C$3:$BI$102,38,FALSE),""),"")</f>
        <v/>
      </c>
      <c r="L21" s="234"/>
      <c r="M21" s="234" t="str">
        <f>IF($P$7&lt;&gt;"",IF(VLOOKUP('بطاقة تسجيل طالب علم'!$P$8,'ملف طالب علم'!$C$3:$BI$102,39,FALSE)&lt;&gt;"",VLOOKUP('بطاقة تسجيل طالب علم'!$P$8,'ملف طالب علم'!$C$3:$BI$102,39,FALSE),""),"")</f>
        <v/>
      </c>
      <c r="N21" s="235"/>
    </row>
    <row r="22" spans="1:15" ht="49.5" customHeight="1" thickBot="1" x14ac:dyDescent="0.3">
      <c r="A22" s="105"/>
      <c r="B22" s="213" t="s">
        <v>741</v>
      </c>
      <c r="C22" s="213"/>
      <c r="D22" s="213"/>
      <c r="E22" s="88"/>
      <c r="F22" s="88"/>
      <c r="G22" s="88"/>
      <c r="H22" s="88"/>
      <c r="I22" s="162"/>
      <c r="J22" s="162"/>
      <c r="K22" s="88"/>
      <c r="L22" s="88"/>
      <c r="M22" s="105"/>
      <c r="N22" s="105"/>
    </row>
    <row r="23" spans="1:15" s="53" customFormat="1" ht="57" customHeight="1" x14ac:dyDescent="0.25">
      <c r="A23" s="248" t="s">
        <v>270</v>
      </c>
      <c r="B23" s="250" t="s">
        <v>650</v>
      </c>
      <c r="C23" s="262" t="s">
        <v>4</v>
      </c>
      <c r="D23" s="262"/>
      <c r="E23" s="200" t="s">
        <v>751</v>
      </c>
      <c r="F23" s="201"/>
      <c r="G23" s="202"/>
      <c r="H23" s="200" t="s">
        <v>2</v>
      </c>
      <c r="I23" s="202"/>
      <c r="J23" s="237" t="s">
        <v>653</v>
      </c>
      <c r="K23" s="239" t="s">
        <v>736</v>
      </c>
      <c r="L23" s="240"/>
      <c r="M23" s="241" t="s">
        <v>739</v>
      </c>
      <c r="N23" s="242"/>
    </row>
    <row r="24" spans="1:15" s="53" customFormat="1" ht="29.25" thickBot="1" x14ac:dyDescent="0.3">
      <c r="A24" s="249"/>
      <c r="B24" s="251"/>
      <c r="C24" s="171" t="s">
        <v>654</v>
      </c>
      <c r="D24" s="171" t="s">
        <v>655</v>
      </c>
      <c r="E24" s="219" t="s">
        <v>752</v>
      </c>
      <c r="F24" s="220"/>
      <c r="G24" s="221"/>
      <c r="H24" s="219"/>
      <c r="I24" s="221"/>
      <c r="J24" s="252"/>
      <c r="K24" s="177" t="s">
        <v>737</v>
      </c>
      <c r="L24" s="177" t="s">
        <v>738</v>
      </c>
      <c r="M24" s="263"/>
      <c r="N24" s="264"/>
    </row>
    <row r="25" spans="1:15" ht="52.5" customHeight="1" x14ac:dyDescent="0.25">
      <c r="A25" s="185">
        <v>1</v>
      </c>
      <c r="B25" s="187"/>
      <c r="C25" s="245"/>
      <c r="D25" s="245"/>
      <c r="E25" s="197"/>
      <c r="F25" s="197"/>
      <c r="G25" s="197"/>
      <c r="H25" s="218"/>
      <c r="I25" s="218"/>
      <c r="J25" s="175"/>
      <c r="K25" s="217"/>
      <c r="L25" s="217"/>
      <c r="M25" s="217"/>
      <c r="N25" s="236"/>
      <c r="O25" s="111"/>
    </row>
    <row r="26" spans="1:15" ht="52.5" customHeight="1" x14ac:dyDescent="0.25">
      <c r="A26" s="186">
        <v>2</v>
      </c>
      <c r="B26" s="189"/>
      <c r="C26" s="229"/>
      <c r="D26" s="229"/>
      <c r="E26" s="198"/>
      <c r="F26" s="198"/>
      <c r="G26" s="198"/>
      <c r="H26" s="211"/>
      <c r="I26" s="211"/>
      <c r="J26" s="176"/>
      <c r="K26" s="230"/>
      <c r="L26" s="230"/>
      <c r="M26" s="230"/>
      <c r="N26" s="232"/>
    </row>
    <row r="27" spans="1:15" ht="52.5" customHeight="1" x14ac:dyDescent="0.25">
      <c r="A27" s="186">
        <v>3</v>
      </c>
      <c r="B27" s="189"/>
      <c r="C27" s="229"/>
      <c r="D27" s="229"/>
      <c r="E27" s="198"/>
      <c r="F27" s="198"/>
      <c r="G27" s="198"/>
      <c r="H27" s="211"/>
      <c r="I27" s="211"/>
      <c r="J27" s="176"/>
      <c r="K27" s="230" t="str">
        <f>IF($P$7&lt;&gt;"",IF(VLOOKUP('بطاقة تسجيل طالب علم'!$P$8,'ملف طالب علم'!$C$3:$BI$102,30,FALSE)&lt;&gt;"",VLOOKUP('بطاقة تسجيل طالب علم'!$P$8,'ملف طالب علم'!$C$3:$BI$102,30,FALSE),""),"")</f>
        <v/>
      </c>
      <c r="L27" s="230"/>
      <c r="M27" s="230" t="str">
        <f>IF($P$7&lt;&gt;"",IF(VLOOKUP('بطاقة تسجيل طالب علم'!$P$8,'ملف طالب علم'!$C$3:$BI$102,31,FALSE)&lt;&gt;"",VLOOKUP('بطاقة تسجيل طالب علم'!$P$8,'ملف طالب علم'!$C$3:$BI$102,31,FALSE),""),"")</f>
        <v/>
      </c>
      <c r="N27" s="232"/>
    </row>
    <row r="28" spans="1:15" ht="27" thickBot="1" x14ac:dyDescent="0.3">
      <c r="A28" s="186">
        <v>4</v>
      </c>
      <c r="B28" s="190"/>
      <c r="C28" s="233"/>
      <c r="D28" s="233"/>
      <c r="E28" s="199"/>
      <c r="F28" s="199"/>
      <c r="G28" s="199"/>
      <c r="H28" s="212"/>
      <c r="I28" s="212"/>
      <c r="J28" s="191"/>
      <c r="K28" s="234" t="str">
        <f>IF($P$7&lt;&gt;"",IF(VLOOKUP('بطاقة تسجيل طالب علم'!$P$8,'ملف طالب علم'!$C$3:$BI$102,38,FALSE)&lt;&gt;"",VLOOKUP('بطاقة تسجيل طالب علم'!$P$8,'ملف طالب علم'!$C$3:$BI$102,38,FALSE),""),"")</f>
        <v/>
      </c>
      <c r="L28" s="234"/>
      <c r="M28" s="234" t="str">
        <f>IF($P$7&lt;&gt;"",IF(VLOOKUP('بطاقة تسجيل طالب علم'!$P$8,'ملف طالب علم'!$C$3:$BI$102,39,FALSE)&lt;&gt;"",VLOOKUP('بطاقة تسجيل طالب علم'!$P$8,'ملف طالب علم'!$C$3:$BI$102,39,FALSE),""),"")</f>
        <v/>
      </c>
      <c r="N28" s="235"/>
    </row>
    <row r="29" spans="1:15" ht="36" customHeight="1" x14ac:dyDescent="0.25">
      <c r="B29" s="162"/>
      <c r="C29" s="162"/>
      <c r="D29" s="162"/>
      <c r="E29" s="162"/>
      <c r="F29" s="162"/>
      <c r="G29" s="162"/>
      <c r="H29" s="162"/>
      <c r="I29" s="162"/>
      <c r="J29" s="162"/>
      <c r="K29" s="81"/>
    </row>
    <row r="30" spans="1:15" ht="32.25" customHeight="1" x14ac:dyDescent="0.25">
      <c r="B30" s="117" t="s">
        <v>742</v>
      </c>
      <c r="C30" s="172"/>
      <c r="D30" s="172"/>
      <c r="E30" s="162"/>
      <c r="F30" s="214" t="s">
        <v>668</v>
      </c>
      <c r="G30" s="214"/>
      <c r="H30" s="214"/>
      <c r="I30" s="162"/>
      <c r="J30" s="214" t="s">
        <v>658</v>
      </c>
      <c r="K30" s="214"/>
      <c r="L30" s="214"/>
      <c r="M30" s="214"/>
    </row>
    <row r="31" spans="1:15" ht="30" customHeight="1" x14ac:dyDescent="0.25">
      <c r="B31" s="162" t="s">
        <v>743</v>
      </c>
      <c r="C31" s="179"/>
      <c r="D31" s="179"/>
      <c r="E31" s="179"/>
      <c r="F31" s="162"/>
      <c r="G31" s="162"/>
      <c r="H31" s="162"/>
      <c r="I31" s="162"/>
      <c r="J31" s="261" t="s">
        <v>661</v>
      </c>
      <c r="K31" s="261"/>
      <c r="L31" s="261"/>
      <c r="M31" s="261"/>
    </row>
    <row r="32" spans="1:15" ht="18.75" x14ac:dyDescent="0.25">
      <c r="B32" s="162"/>
      <c r="C32" s="162"/>
      <c r="D32" s="162"/>
      <c r="E32" s="162"/>
      <c r="F32" s="162"/>
      <c r="G32" s="162"/>
      <c r="H32" s="162"/>
      <c r="I32" s="162"/>
      <c r="J32" s="162"/>
      <c r="K32" s="81"/>
    </row>
    <row r="33" spans="2:14" ht="42.75" customHeight="1" thickBot="1" x14ac:dyDescent="0.3">
      <c r="B33" s="139" t="s">
        <v>744</v>
      </c>
      <c r="C33" s="162"/>
      <c r="D33" s="162"/>
      <c r="E33" s="162"/>
      <c r="F33" s="162"/>
      <c r="G33" s="162"/>
      <c r="H33" s="162"/>
      <c r="I33" s="162"/>
      <c r="J33" s="162"/>
      <c r="K33" s="81"/>
    </row>
    <row r="34" spans="2:14" ht="26.25" x14ac:dyDescent="0.25">
      <c r="B34" s="140" t="s">
        <v>663</v>
      </c>
      <c r="C34" s="166" t="s">
        <v>664</v>
      </c>
      <c r="D34" s="215" t="s">
        <v>665</v>
      </c>
      <c r="E34" s="215"/>
      <c r="F34" s="215"/>
      <c r="G34" s="215"/>
      <c r="H34" s="215"/>
      <c r="I34" s="215"/>
      <c r="J34" s="215" t="s">
        <v>666</v>
      </c>
      <c r="K34" s="216"/>
      <c r="L34" s="180"/>
      <c r="M34" s="180"/>
    </row>
    <row r="35" spans="2:14" ht="36.75" customHeight="1" thickBot="1" x14ac:dyDescent="0.3">
      <c r="B35" s="142"/>
      <c r="C35" s="167"/>
      <c r="D35" s="222"/>
      <c r="E35" s="222"/>
      <c r="F35" s="222"/>
      <c r="G35" s="222"/>
      <c r="H35" s="222"/>
      <c r="I35" s="222"/>
      <c r="J35" s="222"/>
      <c r="K35" s="223"/>
      <c r="L35" s="181"/>
      <c r="M35" s="181"/>
    </row>
    <row r="36" spans="2:14" ht="26.25" x14ac:dyDescent="0.25">
      <c r="B36" s="140" t="s">
        <v>745</v>
      </c>
      <c r="C36" s="224" t="s">
        <v>746</v>
      </c>
      <c r="D36" s="225"/>
      <c r="E36" s="224" t="s">
        <v>747</v>
      </c>
      <c r="F36" s="226"/>
      <c r="G36" s="226"/>
      <c r="H36" s="226"/>
      <c r="I36" s="225"/>
      <c r="J36" s="215" t="s">
        <v>748</v>
      </c>
      <c r="K36" s="216"/>
      <c r="L36" s="180"/>
      <c r="M36" s="180"/>
    </row>
    <row r="37" spans="2:14" ht="36.75" customHeight="1" thickBot="1" x14ac:dyDescent="0.3">
      <c r="B37" s="142"/>
      <c r="C37" s="227"/>
      <c r="D37" s="228"/>
      <c r="E37" s="227"/>
      <c r="F37" s="231"/>
      <c r="G37" s="231"/>
      <c r="H37" s="231"/>
      <c r="I37" s="228"/>
      <c r="J37" s="222"/>
      <c r="K37" s="223"/>
      <c r="L37" s="181"/>
      <c r="M37" s="181"/>
    </row>
    <row r="38" spans="2:14" ht="18.75" x14ac:dyDescent="0.25">
      <c r="B38" s="162"/>
      <c r="C38" s="162"/>
      <c r="D38" s="162"/>
      <c r="E38" s="162"/>
      <c r="F38" s="162"/>
      <c r="G38" s="162"/>
      <c r="H38" s="162"/>
      <c r="I38" s="162"/>
      <c r="J38" s="162"/>
      <c r="K38" s="81"/>
    </row>
    <row r="39" spans="2:14" ht="19.5" thickBot="1" x14ac:dyDescent="0.3">
      <c r="B39" s="162"/>
      <c r="C39" s="162"/>
      <c r="D39" s="162"/>
      <c r="E39" s="162"/>
      <c r="F39" s="162"/>
      <c r="G39" s="162"/>
      <c r="H39" s="162"/>
      <c r="I39" s="162"/>
      <c r="J39" s="162"/>
      <c r="K39" s="81"/>
    </row>
    <row r="40" spans="2:14" ht="26.25" x14ac:dyDescent="0.25">
      <c r="B40" s="144" t="s">
        <v>669</v>
      </c>
      <c r="C40" s="106"/>
      <c r="D40" s="100"/>
      <c r="E40" s="100"/>
      <c r="F40" s="100"/>
      <c r="G40" s="100"/>
      <c r="H40" s="100"/>
      <c r="I40" s="100"/>
      <c r="J40" s="101"/>
      <c r="K40" s="102"/>
      <c r="L40" s="103"/>
    </row>
    <row r="41" spans="2:14" ht="23.25" x14ac:dyDescent="0.25">
      <c r="B41" s="253" t="s">
        <v>670</v>
      </c>
      <c r="C41" s="254"/>
      <c r="D41" s="254"/>
      <c r="E41" s="145"/>
      <c r="F41" s="254" t="s">
        <v>671</v>
      </c>
      <c r="G41" s="254"/>
      <c r="H41" s="145"/>
      <c r="I41" s="254" t="s">
        <v>672</v>
      </c>
      <c r="J41" s="254"/>
      <c r="K41" s="254"/>
      <c r="L41" s="146"/>
    </row>
    <row r="42" spans="2:14" ht="23.25" x14ac:dyDescent="0.25">
      <c r="B42" s="147"/>
      <c r="C42" s="145"/>
      <c r="D42" s="145"/>
      <c r="E42" s="145"/>
      <c r="F42" s="145"/>
      <c r="G42" s="145"/>
      <c r="H42" s="145"/>
      <c r="I42" s="145"/>
      <c r="J42" s="148"/>
      <c r="K42" s="149"/>
      <c r="L42" s="150"/>
    </row>
    <row r="43" spans="2:14" ht="24" thickBot="1" x14ac:dyDescent="0.3">
      <c r="B43" s="255" t="s">
        <v>673</v>
      </c>
      <c r="C43" s="256"/>
      <c r="D43" s="256"/>
      <c r="E43" s="256"/>
      <c r="F43" s="165"/>
      <c r="G43" s="152"/>
      <c r="H43" s="152"/>
      <c r="I43" s="257" t="s">
        <v>674</v>
      </c>
      <c r="J43" s="257"/>
      <c r="K43" s="257"/>
      <c r="L43" s="258"/>
      <c r="N43" s="99"/>
    </row>
    <row r="44" spans="2:14" ht="18.75" x14ac:dyDescent="0.25">
      <c r="B44" s="162"/>
      <c r="C44" s="162"/>
      <c r="D44" s="162"/>
      <c r="E44" s="162"/>
      <c r="F44" s="162"/>
      <c r="G44" s="162"/>
      <c r="H44" s="162"/>
      <c r="I44" s="162"/>
      <c r="J44" s="162"/>
      <c r="K44" s="81"/>
    </row>
    <row r="45" spans="2:14" ht="18.75" x14ac:dyDescent="0.25">
      <c r="B45" s="162"/>
      <c r="C45" s="162"/>
      <c r="D45" s="162"/>
      <c r="E45" s="162"/>
      <c r="F45" s="162"/>
      <c r="G45" s="162"/>
      <c r="H45" s="162"/>
      <c r="I45" s="162"/>
      <c r="J45" s="162"/>
      <c r="K45" s="81"/>
    </row>
    <row r="46" spans="2:14" ht="18.75" x14ac:dyDescent="0.25">
      <c r="B46" s="162"/>
      <c r="C46" s="162"/>
      <c r="D46" s="162"/>
      <c r="E46" s="162"/>
      <c r="F46" s="162"/>
      <c r="G46" s="162"/>
      <c r="H46" s="162"/>
      <c r="I46" s="162"/>
      <c r="J46" s="162"/>
      <c r="K46" s="81"/>
    </row>
    <row r="47" spans="2:14" ht="18.75" x14ac:dyDescent="0.25">
      <c r="B47" s="162"/>
      <c r="C47" s="162"/>
      <c r="D47" s="162"/>
      <c r="E47" s="162"/>
      <c r="F47" s="162"/>
      <c r="G47" s="162"/>
      <c r="H47" s="162"/>
      <c r="I47" s="162"/>
      <c r="J47" s="162"/>
      <c r="K47" s="81"/>
    </row>
    <row r="48" spans="2:14" x14ac:dyDescent="0.25">
      <c r="B48" s="81"/>
      <c r="C48" s="81"/>
      <c r="D48" s="81"/>
      <c r="E48" s="81"/>
      <c r="F48" s="81"/>
      <c r="G48" s="81"/>
      <c r="H48" s="81"/>
      <c r="I48" s="81"/>
      <c r="J48" s="81"/>
      <c r="K48" s="81"/>
    </row>
    <row r="49" spans="2:11" x14ac:dyDescent="0.25">
      <c r="B49" s="81"/>
      <c r="C49" s="81"/>
      <c r="D49" s="81"/>
      <c r="E49" s="81"/>
      <c r="F49" s="81"/>
      <c r="G49" s="81"/>
      <c r="H49" s="81"/>
      <c r="I49" s="81"/>
      <c r="J49" s="81"/>
      <c r="K49" s="81"/>
    </row>
  </sheetData>
  <mergeCells count="100">
    <mergeCell ref="P6:Q6"/>
    <mergeCell ref="B2:D2"/>
    <mergeCell ref="J2:K2"/>
    <mergeCell ref="L2:M2"/>
    <mergeCell ref="B3:E3"/>
    <mergeCell ref="J3:K3"/>
    <mergeCell ref="L3:N3"/>
    <mergeCell ref="B4:E4"/>
    <mergeCell ref="J4:K4"/>
    <mergeCell ref="L4:N4"/>
    <mergeCell ref="I5:K5"/>
    <mergeCell ref="L5:N5"/>
    <mergeCell ref="K19:L19"/>
    <mergeCell ref="A16:A17"/>
    <mergeCell ref="B16:B17"/>
    <mergeCell ref="C16:D16"/>
    <mergeCell ref="H11:J11"/>
    <mergeCell ref="K11:L11"/>
    <mergeCell ref="B43:E43"/>
    <mergeCell ref="I43:L43"/>
    <mergeCell ref="K9:L9"/>
    <mergeCell ref="C9:G9"/>
    <mergeCell ref="H9:J9"/>
    <mergeCell ref="J31:M31"/>
    <mergeCell ref="D34:I34"/>
    <mergeCell ref="J34:K34"/>
    <mergeCell ref="C23:D23"/>
    <mergeCell ref="K23:L23"/>
    <mergeCell ref="J30:M30"/>
    <mergeCell ref="M23:N24"/>
    <mergeCell ref="C25:D25"/>
    <mergeCell ref="C21:D21"/>
    <mergeCell ref="K21:L21"/>
    <mergeCell ref="M21:N21"/>
    <mergeCell ref="A23:A24"/>
    <mergeCell ref="B23:B24"/>
    <mergeCell ref="J23:J24"/>
    <mergeCell ref="B41:D41"/>
    <mergeCell ref="F41:G41"/>
    <mergeCell ref="I41:K41"/>
    <mergeCell ref="M25:N25"/>
    <mergeCell ref="C26:D26"/>
    <mergeCell ref="K26:L26"/>
    <mergeCell ref="M26:N26"/>
    <mergeCell ref="J16:J17"/>
    <mergeCell ref="K16:L16"/>
    <mergeCell ref="M19:N19"/>
    <mergeCell ref="C20:D20"/>
    <mergeCell ref="K20:L20"/>
    <mergeCell ref="M20:N20"/>
    <mergeCell ref="M16:N17"/>
    <mergeCell ref="C18:D18"/>
    <mergeCell ref="K18:L18"/>
    <mergeCell ref="M18:N18"/>
    <mergeCell ref="H16:I17"/>
    <mergeCell ref="H18:I18"/>
    <mergeCell ref="M27:N27"/>
    <mergeCell ref="C28:D28"/>
    <mergeCell ref="K28:L28"/>
    <mergeCell ref="M28:N28"/>
    <mergeCell ref="E27:G27"/>
    <mergeCell ref="H27:I27"/>
    <mergeCell ref="J37:K37"/>
    <mergeCell ref="C36:D36"/>
    <mergeCell ref="E36:I36"/>
    <mergeCell ref="C37:D37"/>
    <mergeCell ref="C27:D27"/>
    <mergeCell ref="K27:L27"/>
    <mergeCell ref="D35:I35"/>
    <mergeCell ref="J35:K35"/>
    <mergeCell ref="E37:I37"/>
    <mergeCell ref="E28:G28"/>
    <mergeCell ref="H28:I28"/>
    <mergeCell ref="B22:D22"/>
    <mergeCell ref="F30:H30"/>
    <mergeCell ref="J36:K36"/>
    <mergeCell ref="K25:L25"/>
    <mergeCell ref="E25:G25"/>
    <mergeCell ref="H25:I25"/>
    <mergeCell ref="E26:G26"/>
    <mergeCell ref="H26:I26"/>
    <mergeCell ref="E24:G24"/>
    <mergeCell ref="E23:G23"/>
    <mergeCell ref="H23:I24"/>
    <mergeCell ref="E7:I7"/>
    <mergeCell ref="E18:G18"/>
    <mergeCell ref="E19:G19"/>
    <mergeCell ref="E20:G20"/>
    <mergeCell ref="E21:G21"/>
    <mergeCell ref="E16:G16"/>
    <mergeCell ref="E17:G17"/>
    <mergeCell ref="C10:F10"/>
    <mergeCell ref="G10:H10"/>
    <mergeCell ref="C11:F11"/>
    <mergeCell ref="C12:J12"/>
    <mergeCell ref="H19:I19"/>
    <mergeCell ref="E14:I14"/>
    <mergeCell ref="H20:I20"/>
    <mergeCell ref="H21:I21"/>
    <mergeCell ref="C19:D19"/>
  </mergeCells>
  <pageMargins left="0.7" right="0.7" top="0.75" bottom="0.75" header="0.3" footer="0.3"/>
  <pageSetup scale="4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42"/>
  <sheetViews>
    <sheetView rightToLeft="1" view="pageBreakPreview" zoomScale="60" zoomScaleNormal="100" workbookViewId="0">
      <selection activeCell="K9" sqref="K9"/>
    </sheetView>
  </sheetViews>
  <sheetFormatPr defaultRowHeight="15" x14ac:dyDescent="0.25"/>
  <cols>
    <col min="1" max="1" width="15.7109375" customWidth="1"/>
    <col min="2" max="2" width="9" customWidth="1"/>
    <col min="3" max="3" width="10.5703125" customWidth="1"/>
    <col min="4" max="4" width="12.7109375" customWidth="1"/>
    <col min="5" max="5" width="13.7109375" bestFit="1" customWidth="1"/>
    <col min="6" max="6" width="20.28515625" customWidth="1"/>
    <col min="7" max="7" width="15.28515625" customWidth="1"/>
    <col min="13" max="13" width="14.42578125" customWidth="1"/>
    <col min="14" max="14" width="16.5703125" customWidth="1"/>
  </cols>
  <sheetData>
    <row r="1" spans="1:14" ht="18.75" x14ac:dyDescent="0.3">
      <c r="A1" s="51"/>
      <c r="B1" s="51"/>
      <c r="C1" s="51"/>
      <c r="D1" s="51"/>
      <c r="E1" s="51"/>
      <c r="F1" s="51"/>
      <c r="G1" s="51"/>
      <c r="H1" s="51"/>
      <c r="I1" s="51"/>
    </row>
    <row r="2" spans="1:14" ht="18.75" x14ac:dyDescent="0.3">
      <c r="A2" s="274" t="s">
        <v>480</v>
      </c>
      <c r="B2" s="274"/>
      <c r="C2" s="274"/>
      <c r="D2" s="51"/>
      <c r="E2" s="51"/>
      <c r="F2" s="51"/>
      <c r="G2" s="51" t="s">
        <v>483</v>
      </c>
      <c r="H2" s="51" t="s">
        <v>484</v>
      </c>
    </row>
    <row r="3" spans="1:14" ht="18.75" x14ac:dyDescent="0.3">
      <c r="A3" s="274" t="s">
        <v>481</v>
      </c>
      <c r="B3" s="274"/>
      <c r="C3" s="274"/>
      <c r="D3" s="274"/>
      <c r="E3" s="51"/>
      <c r="F3" s="51"/>
      <c r="G3" s="51" t="s">
        <v>485</v>
      </c>
      <c r="H3" s="51"/>
      <c r="K3" s="280"/>
      <c r="L3" s="280"/>
      <c r="M3" s="280"/>
    </row>
    <row r="4" spans="1:14" ht="18.75" x14ac:dyDescent="0.3">
      <c r="A4" s="274" t="s">
        <v>482</v>
      </c>
      <c r="B4" s="274"/>
      <c r="C4" s="274"/>
      <c r="D4" s="274"/>
      <c r="E4" s="51"/>
      <c r="F4" s="51"/>
      <c r="G4" s="51" t="s">
        <v>486</v>
      </c>
      <c r="H4" s="51"/>
    </row>
    <row r="6" spans="1:14" ht="33.75" customHeight="1" x14ac:dyDescent="0.25">
      <c r="E6" s="275" t="s">
        <v>487</v>
      </c>
      <c r="F6" s="275"/>
    </row>
    <row r="7" spans="1:14" s="52" customFormat="1" ht="24.95" customHeight="1" x14ac:dyDescent="0.25">
      <c r="A7" s="54" t="s">
        <v>488</v>
      </c>
      <c r="B7" s="281" t="str">
        <f>IF(K7&lt;&gt;"",VLOOKUP(K7,أيتام!B3:BD125,2,FALSE),"")</f>
        <v>وفاء داود سليمان شحاته</v>
      </c>
      <c r="C7" s="281"/>
      <c r="D7" s="281"/>
      <c r="E7" s="54" t="s">
        <v>1</v>
      </c>
      <c r="F7" s="287">
        <f>IF(B7&lt;&gt;"",VLOOKUP(B7,أيتام!C3:BD125,2,FALSE),"")</f>
        <v>27410312200266</v>
      </c>
      <c r="G7" s="288"/>
      <c r="H7" s="288"/>
      <c r="I7" s="289"/>
      <c r="K7" s="273">
        <v>57</v>
      </c>
      <c r="L7" s="273"/>
    </row>
    <row r="8" spans="1:14" s="52" customFormat="1" ht="24.95" customHeight="1" x14ac:dyDescent="0.25">
      <c r="A8" s="54" t="s">
        <v>489</v>
      </c>
      <c r="B8" s="282" t="str">
        <f>IF(B7&lt;&gt;"",VLOOKUP(B7,أيتام!C3:BD125,3,FALSE),"")</f>
        <v>عزام داود سليمان شحاته</v>
      </c>
      <c r="C8" s="283"/>
      <c r="D8" s="284"/>
      <c r="E8" s="54" t="s">
        <v>1</v>
      </c>
      <c r="F8" s="287" t="str">
        <f>IF(B7&lt;&gt;"",IF((VLOOKUP(B7,أيتام!C3:BD125,4,FALSE)=0),"",VLOOKUP(B7,أيتام!C3:BD125,4,FALSE)),"")</f>
        <v/>
      </c>
      <c r="G8" s="288"/>
      <c r="H8" s="288"/>
      <c r="I8" s="289"/>
      <c r="K8" s="273"/>
      <c r="L8" s="273"/>
    </row>
    <row r="11" spans="1:14" s="52" customFormat="1" ht="24.95" customHeight="1" x14ac:dyDescent="0.25">
      <c r="A11" s="54" t="s">
        <v>270</v>
      </c>
      <c r="B11" s="276" t="s">
        <v>0</v>
      </c>
      <c r="C11" s="277"/>
      <c r="D11" s="278"/>
      <c r="E11" s="54" t="s">
        <v>2</v>
      </c>
      <c r="F11" s="54" t="s">
        <v>490</v>
      </c>
      <c r="G11" s="55" t="s">
        <v>491</v>
      </c>
      <c r="H11" s="285" t="s">
        <v>492</v>
      </c>
      <c r="I11" s="285"/>
    </row>
    <row r="12" spans="1:14" s="53" customFormat="1" ht="39.950000000000003" customHeight="1" x14ac:dyDescent="0.25">
      <c r="A12" s="58">
        <v>1</v>
      </c>
      <c r="B12" s="279" t="str">
        <f>IF(B7&lt;&gt;"",VLOOKUP(B7,أيتام!C3:BD125,8,FALSE),"")</f>
        <v>احمد عزام داود سليمان شحاته</v>
      </c>
      <c r="C12" s="279"/>
      <c r="D12" s="279"/>
      <c r="E12" s="66">
        <f>IF(B12&lt;&gt;"",(DATE(IF(LEFT(VLOOKUP(B7,أيتام!C3:BD125,9,FALSE),1)*1=3,20,19)&amp;MID(VLOOKUP(B7,أيتام!C3:BD125,9,FALSE),2,2),MID(VLOOKUP(B7,أيتام!C3:BD125,9,FALSE),4,2),MID(VLOOKUP(B7,أيتام!C3:BD125,9,FALSE),6,2))),"")</f>
        <v>37068</v>
      </c>
      <c r="F12" s="195">
        <f ca="1">IF(E12&lt;&gt;"",(DATEDIF(E12,NOW(),"Y")),"")</f>
        <v>17</v>
      </c>
      <c r="G12" s="56"/>
      <c r="H12" s="279"/>
      <c r="I12" s="279"/>
    </row>
    <row r="13" spans="1:14" s="53" customFormat="1" ht="39.950000000000003" customHeight="1" x14ac:dyDescent="0.25">
      <c r="A13" s="58">
        <v>2</v>
      </c>
      <c r="B13" s="293" t="str">
        <f>IF(B7&lt;&gt;"",VLOOKUP(B7,أيتام!C3:BD125,14,FALSE),"")</f>
        <v>هاله عزام داود سليمان شحاته</v>
      </c>
      <c r="C13" s="294"/>
      <c r="D13" s="295"/>
      <c r="E13" s="66">
        <f>IF(B13&lt;&gt;"",(DATE(IF(LEFT(VLOOKUP(B7,أيتام!C3:BD125,15,FALSE),1)*1=3,20,19)&amp;MID(VLOOKUP(B7,أيتام!C3:BD125,15,FALSE),2,2),MID(VLOOKUP(B7,أيتام!C3:BD125,15,FALSE),4,2),MID(VLOOKUP(B7,أيتام!C3:BD125,15,FALSE),6,2))),"")</f>
        <v>38882</v>
      </c>
      <c r="F13" s="195">
        <f t="shared" ref="F13:F18" ca="1" si="0">IF(E13&lt;&gt;"",(DATEDIF(E13,NOW(),"Y")),"")</f>
        <v>12</v>
      </c>
      <c r="G13" s="56"/>
      <c r="H13" s="279"/>
      <c r="I13" s="279"/>
      <c r="N13" s="65"/>
    </row>
    <row r="14" spans="1:14" s="53" customFormat="1" ht="39.950000000000003" customHeight="1" x14ac:dyDescent="0.25">
      <c r="A14" s="58">
        <v>3</v>
      </c>
      <c r="B14" s="279" t="str">
        <f>IF(B7&lt;&gt;"",VLOOKUP(B7,أيتام!C3:BD125,20,FALSE),"")</f>
        <v>فاطمه عزام داود سليمان شحاته</v>
      </c>
      <c r="C14" s="279"/>
      <c r="D14" s="279"/>
      <c r="E14" s="66">
        <f>IF(B14&lt;&gt;"",(DATE(IF(LEFT(VLOOKUP(B7,أيتام!C3:BD125,21,FALSE),1)*1=3,20,19)&amp;MID(VLOOKUP(B7,أيتام!C3:BD125,21,FALSE),2,2),MID(VLOOKUP(B7,أيتام!C3:BD125,21,FALSE),4,2),MID(VLOOKUP(B7,أيتام!C3:BD125,21,FALSE),6,2))),"")</f>
        <v>39783</v>
      </c>
      <c r="F14" s="195">
        <f t="shared" ca="1" si="0"/>
        <v>9</v>
      </c>
      <c r="G14" s="56"/>
      <c r="H14" s="279"/>
      <c r="I14" s="279"/>
    </row>
    <row r="15" spans="1:14" s="53" customFormat="1" ht="39.950000000000003" customHeight="1" x14ac:dyDescent="0.25">
      <c r="A15" s="58">
        <v>4</v>
      </c>
      <c r="B15" s="279" t="str">
        <f>IF(B7&lt;&gt;"",VLOOKUP(B7,أيتام!C3:BD125,26,FALSE),"")</f>
        <v>مريم عزام داود سليمان شحاته</v>
      </c>
      <c r="C15" s="279"/>
      <c r="D15" s="279"/>
      <c r="E15" s="66">
        <f>IF(B15&lt;&gt;"",(DATE(IF(LEFT(VLOOKUP(B7,أيتام!C3:BD125,27,FALSE),1)*1=3,20,19)&amp;MID(VLOOKUP(B7,أيتام!C3:BD125,27,FALSE),2,2),MID(VLOOKUP(B7,أيتام!C3:BD125,27,FALSE),4,2),MID(VLOOKUP(B7,أيتام!C3:BD125,27,FALSE),6,2))),"")</f>
        <v>37933</v>
      </c>
      <c r="F15" s="195">
        <f t="shared" ca="1" si="0"/>
        <v>14</v>
      </c>
      <c r="G15" s="56"/>
      <c r="H15" s="279"/>
      <c r="I15" s="279"/>
    </row>
    <row r="16" spans="1:14" s="53" customFormat="1" ht="39.950000000000003" customHeight="1" x14ac:dyDescent="0.25">
      <c r="A16" s="58">
        <v>5</v>
      </c>
      <c r="B16" s="279"/>
      <c r="C16" s="279"/>
      <c r="D16" s="279"/>
      <c r="E16" s="66"/>
      <c r="F16" s="195" t="str">
        <f t="shared" ca="1" si="0"/>
        <v/>
      </c>
      <c r="G16" s="57"/>
      <c r="H16" s="279"/>
      <c r="I16" s="279"/>
    </row>
    <row r="17" spans="1:9" s="53" customFormat="1" ht="39.950000000000003" customHeight="1" x14ac:dyDescent="0.25">
      <c r="A17" s="58">
        <v>6</v>
      </c>
      <c r="B17" s="279"/>
      <c r="C17" s="279"/>
      <c r="D17" s="279"/>
      <c r="E17" s="66"/>
      <c r="F17" s="195" t="str">
        <f t="shared" ca="1" si="0"/>
        <v/>
      </c>
      <c r="G17" s="57"/>
      <c r="H17" s="279"/>
      <c r="I17" s="279"/>
    </row>
    <row r="18" spans="1:9" s="53" customFormat="1" ht="39.950000000000003" customHeight="1" x14ac:dyDescent="0.25">
      <c r="A18" s="58">
        <v>7</v>
      </c>
      <c r="B18" s="279"/>
      <c r="C18" s="279"/>
      <c r="D18" s="279"/>
      <c r="E18" s="66"/>
      <c r="F18" s="195" t="str">
        <f t="shared" ca="1" si="0"/>
        <v/>
      </c>
      <c r="G18" s="57"/>
      <c r="H18" s="279"/>
      <c r="I18" s="279"/>
    </row>
    <row r="19" spans="1:9" x14ac:dyDescent="0.25">
      <c r="B19" s="280"/>
      <c r="C19" s="280"/>
    </row>
    <row r="21" spans="1:9" ht="24.95" customHeight="1" x14ac:dyDescent="0.3">
      <c r="A21" s="286" t="s">
        <v>495</v>
      </c>
      <c r="B21" s="286"/>
      <c r="C21" s="286"/>
      <c r="D21" s="286"/>
      <c r="E21" s="286"/>
      <c r="F21" s="286"/>
      <c r="G21" s="286"/>
      <c r="H21" s="286"/>
      <c r="I21" s="286"/>
    </row>
    <row r="22" spans="1:9" ht="24.95" customHeight="1" x14ac:dyDescent="0.3">
      <c r="A22" s="286" t="s">
        <v>493</v>
      </c>
      <c r="B22" s="286"/>
      <c r="C22" s="286"/>
      <c r="D22" s="286"/>
      <c r="E22" s="286"/>
      <c r="F22" s="286"/>
      <c r="G22" s="286"/>
      <c r="H22" s="286"/>
      <c r="I22" s="286"/>
    </row>
    <row r="23" spans="1:9" ht="24.95" customHeight="1" x14ac:dyDescent="0.3">
      <c r="A23" s="286" t="s">
        <v>494</v>
      </c>
      <c r="B23" s="286"/>
      <c r="C23" s="286"/>
      <c r="D23" s="286"/>
      <c r="E23" s="286"/>
      <c r="F23" s="286"/>
      <c r="G23" s="286"/>
      <c r="H23" s="286"/>
      <c r="I23" s="286"/>
    </row>
    <row r="24" spans="1:9" ht="24.95" customHeight="1" x14ac:dyDescent="0.3">
      <c r="A24" s="286" t="s">
        <v>496</v>
      </c>
      <c r="B24" s="286"/>
      <c r="C24" s="286"/>
      <c r="D24" s="286"/>
      <c r="E24" s="286"/>
      <c r="F24" s="286"/>
      <c r="G24" s="286"/>
      <c r="H24" s="286"/>
      <c r="I24" s="286"/>
    </row>
    <row r="25" spans="1:9" ht="24.95" customHeight="1" x14ac:dyDescent="0.3">
      <c r="A25" s="286" t="s">
        <v>497</v>
      </c>
      <c r="B25" s="286"/>
      <c r="C25" s="286"/>
      <c r="D25" s="286"/>
      <c r="E25" s="286"/>
      <c r="F25" s="286"/>
      <c r="G25" s="286"/>
      <c r="H25" s="286"/>
      <c r="I25" s="286"/>
    </row>
    <row r="26" spans="1:9" ht="24.95" customHeight="1" x14ac:dyDescent="0.3">
      <c r="A26" s="286" t="s">
        <v>498</v>
      </c>
      <c r="B26" s="286"/>
      <c r="C26" s="286"/>
      <c r="D26" s="286"/>
      <c r="E26" s="286"/>
      <c r="F26" s="286"/>
      <c r="G26" s="286"/>
      <c r="H26" s="286"/>
      <c r="I26" s="286"/>
    </row>
    <row r="27" spans="1:9" ht="24.95" customHeight="1" x14ac:dyDescent="0.3">
      <c r="A27" s="286" t="s">
        <v>499</v>
      </c>
      <c r="B27" s="286"/>
      <c r="C27" s="286"/>
      <c r="D27" s="286"/>
      <c r="E27" s="286"/>
      <c r="F27" s="286"/>
      <c r="G27" s="286"/>
      <c r="H27" s="286"/>
      <c r="I27" s="286"/>
    </row>
    <row r="28" spans="1:9" ht="24.95" customHeight="1" x14ac:dyDescent="0.3">
      <c r="A28" s="286" t="s">
        <v>500</v>
      </c>
      <c r="B28" s="286"/>
      <c r="C28" s="286"/>
      <c r="D28" s="286"/>
      <c r="E28" s="286"/>
      <c r="F28" s="286"/>
      <c r="G28" s="286"/>
      <c r="H28" s="286"/>
      <c r="I28" s="286"/>
    </row>
    <row r="29" spans="1:9" ht="18.75" x14ac:dyDescent="0.3">
      <c r="A29" s="51"/>
      <c r="B29" s="51"/>
      <c r="C29" s="51"/>
      <c r="D29" s="51"/>
      <c r="E29" s="51"/>
      <c r="F29" s="51"/>
      <c r="G29" s="51"/>
      <c r="H29" s="51"/>
      <c r="I29" s="51"/>
    </row>
    <row r="30" spans="1:9" ht="18.75" x14ac:dyDescent="0.3">
      <c r="A30" s="51"/>
      <c r="B30" s="51"/>
      <c r="C30" s="51"/>
      <c r="D30" s="51"/>
      <c r="E30" s="51"/>
      <c r="F30" s="51"/>
      <c r="G30" s="51"/>
      <c r="H30" s="51"/>
      <c r="I30" s="51"/>
    </row>
    <row r="31" spans="1:9" ht="24.95" customHeight="1" x14ac:dyDescent="0.3">
      <c r="A31" s="286" t="s">
        <v>501</v>
      </c>
      <c r="B31" s="286"/>
      <c r="C31" s="290" t="s">
        <v>504</v>
      </c>
      <c r="D31" s="291"/>
      <c r="E31" s="59" t="s">
        <v>507</v>
      </c>
      <c r="F31" s="286" t="s">
        <v>509</v>
      </c>
      <c r="G31" s="286"/>
      <c r="H31" s="296" t="s">
        <v>512</v>
      </c>
      <c r="I31" s="296"/>
    </row>
    <row r="32" spans="1:9" ht="24.95" customHeight="1" x14ac:dyDescent="0.3">
      <c r="A32" s="59" t="s">
        <v>502</v>
      </c>
      <c r="B32" s="59" t="s">
        <v>503</v>
      </c>
      <c r="C32" s="59" t="s">
        <v>505</v>
      </c>
      <c r="D32" s="59" t="s">
        <v>506</v>
      </c>
      <c r="E32" s="59" t="s">
        <v>508</v>
      </c>
      <c r="F32" s="59" t="s">
        <v>510</v>
      </c>
      <c r="G32" s="59" t="s">
        <v>511</v>
      </c>
      <c r="H32" s="296" t="s">
        <v>513</v>
      </c>
      <c r="I32" s="296"/>
    </row>
    <row r="33" spans="1:9" ht="18.75" x14ac:dyDescent="0.3">
      <c r="A33" s="51"/>
      <c r="B33" s="51"/>
      <c r="C33" s="51"/>
      <c r="D33" s="51"/>
      <c r="E33" s="51"/>
      <c r="F33" s="51"/>
      <c r="G33" s="51"/>
      <c r="H33" s="51"/>
      <c r="I33" s="51"/>
    </row>
    <row r="34" spans="1:9" ht="18.75" x14ac:dyDescent="0.3">
      <c r="A34" s="51"/>
      <c r="B34" s="51"/>
      <c r="C34" s="51"/>
      <c r="D34" s="51"/>
      <c r="E34" s="51"/>
      <c r="F34" s="51"/>
      <c r="G34" s="51"/>
      <c r="H34" s="51"/>
      <c r="I34" s="51"/>
    </row>
    <row r="35" spans="1:9" ht="24.95" customHeight="1" x14ac:dyDescent="0.3">
      <c r="A35" s="51" t="s">
        <v>514</v>
      </c>
      <c r="B35" s="51"/>
      <c r="C35" s="51"/>
      <c r="D35" s="51"/>
      <c r="E35" s="51"/>
      <c r="F35" s="51"/>
      <c r="G35" s="51"/>
      <c r="H35" s="51"/>
      <c r="I35" s="51"/>
    </row>
    <row r="36" spans="1:9" ht="24.95" customHeight="1" x14ac:dyDescent="0.3">
      <c r="A36" s="51"/>
      <c r="B36" s="292" t="s">
        <v>515</v>
      </c>
      <c r="C36" s="292"/>
      <c r="D36" s="292"/>
      <c r="E36" s="292"/>
      <c r="F36" s="292"/>
      <c r="G36" s="292"/>
      <c r="H36" s="292"/>
      <c r="I36" s="51"/>
    </row>
    <row r="37" spans="1:9" ht="24.95" customHeight="1" x14ac:dyDescent="0.3">
      <c r="A37" s="51"/>
      <c r="B37" s="292" t="s">
        <v>515</v>
      </c>
      <c r="C37" s="292"/>
      <c r="D37" s="292"/>
      <c r="E37" s="292"/>
      <c r="F37" s="292"/>
      <c r="G37" s="292"/>
      <c r="H37" s="292"/>
      <c r="I37" s="51"/>
    </row>
    <row r="38" spans="1:9" ht="24.95" customHeight="1" x14ac:dyDescent="0.3">
      <c r="A38" s="51"/>
      <c r="B38" s="292" t="s">
        <v>515</v>
      </c>
      <c r="C38" s="292"/>
      <c r="D38" s="292"/>
      <c r="E38" s="292"/>
      <c r="F38" s="292"/>
      <c r="G38" s="292"/>
      <c r="H38" s="292"/>
      <c r="I38" s="51"/>
    </row>
    <row r="39" spans="1:9" ht="24.95" customHeight="1" x14ac:dyDescent="0.3">
      <c r="A39" s="51"/>
      <c r="B39" s="292" t="s">
        <v>515</v>
      </c>
      <c r="C39" s="292"/>
      <c r="D39" s="292"/>
      <c r="E39" s="292"/>
      <c r="F39" s="292"/>
      <c r="G39" s="292"/>
      <c r="H39" s="292"/>
      <c r="I39" s="51"/>
    </row>
    <row r="40" spans="1:9" ht="24.95" customHeight="1" x14ac:dyDescent="0.3">
      <c r="A40" s="51"/>
      <c r="B40" s="51"/>
      <c r="C40" s="51"/>
      <c r="D40" s="51"/>
      <c r="E40" s="51"/>
      <c r="F40" s="51"/>
      <c r="G40" s="51"/>
      <c r="H40" s="51"/>
      <c r="I40" s="51"/>
    </row>
    <row r="41" spans="1:9" ht="24.95" customHeight="1" x14ac:dyDescent="0.3">
      <c r="A41" s="51" t="s">
        <v>516</v>
      </c>
      <c r="B41" s="51"/>
      <c r="C41" s="51"/>
      <c r="D41" s="51" t="s">
        <v>517</v>
      </c>
      <c r="E41" s="51"/>
      <c r="F41" s="51"/>
      <c r="G41" s="51"/>
      <c r="H41" s="51" t="s">
        <v>518</v>
      </c>
      <c r="I41" s="51"/>
    </row>
    <row r="42" spans="1:9" ht="24.95" customHeight="1" x14ac:dyDescent="0.25"/>
  </sheetData>
  <mergeCells count="44">
    <mergeCell ref="C31:D31"/>
    <mergeCell ref="B37:H37"/>
    <mergeCell ref="B38:H38"/>
    <mergeCell ref="B39:H39"/>
    <mergeCell ref="K3:M3"/>
    <mergeCell ref="B12:D12"/>
    <mergeCell ref="B13:D13"/>
    <mergeCell ref="B14:D14"/>
    <mergeCell ref="A31:B31"/>
    <mergeCell ref="F31:G31"/>
    <mergeCell ref="H31:I31"/>
    <mergeCell ref="H32:I32"/>
    <mergeCell ref="B36:H36"/>
    <mergeCell ref="A24:I24"/>
    <mergeCell ref="A25:I25"/>
    <mergeCell ref="A26:I26"/>
    <mergeCell ref="A27:I27"/>
    <mergeCell ref="A28:I28"/>
    <mergeCell ref="F7:I7"/>
    <mergeCell ref="F8:I8"/>
    <mergeCell ref="A21:I21"/>
    <mergeCell ref="A22:I22"/>
    <mergeCell ref="A23:I23"/>
    <mergeCell ref="B15:D15"/>
    <mergeCell ref="B16:D16"/>
    <mergeCell ref="B17:D17"/>
    <mergeCell ref="B18:D18"/>
    <mergeCell ref="H13:I13"/>
    <mergeCell ref="H14:I14"/>
    <mergeCell ref="H15:I15"/>
    <mergeCell ref="H16:I16"/>
    <mergeCell ref="H17:I17"/>
    <mergeCell ref="B11:D11"/>
    <mergeCell ref="H18:I18"/>
    <mergeCell ref="B19:C19"/>
    <mergeCell ref="B7:D7"/>
    <mergeCell ref="B8:D8"/>
    <mergeCell ref="H11:I11"/>
    <mergeCell ref="H12:I12"/>
    <mergeCell ref="K7:L8"/>
    <mergeCell ref="A2:C2"/>
    <mergeCell ref="E6:F6"/>
    <mergeCell ref="A3:D3"/>
    <mergeCell ref="A4:D4"/>
  </mergeCells>
  <pageMargins left="0.7" right="0.7" top="0.75" bottom="0.75" header="0.3" footer="0.3"/>
  <pageSetup paperSize="9" scale="75" orientation="portrait" horizontalDpi="1200" verticalDpi="1200" r:id="rId1"/>
  <rowBreaks count="1" manualBreakCount="1">
    <brk id="43" max="8" man="1"/>
  </rowBreaks>
  <colBreaks count="1" manualBreakCount="1">
    <brk id="10" max="4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00"/>
  <sheetViews>
    <sheetView rightToLeft="1" zoomScale="70" zoomScaleNormal="70" workbookViewId="0">
      <pane xSplit="3" ySplit="2" topLeftCell="H3" activePane="bottomRight" state="frozen"/>
      <selection pane="topRight" activeCell="D1" sqref="D1"/>
      <selection pane="bottomLeft" activeCell="A3" sqref="A3"/>
      <selection pane="bottomRight" activeCell="I34" sqref="I34"/>
    </sheetView>
  </sheetViews>
  <sheetFormatPr defaultColWidth="9.140625" defaultRowHeight="15" x14ac:dyDescent="0.25"/>
  <cols>
    <col min="1" max="1" width="9.140625" style="52" customWidth="1"/>
    <col min="2" max="3" width="10.7109375" style="52" customWidth="1"/>
    <col min="4" max="4" width="10.7109375" style="53" customWidth="1"/>
    <col min="5" max="5" width="15.85546875" style="64" bestFit="1" customWidth="1"/>
    <col min="6" max="6" width="12.5703125" style="70" bestFit="1" customWidth="1"/>
    <col min="7" max="7" width="13.42578125" style="53" customWidth="1"/>
    <col min="8" max="8" width="15.85546875" style="64" bestFit="1" customWidth="1"/>
    <col min="9" max="9" width="10.7109375" style="64" customWidth="1"/>
    <col min="10" max="10" width="10.7109375" style="75" customWidth="1"/>
    <col min="11" max="11" width="10.7109375" style="72" customWidth="1"/>
    <col min="12" max="12" width="10.7109375" style="53" customWidth="1"/>
    <col min="13" max="13" width="16.140625" style="64" bestFit="1" customWidth="1"/>
    <col min="14" max="16" width="16.140625" style="64" customWidth="1"/>
    <col min="17" max="17" width="15.140625" style="70" customWidth="1"/>
    <col min="18" max="18" width="10.7109375" style="52" customWidth="1"/>
    <col min="19" max="19" width="10.7109375" style="72" customWidth="1"/>
    <col min="20" max="20" width="10.7109375" style="53" customWidth="1"/>
    <col min="21" max="21" width="16.140625" style="64" bestFit="1" customWidth="1"/>
    <col min="22" max="24" width="16.140625" style="64" customWidth="1"/>
    <col min="25" max="25" width="10.7109375" style="114" customWidth="1"/>
    <col min="26" max="26" width="10.7109375" style="52" customWidth="1"/>
    <col min="27" max="27" width="10.7109375" style="72" customWidth="1"/>
    <col min="28" max="28" width="10.7109375" style="53" customWidth="1"/>
    <col min="29" max="29" width="19.42578125" style="64" customWidth="1"/>
    <col min="30" max="32" width="16.140625" style="64" customWidth="1"/>
    <col min="33" max="33" width="15.140625" style="64" customWidth="1"/>
    <col min="34" max="34" width="10.7109375" style="52" customWidth="1"/>
    <col min="35" max="35" width="10.7109375" style="72" customWidth="1"/>
    <col min="36" max="36" width="10.7109375" style="53" customWidth="1"/>
    <col min="37" max="37" width="15.140625" style="64" bestFit="1" customWidth="1"/>
    <col min="38" max="40" width="16.140625" style="64" customWidth="1"/>
    <col min="41" max="41" width="15.140625" style="64" customWidth="1"/>
    <col min="42" max="42" width="10.7109375" style="52" customWidth="1"/>
    <col min="43" max="43" width="10.7109375" style="72" customWidth="1"/>
    <col min="44" max="44" width="10.7109375" style="52" customWidth="1"/>
    <col min="45" max="45" width="15.140625" style="64" bestFit="1" customWidth="1"/>
    <col min="46" max="48" width="16.140625" style="64" customWidth="1"/>
    <col min="49" max="49" width="9.140625" style="53"/>
    <col min="50" max="50" width="9.140625" style="52"/>
    <col min="51" max="51" width="9.140625" style="72"/>
    <col min="52" max="52" width="9.140625" style="52"/>
    <col min="53" max="53" width="15.140625" style="64" bestFit="1" customWidth="1"/>
    <col min="54" max="56" width="16.140625" style="64" customWidth="1"/>
    <col min="57" max="57" width="9.140625" style="53"/>
    <col min="58" max="58" width="9.140625" style="52"/>
    <col min="59" max="59" width="9.140625" style="72"/>
    <col min="60" max="60" width="9.140625" style="70"/>
    <col min="61" max="61" width="9.140625" style="114"/>
    <col min="62" max="62" width="19" style="52" customWidth="1"/>
    <col min="63" max="63" width="15.85546875" style="52" bestFit="1" customWidth="1"/>
    <col min="64" max="16384" width="9.140625" style="52"/>
  </cols>
  <sheetData>
    <row r="1" spans="1:63" x14ac:dyDescent="0.25">
      <c r="C1" s="52">
        <v>1</v>
      </c>
      <c r="D1" s="53">
        <v>2</v>
      </c>
      <c r="E1" s="107">
        <v>3</v>
      </c>
      <c r="F1" s="108">
        <v>4</v>
      </c>
      <c r="G1" s="53">
        <v>5</v>
      </c>
      <c r="H1" s="108">
        <v>6</v>
      </c>
      <c r="I1" s="108">
        <v>7</v>
      </c>
      <c r="J1" s="53">
        <v>8</v>
      </c>
      <c r="K1" s="108">
        <v>9</v>
      </c>
      <c r="L1" s="108">
        <v>10</v>
      </c>
      <c r="M1" s="53">
        <v>11</v>
      </c>
      <c r="N1" s="108">
        <v>12</v>
      </c>
      <c r="O1" s="108">
        <v>13</v>
      </c>
      <c r="P1" s="53">
        <v>14</v>
      </c>
      <c r="Q1" s="70">
        <v>15</v>
      </c>
      <c r="R1" s="108">
        <v>16</v>
      </c>
      <c r="S1" s="53">
        <v>17</v>
      </c>
      <c r="T1" s="108">
        <v>18</v>
      </c>
      <c r="U1" s="108">
        <v>19</v>
      </c>
      <c r="V1" s="53">
        <v>20</v>
      </c>
      <c r="W1" s="108">
        <v>21</v>
      </c>
      <c r="X1" s="108">
        <v>22</v>
      </c>
      <c r="Y1" s="113">
        <v>23</v>
      </c>
      <c r="Z1" s="108">
        <v>24</v>
      </c>
      <c r="AA1" s="108">
        <v>25</v>
      </c>
      <c r="AB1" s="53">
        <v>26</v>
      </c>
      <c r="AC1" s="108">
        <v>27</v>
      </c>
      <c r="AD1" s="108">
        <v>28</v>
      </c>
      <c r="AE1" s="53">
        <v>29</v>
      </c>
      <c r="AF1" s="108">
        <v>30</v>
      </c>
      <c r="AG1" s="108">
        <v>31</v>
      </c>
      <c r="AH1" s="53">
        <v>32</v>
      </c>
      <c r="AI1" s="108">
        <v>33</v>
      </c>
      <c r="AJ1" s="108">
        <v>34</v>
      </c>
      <c r="AK1" s="53">
        <v>35</v>
      </c>
      <c r="AL1" s="108">
        <v>36</v>
      </c>
      <c r="AM1" s="108">
        <v>37</v>
      </c>
      <c r="AN1" s="53">
        <v>38</v>
      </c>
      <c r="AO1" s="108">
        <v>39</v>
      </c>
      <c r="AP1" s="108">
        <v>40</v>
      </c>
      <c r="AQ1" s="53">
        <v>41</v>
      </c>
      <c r="AR1" s="108">
        <v>42</v>
      </c>
      <c r="AS1" s="108">
        <v>43</v>
      </c>
      <c r="AT1" s="53">
        <v>44</v>
      </c>
      <c r="AU1" s="108">
        <v>45</v>
      </c>
      <c r="AV1" s="108">
        <v>46</v>
      </c>
      <c r="AW1" s="53">
        <v>47</v>
      </c>
      <c r="AX1" s="108">
        <v>48</v>
      </c>
      <c r="AY1" s="108">
        <v>49</v>
      </c>
      <c r="AZ1" s="53">
        <v>50</v>
      </c>
      <c r="BA1" s="108">
        <v>51</v>
      </c>
      <c r="BB1" s="108">
        <v>52</v>
      </c>
      <c r="BC1" s="53">
        <v>53</v>
      </c>
      <c r="BD1" s="108">
        <v>54</v>
      </c>
      <c r="BE1" s="108">
        <v>55</v>
      </c>
      <c r="BF1" s="53">
        <v>56</v>
      </c>
      <c r="BG1" s="108">
        <v>57</v>
      </c>
      <c r="BH1" s="108">
        <v>58</v>
      </c>
      <c r="BI1" s="113">
        <v>59</v>
      </c>
      <c r="BJ1" s="108">
        <v>60</v>
      </c>
    </row>
    <row r="2" spans="1:63" ht="30" x14ac:dyDescent="0.25">
      <c r="A2" s="52" t="s">
        <v>270</v>
      </c>
      <c r="B2" s="64" t="s">
        <v>521</v>
      </c>
      <c r="C2" s="64" t="s">
        <v>520</v>
      </c>
      <c r="D2" s="67" t="s">
        <v>609</v>
      </c>
      <c r="E2" s="64" t="s">
        <v>1</v>
      </c>
      <c r="F2" s="70" t="s">
        <v>534</v>
      </c>
      <c r="G2" s="67" t="s">
        <v>566</v>
      </c>
      <c r="H2" s="64" t="s">
        <v>1</v>
      </c>
      <c r="I2" s="64" t="s">
        <v>695</v>
      </c>
      <c r="J2" s="74" t="s">
        <v>7</v>
      </c>
      <c r="K2" s="68"/>
      <c r="L2" s="67" t="s">
        <v>272</v>
      </c>
      <c r="M2" s="64" t="s">
        <v>273</v>
      </c>
      <c r="N2" s="64" t="s">
        <v>4</v>
      </c>
      <c r="O2" s="64" t="s">
        <v>651</v>
      </c>
      <c r="P2" s="64" t="s">
        <v>652</v>
      </c>
      <c r="Q2" s="70" t="s">
        <v>526</v>
      </c>
      <c r="R2" s="64" t="s">
        <v>3</v>
      </c>
      <c r="S2" s="68"/>
      <c r="T2" s="67" t="s">
        <v>281</v>
      </c>
      <c r="U2" s="64" t="s">
        <v>273</v>
      </c>
      <c r="V2" s="64" t="s">
        <v>4</v>
      </c>
      <c r="W2" s="64" t="s">
        <v>651</v>
      </c>
      <c r="X2" s="64" t="s">
        <v>652</v>
      </c>
      <c r="Y2" s="114" t="s">
        <v>526</v>
      </c>
      <c r="Z2" s="64" t="s">
        <v>3</v>
      </c>
      <c r="AA2" s="68"/>
      <c r="AB2" s="73" t="s">
        <v>282</v>
      </c>
      <c r="AC2" s="64" t="s">
        <v>273</v>
      </c>
      <c r="AD2" s="64" t="s">
        <v>4</v>
      </c>
      <c r="AE2" s="64" t="s">
        <v>651</v>
      </c>
      <c r="AF2" s="64" t="s">
        <v>652</v>
      </c>
      <c r="AG2" s="64" t="s">
        <v>526</v>
      </c>
      <c r="AH2" s="64" t="s">
        <v>3</v>
      </c>
      <c r="AI2" s="68"/>
      <c r="AJ2" s="67" t="s">
        <v>283</v>
      </c>
      <c r="AK2" s="64" t="s">
        <v>273</v>
      </c>
      <c r="AL2" s="64" t="s">
        <v>4</v>
      </c>
      <c r="AM2" s="64" t="s">
        <v>651</v>
      </c>
      <c r="AN2" s="64" t="s">
        <v>652</v>
      </c>
      <c r="AO2" s="64" t="s">
        <v>526</v>
      </c>
      <c r="AP2" s="64" t="s">
        <v>3</v>
      </c>
      <c r="AQ2" s="68"/>
      <c r="AR2" s="67" t="s">
        <v>696</v>
      </c>
      <c r="AS2" s="64" t="s">
        <v>273</v>
      </c>
      <c r="AT2" s="64" t="s">
        <v>4</v>
      </c>
      <c r="AU2" s="64" t="s">
        <v>651</v>
      </c>
      <c r="AV2" s="64" t="s">
        <v>652</v>
      </c>
      <c r="AW2" s="67" t="s">
        <v>526</v>
      </c>
      <c r="AX2" s="64" t="s">
        <v>3</v>
      </c>
      <c r="AY2" s="68"/>
      <c r="AZ2" s="67" t="s">
        <v>697</v>
      </c>
      <c r="BA2" s="64" t="s">
        <v>273</v>
      </c>
      <c r="BB2" s="64" t="s">
        <v>4</v>
      </c>
      <c r="BC2" s="64" t="s">
        <v>651</v>
      </c>
      <c r="BD2" s="64" t="s">
        <v>652</v>
      </c>
      <c r="BE2" s="67" t="s">
        <v>526</v>
      </c>
      <c r="BF2" s="64" t="s">
        <v>3</v>
      </c>
      <c r="BG2" s="68"/>
      <c r="BH2" s="109" t="s">
        <v>676</v>
      </c>
      <c r="BI2" s="114" t="s">
        <v>679</v>
      </c>
      <c r="BJ2" s="64"/>
      <c r="BK2" s="64"/>
    </row>
    <row r="3" spans="1:63" ht="45" x14ac:dyDescent="0.25">
      <c r="A3" s="92">
        <v>1</v>
      </c>
      <c r="B3" s="64" t="s">
        <v>523</v>
      </c>
      <c r="C3" s="64">
        <v>1</v>
      </c>
      <c r="D3" s="67" t="s">
        <v>524</v>
      </c>
      <c r="E3" s="64">
        <v>26107242200257</v>
      </c>
      <c r="G3" s="67" t="s">
        <v>525</v>
      </c>
      <c r="H3" s="69">
        <v>27003152200448</v>
      </c>
      <c r="I3" s="64">
        <v>2</v>
      </c>
      <c r="J3" s="71">
        <f t="shared" ref="J3:J9" si="0">IF(K3&lt;&gt;"",COUNTA(S3,AA3,AI3,K3,G3,D3,AQ3,AY3,BG3),"")</f>
        <v>4</v>
      </c>
      <c r="K3" s="68" t="s">
        <v>413</v>
      </c>
      <c r="L3" s="67" t="str">
        <f>IF(K3&lt;&gt;"",K3 &amp;" "&amp; D3,"")</f>
        <v>فاطمة سيد محمد على سالم</v>
      </c>
      <c r="M3" s="64">
        <v>30707232201429</v>
      </c>
      <c r="N3" s="64" t="str">
        <f>IF(M3&lt;&gt;"",(IF(ISODD(MID(M3,13,1)),"ذكر","أنثى")),"")</f>
        <v>أنثى</v>
      </c>
      <c r="O3" s="64" t="s">
        <v>656</v>
      </c>
      <c r="P3" s="64" t="s">
        <v>681</v>
      </c>
      <c r="Q3" s="70" t="s">
        <v>527</v>
      </c>
      <c r="R3" s="64">
        <f ca="1">IF(M3&lt;&gt;"",(DATEDIF((DATE(IF(LEFT(M3,1)*1=3,20,19)&amp;MID(M3,2,2),MID(M3,4,2),MID(M3,6,2))),NOW(),"Y")),"")</f>
        <v>11</v>
      </c>
      <c r="S3" s="68" t="s">
        <v>306</v>
      </c>
      <c r="T3" s="67" t="str">
        <f>IF(S3&lt;&gt;"",S3&amp;" "&amp; D3,"")</f>
        <v>محمد سيد محمد على سالم</v>
      </c>
      <c r="U3" s="64">
        <v>31003042201178</v>
      </c>
      <c r="V3" s="64" t="str">
        <f>IF(U3&lt;&gt;"",(IF(ISODD(MID(U3,13,1)),"ذكر","أنثى")),"")</f>
        <v>ذكر</v>
      </c>
      <c r="W3" s="64" t="s">
        <v>656</v>
      </c>
      <c r="X3" s="64" t="s">
        <v>681</v>
      </c>
      <c r="Y3" s="114" t="s">
        <v>528</v>
      </c>
      <c r="Z3" s="64">
        <f ca="1">IF(U3&lt;&gt;"",(DATEDIF((DATE(IF(LEFT(U3,1)*1=3,20,19)&amp;MID(U3,2,2),MID(U3,4,2),MID(U3,6,2))),NOW(),"Y")),"")</f>
        <v>8</v>
      </c>
      <c r="AA3" s="68"/>
      <c r="AB3" s="73" t="str">
        <f>IF(AA3&lt;&gt;"",AA3&amp;" "&amp; D3,"")</f>
        <v/>
      </c>
      <c r="AD3" s="64" t="str">
        <f>IF(AC3&lt;&gt;"",(IF(ISODD(MID(AC3,13,1)),"ذكر","أنثى")),"")</f>
        <v/>
      </c>
      <c r="AH3" s="64" t="str">
        <f t="shared" ref="AH3:AH14" ca="1" si="1">IF(AC3&lt;&gt;"",(DATEDIF((DATE(IF(LEFT(AC3,1)*1=3,20,19)&amp;MID(AC3,2,2),MID(AC3,4,2),MID(AC3,6,2))),NOW(),"Y")),"")</f>
        <v/>
      </c>
      <c r="AI3" s="68"/>
      <c r="AJ3" s="67" t="str">
        <f t="shared" ref="AJ3:AJ50" si="2">IF(AI3&lt;&gt;"",AI3&amp;" "&amp; D3,"")</f>
        <v/>
      </c>
      <c r="AL3" s="64" t="str">
        <f>IF(AK3&lt;&gt;"",(IF(ISODD(MID(AK3,13,1)),"ذكر","أنثى")),"")</f>
        <v/>
      </c>
      <c r="AP3" s="64" t="str">
        <f t="shared" ref="AP3:AP50" ca="1" si="3">IF(AK3&lt;&gt;"",(DATEDIF((DATE(IF(LEFT(AK3,1)*1=3,20,19)&amp;MID(AK3,2,2),MID(AK3,4,2),MID(AK3,6,2))),NOW(),"Y")),"")</f>
        <v/>
      </c>
      <c r="AQ3" s="68"/>
      <c r="AR3" s="67" t="str">
        <f t="shared" ref="AR3:AR31" si="4">IF(AQ3&lt;&gt;"",AQ3&amp;" "&amp; D3,"")</f>
        <v/>
      </c>
      <c r="AT3" s="64" t="str">
        <f>IF(AS3&lt;&gt;"",(IF(ISODD(MID(AS3,13,1)),"ذكر","أنثى")),"")</f>
        <v/>
      </c>
      <c r="AW3" s="67"/>
      <c r="AX3" s="64" t="str">
        <f ca="1">IF(AS3&lt;&gt;"",(DATEDIF((DATE(IF(LEFT(AS3,1)*1=3,20,19)&amp;MID(AS3,2,2),MID(AS3,4,2),MID(AS3,6,2))),NOW(),"Y")),"")</f>
        <v/>
      </c>
      <c r="AZ3" s="67" t="str">
        <f t="shared" ref="AZ3:AZ31" si="5">IF(AY3&lt;&gt;"",AY3&amp;" "&amp; D3,"")</f>
        <v/>
      </c>
      <c r="BB3" s="64" t="str">
        <f>IF(BA3&lt;&gt;"",(IF(ISODD(MID(BA3,13,1)),"ذكر","أنثى")),"")</f>
        <v/>
      </c>
      <c r="BE3" s="67"/>
      <c r="BF3" s="64" t="str">
        <f ca="1">IF(BA3&lt;&gt;"",(DATEDIF((DATE(IF(LEFT(BA3,1)*1=3,20,19)&amp;MID(BA3,2,2),MID(BA3,4,2),MID(BA3,6,2))),NOW(),"Y")),"")</f>
        <v/>
      </c>
      <c r="BH3" s="109" t="s">
        <v>677</v>
      </c>
      <c r="BJ3" s="64"/>
      <c r="BK3" s="64" t="str">
        <f ca="1">IF(BI3&lt;&gt;"",(DATEDIF((DATE(IF(LEFT(BI3,1)*1=3,20,19)&amp;MID(BI3,2,2),MID(BI3,4,2),MID(BI3,6,2))),NOW(),"Y")),"")</f>
        <v/>
      </c>
    </row>
    <row r="4" spans="1:63" s="92" customFormat="1" ht="45" x14ac:dyDescent="0.25">
      <c r="A4" s="92">
        <v>2</v>
      </c>
      <c r="B4" s="69" t="s">
        <v>523</v>
      </c>
      <c r="C4" s="92">
        <v>2</v>
      </c>
      <c r="D4" s="156" t="s">
        <v>529</v>
      </c>
      <c r="E4" s="69">
        <v>27002242200238</v>
      </c>
      <c r="F4" s="157"/>
      <c r="G4" s="156" t="s">
        <v>530</v>
      </c>
      <c r="H4" s="69">
        <v>27612082200182</v>
      </c>
      <c r="I4" s="69">
        <v>3</v>
      </c>
      <c r="J4" s="69">
        <f t="shared" si="0"/>
        <v>6</v>
      </c>
      <c r="K4" s="92" t="s">
        <v>287</v>
      </c>
      <c r="L4" s="73" t="str">
        <f t="shared" ref="L4:L52" si="6">IF(K4&lt;&gt;"",K4 &amp;" "&amp; D4,"")</f>
        <v>عبدالله أيمن محمد ياقوت على</v>
      </c>
      <c r="M4" s="69">
        <v>30109032201179</v>
      </c>
      <c r="N4" s="69" t="str">
        <f t="shared" ref="N4:N67" si="7">IF(M4&lt;&gt;"",(IF(ISODD(MID(M4,13,1)),"ذكر","أنثى")),"")</f>
        <v>ذكر</v>
      </c>
      <c r="O4" s="69" t="s">
        <v>656</v>
      </c>
      <c r="P4" s="69" t="s">
        <v>708</v>
      </c>
      <c r="Q4" s="157" t="s">
        <v>528</v>
      </c>
      <c r="R4" s="69">
        <f t="shared" ref="R4:R52" ca="1" si="8">IF(M4&lt;&gt;"",(DATEDIF((DATE(IF(LEFT(M4,1)*1=3,20,19)&amp;MID(M4,2,2),MID(M4,4,2),MID(M4,6,2))),NOW(),"Y")),"")</f>
        <v>17</v>
      </c>
      <c r="S4" s="92" t="s">
        <v>531</v>
      </c>
      <c r="T4" s="73" t="str">
        <f t="shared" ref="T4:T52" si="9">IF(S4&lt;&gt;"",S4&amp;" "&amp; D4,"")</f>
        <v>نادية أيمن محمد ياقوت على</v>
      </c>
      <c r="U4" s="69">
        <v>30307178800542</v>
      </c>
      <c r="V4" s="69" t="str">
        <f t="shared" ref="V4:V67" si="10">IF(U4&lt;&gt;"",(IF(ISODD(MID(U4,13,1)),"ذكر","أنثى")),"")</f>
        <v>أنثى</v>
      </c>
      <c r="W4" s="69" t="s">
        <v>656</v>
      </c>
      <c r="X4" s="69" t="s">
        <v>709</v>
      </c>
      <c r="Y4" s="160"/>
      <c r="Z4" s="69">
        <f t="shared" ref="Z4:Z52" ca="1" si="11">IF(U4&lt;&gt;"",(DATEDIF((DATE(IF(LEFT(U4,1)*1=3,20,19)&amp;MID(U4,2,2),MID(U4,4,2),MID(U4,6,2))),NOW(),"Y")),"")</f>
        <v>15</v>
      </c>
      <c r="AA4" s="92" t="s">
        <v>295</v>
      </c>
      <c r="AB4" s="73" t="str">
        <f t="shared" ref="AB4:AB52" si="12">IF(AA4&lt;&gt;"",AA4&amp;" "&amp; D4,"")</f>
        <v>عبدالرحمن أيمن محمد ياقوت على</v>
      </c>
      <c r="AC4" s="69">
        <v>31003032202699</v>
      </c>
      <c r="AD4" s="69" t="str">
        <f t="shared" ref="AD4:AD67" si="13">IF(AC4&lt;&gt;"",(IF(ISODD(MID(AC4,13,1)),"ذكر","أنثى")),"")</f>
        <v>ذكر</v>
      </c>
      <c r="AE4" s="76"/>
      <c r="AF4" s="69" t="s">
        <v>681</v>
      </c>
      <c r="AG4" s="76"/>
      <c r="AH4" s="69">
        <f t="shared" ca="1" si="1"/>
        <v>8</v>
      </c>
      <c r="AI4" s="92" t="s">
        <v>532</v>
      </c>
      <c r="AJ4" s="73" t="str">
        <f t="shared" si="2"/>
        <v>هيام أيمن محمد ياقوت على</v>
      </c>
      <c r="AK4" s="69"/>
      <c r="AL4" s="69" t="str">
        <f t="shared" ref="AL4:AL67" si="14">IF(AK4&lt;&gt;"",(IF(ISODD(MID(AK4,13,1)),"ذكر","أنثى")),"")</f>
        <v/>
      </c>
      <c r="AM4" s="69"/>
      <c r="AN4" s="69"/>
      <c r="AO4" s="69"/>
      <c r="AP4" s="69" t="str">
        <f t="shared" ca="1" si="3"/>
        <v/>
      </c>
      <c r="AQ4" s="69"/>
      <c r="AR4" s="73" t="str">
        <f t="shared" si="4"/>
        <v/>
      </c>
      <c r="AS4" s="69"/>
      <c r="AT4" s="69" t="str">
        <f t="shared" ref="AT4:AT67" si="15">IF(AS4&lt;&gt;"",(IF(ISODD(MID(AS4,13,1)),"ذكر","أنثى")),"")</f>
        <v/>
      </c>
      <c r="AU4" s="69"/>
      <c r="AV4" s="69"/>
      <c r="AW4" s="156"/>
      <c r="AX4" s="69" t="str">
        <f t="shared" ref="AX4:AX67" ca="1" si="16">IF(AS4&lt;&gt;"",(DATEDIF((DATE(IF(LEFT(AS4,1)*1=3,20,19)&amp;MID(AS4,2,2),MID(AS4,4,2),MID(AS4,6,2))),NOW(),"Y")),"")</f>
        <v/>
      </c>
      <c r="AZ4" s="73" t="str">
        <f t="shared" si="5"/>
        <v/>
      </c>
      <c r="BA4" s="69"/>
      <c r="BB4" s="69" t="str">
        <f t="shared" ref="BB4:BB67" si="17">IF(BA4&lt;&gt;"",(IF(ISODD(MID(BA4,13,1)),"ذكر","أنثى")),"")</f>
        <v/>
      </c>
      <c r="BC4" s="69"/>
      <c r="BD4" s="69"/>
      <c r="BE4" s="156"/>
      <c r="BF4" s="69" t="str">
        <f t="shared" ref="BF4:BF67" ca="1" si="18">IF(BA4&lt;&gt;"",(DATEDIF((DATE(IF(LEFT(BA4,1)*1=3,20,19)&amp;MID(BA4,2,2),MID(BA4,4,2),MID(BA4,6,2))),NOW(),"Y")),"")</f>
        <v/>
      </c>
      <c r="BH4" s="159" t="s">
        <v>677</v>
      </c>
      <c r="BI4" s="158"/>
      <c r="BK4" s="69" t="str">
        <f t="shared" ref="BK4:BK67" ca="1" si="19">IF(BI4&lt;&gt;"",(DATEDIF((DATE(IF(LEFT(BI4,1)*1=3,20,19)&amp;MID(BI4,2,2),MID(BI4,4,2),MID(BI4,6,2))),NOW(),"Y")),"")</f>
        <v/>
      </c>
    </row>
    <row r="5" spans="1:63" s="92" customFormat="1" ht="60" x14ac:dyDescent="0.25">
      <c r="A5" s="92">
        <v>3</v>
      </c>
      <c r="B5" s="69" t="s">
        <v>523</v>
      </c>
      <c r="C5" s="92">
        <v>3</v>
      </c>
      <c r="D5" s="156" t="s">
        <v>533</v>
      </c>
      <c r="E5" s="69">
        <v>26904102200351</v>
      </c>
      <c r="F5" s="157" t="s">
        <v>535</v>
      </c>
      <c r="G5" s="156" t="s">
        <v>536</v>
      </c>
      <c r="H5" s="69">
        <v>27710302201004</v>
      </c>
      <c r="I5" s="69">
        <v>3</v>
      </c>
      <c r="J5" s="69">
        <f t="shared" si="0"/>
        <v>6</v>
      </c>
      <c r="K5" s="92" t="s">
        <v>337</v>
      </c>
      <c r="L5" s="73" t="str">
        <f t="shared" si="6"/>
        <v>رنا لطفى محمد عبداللطيف أحمد</v>
      </c>
      <c r="M5" s="69">
        <v>30106272201266</v>
      </c>
      <c r="N5" s="69" t="str">
        <f t="shared" si="7"/>
        <v>أنثى</v>
      </c>
      <c r="O5" s="69" t="s">
        <v>656</v>
      </c>
      <c r="P5" s="69" t="s">
        <v>683</v>
      </c>
      <c r="Q5" s="157" t="s">
        <v>528</v>
      </c>
      <c r="R5" s="69">
        <f t="shared" ca="1" si="8"/>
        <v>17</v>
      </c>
      <c r="S5" s="92" t="s">
        <v>537</v>
      </c>
      <c r="T5" s="73" t="str">
        <f t="shared" si="9"/>
        <v>ريتاج لطفى محمد عبداللطيف أحمد</v>
      </c>
      <c r="U5" s="69">
        <v>30510252202229</v>
      </c>
      <c r="V5" s="69" t="str">
        <f t="shared" si="10"/>
        <v>أنثى</v>
      </c>
      <c r="W5" s="69" t="s">
        <v>657</v>
      </c>
      <c r="X5" s="69" t="s">
        <v>692</v>
      </c>
      <c r="Y5" s="158" t="s">
        <v>684</v>
      </c>
      <c r="Z5" s="69">
        <f t="shared" ca="1" si="11"/>
        <v>13</v>
      </c>
      <c r="AA5" s="92" t="s">
        <v>310</v>
      </c>
      <c r="AB5" s="73" t="str">
        <f>IF(AA5&lt;&gt;"",AA5&amp;" "&amp; D5,"")</f>
        <v>محمود لطفى محمد عبداللطيف أحمد</v>
      </c>
      <c r="AC5" s="69">
        <v>31004022201291</v>
      </c>
      <c r="AD5" s="69" t="str">
        <f>IF(AC5&lt;&gt;"",(IF(ISODD(MID(AC5,13,1)),"ذكر","أنثى")),"")</f>
        <v>ذكر</v>
      </c>
      <c r="AE5" s="69" t="s">
        <v>656</v>
      </c>
      <c r="AF5" s="69" t="s">
        <v>681</v>
      </c>
      <c r="AG5" s="69" t="s">
        <v>528</v>
      </c>
      <c r="AH5" s="69">
        <f ca="1">IF(AC5&lt;&gt;"",(DATEDIF((DATE(IF(LEFT(AC5,1)*1=3,20,19)&amp;MID(AC5,2,2),MID(AC5,4,2),MID(AC5,6,2))),NOW(),"Y")),"")</f>
        <v>8</v>
      </c>
      <c r="AI5" s="92" t="s">
        <v>306</v>
      </c>
      <c r="AJ5" s="73" t="str">
        <f>IF(AI5&lt;&gt;"",AI5&amp;" "&amp; D5,"")</f>
        <v>محمد لطفى محمد عبداللطيف أحمد</v>
      </c>
      <c r="AK5" s="69">
        <v>29807012201079</v>
      </c>
      <c r="AL5" s="69" t="str">
        <f>IF(AK5&lt;&gt;"",(IF(ISODD(MID(AK5,13,1)),"ذكر","أنثى")),"")</f>
        <v>ذكر</v>
      </c>
      <c r="AM5" s="69"/>
      <c r="AN5" s="69"/>
      <c r="AO5" s="69"/>
      <c r="AP5" s="69">
        <f ca="1">IF(AK5&lt;&gt;"",(DATEDIF((DATE(IF(LEFT(AK5,1)*1=3,20,19)&amp;MID(AK5,2,2),MID(AK5,4,2),MID(AK5,6,2))),NOW(),"Y")),"")</f>
        <v>20</v>
      </c>
      <c r="AZ5" s="73" t="str">
        <f t="shared" si="5"/>
        <v/>
      </c>
      <c r="BA5" s="69"/>
      <c r="BB5" s="69" t="str">
        <f t="shared" si="17"/>
        <v/>
      </c>
      <c r="BC5" s="69"/>
      <c r="BD5" s="69"/>
      <c r="BE5" s="156"/>
      <c r="BF5" s="69" t="str">
        <f t="shared" ca="1" si="18"/>
        <v/>
      </c>
      <c r="BH5" s="159" t="s">
        <v>677</v>
      </c>
      <c r="BI5" s="158"/>
      <c r="BK5" s="69" t="str">
        <f t="shared" ca="1" si="19"/>
        <v/>
      </c>
    </row>
    <row r="6" spans="1:63" ht="45" x14ac:dyDescent="0.25">
      <c r="A6" s="92">
        <v>4</v>
      </c>
      <c r="B6" s="64" t="s">
        <v>523</v>
      </c>
      <c r="C6" s="64">
        <v>4</v>
      </c>
      <c r="D6" s="53" t="s">
        <v>194</v>
      </c>
      <c r="E6" s="64">
        <v>26709262200156</v>
      </c>
      <c r="F6" s="70" t="s">
        <v>538</v>
      </c>
      <c r="G6" s="53" t="s">
        <v>539</v>
      </c>
      <c r="H6" s="64">
        <v>27710082200249</v>
      </c>
      <c r="I6" s="64">
        <v>1</v>
      </c>
      <c r="J6" s="71">
        <f t="shared" si="0"/>
        <v>5</v>
      </c>
      <c r="K6" s="72" t="s">
        <v>438</v>
      </c>
      <c r="L6" s="67" t="str">
        <f t="shared" si="6"/>
        <v>كريم سيد عبدالله محمد سيف</v>
      </c>
      <c r="M6" s="64">
        <v>30409282201259</v>
      </c>
      <c r="N6" s="64" t="str">
        <f t="shared" si="7"/>
        <v>ذكر</v>
      </c>
      <c r="O6" s="64" t="s">
        <v>656</v>
      </c>
      <c r="P6" s="64" t="s">
        <v>682</v>
      </c>
      <c r="Q6" s="70" t="s">
        <v>528</v>
      </c>
      <c r="R6" s="64">
        <f t="shared" ca="1" si="8"/>
        <v>14</v>
      </c>
      <c r="S6" s="72" t="s">
        <v>540</v>
      </c>
      <c r="T6" s="67" t="str">
        <f t="shared" si="9"/>
        <v>بلال سيد عبدالله محمد سيف</v>
      </c>
      <c r="U6" s="64">
        <v>29711122200291</v>
      </c>
      <c r="V6" s="64" t="str">
        <f t="shared" si="10"/>
        <v>ذكر</v>
      </c>
      <c r="Z6" s="64">
        <f t="shared" ca="1" si="11"/>
        <v>20</v>
      </c>
      <c r="AA6" s="72" t="s">
        <v>541</v>
      </c>
      <c r="AB6" s="73" t="str">
        <f t="shared" si="12"/>
        <v>أحمد سيد عبدالله محمد سيف</v>
      </c>
      <c r="AC6" s="64">
        <v>30008282201238</v>
      </c>
      <c r="AD6" s="64" t="str">
        <f t="shared" si="13"/>
        <v>ذكر</v>
      </c>
      <c r="AH6" s="64">
        <f t="shared" ca="1" si="1"/>
        <v>18</v>
      </c>
      <c r="AJ6" s="67" t="str">
        <f t="shared" si="2"/>
        <v/>
      </c>
      <c r="AL6" s="64" t="str">
        <f t="shared" si="14"/>
        <v/>
      </c>
      <c r="AP6" s="64" t="str">
        <f t="shared" ca="1" si="3"/>
        <v/>
      </c>
      <c r="AQ6" s="68"/>
      <c r="AR6" s="67" t="str">
        <f t="shared" si="4"/>
        <v/>
      </c>
      <c r="AT6" s="64" t="str">
        <f t="shared" si="15"/>
        <v/>
      </c>
      <c r="AX6" s="64" t="str">
        <f t="shared" ca="1" si="16"/>
        <v/>
      </c>
      <c r="AZ6" s="67" t="str">
        <f t="shared" si="5"/>
        <v/>
      </c>
      <c r="BB6" s="64" t="str">
        <f t="shared" si="17"/>
        <v/>
      </c>
      <c r="BF6" s="64" t="str">
        <f t="shared" ca="1" si="18"/>
        <v/>
      </c>
      <c r="BH6" s="109" t="s">
        <v>677</v>
      </c>
      <c r="BK6" s="64" t="str">
        <f t="shared" ca="1" si="19"/>
        <v/>
      </c>
    </row>
    <row r="7" spans="1:63" ht="45" x14ac:dyDescent="0.25">
      <c r="A7" s="92">
        <v>5</v>
      </c>
      <c r="B7" s="64" t="s">
        <v>523</v>
      </c>
      <c r="C7" s="52">
        <v>5</v>
      </c>
      <c r="D7" s="53" t="s">
        <v>542</v>
      </c>
      <c r="E7" s="64">
        <v>26904012200433</v>
      </c>
      <c r="G7" s="53" t="s">
        <v>543</v>
      </c>
      <c r="H7" s="64">
        <v>27209272200589</v>
      </c>
      <c r="I7" s="69">
        <v>3</v>
      </c>
      <c r="J7" s="71">
        <f>IF(AA7&lt;&gt;"",COUNTA(S7,K7,#REF!,AA7,G7,D7,AQ7,AY7,BG7),"")</f>
        <v>6</v>
      </c>
      <c r="K7" s="72" t="s">
        <v>545</v>
      </c>
      <c r="L7" s="67" t="str">
        <f t="shared" si="6"/>
        <v>شهد ماهر عطية عبدالله سيد</v>
      </c>
      <c r="M7" s="64">
        <v>31008012204204</v>
      </c>
      <c r="N7" s="64" t="str">
        <f>IF(M7&lt;&gt;"",(IF(ISODD(MID(M7,13,1)),"ذكر","أنثى")),"")</f>
        <v>أنثى</v>
      </c>
      <c r="O7" s="64" t="s">
        <v>656</v>
      </c>
      <c r="P7" s="64" t="s">
        <v>681</v>
      </c>
      <c r="Q7" s="64" t="s">
        <v>528</v>
      </c>
      <c r="R7" s="64">
        <f ca="1">IF(M7&lt;&gt;"",(DATEDIF((DATE(IF(LEFT(M7,1)*1=3,20,19)&amp;MID(M7,2,2),MID(M7,4,2),MID(M7,6,2))),NOW(),"Y")),"")</f>
        <v>8</v>
      </c>
      <c r="S7" s="72" t="s">
        <v>544</v>
      </c>
      <c r="T7" s="67" t="str">
        <f t="shared" si="9"/>
        <v>أمانى ماهر عطية عبدالله سيد</v>
      </c>
      <c r="U7" s="64">
        <v>30110262200285</v>
      </c>
      <c r="V7" s="64" t="str">
        <f t="shared" si="10"/>
        <v>أنثى</v>
      </c>
      <c r="W7" s="64" t="s">
        <v>656</v>
      </c>
      <c r="X7" s="64" t="s">
        <v>710</v>
      </c>
      <c r="Y7" s="70" t="s">
        <v>684</v>
      </c>
      <c r="Z7" s="64">
        <f t="shared" ca="1" si="11"/>
        <v>17</v>
      </c>
      <c r="AA7" s="72" t="s">
        <v>413</v>
      </c>
      <c r="AB7" s="73" t="str">
        <f t="shared" si="12"/>
        <v>فاطمة ماهر عطية عبدالله سيد</v>
      </c>
      <c r="AC7" s="64">
        <v>30110262200269</v>
      </c>
      <c r="AD7" s="64" t="str">
        <f>IF(AC7&lt;&gt;"",(IF(ISODD(MID(AC7,13,1)),"ذكر","أنثى")),"")</f>
        <v>أنثى</v>
      </c>
      <c r="AE7" s="64" t="s">
        <v>656</v>
      </c>
      <c r="AF7" s="64" t="s">
        <v>710</v>
      </c>
      <c r="AG7" s="70" t="s">
        <v>684</v>
      </c>
      <c r="AH7" s="64">
        <f ca="1">IF(AC7&lt;&gt;"",(DATEDIF((DATE(IF(LEFT(AC7,1)*1=3,20,19)&amp;MID(AC7,2,2),MID(AC7,4,2),MID(AC7,6,2))),NOW(),"Y")),"")</f>
        <v>17</v>
      </c>
      <c r="AQ7" s="68"/>
      <c r="AR7" s="67" t="str">
        <f t="shared" si="4"/>
        <v/>
      </c>
      <c r="AT7" s="64" t="str">
        <f t="shared" si="15"/>
        <v/>
      </c>
      <c r="AX7" s="64" t="str">
        <f t="shared" ca="1" si="16"/>
        <v/>
      </c>
      <c r="AZ7" s="67" t="str">
        <f t="shared" si="5"/>
        <v/>
      </c>
      <c r="BB7" s="64" t="str">
        <f t="shared" si="17"/>
        <v/>
      </c>
      <c r="BF7" s="64" t="str">
        <f t="shared" ca="1" si="18"/>
        <v/>
      </c>
      <c r="BH7" s="109" t="s">
        <v>677</v>
      </c>
      <c r="BK7" s="64" t="str">
        <f t="shared" ca="1" si="19"/>
        <v/>
      </c>
    </row>
    <row r="8" spans="1:63" ht="60" x14ac:dyDescent="0.25">
      <c r="A8" s="92">
        <v>6</v>
      </c>
      <c r="B8" s="64" t="s">
        <v>523</v>
      </c>
      <c r="C8" s="52">
        <v>6</v>
      </c>
      <c r="D8" s="53" t="s">
        <v>546</v>
      </c>
      <c r="E8" s="64">
        <v>26703082200036</v>
      </c>
      <c r="G8" s="53" t="s">
        <v>698</v>
      </c>
      <c r="H8" s="64">
        <v>26708172200584</v>
      </c>
      <c r="I8" s="64">
        <v>4</v>
      </c>
      <c r="J8" s="71">
        <f>IF(K8&lt;&gt;"",COUNTA(S8,AA8,AQ8,K8,G8,D8,AI8,AY8,BG8),"")</f>
        <v>8</v>
      </c>
      <c r="K8" s="72" t="s">
        <v>547</v>
      </c>
      <c r="L8" s="67" t="str">
        <f t="shared" si="6"/>
        <v>سارة تمام عبدالسلام تمام يونس</v>
      </c>
      <c r="M8" s="64">
        <v>30301292201286</v>
      </c>
      <c r="N8" s="64" t="str">
        <f t="shared" si="7"/>
        <v>أنثى</v>
      </c>
      <c r="O8" s="64" t="s">
        <v>656</v>
      </c>
      <c r="P8" s="64" t="s">
        <v>711</v>
      </c>
      <c r="Q8" s="70" t="s">
        <v>680</v>
      </c>
      <c r="R8" s="64">
        <f t="shared" ca="1" si="8"/>
        <v>15</v>
      </c>
      <c r="S8" s="72" t="s">
        <v>322</v>
      </c>
      <c r="T8" s="67" t="str">
        <f t="shared" si="9"/>
        <v>هدير تمام عبدالسلام تمام يونس</v>
      </c>
      <c r="U8" s="64">
        <v>30901172201921</v>
      </c>
      <c r="V8" s="64" t="str">
        <f t="shared" si="10"/>
        <v>أنثى</v>
      </c>
      <c r="W8" s="64" t="s">
        <v>656</v>
      </c>
      <c r="X8" s="64" t="s">
        <v>681</v>
      </c>
      <c r="Y8" s="114" t="s">
        <v>693</v>
      </c>
      <c r="Z8" s="64">
        <f t="shared" ca="1" si="11"/>
        <v>9</v>
      </c>
      <c r="AA8" s="72" t="s">
        <v>326</v>
      </c>
      <c r="AB8" s="73" t="str">
        <f t="shared" si="12"/>
        <v>ندى تمام عبدالسلام تمام يونس</v>
      </c>
      <c r="AC8" s="64">
        <v>30412052202362</v>
      </c>
      <c r="AD8" s="64" t="str">
        <f t="shared" si="13"/>
        <v>أنثى</v>
      </c>
      <c r="AE8" s="64" t="s">
        <v>656</v>
      </c>
      <c r="AF8" s="64" t="s">
        <v>686</v>
      </c>
      <c r="AG8" s="64" t="s">
        <v>684</v>
      </c>
      <c r="AH8" s="64">
        <f t="shared" ca="1" si="1"/>
        <v>13</v>
      </c>
      <c r="AI8" s="68" t="s">
        <v>306</v>
      </c>
      <c r="AJ8" s="67" t="str">
        <f>IF(AI8&lt;&gt;"",AI8&amp;" "&amp; D8,"")</f>
        <v>محمد تمام عبدالسلام تمام يونس</v>
      </c>
      <c r="AK8" s="64">
        <v>31210112200595</v>
      </c>
      <c r="AL8" s="64" t="str">
        <f>IF(AK8&lt;&gt;"",(IF(ISODD(MID(AK8,13,1)),"ذكر","أنثى")),"")</f>
        <v>ذكر</v>
      </c>
      <c r="AM8" s="64" t="s">
        <v>657</v>
      </c>
      <c r="AN8" s="64" t="s">
        <v>681</v>
      </c>
      <c r="AO8" s="53" t="s">
        <v>680</v>
      </c>
      <c r="AP8" s="64">
        <f ca="1">IF(AK8&lt;&gt;"",(DATEDIF((DATE(IF(LEFT(AK8,1)*1=3,20,19)&amp;MID(AK8,2,2),MID(AK8,4,2),MID(AK8,6,2))),NOW(),"Y")),"")</f>
        <v>6</v>
      </c>
      <c r="AQ8" s="72" t="s">
        <v>333</v>
      </c>
      <c r="AR8" s="67" t="str">
        <f>IF(AQ8&lt;&gt;"",AQ8&amp;" "&amp; D8,"")</f>
        <v>أسماء تمام عبدالسلام تمام يونس</v>
      </c>
      <c r="AS8" s="64">
        <v>30002082200042</v>
      </c>
      <c r="AT8" s="64" t="str">
        <f>IF(AS8&lt;&gt;"",(IF(ISODD(MID(AS8,13,1)),"ذكر","أنثى")),"")</f>
        <v>أنثى</v>
      </c>
      <c r="AW8" s="64" t="s">
        <v>549</v>
      </c>
      <c r="AX8" s="64">
        <f ca="1">IF(AS8&lt;&gt;"",(DATEDIF((DATE(IF(LEFT(AS8,1)*1=3,20,19)&amp;MID(AS8,2,2),MID(AS8,4,2),MID(AS8,6,2))),NOW(),"Y")),"")</f>
        <v>18</v>
      </c>
      <c r="AY8" s="72" t="s">
        <v>548</v>
      </c>
      <c r="AZ8" s="67" t="str">
        <f t="shared" si="5"/>
        <v>عبدالسلام تمام عبدالسلام تمام يونس</v>
      </c>
      <c r="BE8" s="53" t="s">
        <v>549</v>
      </c>
      <c r="BF8" s="64"/>
      <c r="BH8" s="109" t="s">
        <v>677</v>
      </c>
    </row>
    <row r="9" spans="1:63" ht="60" x14ac:dyDescent="0.25">
      <c r="A9" s="92">
        <v>7</v>
      </c>
      <c r="B9" s="64" t="s">
        <v>523</v>
      </c>
      <c r="C9" s="64">
        <v>7</v>
      </c>
      <c r="D9" s="53" t="s">
        <v>550</v>
      </c>
      <c r="E9" s="64">
        <v>26512212200319</v>
      </c>
      <c r="G9" s="53" t="s">
        <v>551</v>
      </c>
      <c r="H9" s="64">
        <v>27601012203581</v>
      </c>
      <c r="I9" s="64">
        <v>2</v>
      </c>
      <c r="J9" s="71">
        <f t="shared" si="0"/>
        <v>4</v>
      </c>
      <c r="K9" s="72" t="s">
        <v>552</v>
      </c>
      <c r="L9" s="67" t="str">
        <f t="shared" si="6"/>
        <v>أيمن رمضان عبدالعاطى عبدالعزيز عبدالرحمن</v>
      </c>
      <c r="M9" s="64">
        <v>30301262201176</v>
      </c>
      <c r="N9" s="64" t="str">
        <f t="shared" si="7"/>
        <v>ذكر</v>
      </c>
      <c r="O9" s="64" t="s">
        <v>656</v>
      </c>
      <c r="P9" s="64" t="s">
        <v>683</v>
      </c>
      <c r="Q9" s="70" t="s">
        <v>680</v>
      </c>
      <c r="R9" s="64">
        <f t="shared" ca="1" si="8"/>
        <v>15</v>
      </c>
      <c r="S9" s="72" t="s">
        <v>541</v>
      </c>
      <c r="T9" s="67" t="str">
        <f t="shared" si="9"/>
        <v>أحمد رمضان عبدالعاطى عبدالعزيز عبدالرحمن</v>
      </c>
      <c r="U9" s="69">
        <v>29612292200077</v>
      </c>
      <c r="V9" s="64" t="str">
        <f t="shared" si="10"/>
        <v>ذكر</v>
      </c>
      <c r="W9" s="64" t="s">
        <v>656</v>
      </c>
      <c r="X9" s="64" t="s">
        <v>712</v>
      </c>
      <c r="Y9" s="160"/>
      <c r="Z9" s="64">
        <f t="shared" ca="1" si="11"/>
        <v>21</v>
      </c>
      <c r="AB9" s="73" t="str">
        <f t="shared" si="12"/>
        <v/>
      </c>
      <c r="AD9" s="64" t="str">
        <f t="shared" si="13"/>
        <v/>
      </c>
      <c r="AH9" s="64" t="str">
        <f t="shared" ca="1" si="1"/>
        <v/>
      </c>
      <c r="AJ9" s="67" t="str">
        <f t="shared" si="2"/>
        <v/>
      </c>
      <c r="AL9" s="64" t="str">
        <f t="shared" si="14"/>
        <v/>
      </c>
      <c r="AP9" s="64" t="str">
        <f t="shared" ca="1" si="3"/>
        <v/>
      </c>
      <c r="AQ9" s="68"/>
      <c r="AR9" s="67" t="str">
        <f t="shared" si="4"/>
        <v/>
      </c>
      <c r="AT9" s="64" t="str">
        <f t="shared" si="15"/>
        <v/>
      </c>
      <c r="AX9" s="64" t="str">
        <f t="shared" ca="1" si="16"/>
        <v/>
      </c>
      <c r="AZ9" s="67" t="str">
        <f t="shared" si="5"/>
        <v/>
      </c>
      <c r="BB9" s="64" t="str">
        <f t="shared" si="17"/>
        <v/>
      </c>
      <c r="BF9" s="64" t="str">
        <f t="shared" ca="1" si="18"/>
        <v/>
      </c>
      <c r="BH9" s="109" t="s">
        <v>677</v>
      </c>
      <c r="BK9" s="64"/>
    </row>
    <row r="10" spans="1:63" ht="45" x14ac:dyDescent="0.25">
      <c r="A10" s="92">
        <v>8</v>
      </c>
      <c r="B10" s="64" t="s">
        <v>523</v>
      </c>
      <c r="C10" s="52">
        <v>8</v>
      </c>
      <c r="D10" s="53" t="s">
        <v>553</v>
      </c>
      <c r="E10" s="64">
        <v>28512232200495</v>
      </c>
      <c r="G10" s="53" t="s">
        <v>554</v>
      </c>
      <c r="H10" s="64">
        <v>28911272200562</v>
      </c>
      <c r="I10" s="76">
        <v>1</v>
      </c>
      <c r="J10" s="71">
        <f>IF(K10&lt;&gt;"",COUNTA(S10,AA10,AI10,K10,G10,D10,AQ10,AY10,BG10),"")</f>
        <v>5</v>
      </c>
      <c r="K10" s="72" t="s">
        <v>555</v>
      </c>
      <c r="L10" s="67" t="str">
        <f t="shared" si="6"/>
        <v>سامية أحمد عشرى على حسن</v>
      </c>
      <c r="M10" s="64">
        <v>31109172200508</v>
      </c>
      <c r="N10" s="64" t="str">
        <f t="shared" si="7"/>
        <v>أنثى</v>
      </c>
      <c r="O10" s="76"/>
      <c r="P10" s="64" t="s">
        <v>694</v>
      </c>
      <c r="Q10" s="70" t="s">
        <v>684</v>
      </c>
      <c r="R10" s="64">
        <f t="shared" ca="1" si="8"/>
        <v>7</v>
      </c>
      <c r="S10" s="72" t="s">
        <v>557</v>
      </c>
      <c r="T10" s="67" t="str">
        <f t="shared" si="9"/>
        <v>مودة أحمد عشرى على حسن</v>
      </c>
      <c r="V10" s="64" t="str">
        <f t="shared" si="10"/>
        <v/>
      </c>
      <c r="Y10" s="64" t="s">
        <v>558</v>
      </c>
      <c r="AA10" s="72" t="s">
        <v>556</v>
      </c>
      <c r="AB10" s="73" t="str">
        <f t="shared" si="12"/>
        <v>مصعب أحمد عشرى على حسن</v>
      </c>
      <c r="AD10" s="64" t="str">
        <f t="shared" si="13"/>
        <v/>
      </c>
      <c r="AH10" s="64" t="s">
        <v>559</v>
      </c>
      <c r="AJ10" s="67" t="str">
        <f t="shared" si="2"/>
        <v/>
      </c>
      <c r="AL10" s="64" t="str">
        <f t="shared" si="14"/>
        <v/>
      </c>
      <c r="AP10" s="64" t="str">
        <f t="shared" ca="1" si="3"/>
        <v/>
      </c>
      <c r="AQ10" s="68"/>
      <c r="AR10" s="67" t="str">
        <f t="shared" si="4"/>
        <v/>
      </c>
      <c r="AT10" s="64" t="str">
        <f t="shared" si="15"/>
        <v/>
      </c>
      <c r="AX10" s="64" t="str">
        <f t="shared" ca="1" si="16"/>
        <v/>
      </c>
      <c r="AZ10" s="67" t="str">
        <f t="shared" si="5"/>
        <v/>
      </c>
      <c r="BB10" s="64" t="str">
        <f t="shared" si="17"/>
        <v/>
      </c>
      <c r="BF10" s="64" t="str">
        <f t="shared" ca="1" si="18"/>
        <v/>
      </c>
      <c r="BH10" s="109" t="s">
        <v>677</v>
      </c>
      <c r="BK10" s="64"/>
    </row>
    <row r="11" spans="1:63" ht="90" x14ac:dyDescent="0.25">
      <c r="A11" s="92">
        <v>9</v>
      </c>
      <c r="B11" s="64" t="s">
        <v>523</v>
      </c>
      <c r="C11" s="52">
        <v>9</v>
      </c>
      <c r="D11" s="53" t="s">
        <v>706</v>
      </c>
      <c r="G11" s="53" t="s">
        <v>560</v>
      </c>
      <c r="H11" s="64">
        <v>27007022200182</v>
      </c>
      <c r="I11" s="64">
        <v>1</v>
      </c>
      <c r="J11" s="71">
        <v>2</v>
      </c>
      <c r="K11" s="77" t="s">
        <v>561</v>
      </c>
      <c r="L11" s="67" t="str">
        <f t="shared" si="6"/>
        <v>محمد فاروق عبدالله عبدالحليم فاروق عبدالله عبدالحليم</v>
      </c>
      <c r="M11" s="64">
        <v>29711202200438</v>
      </c>
      <c r="N11" s="64" t="str">
        <f t="shared" si="7"/>
        <v>ذكر</v>
      </c>
      <c r="O11" s="64" t="s">
        <v>656</v>
      </c>
      <c r="P11" s="70" t="s">
        <v>562</v>
      </c>
      <c r="Q11" s="70" t="s">
        <v>528</v>
      </c>
      <c r="R11" s="64">
        <f t="shared" ca="1" si="8"/>
        <v>20</v>
      </c>
      <c r="T11" s="67" t="str">
        <f t="shared" si="9"/>
        <v/>
      </c>
      <c r="V11" s="64" t="str">
        <f t="shared" si="10"/>
        <v/>
      </c>
      <c r="Z11" s="64" t="str">
        <f t="shared" ca="1" si="11"/>
        <v/>
      </c>
      <c r="AB11" s="73" t="str">
        <f t="shared" si="12"/>
        <v/>
      </c>
      <c r="AD11" s="64" t="str">
        <f t="shared" si="13"/>
        <v/>
      </c>
      <c r="AH11" s="64" t="str">
        <f t="shared" ca="1" si="1"/>
        <v/>
      </c>
      <c r="AJ11" s="67" t="str">
        <f t="shared" si="2"/>
        <v/>
      </c>
      <c r="AL11" s="64" t="str">
        <f t="shared" si="14"/>
        <v/>
      </c>
      <c r="AP11" s="64" t="str">
        <f t="shared" ca="1" si="3"/>
        <v/>
      </c>
      <c r="AQ11" s="68"/>
      <c r="AR11" s="67" t="str">
        <f t="shared" si="4"/>
        <v/>
      </c>
      <c r="AT11" s="64" t="str">
        <f t="shared" si="15"/>
        <v/>
      </c>
      <c r="AX11" s="64" t="str">
        <f t="shared" ca="1" si="16"/>
        <v/>
      </c>
      <c r="AZ11" s="67" t="str">
        <f t="shared" si="5"/>
        <v/>
      </c>
      <c r="BB11" s="64" t="str">
        <f t="shared" si="17"/>
        <v/>
      </c>
      <c r="BF11" s="64" t="str">
        <f t="shared" ca="1" si="18"/>
        <v/>
      </c>
      <c r="BH11" s="109" t="s">
        <v>713</v>
      </c>
      <c r="BI11" s="53"/>
      <c r="BJ11" s="64"/>
      <c r="BK11" s="64"/>
    </row>
    <row r="12" spans="1:63" s="92" customFormat="1" ht="45" x14ac:dyDescent="0.25">
      <c r="A12" s="92">
        <v>10</v>
      </c>
      <c r="B12" s="69" t="s">
        <v>523</v>
      </c>
      <c r="C12" s="69">
        <v>10</v>
      </c>
      <c r="D12" s="156" t="s">
        <v>563</v>
      </c>
      <c r="E12" s="69">
        <v>27607042200216</v>
      </c>
      <c r="F12" s="157"/>
      <c r="G12" s="156" t="s">
        <v>564</v>
      </c>
      <c r="H12" s="69">
        <v>28512112201609</v>
      </c>
      <c r="I12" s="69">
        <v>3</v>
      </c>
      <c r="J12" s="71">
        <f t="shared" ref="J12:J74" si="20">IF(K12&lt;&gt;"",COUNTA(S12,AA12,AI12,K12,G12,D12,AQ12,AY12,BG12),"")</f>
        <v>5</v>
      </c>
      <c r="K12" s="92" t="s">
        <v>438</v>
      </c>
      <c r="L12" s="73" t="str">
        <f t="shared" si="6"/>
        <v>كريم يحي سيد يحي حسن</v>
      </c>
      <c r="M12" s="69">
        <v>30403122200576</v>
      </c>
      <c r="N12" s="69" t="str">
        <f t="shared" si="7"/>
        <v>ذكر</v>
      </c>
      <c r="O12" s="69" t="s">
        <v>656</v>
      </c>
      <c r="P12" s="69" t="s">
        <v>686</v>
      </c>
      <c r="Q12" s="157" t="s">
        <v>685</v>
      </c>
      <c r="R12" s="69">
        <f t="shared" ca="1" si="8"/>
        <v>14</v>
      </c>
      <c r="S12" s="92" t="s">
        <v>531</v>
      </c>
      <c r="T12" s="73" t="str">
        <f>IF(S12&lt;&gt;"",S12&amp;" "&amp; D12,"")</f>
        <v>نادية يحي سيد يحي حسن</v>
      </c>
      <c r="U12" s="69">
        <v>30511032200728</v>
      </c>
      <c r="V12" s="69" t="str">
        <f>IF(U12&lt;&gt;"",(IF(ISODD(MID(U12,13,1)),"ذكر","أنثى")),"")</f>
        <v>أنثى</v>
      </c>
      <c r="W12" s="69" t="s">
        <v>656</v>
      </c>
      <c r="X12" s="69" t="s">
        <v>686</v>
      </c>
      <c r="Y12" s="158" t="s">
        <v>680</v>
      </c>
      <c r="Z12" s="69">
        <f ca="1">IF(U12&lt;&gt;"",(DATEDIF((DATE(IF(LEFT(U12,1)*1=3,20,19)&amp;MID(U12,2,2),MID(U12,4,2),MID(U12,6,2))),NOW(),"Y")),"")</f>
        <v>13</v>
      </c>
      <c r="AA12" s="92" t="s">
        <v>359</v>
      </c>
      <c r="AB12" s="73" t="str">
        <f>IF(AA12&lt;&gt;"",AA12&amp;" "&amp; D12,"")</f>
        <v>رباب يحي سيد يحي حسن</v>
      </c>
      <c r="AC12" s="69">
        <v>30904292200308</v>
      </c>
      <c r="AD12" s="69" t="str">
        <f>IF(AC12&lt;&gt;"",(IF(ISODD(MID(AC12,13,1)),"ذكر","أنثى")),"")</f>
        <v>أنثى</v>
      </c>
      <c r="AE12" s="69" t="s">
        <v>656</v>
      </c>
      <c r="AF12" s="69" t="s">
        <v>681</v>
      </c>
      <c r="AG12" s="69" t="s">
        <v>693</v>
      </c>
      <c r="AH12" s="69">
        <f ca="1">IF(AC12&lt;&gt;"",(DATEDIF((DATE(IF(LEFT(AC12,1)*1=3,20,19)&amp;MID(AC12,2,2),MID(AC12,4,2),MID(AC12,6,2))),NOW(),"Y")),"")</f>
        <v>9</v>
      </c>
      <c r="AQ12" s="69"/>
      <c r="AR12" s="73" t="str">
        <f t="shared" si="4"/>
        <v/>
      </c>
      <c r="AS12" s="69"/>
      <c r="AT12" s="69" t="str">
        <f t="shared" si="15"/>
        <v/>
      </c>
      <c r="AU12" s="69"/>
      <c r="AV12" s="69"/>
      <c r="AW12" s="156"/>
      <c r="AX12" s="69" t="str">
        <f t="shared" ca="1" si="16"/>
        <v/>
      </c>
      <c r="AZ12" s="73" t="str">
        <f t="shared" si="5"/>
        <v/>
      </c>
      <c r="BA12" s="69"/>
      <c r="BB12" s="69" t="str">
        <f t="shared" si="17"/>
        <v/>
      </c>
      <c r="BC12" s="69"/>
      <c r="BD12" s="69"/>
      <c r="BE12" s="156"/>
      <c r="BF12" s="69" t="str">
        <f t="shared" ca="1" si="18"/>
        <v/>
      </c>
      <c r="BH12" s="159" t="s">
        <v>677</v>
      </c>
      <c r="BI12" s="158"/>
      <c r="BK12" s="69" t="str">
        <f t="shared" ca="1" si="19"/>
        <v/>
      </c>
    </row>
    <row r="13" spans="1:63" ht="45" x14ac:dyDescent="0.25">
      <c r="A13" s="92">
        <v>11</v>
      </c>
      <c r="B13" s="64" t="s">
        <v>523</v>
      </c>
      <c r="C13" s="52">
        <v>11</v>
      </c>
      <c r="D13" s="53" t="s">
        <v>565</v>
      </c>
      <c r="E13" s="64">
        <v>27709262201458</v>
      </c>
      <c r="G13" s="53" t="s">
        <v>699</v>
      </c>
      <c r="H13" s="64">
        <v>28002092200327</v>
      </c>
      <c r="I13" s="64">
        <v>3</v>
      </c>
      <c r="J13" s="71">
        <f t="shared" si="20"/>
        <v>5</v>
      </c>
      <c r="K13" s="72" t="s">
        <v>567</v>
      </c>
      <c r="L13" s="67" t="str">
        <f t="shared" si="6"/>
        <v>ايمان أيمن محمد محمد عبدالفضيل</v>
      </c>
      <c r="M13" s="64">
        <v>30507302201864</v>
      </c>
      <c r="N13" s="64" t="str">
        <f t="shared" si="7"/>
        <v>أنثى</v>
      </c>
      <c r="O13" s="64" t="s">
        <v>656</v>
      </c>
      <c r="P13" s="64" t="s">
        <v>686</v>
      </c>
      <c r="Q13" s="70" t="s">
        <v>687</v>
      </c>
      <c r="R13" s="64">
        <f t="shared" ca="1" si="8"/>
        <v>13</v>
      </c>
      <c r="S13" s="72" t="s">
        <v>568</v>
      </c>
      <c r="T13" s="67" t="str">
        <f t="shared" si="9"/>
        <v>شهاب أيمن محمد محمد عبدالفضيل</v>
      </c>
      <c r="U13" s="64">
        <v>30909232203237</v>
      </c>
      <c r="V13" s="64" t="str">
        <f t="shared" si="10"/>
        <v>ذكر</v>
      </c>
      <c r="W13" s="64" t="s">
        <v>656</v>
      </c>
      <c r="X13" s="64" t="s">
        <v>681</v>
      </c>
      <c r="Y13" s="114" t="s">
        <v>693</v>
      </c>
      <c r="Z13" s="64">
        <f t="shared" ca="1" si="11"/>
        <v>9</v>
      </c>
      <c r="AA13" s="72" t="s">
        <v>298</v>
      </c>
      <c r="AB13" s="73" t="str">
        <f t="shared" si="12"/>
        <v>ياسمين أيمن محمد محمد عبدالفضيل</v>
      </c>
      <c r="AC13" s="64">
        <v>31212162200084</v>
      </c>
      <c r="AD13" s="64" t="str">
        <f t="shared" si="13"/>
        <v>أنثى</v>
      </c>
      <c r="AE13" s="64" t="s">
        <v>657</v>
      </c>
      <c r="AF13" s="64" t="s">
        <v>700</v>
      </c>
      <c r="AG13" s="64" t="s">
        <v>680</v>
      </c>
      <c r="AH13" s="64">
        <f t="shared" ca="1" si="1"/>
        <v>5</v>
      </c>
      <c r="AJ13" s="67" t="str">
        <f t="shared" si="2"/>
        <v/>
      </c>
      <c r="AL13" s="64" t="str">
        <f t="shared" si="14"/>
        <v/>
      </c>
      <c r="AP13" s="64" t="str">
        <f t="shared" ca="1" si="3"/>
        <v/>
      </c>
      <c r="AQ13" s="68"/>
      <c r="AR13" s="67" t="str">
        <f t="shared" si="4"/>
        <v/>
      </c>
      <c r="AT13" s="64" t="str">
        <f t="shared" si="15"/>
        <v/>
      </c>
      <c r="AX13" s="64" t="str">
        <f t="shared" ca="1" si="16"/>
        <v/>
      </c>
      <c r="AZ13" s="67" t="str">
        <f t="shared" si="5"/>
        <v/>
      </c>
      <c r="BB13" s="64" t="str">
        <f t="shared" si="17"/>
        <v/>
      </c>
      <c r="BF13" s="64" t="str">
        <f t="shared" ca="1" si="18"/>
        <v/>
      </c>
      <c r="BH13" s="109" t="s">
        <v>677</v>
      </c>
      <c r="BK13" s="64" t="str">
        <f t="shared" ca="1" si="19"/>
        <v/>
      </c>
    </row>
    <row r="14" spans="1:63" ht="45" x14ac:dyDescent="0.25">
      <c r="A14" s="92">
        <v>12</v>
      </c>
      <c r="B14" s="64" t="s">
        <v>523</v>
      </c>
      <c r="C14" s="52">
        <v>12</v>
      </c>
      <c r="D14" s="53" t="s">
        <v>569</v>
      </c>
      <c r="E14" s="64">
        <v>28210102200578</v>
      </c>
      <c r="G14" s="53" t="s">
        <v>570</v>
      </c>
      <c r="H14" s="64">
        <v>28911112202941</v>
      </c>
      <c r="I14" s="64">
        <v>2</v>
      </c>
      <c r="J14" s="71">
        <f t="shared" si="20"/>
        <v>5</v>
      </c>
      <c r="K14" s="72" t="s">
        <v>571</v>
      </c>
      <c r="L14" s="67" t="str">
        <f t="shared" si="6"/>
        <v>معاذ كريم جمال يحى حسن</v>
      </c>
      <c r="M14" s="64">
        <v>31012162200492</v>
      </c>
      <c r="N14" s="64" t="str">
        <f t="shared" si="7"/>
        <v>ذكر</v>
      </c>
      <c r="O14" s="64" t="s">
        <v>656</v>
      </c>
      <c r="P14" s="64" t="s">
        <v>681</v>
      </c>
      <c r="Q14" s="70" t="s">
        <v>684</v>
      </c>
      <c r="R14" s="64">
        <f t="shared" ca="1" si="8"/>
        <v>7</v>
      </c>
      <c r="S14" s="72" t="s">
        <v>305</v>
      </c>
      <c r="T14" s="67" t="str">
        <f t="shared" si="9"/>
        <v>مريم كريم جمال يحى حسن</v>
      </c>
      <c r="U14" s="64">
        <v>30811282201189</v>
      </c>
      <c r="V14" s="64" t="str">
        <f t="shared" si="10"/>
        <v>أنثى</v>
      </c>
      <c r="W14" s="64" t="s">
        <v>656</v>
      </c>
      <c r="X14" s="64" t="s">
        <v>681</v>
      </c>
      <c r="Y14" s="114" t="s">
        <v>693</v>
      </c>
      <c r="Z14" s="64">
        <f t="shared" ca="1" si="11"/>
        <v>9</v>
      </c>
      <c r="AA14" s="72" t="s">
        <v>557</v>
      </c>
      <c r="AB14" s="73" t="str">
        <f t="shared" si="12"/>
        <v>مودة كريم جمال يحى حسن</v>
      </c>
      <c r="AC14" s="64">
        <v>31508222202088</v>
      </c>
      <c r="AD14" s="64" t="str">
        <f t="shared" si="13"/>
        <v>أنثى</v>
      </c>
      <c r="AG14" s="64" t="s">
        <v>558</v>
      </c>
      <c r="AH14" s="64">
        <f t="shared" ca="1" si="1"/>
        <v>3</v>
      </c>
      <c r="AJ14" s="67" t="str">
        <f t="shared" si="2"/>
        <v/>
      </c>
      <c r="AL14" s="64" t="str">
        <f t="shared" si="14"/>
        <v/>
      </c>
      <c r="AP14" s="64" t="str">
        <f t="shared" ca="1" si="3"/>
        <v/>
      </c>
      <c r="AQ14" s="68"/>
      <c r="AR14" s="67" t="str">
        <f t="shared" si="4"/>
        <v/>
      </c>
      <c r="AT14" s="64" t="str">
        <f t="shared" si="15"/>
        <v/>
      </c>
      <c r="AX14" s="64" t="str">
        <f t="shared" ca="1" si="16"/>
        <v/>
      </c>
      <c r="AZ14" s="67" t="str">
        <f t="shared" si="5"/>
        <v/>
      </c>
      <c r="BB14" s="64" t="str">
        <f t="shared" si="17"/>
        <v/>
      </c>
      <c r="BF14" s="64" t="str">
        <f t="shared" ca="1" si="18"/>
        <v/>
      </c>
      <c r="BH14" s="109" t="s">
        <v>677</v>
      </c>
      <c r="BK14" s="64" t="str">
        <f t="shared" ca="1" si="19"/>
        <v/>
      </c>
    </row>
    <row r="15" spans="1:63" ht="45" x14ac:dyDescent="0.25">
      <c r="A15" s="92">
        <v>13</v>
      </c>
      <c r="B15" s="64" t="s">
        <v>523</v>
      </c>
      <c r="C15" s="64">
        <v>13</v>
      </c>
      <c r="D15" s="53" t="s">
        <v>572</v>
      </c>
      <c r="E15" s="64">
        <v>28702022202359</v>
      </c>
      <c r="F15" s="70" t="s">
        <v>573</v>
      </c>
      <c r="G15" s="53" t="s">
        <v>574</v>
      </c>
      <c r="H15" s="64">
        <v>28505242201124</v>
      </c>
      <c r="I15" s="64">
        <v>2</v>
      </c>
      <c r="J15" s="71">
        <f t="shared" si="20"/>
        <v>5</v>
      </c>
      <c r="K15" s="72" t="s">
        <v>575</v>
      </c>
      <c r="L15" s="67" t="str">
        <f t="shared" si="6"/>
        <v>رشا أحمد على عبدالعال على</v>
      </c>
      <c r="M15" s="69">
        <v>30609211201323</v>
      </c>
      <c r="N15" s="69" t="str">
        <f t="shared" si="7"/>
        <v>أنثى</v>
      </c>
      <c r="O15" s="69" t="s">
        <v>656</v>
      </c>
      <c r="P15" s="69" t="s">
        <v>686</v>
      </c>
      <c r="Q15" s="70" t="s">
        <v>680</v>
      </c>
      <c r="R15" s="64">
        <f t="shared" ca="1" si="8"/>
        <v>12</v>
      </c>
      <c r="S15" s="72" t="s">
        <v>576</v>
      </c>
      <c r="T15" s="67" t="str">
        <f t="shared" si="9"/>
        <v>على أحمد على عبدالعال على</v>
      </c>
      <c r="U15" s="64">
        <v>30911192201915</v>
      </c>
      <c r="V15" s="64" t="str">
        <f t="shared" si="10"/>
        <v>ذكر</v>
      </c>
      <c r="W15" s="69" t="s">
        <v>656</v>
      </c>
      <c r="X15" s="52" t="s">
        <v>681</v>
      </c>
      <c r="Y15" s="114" t="s">
        <v>684</v>
      </c>
      <c r="Z15" s="64">
        <f t="shared" ca="1" si="11"/>
        <v>8</v>
      </c>
      <c r="AA15" s="72" t="s">
        <v>577</v>
      </c>
      <c r="AB15" s="73" t="str">
        <f t="shared" si="12"/>
        <v>نجاة أحمد على عبدالعال على</v>
      </c>
      <c r="AD15" s="64" t="str">
        <f t="shared" si="13"/>
        <v/>
      </c>
      <c r="AE15" s="76"/>
      <c r="AF15" s="76"/>
      <c r="AH15" s="64" t="s">
        <v>559</v>
      </c>
      <c r="AJ15" s="67" t="str">
        <f t="shared" si="2"/>
        <v/>
      </c>
      <c r="AL15" s="64" t="str">
        <f t="shared" si="14"/>
        <v/>
      </c>
      <c r="AM15" s="69"/>
      <c r="AN15" s="69"/>
      <c r="AP15" s="64" t="str">
        <f t="shared" ca="1" si="3"/>
        <v/>
      </c>
      <c r="AQ15" s="68"/>
      <c r="AR15" s="67" t="str">
        <f t="shared" si="4"/>
        <v/>
      </c>
      <c r="AT15" s="64" t="str">
        <f t="shared" si="15"/>
        <v/>
      </c>
      <c r="AU15" s="76"/>
      <c r="AV15" s="76"/>
      <c r="AX15" s="64" t="str">
        <f t="shared" ca="1" si="16"/>
        <v/>
      </c>
      <c r="AZ15" s="67" t="str">
        <f t="shared" si="5"/>
        <v/>
      </c>
      <c r="BB15" s="64" t="str">
        <f t="shared" si="17"/>
        <v/>
      </c>
      <c r="BC15" s="76"/>
      <c r="BD15" s="76"/>
      <c r="BF15" s="64" t="str">
        <f t="shared" ca="1" si="18"/>
        <v/>
      </c>
      <c r="BH15" s="109" t="s">
        <v>677</v>
      </c>
      <c r="BK15" s="64" t="str">
        <f t="shared" ca="1" si="19"/>
        <v/>
      </c>
    </row>
    <row r="16" spans="1:63" ht="60" x14ac:dyDescent="0.25">
      <c r="A16" s="92">
        <v>14</v>
      </c>
      <c r="B16" s="64" t="s">
        <v>523</v>
      </c>
      <c r="C16" s="52">
        <v>14</v>
      </c>
      <c r="D16" s="53" t="s">
        <v>578</v>
      </c>
      <c r="E16" s="64">
        <v>28401012202059</v>
      </c>
      <c r="G16" s="53" t="s">
        <v>579</v>
      </c>
      <c r="H16" s="64">
        <v>29012022200566</v>
      </c>
      <c r="I16" s="64">
        <v>2</v>
      </c>
      <c r="J16" s="71">
        <f t="shared" si="20"/>
        <v>5</v>
      </c>
      <c r="K16" s="72" t="s">
        <v>540</v>
      </c>
      <c r="L16" s="67" t="str">
        <f t="shared" si="6"/>
        <v>بلال محمد على عبداللطيف أحمد</v>
      </c>
      <c r="M16" s="64">
        <v>31206202202271</v>
      </c>
      <c r="N16" s="64" t="str">
        <f t="shared" si="7"/>
        <v>ذكر</v>
      </c>
      <c r="O16" s="64" t="s">
        <v>656</v>
      </c>
      <c r="P16" s="64" t="s">
        <v>681</v>
      </c>
      <c r="Q16" s="157" t="s">
        <v>684</v>
      </c>
      <c r="R16" s="64">
        <f t="shared" ca="1" si="8"/>
        <v>6</v>
      </c>
      <c r="S16" s="72" t="s">
        <v>580</v>
      </c>
      <c r="T16" s="67" t="str">
        <f t="shared" si="9"/>
        <v>منة الله محمد على عبداللطيف أحمد</v>
      </c>
      <c r="U16" s="64">
        <v>31005162201883</v>
      </c>
      <c r="V16" s="64" t="str">
        <f t="shared" si="10"/>
        <v>أنثى</v>
      </c>
      <c r="W16" s="64" t="s">
        <v>656</v>
      </c>
      <c r="X16" s="69" t="s">
        <v>681</v>
      </c>
      <c r="Y16" s="114" t="s">
        <v>528</v>
      </c>
      <c r="Z16" s="64">
        <f t="shared" ca="1" si="11"/>
        <v>8</v>
      </c>
      <c r="AA16" s="72" t="s">
        <v>325</v>
      </c>
      <c r="AB16" s="73" t="str">
        <f t="shared" si="12"/>
        <v>يوسف محمد على عبداللطيف أحمد</v>
      </c>
      <c r="AC16" s="64">
        <v>31506272201675</v>
      </c>
      <c r="AD16" s="64" t="str">
        <f t="shared" si="13"/>
        <v>ذكر</v>
      </c>
      <c r="AH16" s="64">
        <f t="shared" ref="AH16:AH52" ca="1" si="21">IF(AC16&lt;&gt;"",(DATEDIF((DATE(IF(LEFT(AC16,1)*1=3,20,19)&amp;MID(AC16,2,2),MID(AC16,4,2),MID(AC16,6,2))),NOW(),"Y")),"")</f>
        <v>3</v>
      </c>
      <c r="AJ16" s="67" t="str">
        <f t="shared" si="2"/>
        <v/>
      </c>
      <c r="AL16" s="64" t="str">
        <f t="shared" si="14"/>
        <v/>
      </c>
      <c r="AP16" s="64" t="str">
        <f t="shared" ca="1" si="3"/>
        <v/>
      </c>
      <c r="AQ16" s="68"/>
      <c r="AR16" s="67" t="str">
        <f t="shared" si="4"/>
        <v/>
      </c>
      <c r="AT16" s="64" t="str">
        <f t="shared" si="15"/>
        <v/>
      </c>
      <c r="AX16" s="64" t="str">
        <f t="shared" ca="1" si="16"/>
        <v/>
      </c>
      <c r="AZ16" s="67" t="str">
        <f t="shared" si="5"/>
        <v/>
      </c>
      <c r="BB16" s="64" t="str">
        <f t="shared" si="17"/>
        <v/>
      </c>
      <c r="BF16" s="64" t="str">
        <f t="shared" ca="1" si="18"/>
        <v/>
      </c>
      <c r="BH16" s="109" t="s">
        <v>677</v>
      </c>
      <c r="BK16" s="64" t="str">
        <f t="shared" ca="1" si="19"/>
        <v/>
      </c>
    </row>
    <row r="17" spans="1:63" ht="45" x14ac:dyDescent="0.25">
      <c r="A17" s="92">
        <v>15</v>
      </c>
      <c r="B17" s="64" t="s">
        <v>523</v>
      </c>
      <c r="C17" s="52">
        <v>15</v>
      </c>
      <c r="D17" s="53" t="s">
        <v>581</v>
      </c>
      <c r="E17" s="69">
        <v>26810302200432</v>
      </c>
      <c r="G17" s="53" t="s">
        <v>701</v>
      </c>
      <c r="H17" s="64">
        <v>27701102202465</v>
      </c>
      <c r="I17" s="64">
        <v>3</v>
      </c>
      <c r="J17" s="71">
        <f t="shared" si="20"/>
        <v>5</v>
      </c>
      <c r="K17" s="72" t="s">
        <v>567</v>
      </c>
      <c r="L17" s="67" t="str">
        <f t="shared" si="6"/>
        <v>ايمان شعبان محمد جمعه بدوى</v>
      </c>
      <c r="M17" s="64">
        <v>30012032202066</v>
      </c>
      <c r="N17" s="64" t="str">
        <f t="shared" si="7"/>
        <v>أنثى</v>
      </c>
      <c r="O17" s="64" t="s">
        <v>656</v>
      </c>
      <c r="P17" s="52" t="s">
        <v>711</v>
      </c>
      <c r="Q17" s="70" t="s">
        <v>528</v>
      </c>
      <c r="R17" s="64">
        <f t="shared" ca="1" si="8"/>
        <v>17</v>
      </c>
      <c r="S17" s="72" t="s">
        <v>356</v>
      </c>
      <c r="T17" s="67" t="str">
        <f t="shared" si="9"/>
        <v>ملك شعبان محمد جمعه بدوى</v>
      </c>
      <c r="U17" s="64">
        <v>30702012200683</v>
      </c>
      <c r="V17" s="64" t="str">
        <f t="shared" si="10"/>
        <v>أنثى</v>
      </c>
      <c r="W17" s="64" t="s">
        <v>656</v>
      </c>
      <c r="X17" s="52" t="s">
        <v>702</v>
      </c>
      <c r="Y17" s="114" t="s">
        <v>527</v>
      </c>
      <c r="Z17" s="64">
        <f t="shared" ca="1" si="11"/>
        <v>11</v>
      </c>
      <c r="AA17" s="72" t="s">
        <v>582</v>
      </c>
      <c r="AB17" s="73" t="str">
        <f t="shared" si="12"/>
        <v>رؤيا شعبان محمد جمعه بدوى</v>
      </c>
      <c r="AC17" s="64">
        <v>31109012203462</v>
      </c>
      <c r="AD17" s="64" t="str">
        <f t="shared" si="13"/>
        <v>أنثى</v>
      </c>
      <c r="AE17" s="64" t="s">
        <v>656</v>
      </c>
      <c r="AF17" s="64" t="s">
        <v>702</v>
      </c>
      <c r="AG17" s="64" t="s">
        <v>684</v>
      </c>
      <c r="AH17" s="64">
        <f t="shared" ca="1" si="21"/>
        <v>7</v>
      </c>
      <c r="AJ17" s="67" t="str">
        <f t="shared" si="2"/>
        <v/>
      </c>
      <c r="AL17" s="64" t="str">
        <f t="shared" si="14"/>
        <v/>
      </c>
      <c r="AP17" s="64" t="str">
        <f t="shared" ca="1" si="3"/>
        <v/>
      </c>
      <c r="AQ17" s="68"/>
      <c r="AR17" s="67" t="str">
        <f t="shared" si="4"/>
        <v/>
      </c>
      <c r="AT17" s="64" t="str">
        <f t="shared" si="15"/>
        <v/>
      </c>
      <c r="AX17" s="64" t="str">
        <f t="shared" ca="1" si="16"/>
        <v/>
      </c>
      <c r="AZ17" s="67" t="str">
        <f t="shared" si="5"/>
        <v/>
      </c>
      <c r="BB17" s="64" t="str">
        <f t="shared" si="17"/>
        <v/>
      </c>
      <c r="BF17" s="64" t="str">
        <f t="shared" ca="1" si="18"/>
        <v/>
      </c>
      <c r="BH17" s="109" t="s">
        <v>677</v>
      </c>
      <c r="BK17" s="64" t="str">
        <f t="shared" ca="1" si="19"/>
        <v/>
      </c>
    </row>
    <row r="18" spans="1:63" ht="45" x14ac:dyDescent="0.25">
      <c r="A18" s="92">
        <v>16</v>
      </c>
      <c r="B18" s="64" t="s">
        <v>523</v>
      </c>
      <c r="C18" s="64">
        <v>16</v>
      </c>
      <c r="D18" s="53" t="s">
        <v>584</v>
      </c>
      <c r="E18" s="69">
        <v>28612262200338</v>
      </c>
      <c r="G18" s="53" t="s">
        <v>585</v>
      </c>
      <c r="H18" s="64">
        <v>29006102201326</v>
      </c>
      <c r="I18" s="64">
        <v>1</v>
      </c>
      <c r="J18" s="71">
        <f>IF(K18&lt;&gt;"",COUNTA(S18,AA18,#REF!,K18,G18,D18,AQ18,AY18,BG18),"")</f>
        <v>6</v>
      </c>
      <c r="K18" s="72" t="s">
        <v>326</v>
      </c>
      <c r="L18" s="67" t="str">
        <f t="shared" si="6"/>
        <v>ندى على حسن محمد عبدالفضيل</v>
      </c>
      <c r="M18" s="64">
        <v>31209132200127</v>
      </c>
      <c r="N18" s="64" t="str">
        <f t="shared" si="7"/>
        <v>أنثى</v>
      </c>
      <c r="O18" s="64" t="s">
        <v>656</v>
      </c>
      <c r="P18" s="64" t="s">
        <v>681</v>
      </c>
      <c r="Q18" s="70" t="s">
        <v>688</v>
      </c>
      <c r="R18" s="64">
        <f t="shared" ca="1" si="8"/>
        <v>6</v>
      </c>
      <c r="S18" s="72" t="s">
        <v>427</v>
      </c>
      <c r="T18" s="73" t="str">
        <f>IF(S18&lt;&gt;"",S18&amp;" "&amp; D18,"")</f>
        <v>سلمى على حسن محمد عبدالفضيل</v>
      </c>
      <c r="U18" s="64">
        <v>31309032202543</v>
      </c>
      <c r="V18" s="64" t="str">
        <f>IF(U18&lt;&gt;"",(IF(ISODD(MID(U18,13,1)),"ذكر","أنثى")),"")</f>
        <v>أنثى</v>
      </c>
      <c r="Y18" s="64" t="s">
        <v>558</v>
      </c>
      <c r="Z18" s="64">
        <f ca="1">IF(U18&lt;&gt;"",(DATEDIF((DATE(IF(LEFT(U18,1)*1=3,20,19)&amp;MID(U18,2,2),MID(U18,4,2),MID(U18,6,2))),NOW(),"Y")),"")</f>
        <v>5</v>
      </c>
      <c r="AA18" s="72" t="s">
        <v>586</v>
      </c>
      <c r="AB18" s="67" t="str">
        <f>IF(AA18&lt;&gt;"",AA18&amp;" "&amp; D18,"")</f>
        <v>آدم على حسن محمد عبدالفضيل</v>
      </c>
      <c r="AC18" s="64">
        <v>31612192202594</v>
      </c>
      <c r="AD18" s="64" t="str">
        <f>IF(AC18&lt;&gt;"",(IF(ISODD(MID(AC18,13,1)),"ذكر","أنثى")),"")</f>
        <v>ذكر</v>
      </c>
      <c r="AG18" s="52"/>
      <c r="AH18" s="64">
        <f ca="1">IF(AC18&lt;&gt;"",(DATEDIF((DATE(IF(LEFT(AC18,1)*1=3,20,19)&amp;MID(AC18,2,2),MID(AC18,4,2),MID(AC18,6,2))),NOW(),"Y")),"")</f>
        <v>1</v>
      </c>
      <c r="AI18" s="72" t="s">
        <v>586</v>
      </c>
      <c r="AJ18" s="67" t="str">
        <f t="shared" si="2"/>
        <v>آدم على حسن محمد عبدالفضيل</v>
      </c>
      <c r="AK18" s="64">
        <v>31612192203594</v>
      </c>
      <c r="AL18" s="64" t="str">
        <f>IF(AK18&lt;&gt;"",(IF(ISODD(MID(AK18,13,1)),"ذكر","أنثى")),"")</f>
        <v>ذكر</v>
      </c>
      <c r="AM18" s="69"/>
      <c r="AN18" s="69"/>
      <c r="AP18" s="64">
        <f ca="1">IF(AK18&lt;&gt;"",(DATEDIF((DATE(IF(LEFT(AK18,1)*1=3,20,19)&amp;MID(AK18,2,2),MID(AK18,4,2),MID(AK18,6,2))),NOW(),"Y")),"")</f>
        <v>1</v>
      </c>
      <c r="AQ18" s="68"/>
      <c r="AR18" s="67" t="str">
        <f t="shared" si="4"/>
        <v/>
      </c>
      <c r="AT18" s="64" t="str">
        <f t="shared" si="15"/>
        <v/>
      </c>
      <c r="AX18" s="64" t="str">
        <f t="shared" ca="1" si="16"/>
        <v/>
      </c>
      <c r="AZ18" s="67" t="str">
        <f t="shared" si="5"/>
        <v/>
      </c>
      <c r="BB18" s="64" t="str">
        <f t="shared" si="17"/>
        <v/>
      </c>
      <c r="BF18" s="64" t="str">
        <f t="shared" ca="1" si="18"/>
        <v/>
      </c>
      <c r="BH18" s="109" t="s">
        <v>677</v>
      </c>
      <c r="BK18" s="64" t="str">
        <f t="shared" ca="1" si="19"/>
        <v/>
      </c>
    </row>
    <row r="19" spans="1:63" ht="45" x14ac:dyDescent="0.25">
      <c r="A19" s="92">
        <v>17</v>
      </c>
      <c r="B19" s="64" t="s">
        <v>523</v>
      </c>
      <c r="C19" s="52">
        <v>17</v>
      </c>
      <c r="D19" s="53" t="s">
        <v>587</v>
      </c>
      <c r="E19" s="64">
        <v>27401202200598</v>
      </c>
      <c r="G19" s="53" t="s">
        <v>588</v>
      </c>
      <c r="H19" s="64">
        <v>27907272200201</v>
      </c>
      <c r="I19" s="64">
        <v>3</v>
      </c>
      <c r="J19" s="71">
        <f>IF(K19&lt;&gt;"",COUNTA(S19,AA19,AI18,K19,G19,D19,AQ19,AY19,BG19),"")</f>
        <v>6</v>
      </c>
      <c r="K19" s="72" t="s">
        <v>589</v>
      </c>
      <c r="L19" s="67" t="str">
        <f t="shared" si="6"/>
        <v>أمنية عماد محمد محمد عبدالفضيل</v>
      </c>
      <c r="M19" s="69">
        <v>30308052200368</v>
      </c>
      <c r="N19" s="64" t="str">
        <f t="shared" si="7"/>
        <v>أنثى</v>
      </c>
      <c r="O19" s="69" t="s">
        <v>656</v>
      </c>
      <c r="P19" s="69" t="s">
        <v>689</v>
      </c>
      <c r="Q19" s="70" t="s">
        <v>688</v>
      </c>
      <c r="R19" s="64">
        <f t="shared" ca="1" si="8"/>
        <v>15</v>
      </c>
      <c r="S19" s="72" t="s">
        <v>590</v>
      </c>
      <c r="T19" s="67" t="str">
        <f t="shared" si="9"/>
        <v>أمير عماد محمد محمد عبدالفضيل</v>
      </c>
      <c r="U19" s="64">
        <v>30408132200576</v>
      </c>
      <c r="V19" s="64" t="str">
        <f t="shared" si="10"/>
        <v>ذكر</v>
      </c>
      <c r="W19" s="69" t="s">
        <v>656</v>
      </c>
      <c r="X19" s="69" t="s">
        <v>686</v>
      </c>
      <c r="Y19" s="114" t="s">
        <v>528</v>
      </c>
      <c r="Z19" s="64">
        <f t="shared" ca="1" si="11"/>
        <v>14</v>
      </c>
      <c r="AA19" s="72" t="s">
        <v>591</v>
      </c>
      <c r="AB19" s="73" t="str">
        <f t="shared" si="12"/>
        <v>سهيلة عماد محمد محمد عبدالفضيل</v>
      </c>
      <c r="AC19" s="69">
        <v>31209202201003</v>
      </c>
      <c r="AD19" s="64" t="str">
        <f t="shared" si="13"/>
        <v>أنثى</v>
      </c>
      <c r="AE19" s="69" t="s">
        <v>656</v>
      </c>
      <c r="AF19" s="69" t="s">
        <v>700</v>
      </c>
      <c r="AG19" s="64" t="s">
        <v>680</v>
      </c>
      <c r="AH19" s="64">
        <f t="shared" ca="1" si="21"/>
        <v>6</v>
      </c>
      <c r="AJ19" s="67" t="str">
        <f t="shared" si="2"/>
        <v/>
      </c>
      <c r="AQ19" s="68"/>
      <c r="AR19" s="67" t="str">
        <f t="shared" si="4"/>
        <v/>
      </c>
      <c r="AT19" s="64" t="str">
        <f t="shared" si="15"/>
        <v/>
      </c>
      <c r="AU19" s="76"/>
      <c r="AV19" s="76"/>
      <c r="AX19" s="64" t="str">
        <f t="shared" ca="1" si="16"/>
        <v/>
      </c>
      <c r="AZ19" s="67" t="str">
        <f t="shared" si="5"/>
        <v/>
      </c>
      <c r="BB19" s="64" t="str">
        <f t="shared" si="17"/>
        <v/>
      </c>
      <c r="BC19" s="76"/>
      <c r="BD19" s="76"/>
      <c r="BF19" s="64" t="str">
        <f t="shared" ca="1" si="18"/>
        <v/>
      </c>
      <c r="BH19" s="109" t="s">
        <v>677</v>
      </c>
      <c r="BK19" s="64" t="str">
        <f t="shared" ca="1" si="19"/>
        <v/>
      </c>
    </row>
    <row r="20" spans="1:63" ht="60" x14ac:dyDescent="0.25">
      <c r="A20" s="92">
        <v>18</v>
      </c>
      <c r="B20" s="64" t="s">
        <v>523</v>
      </c>
      <c r="C20" s="52">
        <v>18</v>
      </c>
      <c r="D20" s="53" t="s">
        <v>592</v>
      </c>
      <c r="E20" s="64">
        <v>28001282200475</v>
      </c>
      <c r="G20" s="53" t="s">
        <v>593</v>
      </c>
      <c r="H20" s="64">
        <v>28502052300241</v>
      </c>
      <c r="I20" s="64">
        <v>4</v>
      </c>
      <c r="J20" s="71">
        <f t="shared" si="20"/>
        <v>6</v>
      </c>
      <c r="K20" s="72" t="s">
        <v>541</v>
      </c>
      <c r="L20" s="67" t="str">
        <f t="shared" si="6"/>
        <v>أحمد وليد حسن حسن عبدالمنعم محمد</v>
      </c>
      <c r="M20" s="64">
        <v>30602252202514</v>
      </c>
      <c r="N20" s="64" t="str">
        <f t="shared" si="7"/>
        <v>ذكر</v>
      </c>
      <c r="O20" s="64" t="s">
        <v>657</v>
      </c>
      <c r="P20" s="64" t="s">
        <v>686</v>
      </c>
      <c r="Q20" s="70" t="s">
        <v>687</v>
      </c>
      <c r="R20" s="64">
        <f t="shared" ca="1" si="8"/>
        <v>12</v>
      </c>
      <c r="S20" s="72" t="s">
        <v>306</v>
      </c>
      <c r="T20" s="67" t="str">
        <f t="shared" si="9"/>
        <v>محمد وليد حسن حسن عبدالمنعم محمد</v>
      </c>
      <c r="U20" s="64">
        <v>30707012200499</v>
      </c>
      <c r="V20" s="64" t="str">
        <f t="shared" si="10"/>
        <v>ذكر</v>
      </c>
      <c r="W20" s="64" t="s">
        <v>656</v>
      </c>
      <c r="X20" s="64" t="s">
        <v>681</v>
      </c>
      <c r="Y20" s="114" t="s">
        <v>527</v>
      </c>
      <c r="Z20" s="64">
        <f t="shared" ca="1" si="11"/>
        <v>11</v>
      </c>
      <c r="AA20" s="72" t="s">
        <v>325</v>
      </c>
      <c r="AB20" s="73" t="str">
        <f t="shared" si="12"/>
        <v>يوسف وليد حسن حسن عبدالمنعم محمد</v>
      </c>
      <c r="AC20" s="64">
        <v>31110082201074</v>
      </c>
      <c r="AD20" s="64" t="str">
        <f t="shared" si="13"/>
        <v>ذكر</v>
      </c>
      <c r="AE20" s="64" t="s">
        <v>656</v>
      </c>
      <c r="AF20" s="64" t="s">
        <v>681</v>
      </c>
      <c r="AG20" s="64" t="s">
        <v>680</v>
      </c>
      <c r="AH20" s="64">
        <f t="shared" ca="1" si="21"/>
        <v>7</v>
      </c>
      <c r="AI20" s="72" t="s">
        <v>355</v>
      </c>
      <c r="AJ20" s="67" t="str">
        <f t="shared" si="2"/>
        <v>منى وليد حسن حسن عبدالمنعم محمد</v>
      </c>
      <c r="AK20" s="64">
        <v>31214302200369</v>
      </c>
      <c r="AL20" s="64" t="str">
        <f t="shared" si="14"/>
        <v>أنثى</v>
      </c>
      <c r="AO20" s="64" t="s">
        <v>558</v>
      </c>
      <c r="AP20" s="64">
        <f t="shared" ca="1" si="3"/>
        <v>5</v>
      </c>
      <c r="AQ20" s="68"/>
      <c r="AR20" s="67" t="str">
        <f t="shared" si="4"/>
        <v/>
      </c>
      <c r="AT20" s="64" t="str">
        <f t="shared" si="15"/>
        <v/>
      </c>
      <c r="AX20" s="64" t="str">
        <f t="shared" ca="1" si="16"/>
        <v/>
      </c>
      <c r="AZ20" s="67" t="str">
        <f t="shared" si="5"/>
        <v/>
      </c>
      <c r="BB20" s="64" t="str">
        <f t="shared" si="17"/>
        <v/>
      </c>
      <c r="BF20" s="64" t="str">
        <f t="shared" ca="1" si="18"/>
        <v/>
      </c>
      <c r="BH20" s="109" t="s">
        <v>677</v>
      </c>
      <c r="BK20" s="64" t="str">
        <f t="shared" ca="1" si="19"/>
        <v/>
      </c>
    </row>
    <row r="21" spans="1:63" ht="45" x14ac:dyDescent="0.25">
      <c r="A21" s="92">
        <v>19</v>
      </c>
      <c r="B21" s="64" t="s">
        <v>523</v>
      </c>
      <c r="C21" s="64">
        <v>19</v>
      </c>
      <c r="D21" s="53" t="s">
        <v>594</v>
      </c>
      <c r="E21" s="64">
        <v>28103152200454</v>
      </c>
      <c r="G21" s="53" t="s">
        <v>595</v>
      </c>
      <c r="H21" s="64">
        <v>2830672200206</v>
      </c>
      <c r="I21" s="64">
        <v>2</v>
      </c>
      <c r="J21" s="71">
        <f t="shared" si="20"/>
        <v>4</v>
      </c>
      <c r="K21" s="72" t="s">
        <v>439</v>
      </c>
      <c r="L21" s="67" t="str">
        <f t="shared" si="6"/>
        <v>حنين حاتم محمد محمد عبدالفضيل</v>
      </c>
      <c r="M21" s="64">
        <v>3120706220067</v>
      </c>
      <c r="N21" s="64" t="str">
        <f t="shared" si="7"/>
        <v>ذكر</v>
      </c>
      <c r="O21" s="64" t="s">
        <v>656</v>
      </c>
      <c r="P21" s="64" t="s">
        <v>681</v>
      </c>
      <c r="Q21" s="70" t="s">
        <v>688</v>
      </c>
      <c r="R21" s="64">
        <f t="shared" ca="1" si="8"/>
        <v>6</v>
      </c>
      <c r="S21" s="92" t="s">
        <v>596</v>
      </c>
      <c r="T21" s="73" t="str">
        <f t="shared" si="9"/>
        <v>سعاد حاتم محمد محمد عبدالفضيل</v>
      </c>
      <c r="U21" s="69">
        <v>30911042201461</v>
      </c>
      <c r="V21" s="69" t="str">
        <f t="shared" si="10"/>
        <v>أنثى</v>
      </c>
      <c r="W21" s="76" t="s">
        <v>656</v>
      </c>
      <c r="X21" s="76"/>
      <c r="Y21" s="160" t="s">
        <v>693</v>
      </c>
      <c r="Z21" s="76">
        <f t="shared" ca="1" si="11"/>
        <v>9</v>
      </c>
      <c r="AB21" s="73" t="str">
        <f t="shared" si="12"/>
        <v/>
      </c>
      <c r="AD21" s="64" t="str">
        <f t="shared" si="13"/>
        <v/>
      </c>
      <c r="AH21" s="64" t="str">
        <f t="shared" ca="1" si="21"/>
        <v/>
      </c>
      <c r="AJ21" s="67" t="str">
        <f t="shared" si="2"/>
        <v/>
      </c>
      <c r="AL21" s="64" t="str">
        <f t="shared" si="14"/>
        <v/>
      </c>
      <c r="AP21" s="64" t="str">
        <f t="shared" ca="1" si="3"/>
        <v/>
      </c>
      <c r="AQ21" s="68"/>
      <c r="AR21" s="67" t="str">
        <f t="shared" si="4"/>
        <v/>
      </c>
      <c r="AT21" s="64" t="str">
        <f t="shared" si="15"/>
        <v/>
      </c>
      <c r="AX21" s="64" t="str">
        <f t="shared" ca="1" si="16"/>
        <v/>
      </c>
      <c r="AZ21" s="67" t="str">
        <f t="shared" si="5"/>
        <v/>
      </c>
      <c r="BB21" s="64" t="str">
        <f t="shared" si="17"/>
        <v/>
      </c>
      <c r="BF21" s="64" t="str">
        <f t="shared" ca="1" si="18"/>
        <v/>
      </c>
      <c r="BH21" s="109" t="s">
        <v>677</v>
      </c>
      <c r="BK21" s="64" t="str">
        <f t="shared" ca="1" si="19"/>
        <v/>
      </c>
    </row>
    <row r="22" spans="1:63" ht="45" x14ac:dyDescent="0.25">
      <c r="A22" s="92">
        <v>20</v>
      </c>
      <c r="B22" s="64" t="s">
        <v>523</v>
      </c>
      <c r="C22" s="52">
        <v>20</v>
      </c>
      <c r="D22" s="53" t="s">
        <v>597</v>
      </c>
      <c r="E22" s="64">
        <v>28501092200498</v>
      </c>
      <c r="G22" s="53" t="s">
        <v>598</v>
      </c>
      <c r="H22" s="64">
        <v>28807142200283</v>
      </c>
      <c r="I22" s="64">
        <v>3</v>
      </c>
      <c r="J22" s="71">
        <f t="shared" si="20"/>
        <v>6</v>
      </c>
      <c r="K22" s="72" t="s">
        <v>599</v>
      </c>
      <c r="L22" s="67" t="str">
        <f t="shared" si="6"/>
        <v>شريف خليل شريف محمد شحاتة</v>
      </c>
      <c r="M22" s="64">
        <v>30801292201831</v>
      </c>
      <c r="N22" s="64" t="str">
        <f t="shared" si="7"/>
        <v>ذكر</v>
      </c>
      <c r="O22" s="64" t="s">
        <v>657</v>
      </c>
      <c r="P22" s="64" t="s">
        <v>681</v>
      </c>
      <c r="Q22" s="70" t="s">
        <v>690</v>
      </c>
      <c r="R22" s="64">
        <f t="shared" ca="1" si="8"/>
        <v>10</v>
      </c>
      <c r="S22" s="72" t="s">
        <v>600</v>
      </c>
      <c r="T22" s="67" t="str">
        <f t="shared" si="9"/>
        <v>تقوى خليل شريف محمد شحاتة</v>
      </c>
      <c r="U22" s="64">
        <v>31004082201444</v>
      </c>
      <c r="V22" s="64" t="str">
        <f t="shared" si="10"/>
        <v>أنثى</v>
      </c>
      <c r="W22" s="64" t="s">
        <v>656</v>
      </c>
      <c r="X22" s="64" t="s">
        <v>694</v>
      </c>
      <c r="Y22" s="114" t="s">
        <v>528</v>
      </c>
      <c r="Z22" s="64">
        <f t="shared" ca="1" si="11"/>
        <v>8</v>
      </c>
      <c r="AA22" s="72" t="s">
        <v>286</v>
      </c>
      <c r="AB22" s="73" t="str">
        <f t="shared" si="12"/>
        <v>حسن خليل شريف محمد شحاتة</v>
      </c>
      <c r="AC22" s="64">
        <v>31207082200233</v>
      </c>
      <c r="AD22" s="64" t="str">
        <f t="shared" si="13"/>
        <v>ذكر</v>
      </c>
      <c r="AE22" s="64" t="s">
        <v>656</v>
      </c>
      <c r="AF22" s="64" t="s">
        <v>700</v>
      </c>
      <c r="AG22" s="64" t="s">
        <v>680</v>
      </c>
      <c r="AH22" s="64">
        <f t="shared" ca="1" si="21"/>
        <v>6</v>
      </c>
      <c r="AI22" s="72" t="s">
        <v>601</v>
      </c>
      <c r="AJ22" s="67" t="str">
        <f t="shared" si="2"/>
        <v>بثينة خليل شريف محمد شحاتة</v>
      </c>
      <c r="AK22" s="64">
        <v>31606122202287</v>
      </c>
      <c r="AL22" s="64" t="str">
        <f t="shared" si="14"/>
        <v>أنثى</v>
      </c>
      <c r="AP22" s="64">
        <f t="shared" ca="1" si="3"/>
        <v>2</v>
      </c>
      <c r="AQ22" s="68"/>
      <c r="AR22" s="67" t="str">
        <f t="shared" si="4"/>
        <v/>
      </c>
      <c r="AT22" s="64" t="str">
        <f t="shared" si="15"/>
        <v/>
      </c>
      <c r="AX22" s="64" t="str">
        <f t="shared" ca="1" si="16"/>
        <v/>
      </c>
      <c r="AZ22" s="67" t="str">
        <f t="shared" si="5"/>
        <v/>
      </c>
      <c r="BB22" s="64" t="str">
        <f t="shared" si="17"/>
        <v/>
      </c>
      <c r="BF22" s="64" t="str">
        <f t="shared" ca="1" si="18"/>
        <v/>
      </c>
      <c r="BH22" s="109" t="s">
        <v>677</v>
      </c>
      <c r="BK22" s="64" t="str">
        <f t="shared" ca="1" si="19"/>
        <v/>
      </c>
    </row>
    <row r="23" spans="1:63" ht="60" x14ac:dyDescent="0.25">
      <c r="A23" s="92">
        <v>21</v>
      </c>
      <c r="B23" s="64" t="s">
        <v>523</v>
      </c>
      <c r="C23" s="52">
        <v>21</v>
      </c>
      <c r="D23" s="53" t="s">
        <v>703</v>
      </c>
      <c r="E23" s="64">
        <v>27309012200431</v>
      </c>
      <c r="G23" s="53" t="s">
        <v>604</v>
      </c>
      <c r="H23" s="64">
        <v>27807102201429</v>
      </c>
      <c r="I23" s="64">
        <v>4</v>
      </c>
      <c r="J23" s="71">
        <f t="shared" si="20"/>
        <v>7</v>
      </c>
      <c r="K23" s="72" t="s">
        <v>306</v>
      </c>
      <c r="L23" s="67" t="str">
        <f t="shared" si="6"/>
        <v>محمد عباس محمد عبدالتواب ابراهيم</v>
      </c>
      <c r="M23" s="76"/>
      <c r="N23" s="64" t="str">
        <f t="shared" si="7"/>
        <v/>
      </c>
      <c r="O23" s="64" t="s">
        <v>656</v>
      </c>
      <c r="P23" s="64" t="s">
        <v>681</v>
      </c>
      <c r="Q23" s="70" t="s">
        <v>690</v>
      </c>
      <c r="R23" s="64" t="str">
        <f t="shared" ca="1" si="8"/>
        <v/>
      </c>
      <c r="S23" s="72" t="s">
        <v>602</v>
      </c>
      <c r="T23" s="67" t="str">
        <f t="shared" si="9"/>
        <v>نورا عباس محمد عبدالتواب ابراهيم</v>
      </c>
      <c r="U23" s="69">
        <v>30311022201085</v>
      </c>
      <c r="V23" s="64" t="str">
        <f t="shared" si="10"/>
        <v>أنثى</v>
      </c>
      <c r="W23" s="64" t="s">
        <v>657</v>
      </c>
      <c r="X23" s="64" t="s">
        <v>683</v>
      </c>
      <c r="Y23" s="114" t="s">
        <v>680</v>
      </c>
      <c r="Z23" s="64">
        <f t="shared" ca="1" si="11"/>
        <v>15</v>
      </c>
      <c r="AA23" s="72" t="s">
        <v>333</v>
      </c>
      <c r="AB23" s="73" t="str">
        <f t="shared" si="12"/>
        <v>أسماء عباس محمد عبدالتواب ابراهيم</v>
      </c>
      <c r="AC23" s="69">
        <v>30101162210149</v>
      </c>
      <c r="AD23" s="64" t="str">
        <f t="shared" si="13"/>
        <v>أنثى</v>
      </c>
      <c r="AE23" s="64" t="s">
        <v>657</v>
      </c>
      <c r="AF23" s="64" t="s">
        <v>683</v>
      </c>
      <c r="AG23" s="64" t="s">
        <v>528</v>
      </c>
      <c r="AH23" s="64">
        <f t="shared" ca="1" si="21"/>
        <v>17</v>
      </c>
      <c r="AI23" s="72" t="s">
        <v>603</v>
      </c>
      <c r="AJ23" s="67" t="str">
        <f t="shared" si="2"/>
        <v>فريدة عباس محمد عبدالتواب ابراهيم</v>
      </c>
      <c r="AL23" s="64" t="str">
        <f t="shared" si="14"/>
        <v/>
      </c>
      <c r="AP23" s="64" t="s">
        <v>605</v>
      </c>
      <c r="AQ23" s="68" t="s">
        <v>541</v>
      </c>
      <c r="AR23" s="67" t="str">
        <f t="shared" si="4"/>
        <v>أحمد عباس محمد عبدالتواب ابراهيم</v>
      </c>
      <c r="AT23" s="64" t="str">
        <f t="shared" si="15"/>
        <v/>
      </c>
      <c r="AX23" s="64" t="str">
        <f t="shared" ca="1" si="16"/>
        <v/>
      </c>
      <c r="AZ23" s="67" t="str">
        <f t="shared" si="5"/>
        <v/>
      </c>
      <c r="BB23" s="64" t="str">
        <f t="shared" si="17"/>
        <v/>
      </c>
      <c r="BF23" s="64" t="str">
        <f t="shared" ca="1" si="18"/>
        <v/>
      </c>
      <c r="BH23" s="109" t="s">
        <v>677</v>
      </c>
      <c r="BK23" s="64" t="str">
        <f t="shared" ca="1" si="19"/>
        <v/>
      </c>
    </row>
    <row r="24" spans="1:63" ht="60" x14ac:dyDescent="0.25">
      <c r="A24" s="92">
        <v>22</v>
      </c>
      <c r="B24" s="64" t="s">
        <v>523</v>
      </c>
      <c r="C24" s="64">
        <v>22</v>
      </c>
      <c r="D24" s="53" t="s">
        <v>606</v>
      </c>
      <c r="E24" s="64">
        <v>28801012201034</v>
      </c>
      <c r="G24" s="53" t="s">
        <v>607</v>
      </c>
      <c r="H24" s="64">
        <v>28905202202886</v>
      </c>
      <c r="I24" s="64">
        <v>2</v>
      </c>
      <c r="J24" s="71">
        <f t="shared" si="20"/>
        <v>5</v>
      </c>
      <c r="K24" s="72" t="s">
        <v>325</v>
      </c>
      <c r="L24" s="67" t="str">
        <f t="shared" si="6"/>
        <v>يوسف محمود محمد حسين إسماعيل</v>
      </c>
      <c r="M24" s="64">
        <v>31104282200595</v>
      </c>
      <c r="N24" s="64" t="str">
        <f t="shared" si="7"/>
        <v>ذكر</v>
      </c>
      <c r="O24" s="64" t="s">
        <v>656</v>
      </c>
      <c r="P24" s="64" t="s">
        <v>681</v>
      </c>
      <c r="Q24" s="70" t="s">
        <v>684</v>
      </c>
      <c r="R24" s="64">
        <f t="shared" ca="1" si="8"/>
        <v>7</v>
      </c>
      <c r="S24" s="72" t="s">
        <v>608</v>
      </c>
      <c r="T24" s="67" t="str">
        <f t="shared" si="9"/>
        <v>أصالة محمود محمد حسين إسماعيل</v>
      </c>
      <c r="U24" s="64">
        <v>30908232200665</v>
      </c>
      <c r="V24" s="64" t="str">
        <f t="shared" si="10"/>
        <v>أنثى</v>
      </c>
      <c r="W24" s="64" t="s">
        <v>656</v>
      </c>
      <c r="X24" s="64" t="s">
        <v>681</v>
      </c>
      <c r="Y24" s="114" t="s">
        <v>693</v>
      </c>
      <c r="Z24" s="64">
        <f t="shared" ca="1" si="11"/>
        <v>9</v>
      </c>
      <c r="AA24" s="72" t="s">
        <v>589</v>
      </c>
      <c r="AB24" s="73" t="str">
        <f t="shared" si="12"/>
        <v>أمنية محمود محمد حسين إسماعيل</v>
      </c>
      <c r="AC24" s="64">
        <v>31212022200343</v>
      </c>
      <c r="AD24" s="64" t="str">
        <f t="shared" si="13"/>
        <v>أنثى</v>
      </c>
      <c r="AG24" s="64" t="s">
        <v>558</v>
      </c>
      <c r="AH24" s="64">
        <f t="shared" ca="1" si="21"/>
        <v>5</v>
      </c>
      <c r="AJ24" s="67" t="str">
        <f t="shared" si="2"/>
        <v/>
      </c>
      <c r="AL24" s="64" t="str">
        <f t="shared" si="14"/>
        <v/>
      </c>
      <c r="AP24" s="64" t="str">
        <f t="shared" ca="1" si="3"/>
        <v/>
      </c>
      <c r="AQ24" s="68"/>
      <c r="AR24" s="67" t="str">
        <f t="shared" si="4"/>
        <v/>
      </c>
      <c r="AT24" s="64" t="str">
        <f t="shared" si="15"/>
        <v/>
      </c>
      <c r="AX24" s="64" t="str">
        <f t="shared" ca="1" si="16"/>
        <v/>
      </c>
      <c r="AZ24" s="67" t="str">
        <f t="shared" si="5"/>
        <v/>
      </c>
      <c r="BB24" s="64" t="str">
        <f t="shared" si="17"/>
        <v/>
      </c>
      <c r="BF24" s="64" t="str">
        <f t="shared" ca="1" si="18"/>
        <v/>
      </c>
      <c r="BH24" s="109" t="s">
        <v>677</v>
      </c>
      <c r="BK24" s="64" t="str">
        <f t="shared" ca="1" si="19"/>
        <v/>
      </c>
    </row>
    <row r="25" spans="1:63" ht="30" x14ac:dyDescent="0.25">
      <c r="A25" s="92">
        <v>23</v>
      </c>
      <c r="B25" s="64" t="s">
        <v>523</v>
      </c>
      <c r="C25" s="52">
        <v>23</v>
      </c>
      <c r="D25" s="53" t="s">
        <v>714</v>
      </c>
      <c r="G25" s="53" t="s">
        <v>715</v>
      </c>
      <c r="I25" s="69">
        <v>2</v>
      </c>
      <c r="J25" s="71">
        <v>3</v>
      </c>
      <c r="K25" s="72" t="s">
        <v>717</v>
      </c>
      <c r="L25" s="67" t="str">
        <f t="shared" si="6"/>
        <v>ربيع شكرى سعيد شكرى</v>
      </c>
      <c r="M25" s="64">
        <v>30508082200213</v>
      </c>
      <c r="N25" s="64" t="str">
        <f t="shared" si="7"/>
        <v>ذكر</v>
      </c>
      <c r="O25" s="64" t="s">
        <v>656</v>
      </c>
      <c r="P25" s="64" t="s">
        <v>686</v>
      </c>
      <c r="Q25" s="70" t="s">
        <v>684</v>
      </c>
      <c r="R25" s="64">
        <f t="shared" ca="1" si="8"/>
        <v>13</v>
      </c>
      <c r="S25" s="72" t="s">
        <v>306</v>
      </c>
      <c r="T25" s="67" t="str">
        <f t="shared" si="9"/>
        <v>محمد شكرى سعيد شكرى</v>
      </c>
      <c r="U25" s="64">
        <v>30910102201419</v>
      </c>
      <c r="V25" s="64" t="str">
        <f t="shared" si="10"/>
        <v>ذكر</v>
      </c>
      <c r="W25" s="64" t="s">
        <v>656</v>
      </c>
      <c r="X25" s="64" t="s">
        <v>681</v>
      </c>
      <c r="Y25" s="114" t="s">
        <v>528</v>
      </c>
      <c r="Z25" s="64">
        <f t="shared" ca="1" si="11"/>
        <v>9</v>
      </c>
      <c r="AB25" s="73" t="str">
        <f t="shared" si="12"/>
        <v/>
      </c>
      <c r="AD25" s="64" t="str">
        <f t="shared" si="13"/>
        <v/>
      </c>
      <c r="AH25" s="64" t="str">
        <f t="shared" ca="1" si="21"/>
        <v/>
      </c>
      <c r="AJ25" s="67" t="str">
        <f t="shared" si="2"/>
        <v/>
      </c>
      <c r="AL25" s="64" t="str">
        <f t="shared" si="14"/>
        <v/>
      </c>
      <c r="AP25" s="64" t="str">
        <f t="shared" ca="1" si="3"/>
        <v/>
      </c>
      <c r="AQ25" s="68"/>
      <c r="AR25" s="67" t="str">
        <f t="shared" si="4"/>
        <v/>
      </c>
      <c r="AT25" s="64" t="str">
        <f t="shared" si="15"/>
        <v/>
      </c>
      <c r="AX25" s="64" t="str">
        <f t="shared" ca="1" si="16"/>
        <v/>
      </c>
      <c r="AZ25" s="67" t="str">
        <f t="shared" si="5"/>
        <v/>
      </c>
      <c r="BB25" s="64" t="str">
        <f t="shared" si="17"/>
        <v/>
      </c>
      <c r="BF25" s="64" t="str">
        <f t="shared" ca="1" si="18"/>
        <v/>
      </c>
      <c r="BH25" s="109" t="s">
        <v>678</v>
      </c>
      <c r="BI25" s="114" t="s">
        <v>716</v>
      </c>
      <c r="BK25" s="64">
        <v>25703262200341</v>
      </c>
    </row>
    <row r="26" spans="1:63" ht="45" x14ac:dyDescent="0.25">
      <c r="A26" s="92">
        <v>24</v>
      </c>
      <c r="B26" s="64" t="s">
        <v>523</v>
      </c>
      <c r="C26" s="52">
        <v>24</v>
      </c>
      <c r="D26" s="53" t="s">
        <v>610</v>
      </c>
      <c r="E26" s="64">
        <v>28204112200291</v>
      </c>
      <c r="G26" s="53" t="s">
        <v>611</v>
      </c>
      <c r="H26" s="64">
        <v>27709042201325</v>
      </c>
      <c r="I26" s="64">
        <v>2</v>
      </c>
      <c r="J26" s="71">
        <f t="shared" si="20"/>
        <v>7</v>
      </c>
      <c r="K26" s="72" t="s">
        <v>612</v>
      </c>
      <c r="L26" s="67" t="str">
        <f t="shared" si="6"/>
        <v>نرمين صفوت ربيع حنفى عبدالفضيل</v>
      </c>
      <c r="M26" s="69">
        <v>30504182201424</v>
      </c>
      <c r="N26" s="64" t="str">
        <f t="shared" si="7"/>
        <v>أنثى</v>
      </c>
      <c r="O26" s="69" t="s">
        <v>656</v>
      </c>
      <c r="P26" s="69" t="s">
        <v>686</v>
      </c>
      <c r="Q26" s="70" t="s">
        <v>687</v>
      </c>
      <c r="R26" s="64">
        <f t="shared" ca="1" si="8"/>
        <v>13</v>
      </c>
      <c r="S26" s="72" t="s">
        <v>602</v>
      </c>
      <c r="T26" s="67" t="str">
        <f t="shared" si="9"/>
        <v>نورا صفوت ربيع حنفى عبدالفضيل</v>
      </c>
      <c r="U26" s="64">
        <v>30903162201888</v>
      </c>
      <c r="V26" s="64" t="str">
        <f t="shared" si="10"/>
        <v>أنثى</v>
      </c>
      <c r="W26" s="69" t="s">
        <v>656</v>
      </c>
      <c r="X26" s="69" t="s">
        <v>681</v>
      </c>
      <c r="Y26" s="114" t="s">
        <v>528</v>
      </c>
      <c r="Z26" s="64">
        <f t="shared" ca="1" si="11"/>
        <v>9</v>
      </c>
      <c r="AA26" s="68" t="s">
        <v>614</v>
      </c>
      <c r="AB26" s="67" t="str">
        <f>IF(AA26&lt;&gt;"",AA26&amp;" "&amp; D26,"")</f>
        <v>فرح صفوت ربيع حنفى عبدالفضيل</v>
      </c>
      <c r="AC26" s="64">
        <v>31301212201209</v>
      </c>
      <c r="AD26" s="64" t="str">
        <f>IF(AC26&lt;&gt;"",(IF(ISODD(MID(AC26,13,1)),"ذكر","أنثى")),"")</f>
        <v>أنثى</v>
      </c>
      <c r="AE26" s="76"/>
      <c r="AF26" s="76"/>
      <c r="AG26" s="53" t="s">
        <v>558</v>
      </c>
      <c r="AH26" s="64">
        <f ca="1">IF(AC26&lt;&gt;"",(DATEDIF((DATE(IF(LEFT(AC26,1)*1=3,20,19)&amp;MID(AC26,2,2),MID(AC26,4,2),MID(AC26,6,2))),NOW(),"Y")),"")</f>
        <v>5</v>
      </c>
      <c r="AI26" s="72" t="s">
        <v>613</v>
      </c>
      <c r="AJ26" s="67" t="str">
        <f t="shared" si="2"/>
        <v>رضا صفوت ربيع حنفى عبدالفضيل</v>
      </c>
      <c r="AK26" s="64">
        <v>31508012202662</v>
      </c>
      <c r="AL26" s="64" t="str">
        <f t="shared" si="14"/>
        <v>أنثى</v>
      </c>
      <c r="AM26" s="76"/>
      <c r="AN26" s="76"/>
      <c r="AO26" s="64" t="s">
        <v>558</v>
      </c>
      <c r="AP26" s="64">
        <f t="shared" ca="1" si="3"/>
        <v>3</v>
      </c>
      <c r="AQ26" s="72" t="s">
        <v>567</v>
      </c>
      <c r="AR26" s="73" t="str">
        <f>IF(AQ26&lt;&gt;"",AQ26&amp;" "&amp; D26,"")</f>
        <v>ايمان صفوت ربيع حنفى عبدالفضيل</v>
      </c>
      <c r="AS26" s="64">
        <v>31705172200429</v>
      </c>
      <c r="AT26" s="64" t="str">
        <f>IF(AS26&lt;&gt;"",(IF(ISODD(MID(AS26,13,1)),"ذكر","أنثى")),"")</f>
        <v>أنثى</v>
      </c>
      <c r="AU26" s="76"/>
      <c r="AV26" s="76"/>
      <c r="AW26" s="64"/>
      <c r="AX26" s="64">
        <f ca="1">IF(AS26&lt;&gt;"",(DATEDIF((DATE(IF(LEFT(AS26,1)*1=3,20,19)&amp;MID(AS26,2,2),MID(AS26,4,2),MID(AS26,6,2))),NOW(),"Y")),"")</f>
        <v>1</v>
      </c>
      <c r="BH26" s="109" t="s">
        <v>677</v>
      </c>
      <c r="BK26" s="64" t="str">
        <f t="shared" ca="1" si="19"/>
        <v/>
      </c>
    </row>
    <row r="27" spans="1:63" ht="45" x14ac:dyDescent="0.25">
      <c r="A27" s="92">
        <v>25</v>
      </c>
      <c r="B27" s="64" t="s">
        <v>523</v>
      </c>
      <c r="C27" s="64">
        <v>25</v>
      </c>
      <c r="D27" s="53" t="s">
        <v>615</v>
      </c>
      <c r="E27" s="64">
        <v>28409272200476</v>
      </c>
      <c r="G27" s="53" t="s">
        <v>617</v>
      </c>
      <c r="I27" s="64">
        <v>2</v>
      </c>
      <c r="J27" s="71">
        <f t="shared" si="20"/>
        <v>6</v>
      </c>
      <c r="K27" s="72" t="s">
        <v>305</v>
      </c>
      <c r="L27" s="67" t="str">
        <f t="shared" si="6"/>
        <v>مريم علاء سعدالدين حسين عرفات</v>
      </c>
      <c r="M27" s="64">
        <v>31102282200541</v>
      </c>
      <c r="N27" s="64" t="str">
        <f t="shared" si="7"/>
        <v>أنثى</v>
      </c>
      <c r="O27" s="64" t="s">
        <v>656</v>
      </c>
      <c r="P27" s="64" t="s">
        <v>681</v>
      </c>
      <c r="Q27" s="70" t="s">
        <v>687</v>
      </c>
      <c r="R27" s="64">
        <f t="shared" ca="1" si="8"/>
        <v>7</v>
      </c>
      <c r="S27" s="72" t="s">
        <v>356</v>
      </c>
      <c r="T27" s="67" t="str">
        <f t="shared" si="9"/>
        <v>ملك علاء سعدالدين حسين عرفات</v>
      </c>
      <c r="U27" s="64">
        <v>31207052200409</v>
      </c>
      <c r="V27" s="64" t="str">
        <f t="shared" si="10"/>
        <v>أنثى</v>
      </c>
      <c r="W27" s="64" t="s">
        <v>656</v>
      </c>
      <c r="X27" s="64" t="s">
        <v>681</v>
      </c>
      <c r="Y27" s="114" t="s">
        <v>680</v>
      </c>
      <c r="Z27" s="64">
        <f t="shared" ca="1" si="11"/>
        <v>6</v>
      </c>
      <c r="AA27" s="72" t="s">
        <v>280</v>
      </c>
      <c r="AB27" s="73" t="str">
        <f t="shared" si="12"/>
        <v>عمرو علاء سعدالدين حسين عرفات</v>
      </c>
      <c r="AD27" s="64" t="str">
        <f t="shared" si="13"/>
        <v/>
      </c>
      <c r="AF27" s="64" t="s">
        <v>558</v>
      </c>
      <c r="AH27" s="64" t="s">
        <v>718</v>
      </c>
      <c r="AI27" s="72" t="s">
        <v>616</v>
      </c>
      <c r="AJ27" s="67" t="str">
        <f t="shared" si="2"/>
        <v>منار علاء سعدالدين حسين عرفات</v>
      </c>
      <c r="AL27" s="64" t="str">
        <f t="shared" si="14"/>
        <v/>
      </c>
      <c r="AP27" s="64" t="s">
        <v>605</v>
      </c>
      <c r="AQ27" s="68"/>
      <c r="AR27" s="67" t="str">
        <f t="shared" si="4"/>
        <v/>
      </c>
      <c r="AT27" s="64" t="str">
        <f t="shared" si="15"/>
        <v/>
      </c>
      <c r="AX27" s="64" t="str">
        <f t="shared" ca="1" si="16"/>
        <v/>
      </c>
      <c r="AZ27" s="67" t="str">
        <f t="shared" si="5"/>
        <v/>
      </c>
      <c r="BB27" s="64" t="str">
        <f t="shared" si="17"/>
        <v/>
      </c>
      <c r="BF27" s="64" t="str">
        <f t="shared" ca="1" si="18"/>
        <v/>
      </c>
      <c r="BH27" s="109" t="s">
        <v>677</v>
      </c>
      <c r="BK27" s="64" t="str">
        <f t="shared" ca="1" si="19"/>
        <v/>
      </c>
    </row>
    <row r="28" spans="1:63" ht="45" x14ac:dyDescent="0.25">
      <c r="A28" s="92">
        <v>26</v>
      </c>
      <c r="B28" s="64" t="s">
        <v>523</v>
      </c>
      <c r="C28" s="52">
        <v>26</v>
      </c>
      <c r="D28" s="53" t="s">
        <v>618</v>
      </c>
      <c r="E28" s="64">
        <v>27906242200676</v>
      </c>
      <c r="G28" s="53" t="s">
        <v>619</v>
      </c>
      <c r="H28" s="64">
        <v>28512232200207</v>
      </c>
      <c r="I28" s="64">
        <v>2</v>
      </c>
      <c r="J28" s="71">
        <f t="shared" si="20"/>
        <v>5</v>
      </c>
      <c r="K28" s="72" t="s">
        <v>541</v>
      </c>
      <c r="L28" s="67" t="str">
        <f t="shared" si="6"/>
        <v>أحمد محمد سيد قطب عبدالرحمن</v>
      </c>
      <c r="M28" s="64">
        <v>31004052201539</v>
      </c>
      <c r="N28" s="64" t="str">
        <f t="shared" si="7"/>
        <v>ذكر</v>
      </c>
      <c r="O28" s="64" t="s">
        <v>656</v>
      </c>
      <c r="P28" s="64" t="s">
        <v>681</v>
      </c>
      <c r="Q28" s="70" t="s">
        <v>528</v>
      </c>
      <c r="R28" s="64">
        <f t="shared" ca="1" si="8"/>
        <v>8</v>
      </c>
      <c r="S28" s="72" t="s">
        <v>356</v>
      </c>
      <c r="T28" s="67" t="str">
        <f t="shared" si="9"/>
        <v>ملك محمد سيد قطب عبدالرحمن</v>
      </c>
      <c r="U28" s="76"/>
      <c r="V28" s="64" t="str">
        <f t="shared" si="10"/>
        <v/>
      </c>
      <c r="W28" s="64" t="s">
        <v>656</v>
      </c>
      <c r="X28" s="64" t="s">
        <v>681</v>
      </c>
      <c r="Y28" s="114" t="s">
        <v>527</v>
      </c>
      <c r="Z28" s="64" t="str">
        <f t="shared" ca="1" si="11"/>
        <v/>
      </c>
      <c r="AA28" s="72" t="s">
        <v>620</v>
      </c>
      <c r="AB28" s="73" t="str">
        <f t="shared" si="12"/>
        <v>فهد محمد سيد قطب عبدالرحمن</v>
      </c>
      <c r="AC28" s="64">
        <v>31506112200931</v>
      </c>
      <c r="AD28" s="64" t="str">
        <f t="shared" si="13"/>
        <v>ذكر</v>
      </c>
      <c r="AH28" s="64">
        <f ca="1">IF(AC28&lt;&gt;"",(DATEDIF((DATE(IF(LEFT(AC28,1)*1=3,20,19)&amp;MID(AC28,2,2),MID(AC28,4,2),MID(AC28,6,2))),NOW(),"Y")),"")</f>
        <v>3</v>
      </c>
      <c r="AJ28" s="67" t="str">
        <f t="shared" si="2"/>
        <v/>
      </c>
      <c r="AL28" s="64" t="str">
        <f t="shared" si="14"/>
        <v/>
      </c>
      <c r="AP28" s="64" t="str">
        <f t="shared" ca="1" si="3"/>
        <v/>
      </c>
      <c r="AQ28" s="68"/>
      <c r="AR28" s="67" t="str">
        <f t="shared" si="4"/>
        <v/>
      </c>
      <c r="AT28" s="64" t="str">
        <f t="shared" si="15"/>
        <v/>
      </c>
      <c r="AX28" s="64" t="str">
        <f t="shared" ca="1" si="16"/>
        <v/>
      </c>
      <c r="AZ28" s="67" t="str">
        <f t="shared" si="5"/>
        <v/>
      </c>
      <c r="BB28" s="64" t="str">
        <f t="shared" si="17"/>
        <v/>
      </c>
      <c r="BF28" s="64" t="str">
        <f t="shared" ca="1" si="18"/>
        <v/>
      </c>
      <c r="BH28" s="109" t="s">
        <v>677</v>
      </c>
      <c r="BK28" s="64" t="str">
        <f t="shared" ca="1" si="19"/>
        <v/>
      </c>
    </row>
    <row r="29" spans="1:63" ht="45" x14ac:dyDescent="0.25">
      <c r="A29" s="92">
        <v>27</v>
      </c>
      <c r="B29" s="64" t="s">
        <v>523</v>
      </c>
      <c r="C29" s="52">
        <v>27</v>
      </c>
      <c r="D29" s="53" t="s">
        <v>621</v>
      </c>
      <c r="E29" s="64">
        <v>28003192200454</v>
      </c>
      <c r="G29" s="53" t="s">
        <v>622</v>
      </c>
      <c r="H29" s="64">
        <v>28511262200108</v>
      </c>
      <c r="I29" s="64">
        <v>2</v>
      </c>
      <c r="J29" s="71">
        <f t="shared" si="20"/>
        <v>6</v>
      </c>
      <c r="K29" s="72" t="s">
        <v>623</v>
      </c>
      <c r="L29" s="67" t="str">
        <f t="shared" si="6"/>
        <v>جمال بكرى جمال يحي حسن</v>
      </c>
      <c r="M29" s="64">
        <v>30808222201774</v>
      </c>
      <c r="N29" s="64" t="str">
        <f t="shared" si="7"/>
        <v>ذكر</v>
      </c>
      <c r="O29" s="64" t="s">
        <v>656</v>
      </c>
      <c r="P29" s="64" t="s">
        <v>681</v>
      </c>
      <c r="Q29" s="70" t="s">
        <v>691</v>
      </c>
      <c r="R29" s="64">
        <f t="shared" ca="1" si="8"/>
        <v>10</v>
      </c>
      <c r="S29" s="72" t="s">
        <v>295</v>
      </c>
      <c r="T29" s="73" t="str">
        <f>IF(S29&lt;&gt;"",S29&amp;" "&amp; D29,"")</f>
        <v>عبدالرحمن بكرى جمال يحي حسن</v>
      </c>
      <c r="U29" s="64">
        <v>30607142200771</v>
      </c>
      <c r="V29" s="64" t="str">
        <f>IF(U29&lt;&gt;"",(IF(ISODD(MID(U29,13,1)),"ذكر","أنثى")),"")</f>
        <v>ذكر</v>
      </c>
      <c r="W29" s="64" t="s">
        <v>656</v>
      </c>
      <c r="X29" s="64" t="s">
        <v>686</v>
      </c>
      <c r="Y29" s="64" t="s">
        <v>680</v>
      </c>
      <c r="Z29" s="64">
        <f ca="1">IF(U29&lt;&gt;"",(DATEDIF((DATE(IF(LEFT(U29,1)*1=3,20,19)&amp;MID(U29,2,2),MID(U29,4,2),MID(U29,6,2))),NOW(),"Y")),"")</f>
        <v>12</v>
      </c>
      <c r="AA29" s="72" t="s">
        <v>624</v>
      </c>
      <c r="AB29" s="67" t="str">
        <f>IF(AA29&lt;&gt;"",AA29&amp;" "&amp; D29,"")</f>
        <v>مكة بكرى جمال يحي حسن</v>
      </c>
      <c r="AC29" s="76"/>
      <c r="AD29" s="64" t="str">
        <f>IF(AC29&lt;&gt;"",(IF(ISODD(MID(AC29,13,1)),"ذكر","أنثى")),"")</f>
        <v/>
      </c>
      <c r="AG29" s="53"/>
      <c r="AH29" s="64" t="str">
        <f ca="1">IF(AC29&lt;&gt;"",(DATEDIF((DATE(IF(LEFT(AC29,1)*1=3,20,19)&amp;MID(AC29,2,2),MID(AC29,4,2),MID(AC29,6,2))),NOW(),"Y")),"")</f>
        <v/>
      </c>
      <c r="AI29" s="72" t="s">
        <v>306</v>
      </c>
      <c r="AJ29" s="67" t="str">
        <f>IF(AI29&lt;&gt;"",AI29&amp;" "&amp; D29,"")</f>
        <v>محمد بكرى جمال يحي حسن</v>
      </c>
      <c r="AK29" s="76"/>
      <c r="AL29" s="64" t="str">
        <f>IF(AK29&lt;&gt;"",(IF(ISODD(MID(AK29,13,1)),"ذكر","أنثى")),"")</f>
        <v/>
      </c>
      <c r="AO29" s="114"/>
      <c r="AP29" s="64" t="str">
        <f ca="1">IF(AK29&lt;&gt;"",(DATEDIF((DATE(IF(LEFT(AK29,1)*1=3,20,19)&amp;MID(AK29,2,2),MID(AK29,4,2),MID(AK29,6,2))),NOW(),"Y")),"")</f>
        <v/>
      </c>
      <c r="BH29" s="109" t="s">
        <v>677</v>
      </c>
      <c r="BK29" s="64" t="str">
        <f t="shared" ca="1" si="19"/>
        <v/>
      </c>
    </row>
    <row r="30" spans="1:63" ht="45" x14ac:dyDescent="0.25">
      <c r="A30" s="92">
        <v>28</v>
      </c>
      <c r="B30" s="64" t="s">
        <v>523</v>
      </c>
      <c r="C30" s="64">
        <v>28</v>
      </c>
      <c r="D30" s="53" t="s">
        <v>625</v>
      </c>
      <c r="E30" s="64">
        <v>27402252200331</v>
      </c>
      <c r="G30" s="53" t="s">
        <v>626</v>
      </c>
      <c r="H30" s="64">
        <v>28205062200304</v>
      </c>
      <c r="I30" s="64">
        <v>3</v>
      </c>
      <c r="J30" s="71">
        <f t="shared" si="20"/>
        <v>5</v>
      </c>
      <c r="K30" s="72" t="s">
        <v>413</v>
      </c>
      <c r="L30" s="67" t="str">
        <f t="shared" si="6"/>
        <v>فاطمة أسعد سيد قطب عبدالرحمن</v>
      </c>
      <c r="M30" s="64">
        <v>30609042200866</v>
      </c>
      <c r="N30" s="64" t="str">
        <f t="shared" si="7"/>
        <v>أنثى</v>
      </c>
      <c r="O30" s="64" t="s">
        <v>656</v>
      </c>
      <c r="P30" s="64" t="s">
        <v>692</v>
      </c>
      <c r="Q30" s="70" t="s">
        <v>680</v>
      </c>
      <c r="R30" s="64">
        <f t="shared" ca="1" si="8"/>
        <v>12</v>
      </c>
      <c r="S30" s="72" t="s">
        <v>367</v>
      </c>
      <c r="T30" s="67" t="str">
        <f t="shared" si="9"/>
        <v>سيد أسعد سيد قطب عبدالرحمن</v>
      </c>
      <c r="U30" s="64">
        <v>30001192200092</v>
      </c>
      <c r="V30" s="64" t="str">
        <f t="shared" si="10"/>
        <v>ذكر</v>
      </c>
      <c r="W30" s="64" t="s">
        <v>656</v>
      </c>
      <c r="X30" s="52" t="s">
        <v>683</v>
      </c>
      <c r="Y30" s="114" t="s">
        <v>528</v>
      </c>
      <c r="Z30" s="64">
        <f t="shared" ca="1" si="11"/>
        <v>18</v>
      </c>
      <c r="AA30" s="72" t="s">
        <v>576</v>
      </c>
      <c r="AB30" s="73" t="str">
        <f t="shared" si="12"/>
        <v>على أسعد سيد قطب عبدالرحمن</v>
      </c>
      <c r="AC30" s="64">
        <v>30212282200777</v>
      </c>
      <c r="AD30" s="64" t="str">
        <f t="shared" si="13"/>
        <v>ذكر</v>
      </c>
      <c r="AE30" s="64" t="s">
        <v>656</v>
      </c>
      <c r="AF30" s="64" t="s">
        <v>583</v>
      </c>
      <c r="AG30" s="64" t="s">
        <v>680</v>
      </c>
      <c r="AH30" s="64">
        <f t="shared" ca="1" si="21"/>
        <v>15</v>
      </c>
      <c r="AJ30" s="67" t="str">
        <f t="shared" si="2"/>
        <v/>
      </c>
      <c r="AL30" s="64" t="str">
        <f t="shared" si="14"/>
        <v/>
      </c>
      <c r="AP30" s="64" t="str">
        <f t="shared" ca="1" si="3"/>
        <v/>
      </c>
      <c r="AQ30" s="68"/>
      <c r="AR30" s="67" t="str">
        <f t="shared" si="4"/>
        <v/>
      </c>
      <c r="AT30" s="64" t="str">
        <f t="shared" si="15"/>
        <v/>
      </c>
      <c r="AX30" s="64" t="str">
        <f t="shared" ca="1" si="16"/>
        <v/>
      </c>
      <c r="AZ30" s="67" t="str">
        <f t="shared" si="5"/>
        <v/>
      </c>
      <c r="BB30" s="64" t="str">
        <f t="shared" si="17"/>
        <v/>
      </c>
      <c r="BF30" s="64" t="str">
        <f t="shared" ca="1" si="18"/>
        <v/>
      </c>
      <c r="BH30" s="109"/>
      <c r="BK30" s="64" t="str">
        <f t="shared" ca="1" si="19"/>
        <v/>
      </c>
    </row>
    <row r="31" spans="1:63" ht="45" x14ac:dyDescent="0.25">
      <c r="A31" s="92">
        <v>29</v>
      </c>
      <c r="B31" s="64" t="s">
        <v>523</v>
      </c>
      <c r="C31" s="52">
        <v>29</v>
      </c>
      <c r="D31" s="67" t="s">
        <v>627</v>
      </c>
      <c r="E31" s="64">
        <v>28611072200319</v>
      </c>
      <c r="G31" s="53" t="s">
        <v>628</v>
      </c>
      <c r="H31" s="64">
        <v>29103312200441</v>
      </c>
      <c r="I31" s="64">
        <v>2</v>
      </c>
      <c r="J31" s="71">
        <f t="shared" si="20"/>
        <v>5</v>
      </c>
      <c r="K31" s="72" t="s">
        <v>629</v>
      </c>
      <c r="L31" s="67" t="str">
        <f t="shared" si="6"/>
        <v>باسم محمد محروس شعبان حسن</v>
      </c>
      <c r="M31" s="64">
        <v>31105102201552</v>
      </c>
      <c r="N31" s="64" t="str">
        <f t="shared" si="7"/>
        <v>ذكر</v>
      </c>
      <c r="O31" s="64" t="s">
        <v>656</v>
      </c>
      <c r="P31" s="64" t="s">
        <v>681</v>
      </c>
      <c r="Q31" s="70" t="s">
        <v>684</v>
      </c>
      <c r="R31" s="64">
        <f t="shared" ca="1" si="8"/>
        <v>7</v>
      </c>
      <c r="S31" s="72" t="s">
        <v>531</v>
      </c>
      <c r="T31" s="67" t="str">
        <f t="shared" si="9"/>
        <v>نادية محمد محروس شعبان حسن</v>
      </c>
      <c r="U31" s="64">
        <v>30812082201164</v>
      </c>
      <c r="V31" s="64" t="str">
        <f t="shared" si="10"/>
        <v>أنثى</v>
      </c>
      <c r="W31" s="64" t="s">
        <v>656</v>
      </c>
      <c r="X31" s="64" t="s">
        <v>681</v>
      </c>
      <c r="Y31" s="114" t="s">
        <v>693</v>
      </c>
      <c r="Z31" s="64">
        <f t="shared" ca="1" si="11"/>
        <v>9</v>
      </c>
      <c r="AA31" s="72" t="s">
        <v>537</v>
      </c>
      <c r="AB31" s="73" t="str">
        <f t="shared" si="12"/>
        <v>ريتاج محمد محروس شعبان حسن</v>
      </c>
      <c r="AC31" s="64">
        <v>31412242200041</v>
      </c>
      <c r="AD31" s="64" t="str">
        <f t="shared" si="13"/>
        <v>أنثى</v>
      </c>
      <c r="AH31" s="64">
        <f t="shared" ca="1" si="21"/>
        <v>3</v>
      </c>
      <c r="AJ31" s="67" t="str">
        <f t="shared" si="2"/>
        <v/>
      </c>
      <c r="AL31" s="64" t="str">
        <f t="shared" si="14"/>
        <v/>
      </c>
      <c r="AP31" s="64" t="str">
        <f t="shared" ca="1" si="3"/>
        <v/>
      </c>
      <c r="AQ31" s="68"/>
      <c r="AR31" s="67" t="str">
        <f t="shared" si="4"/>
        <v/>
      </c>
      <c r="AT31" s="64" t="str">
        <f t="shared" si="15"/>
        <v/>
      </c>
      <c r="AX31" s="64" t="str">
        <f t="shared" ca="1" si="16"/>
        <v/>
      </c>
      <c r="AZ31" s="67" t="str">
        <f t="shared" si="5"/>
        <v/>
      </c>
      <c r="BB31" s="64" t="str">
        <f t="shared" si="17"/>
        <v/>
      </c>
      <c r="BF31" s="64" t="str">
        <f t="shared" ca="1" si="18"/>
        <v/>
      </c>
      <c r="BH31" s="109"/>
      <c r="BK31" s="64" t="str">
        <f t="shared" ca="1" si="19"/>
        <v/>
      </c>
    </row>
    <row r="32" spans="1:63" ht="45" x14ac:dyDescent="0.25">
      <c r="A32" s="92">
        <v>30</v>
      </c>
      <c r="B32" s="64" t="s">
        <v>523</v>
      </c>
      <c r="C32" s="52">
        <v>30</v>
      </c>
      <c r="D32" s="53" t="s">
        <v>719</v>
      </c>
      <c r="E32" s="64">
        <v>26805082200637</v>
      </c>
      <c r="G32" s="53" t="s">
        <v>720</v>
      </c>
      <c r="H32" s="64">
        <v>28112062200381</v>
      </c>
      <c r="I32" s="64">
        <v>3</v>
      </c>
      <c r="J32" s="71">
        <f t="shared" si="20"/>
        <v>7</v>
      </c>
      <c r="K32" s="72" t="s">
        <v>306</v>
      </c>
      <c r="L32" s="67" t="str">
        <f t="shared" si="6"/>
        <v>محمد أحمد رجب أحمد سليمان</v>
      </c>
      <c r="M32" s="64">
        <v>30503122201992</v>
      </c>
      <c r="N32" s="64" t="str">
        <f t="shared" si="7"/>
        <v>ذكر</v>
      </c>
      <c r="O32" s="64" t="s">
        <v>656</v>
      </c>
      <c r="P32" s="64" t="s">
        <v>692</v>
      </c>
      <c r="Q32" s="70" t="s">
        <v>684</v>
      </c>
      <c r="R32" s="64">
        <f t="shared" ca="1" si="8"/>
        <v>13</v>
      </c>
      <c r="S32" s="72" t="s">
        <v>367</v>
      </c>
      <c r="T32" s="67" t="str">
        <f t="shared" si="9"/>
        <v>سيد أحمد رجب أحمد سليمان</v>
      </c>
      <c r="U32" s="64">
        <v>30803172202179</v>
      </c>
      <c r="V32" s="64" t="str">
        <f t="shared" si="10"/>
        <v>ذكر</v>
      </c>
      <c r="W32" s="64" t="s">
        <v>656</v>
      </c>
      <c r="X32" s="64" t="s">
        <v>681</v>
      </c>
      <c r="Y32" s="114" t="s">
        <v>722</v>
      </c>
      <c r="Z32" s="64">
        <f t="shared" ca="1" si="11"/>
        <v>10</v>
      </c>
      <c r="AA32" s="72" t="s">
        <v>439</v>
      </c>
      <c r="AB32" s="73" t="str">
        <f t="shared" si="12"/>
        <v>حنين أحمد رجب أحمد سليمان</v>
      </c>
      <c r="AC32" s="64">
        <v>31107062201468</v>
      </c>
      <c r="AD32" s="64" t="str">
        <f t="shared" si="13"/>
        <v>أنثى</v>
      </c>
      <c r="AE32" s="64" t="s">
        <v>656</v>
      </c>
      <c r="AF32" s="64" t="s">
        <v>681</v>
      </c>
      <c r="AG32" s="64" t="s">
        <v>680</v>
      </c>
      <c r="AH32" s="64">
        <f t="shared" ca="1" si="21"/>
        <v>7</v>
      </c>
      <c r="AI32" s="72" t="s">
        <v>413</v>
      </c>
      <c r="AJ32" s="67" t="str">
        <f t="shared" si="2"/>
        <v>فاطمة أحمد رجب أحمد سليمان</v>
      </c>
      <c r="AK32" s="64">
        <v>3142212200661</v>
      </c>
      <c r="AL32" s="64" t="str">
        <f t="shared" si="14"/>
        <v>ذكر</v>
      </c>
      <c r="AP32" s="64">
        <f t="shared" ca="1" si="3"/>
        <v>3</v>
      </c>
      <c r="AQ32" s="68" t="s">
        <v>721</v>
      </c>
      <c r="AR32" s="67" t="str">
        <f t="shared" ref="AR32:AR63" si="22">IF(AQ32&lt;&gt;"",AQ32&amp;" "&amp; D32,"")</f>
        <v>روضة أحمد رجب أحمد سليمان</v>
      </c>
      <c r="AS32" s="64">
        <v>31512112200664</v>
      </c>
      <c r="AT32" s="64" t="str">
        <f t="shared" si="15"/>
        <v>أنثى</v>
      </c>
      <c r="AX32" s="64">
        <f t="shared" ca="1" si="16"/>
        <v>2</v>
      </c>
      <c r="AZ32" s="67" t="str">
        <f t="shared" ref="AZ32:AZ63" si="23">IF(AY32&lt;&gt;"",AY32&amp;" "&amp; D32,"")</f>
        <v/>
      </c>
      <c r="BB32" s="64" t="str">
        <f t="shared" si="17"/>
        <v/>
      </c>
      <c r="BF32" s="64" t="str">
        <f t="shared" ca="1" si="18"/>
        <v/>
      </c>
      <c r="BH32" s="109"/>
      <c r="BK32" s="64" t="str">
        <f t="shared" ca="1" si="19"/>
        <v/>
      </c>
    </row>
    <row r="33" spans="1:63" ht="60" x14ac:dyDescent="0.25">
      <c r="A33" s="92">
        <v>31</v>
      </c>
      <c r="B33" s="64" t="s">
        <v>523</v>
      </c>
      <c r="C33" s="64">
        <v>31</v>
      </c>
      <c r="D33" s="53" t="s">
        <v>723</v>
      </c>
      <c r="E33" s="64">
        <v>27101162201312</v>
      </c>
      <c r="G33" s="53" t="s">
        <v>724</v>
      </c>
      <c r="H33" s="64">
        <v>28401232200685</v>
      </c>
      <c r="I33" s="64">
        <v>3</v>
      </c>
      <c r="J33" s="71">
        <f t="shared" si="20"/>
        <v>6</v>
      </c>
      <c r="K33" s="72" t="s">
        <v>725</v>
      </c>
      <c r="L33" s="67" t="str">
        <f t="shared" si="6"/>
        <v>آية مصطفى محمد محمد مصطفى</v>
      </c>
      <c r="M33" s="64">
        <v>30407072200605</v>
      </c>
      <c r="N33" s="64" t="str">
        <f t="shared" si="7"/>
        <v>أنثى</v>
      </c>
      <c r="O33" s="64" t="s">
        <v>656</v>
      </c>
      <c r="P33" s="64" t="s">
        <v>692</v>
      </c>
      <c r="Q33" s="70" t="s">
        <v>528</v>
      </c>
      <c r="R33" s="64">
        <f t="shared" ca="1" si="8"/>
        <v>14</v>
      </c>
      <c r="S33" s="72" t="s">
        <v>413</v>
      </c>
      <c r="T33" s="67" t="str">
        <f t="shared" si="9"/>
        <v>فاطمة مصطفى محمد محمد مصطفى</v>
      </c>
      <c r="U33" s="64">
        <v>30603212201643</v>
      </c>
      <c r="V33" s="64" t="str">
        <f t="shared" si="10"/>
        <v>أنثى</v>
      </c>
      <c r="W33" s="64" t="s">
        <v>656</v>
      </c>
      <c r="X33" s="64" t="s">
        <v>686</v>
      </c>
      <c r="Y33" s="114" t="s">
        <v>680</v>
      </c>
      <c r="Z33" s="64">
        <f t="shared" ca="1" si="11"/>
        <v>12</v>
      </c>
      <c r="AA33" s="72" t="s">
        <v>325</v>
      </c>
      <c r="AB33" s="73" t="str">
        <f t="shared" si="12"/>
        <v>يوسف مصطفى محمد محمد مصطفى</v>
      </c>
      <c r="AC33" s="64">
        <v>30905232200658</v>
      </c>
      <c r="AD33" s="64" t="str">
        <f t="shared" si="13"/>
        <v>ذكر</v>
      </c>
      <c r="AE33" s="64" t="s">
        <v>656</v>
      </c>
      <c r="AF33" s="64" t="s">
        <v>681</v>
      </c>
      <c r="AG33" s="64" t="s">
        <v>693</v>
      </c>
      <c r="AH33" s="64">
        <f t="shared" ca="1" si="21"/>
        <v>9</v>
      </c>
      <c r="AI33" s="72" t="s">
        <v>306</v>
      </c>
      <c r="AJ33" s="67" t="str">
        <f t="shared" si="2"/>
        <v>محمد مصطفى محمد محمد مصطفى</v>
      </c>
      <c r="AK33" s="64">
        <v>31212042200218</v>
      </c>
      <c r="AL33" s="64" t="str">
        <f t="shared" si="14"/>
        <v>ذكر</v>
      </c>
      <c r="AP33" s="64">
        <f t="shared" ca="1" si="3"/>
        <v>5</v>
      </c>
      <c r="AQ33" s="68"/>
      <c r="AR33" s="67" t="str">
        <f t="shared" si="22"/>
        <v/>
      </c>
      <c r="AT33" s="64" t="str">
        <f t="shared" si="15"/>
        <v/>
      </c>
      <c r="AX33" s="64" t="str">
        <f t="shared" ca="1" si="16"/>
        <v/>
      </c>
      <c r="AZ33" s="67" t="str">
        <f t="shared" si="23"/>
        <v/>
      </c>
      <c r="BB33" s="64" t="str">
        <f t="shared" si="17"/>
        <v/>
      </c>
      <c r="BF33" s="64" t="str">
        <f t="shared" ca="1" si="18"/>
        <v/>
      </c>
      <c r="BH33" s="109"/>
      <c r="BK33" s="64" t="str">
        <f t="shared" ca="1" si="19"/>
        <v/>
      </c>
    </row>
    <row r="34" spans="1:63" x14ac:dyDescent="0.25">
      <c r="A34" s="92">
        <v>32</v>
      </c>
      <c r="B34" s="64" t="s">
        <v>523</v>
      </c>
      <c r="C34" s="52">
        <v>32</v>
      </c>
      <c r="J34" s="71" t="str">
        <f t="shared" si="20"/>
        <v/>
      </c>
      <c r="L34" s="67" t="str">
        <f t="shared" si="6"/>
        <v/>
      </c>
      <c r="N34" s="64" t="str">
        <f t="shared" si="7"/>
        <v/>
      </c>
      <c r="R34" s="64" t="str">
        <f t="shared" ca="1" si="8"/>
        <v/>
      </c>
      <c r="T34" s="67" t="str">
        <f t="shared" si="9"/>
        <v/>
      </c>
      <c r="V34" s="64" t="str">
        <f t="shared" si="10"/>
        <v/>
      </c>
      <c r="Z34" s="64" t="str">
        <f t="shared" ca="1" si="11"/>
        <v/>
      </c>
      <c r="AB34" s="73" t="str">
        <f t="shared" si="12"/>
        <v/>
      </c>
      <c r="AD34" s="64" t="str">
        <f t="shared" si="13"/>
        <v/>
      </c>
      <c r="AH34" s="64" t="str">
        <f t="shared" ca="1" si="21"/>
        <v/>
      </c>
      <c r="AJ34" s="67" t="str">
        <f t="shared" si="2"/>
        <v/>
      </c>
      <c r="AL34" s="64" t="str">
        <f t="shared" si="14"/>
        <v/>
      </c>
      <c r="AP34" s="64" t="str">
        <f t="shared" ca="1" si="3"/>
        <v/>
      </c>
      <c r="AQ34" s="68"/>
      <c r="AR34" s="67" t="str">
        <f t="shared" si="22"/>
        <v/>
      </c>
      <c r="AT34" s="64" t="str">
        <f t="shared" si="15"/>
        <v/>
      </c>
      <c r="AX34" s="64" t="str">
        <f t="shared" ca="1" si="16"/>
        <v/>
      </c>
      <c r="AZ34" s="67" t="str">
        <f t="shared" si="23"/>
        <v/>
      </c>
      <c r="BB34" s="64" t="str">
        <f t="shared" si="17"/>
        <v/>
      </c>
      <c r="BF34" s="64" t="str">
        <f t="shared" ca="1" si="18"/>
        <v/>
      </c>
      <c r="BH34" s="109"/>
      <c r="BK34" s="64" t="str">
        <f t="shared" ca="1" si="19"/>
        <v/>
      </c>
    </row>
    <row r="35" spans="1:63" x14ac:dyDescent="0.25">
      <c r="A35" s="92">
        <v>33</v>
      </c>
      <c r="B35" s="64" t="s">
        <v>523</v>
      </c>
      <c r="C35" s="52">
        <v>33</v>
      </c>
      <c r="J35" s="71" t="str">
        <f t="shared" si="20"/>
        <v/>
      </c>
      <c r="L35" s="67" t="str">
        <f t="shared" si="6"/>
        <v/>
      </c>
      <c r="N35" s="64" t="str">
        <f t="shared" si="7"/>
        <v/>
      </c>
      <c r="R35" s="64" t="str">
        <f t="shared" ca="1" si="8"/>
        <v/>
      </c>
      <c r="T35" s="67" t="str">
        <f t="shared" si="9"/>
        <v/>
      </c>
      <c r="V35" s="64" t="str">
        <f t="shared" si="10"/>
        <v/>
      </c>
      <c r="Z35" s="64" t="str">
        <f t="shared" ca="1" si="11"/>
        <v/>
      </c>
      <c r="AB35" s="73" t="str">
        <f t="shared" si="12"/>
        <v/>
      </c>
      <c r="AD35" s="64" t="str">
        <f t="shared" si="13"/>
        <v/>
      </c>
      <c r="AH35" s="64" t="str">
        <f t="shared" ca="1" si="21"/>
        <v/>
      </c>
      <c r="AJ35" s="67" t="str">
        <f t="shared" si="2"/>
        <v/>
      </c>
      <c r="AL35" s="64" t="str">
        <f t="shared" si="14"/>
        <v/>
      </c>
      <c r="AP35" s="64" t="str">
        <f t="shared" ca="1" si="3"/>
        <v/>
      </c>
      <c r="AQ35" s="68"/>
      <c r="AR35" s="67" t="str">
        <f t="shared" si="22"/>
        <v/>
      </c>
      <c r="AT35" s="64" t="str">
        <f t="shared" si="15"/>
        <v/>
      </c>
      <c r="AX35" s="64" t="str">
        <f t="shared" ca="1" si="16"/>
        <v/>
      </c>
      <c r="AZ35" s="67" t="str">
        <f t="shared" si="23"/>
        <v/>
      </c>
      <c r="BB35" s="64" t="str">
        <f t="shared" si="17"/>
        <v/>
      </c>
      <c r="BF35" s="64" t="str">
        <f t="shared" ca="1" si="18"/>
        <v/>
      </c>
      <c r="BH35" s="109"/>
      <c r="BK35" s="64" t="str">
        <f t="shared" ca="1" si="19"/>
        <v/>
      </c>
    </row>
    <row r="36" spans="1:63" x14ac:dyDescent="0.25">
      <c r="A36" s="92">
        <v>34</v>
      </c>
      <c r="B36" s="64" t="s">
        <v>523</v>
      </c>
      <c r="C36" s="64">
        <v>34</v>
      </c>
      <c r="J36" s="71" t="str">
        <f t="shared" si="20"/>
        <v/>
      </c>
      <c r="L36" s="67" t="str">
        <f t="shared" si="6"/>
        <v/>
      </c>
      <c r="N36" s="64" t="str">
        <f t="shared" si="7"/>
        <v/>
      </c>
      <c r="R36" s="64" t="str">
        <f t="shared" ca="1" si="8"/>
        <v/>
      </c>
      <c r="T36" s="67" t="str">
        <f t="shared" si="9"/>
        <v/>
      </c>
      <c r="V36" s="64" t="str">
        <f t="shared" si="10"/>
        <v/>
      </c>
      <c r="Z36" s="64" t="str">
        <f t="shared" ca="1" si="11"/>
        <v/>
      </c>
      <c r="AB36" s="73" t="str">
        <f t="shared" si="12"/>
        <v/>
      </c>
      <c r="AD36" s="64" t="str">
        <f t="shared" si="13"/>
        <v/>
      </c>
      <c r="AH36" s="64" t="str">
        <f t="shared" ca="1" si="21"/>
        <v/>
      </c>
      <c r="AJ36" s="67" t="str">
        <f t="shared" si="2"/>
        <v/>
      </c>
      <c r="AL36" s="64" t="str">
        <f t="shared" si="14"/>
        <v/>
      </c>
      <c r="AP36" s="64" t="str">
        <f t="shared" ca="1" si="3"/>
        <v/>
      </c>
      <c r="AQ36" s="68"/>
      <c r="AR36" s="67" t="str">
        <f t="shared" si="22"/>
        <v/>
      </c>
      <c r="AT36" s="64" t="str">
        <f t="shared" si="15"/>
        <v/>
      </c>
      <c r="AX36" s="64" t="str">
        <f t="shared" ca="1" si="16"/>
        <v/>
      </c>
      <c r="AZ36" s="67" t="str">
        <f t="shared" si="23"/>
        <v/>
      </c>
      <c r="BB36" s="64" t="str">
        <f t="shared" si="17"/>
        <v/>
      </c>
      <c r="BF36" s="64" t="str">
        <f t="shared" ca="1" si="18"/>
        <v/>
      </c>
      <c r="BH36" s="109"/>
      <c r="BK36" s="64" t="str">
        <f t="shared" ca="1" si="19"/>
        <v/>
      </c>
    </row>
    <row r="37" spans="1:63" x14ac:dyDescent="0.25">
      <c r="A37" s="92">
        <v>35</v>
      </c>
      <c r="B37" s="64" t="s">
        <v>523</v>
      </c>
      <c r="C37" s="52">
        <v>35</v>
      </c>
      <c r="J37" s="71" t="str">
        <f t="shared" si="20"/>
        <v/>
      </c>
      <c r="L37" s="67" t="str">
        <f t="shared" si="6"/>
        <v/>
      </c>
      <c r="N37" s="64" t="str">
        <f t="shared" si="7"/>
        <v/>
      </c>
      <c r="R37" s="64" t="str">
        <f t="shared" ca="1" si="8"/>
        <v/>
      </c>
      <c r="T37" s="67" t="str">
        <f t="shared" si="9"/>
        <v/>
      </c>
      <c r="V37" s="64" t="str">
        <f t="shared" si="10"/>
        <v/>
      </c>
      <c r="Z37" s="64" t="str">
        <f t="shared" ca="1" si="11"/>
        <v/>
      </c>
      <c r="AB37" s="73" t="str">
        <f t="shared" si="12"/>
        <v/>
      </c>
      <c r="AD37" s="64" t="str">
        <f t="shared" si="13"/>
        <v/>
      </c>
      <c r="AH37" s="64" t="str">
        <f t="shared" ca="1" si="21"/>
        <v/>
      </c>
      <c r="AJ37" s="67" t="str">
        <f t="shared" si="2"/>
        <v/>
      </c>
      <c r="AL37" s="64" t="str">
        <f t="shared" si="14"/>
        <v/>
      </c>
      <c r="AP37" s="64" t="str">
        <f t="shared" ca="1" si="3"/>
        <v/>
      </c>
      <c r="AQ37" s="68"/>
      <c r="AR37" s="67" t="str">
        <f t="shared" si="22"/>
        <v/>
      </c>
      <c r="AT37" s="64" t="str">
        <f t="shared" si="15"/>
        <v/>
      </c>
      <c r="AX37" s="64" t="str">
        <f t="shared" ca="1" si="16"/>
        <v/>
      </c>
      <c r="AZ37" s="67" t="str">
        <f t="shared" si="23"/>
        <v/>
      </c>
      <c r="BB37" s="64" t="str">
        <f t="shared" si="17"/>
        <v/>
      </c>
      <c r="BF37" s="64" t="str">
        <f t="shared" ca="1" si="18"/>
        <v/>
      </c>
      <c r="BH37" s="109"/>
      <c r="BK37" s="64" t="str">
        <f t="shared" ca="1" si="19"/>
        <v/>
      </c>
    </row>
    <row r="38" spans="1:63" x14ac:dyDescent="0.25">
      <c r="A38" s="92">
        <v>36</v>
      </c>
      <c r="B38" s="64" t="s">
        <v>523</v>
      </c>
      <c r="C38" s="52">
        <v>36</v>
      </c>
      <c r="J38" s="71" t="str">
        <f t="shared" si="20"/>
        <v/>
      </c>
      <c r="L38" s="67" t="str">
        <f t="shared" si="6"/>
        <v/>
      </c>
      <c r="N38" s="64" t="str">
        <f t="shared" si="7"/>
        <v/>
      </c>
      <c r="R38" s="64" t="str">
        <f t="shared" ca="1" si="8"/>
        <v/>
      </c>
      <c r="T38" s="67" t="str">
        <f t="shared" si="9"/>
        <v/>
      </c>
      <c r="V38" s="64" t="str">
        <f t="shared" si="10"/>
        <v/>
      </c>
      <c r="Z38" s="64" t="str">
        <f t="shared" ca="1" si="11"/>
        <v/>
      </c>
      <c r="AB38" s="73" t="str">
        <f t="shared" si="12"/>
        <v/>
      </c>
      <c r="AD38" s="64" t="str">
        <f t="shared" si="13"/>
        <v/>
      </c>
      <c r="AH38" s="64" t="str">
        <f t="shared" ca="1" si="21"/>
        <v/>
      </c>
      <c r="AJ38" s="67" t="str">
        <f t="shared" si="2"/>
        <v/>
      </c>
      <c r="AL38" s="64" t="str">
        <f t="shared" si="14"/>
        <v/>
      </c>
      <c r="AP38" s="64" t="str">
        <f t="shared" ca="1" si="3"/>
        <v/>
      </c>
      <c r="AQ38" s="68"/>
      <c r="AR38" s="67" t="str">
        <f t="shared" si="22"/>
        <v/>
      </c>
      <c r="AT38" s="64" t="str">
        <f t="shared" si="15"/>
        <v/>
      </c>
      <c r="AX38" s="64" t="str">
        <f t="shared" ca="1" si="16"/>
        <v/>
      </c>
      <c r="AZ38" s="67" t="str">
        <f t="shared" si="23"/>
        <v/>
      </c>
      <c r="BB38" s="64" t="str">
        <f t="shared" si="17"/>
        <v/>
      </c>
      <c r="BF38" s="64" t="str">
        <f t="shared" ca="1" si="18"/>
        <v/>
      </c>
      <c r="BH38" s="109"/>
      <c r="BK38" s="64" t="str">
        <f t="shared" ca="1" si="19"/>
        <v/>
      </c>
    </row>
    <row r="39" spans="1:63" x14ac:dyDescent="0.25">
      <c r="A39" s="92">
        <v>37</v>
      </c>
      <c r="B39" s="64" t="s">
        <v>523</v>
      </c>
      <c r="C39" s="64">
        <v>37</v>
      </c>
      <c r="J39" s="71" t="str">
        <f t="shared" si="20"/>
        <v/>
      </c>
      <c r="L39" s="67" t="str">
        <f t="shared" si="6"/>
        <v/>
      </c>
      <c r="N39" s="64" t="str">
        <f t="shared" si="7"/>
        <v/>
      </c>
      <c r="R39" s="64" t="str">
        <f t="shared" ca="1" si="8"/>
        <v/>
      </c>
      <c r="T39" s="67" t="str">
        <f t="shared" si="9"/>
        <v/>
      </c>
      <c r="V39" s="64" t="str">
        <f t="shared" si="10"/>
        <v/>
      </c>
      <c r="Z39" s="64" t="str">
        <f t="shared" ca="1" si="11"/>
        <v/>
      </c>
      <c r="AB39" s="73" t="str">
        <f t="shared" si="12"/>
        <v/>
      </c>
      <c r="AD39" s="64" t="str">
        <f t="shared" si="13"/>
        <v/>
      </c>
      <c r="AH39" s="64" t="str">
        <f t="shared" ca="1" si="21"/>
        <v/>
      </c>
      <c r="AJ39" s="67" t="str">
        <f t="shared" si="2"/>
        <v/>
      </c>
      <c r="AL39" s="64" t="str">
        <f t="shared" si="14"/>
        <v/>
      </c>
      <c r="AP39" s="64" t="str">
        <f t="shared" ca="1" si="3"/>
        <v/>
      </c>
      <c r="AQ39" s="68"/>
      <c r="AR39" s="67" t="str">
        <f t="shared" si="22"/>
        <v/>
      </c>
      <c r="AT39" s="64" t="str">
        <f t="shared" si="15"/>
        <v/>
      </c>
      <c r="AX39" s="64" t="str">
        <f t="shared" ca="1" si="16"/>
        <v/>
      </c>
      <c r="AZ39" s="67" t="str">
        <f t="shared" si="23"/>
        <v/>
      </c>
      <c r="BB39" s="64" t="str">
        <f t="shared" si="17"/>
        <v/>
      </c>
      <c r="BF39" s="64" t="str">
        <f t="shared" ca="1" si="18"/>
        <v/>
      </c>
      <c r="BH39" s="109"/>
      <c r="BK39" s="64" t="str">
        <f t="shared" ca="1" si="19"/>
        <v/>
      </c>
    </row>
    <row r="40" spans="1:63" x14ac:dyDescent="0.25">
      <c r="A40" s="92">
        <v>38</v>
      </c>
      <c r="B40" s="64" t="s">
        <v>523</v>
      </c>
      <c r="C40" s="52">
        <v>38</v>
      </c>
      <c r="J40" s="71" t="str">
        <f t="shared" si="20"/>
        <v/>
      </c>
      <c r="L40" s="67" t="str">
        <f t="shared" si="6"/>
        <v/>
      </c>
      <c r="N40" s="64" t="str">
        <f t="shared" si="7"/>
        <v/>
      </c>
      <c r="R40" s="64" t="str">
        <f t="shared" ca="1" si="8"/>
        <v/>
      </c>
      <c r="T40" s="67" t="str">
        <f t="shared" si="9"/>
        <v/>
      </c>
      <c r="V40" s="64" t="str">
        <f t="shared" si="10"/>
        <v/>
      </c>
      <c r="Z40" s="64" t="str">
        <f t="shared" ca="1" si="11"/>
        <v/>
      </c>
      <c r="AB40" s="73" t="str">
        <f t="shared" si="12"/>
        <v/>
      </c>
      <c r="AD40" s="64" t="str">
        <f t="shared" si="13"/>
        <v/>
      </c>
      <c r="AH40" s="64" t="str">
        <f t="shared" ca="1" si="21"/>
        <v/>
      </c>
      <c r="AJ40" s="67" t="str">
        <f t="shared" si="2"/>
        <v/>
      </c>
      <c r="AL40" s="64" t="str">
        <f t="shared" si="14"/>
        <v/>
      </c>
      <c r="AP40" s="64" t="str">
        <f t="shared" ca="1" si="3"/>
        <v/>
      </c>
      <c r="AQ40" s="68"/>
      <c r="AR40" s="67" t="str">
        <f t="shared" si="22"/>
        <v/>
      </c>
      <c r="AT40" s="64" t="str">
        <f t="shared" si="15"/>
        <v/>
      </c>
      <c r="AX40" s="64" t="str">
        <f t="shared" ca="1" si="16"/>
        <v/>
      </c>
      <c r="AZ40" s="67" t="str">
        <f t="shared" si="23"/>
        <v/>
      </c>
      <c r="BB40" s="64" t="str">
        <f t="shared" si="17"/>
        <v/>
      </c>
      <c r="BF40" s="64" t="str">
        <f t="shared" ca="1" si="18"/>
        <v/>
      </c>
      <c r="BH40" s="109"/>
      <c r="BK40" s="64" t="str">
        <f t="shared" ca="1" si="19"/>
        <v/>
      </c>
    </row>
    <row r="41" spans="1:63" x14ac:dyDescent="0.25">
      <c r="A41" s="92">
        <v>39</v>
      </c>
      <c r="B41" s="64" t="s">
        <v>523</v>
      </c>
      <c r="C41" s="52">
        <v>39</v>
      </c>
      <c r="J41" s="71" t="str">
        <f t="shared" si="20"/>
        <v/>
      </c>
      <c r="L41" s="67" t="str">
        <f t="shared" si="6"/>
        <v/>
      </c>
      <c r="N41" s="64" t="str">
        <f t="shared" si="7"/>
        <v/>
      </c>
      <c r="R41" s="64" t="str">
        <f t="shared" ca="1" si="8"/>
        <v/>
      </c>
      <c r="T41" s="67" t="str">
        <f t="shared" si="9"/>
        <v/>
      </c>
      <c r="V41" s="64" t="str">
        <f t="shared" si="10"/>
        <v/>
      </c>
      <c r="Z41" s="64" t="str">
        <f t="shared" ca="1" si="11"/>
        <v/>
      </c>
      <c r="AB41" s="73" t="str">
        <f t="shared" si="12"/>
        <v/>
      </c>
      <c r="AD41" s="64" t="str">
        <f t="shared" si="13"/>
        <v/>
      </c>
      <c r="AH41" s="64" t="str">
        <f t="shared" ca="1" si="21"/>
        <v/>
      </c>
      <c r="AJ41" s="67" t="str">
        <f t="shared" si="2"/>
        <v/>
      </c>
      <c r="AL41" s="64" t="str">
        <f t="shared" si="14"/>
        <v/>
      </c>
      <c r="AP41" s="64" t="str">
        <f t="shared" ca="1" si="3"/>
        <v/>
      </c>
      <c r="AQ41" s="68"/>
      <c r="AR41" s="67" t="str">
        <f t="shared" si="22"/>
        <v/>
      </c>
      <c r="AT41" s="64" t="str">
        <f t="shared" si="15"/>
        <v/>
      </c>
      <c r="AX41" s="64" t="str">
        <f t="shared" ca="1" si="16"/>
        <v/>
      </c>
      <c r="AZ41" s="67" t="str">
        <f t="shared" si="23"/>
        <v/>
      </c>
      <c r="BB41" s="64" t="str">
        <f t="shared" si="17"/>
        <v/>
      </c>
      <c r="BF41" s="64" t="str">
        <f t="shared" ca="1" si="18"/>
        <v/>
      </c>
      <c r="BH41" s="109"/>
      <c r="BK41" s="64" t="str">
        <f t="shared" ca="1" si="19"/>
        <v/>
      </c>
    </row>
    <row r="42" spans="1:63" x14ac:dyDescent="0.25">
      <c r="A42" s="92">
        <v>40</v>
      </c>
      <c r="B42" s="64" t="s">
        <v>523</v>
      </c>
      <c r="C42" s="64">
        <v>40</v>
      </c>
      <c r="J42" s="71" t="str">
        <f t="shared" si="20"/>
        <v/>
      </c>
      <c r="L42" s="67" t="str">
        <f t="shared" si="6"/>
        <v/>
      </c>
      <c r="N42" s="64" t="str">
        <f t="shared" si="7"/>
        <v/>
      </c>
      <c r="R42" s="64" t="str">
        <f t="shared" ca="1" si="8"/>
        <v/>
      </c>
      <c r="T42" s="67" t="str">
        <f t="shared" si="9"/>
        <v/>
      </c>
      <c r="V42" s="64" t="str">
        <f t="shared" si="10"/>
        <v/>
      </c>
      <c r="Z42" s="64" t="str">
        <f t="shared" ca="1" si="11"/>
        <v/>
      </c>
      <c r="AB42" s="73" t="str">
        <f t="shared" si="12"/>
        <v/>
      </c>
      <c r="AD42" s="64" t="str">
        <f t="shared" si="13"/>
        <v/>
      </c>
      <c r="AH42" s="64" t="str">
        <f t="shared" ca="1" si="21"/>
        <v/>
      </c>
      <c r="AJ42" s="67" t="str">
        <f t="shared" si="2"/>
        <v/>
      </c>
      <c r="AL42" s="64" t="str">
        <f t="shared" si="14"/>
        <v/>
      </c>
      <c r="AP42" s="64" t="str">
        <f t="shared" ca="1" si="3"/>
        <v/>
      </c>
      <c r="AQ42" s="68"/>
      <c r="AR42" s="67" t="str">
        <f t="shared" si="22"/>
        <v/>
      </c>
      <c r="AT42" s="64" t="str">
        <f t="shared" si="15"/>
        <v/>
      </c>
      <c r="AX42" s="64" t="str">
        <f t="shared" ca="1" si="16"/>
        <v/>
      </c>
      <c r="AZ42" s="67" t="str">
        <f t="shared" si="23"/>
        <v/>
      </c>
      <c r="BB42" s="64" t="str">
        <f t="shared" si="17"/>
        <v/>
      </c>
      <c r="BF42" s="64" t="str">
        <f t="shared" ca="1" si="18"/>
        <v/>
      </c>
      <c r="BH42" s="109"/>
      <c r="BK42" s="64" t="str">
        <f t="shared" ca="1" si="19"/>
        <v/>
      </c>
    </row>
    <row r="43" spans="1:63" x14ac:dyDescent="0.25">
      <c r="A43" s="92">
        <v>41</v>
      </c>
      <c r="B43" s="64" t="s">
        <v>523</v>
      </c>
      <c r="C43" s="52">
        <v>41</v>
      </c>
      <c r="J43" s="71" t="str">
        <f t="shared" si="20"/>
        <v/>
      </c>
      <c r="L43" s="67" t="str">
        <f t="shared" si="6"/>
        <v/>
      </c>
      <c r="N43" s="64" t="str">
        <f t="shared" si="7"/>
        <v/>
      </c>
      <c r="R43" s="64" t="str">
        <f t="shared" ca="1" si="8"/>
        <v/>
      </c>
      <c r="T43" s="67" t="str">
        <f t="shared" si="9"/>
        <v/>
      </c>
      <c r="V43" s="64" t="str">
        <f t="shared" si="10"/>
        <v/>
      </c>
      <c r="Z43" s="64" t="str">
        <f t="shared" ca="1" si="11"/>
        <v/>
      </c>
      <c r="AB43" s="73" t="str">
        <f t="shared" si="12"/>
        <v/>
      </c>
      <c r="AD43" s="64" t="str">
        <f t="shared" si="13"/>
        <v/>
      </c>
      <c r="AH43" s="64" t="str">
        <f t="shared" ca="1" si="21"/>
        <v/>
      </c>
      <c r="AJ43" s="67" t="str">
        <f t="shared" si="2"/>
        <v/>
      </c>
      <c r="AL43" s="64" t="str">
        <f t="shared" si="14"/>
        <v/>
      </c>
      <c r="AP43" s="64" t="str">
        <f t="shared" ca="1" si="3"/>
        <v/>
      </c>
      <c r="AQ43" s="68"/>
      <c r="AR43" s="67" t="str">
        <f t="shared" si="22"/>
        <v/>
      </c>
      <c r="AT43" s="64" t="str">
        <f t="shared" si="15"/>
        <v/>
      </c>
      <c r="AX43" s="64" t="str">
        <f t="shared" ca="1" si="16"/>
        <v/>
      </c>
      <c r="AZ43" s="67" t="str">
        <f t="shared" si="23"/>
        <v/>
      </c>
      <c r="BB43" s="64" t="str">
        <f t="shared" si="17"/>
        <v/>
      </c>
      <c r="BF43" s="64" t="str">
        <f t="shared" ca="1" si="18"/>
        <v/>
      </c>
      <c r="BH43" s="109"/>
      <c r="BK43" s="64" t="str">
        <f t="shared" ca="1" si="19"/>
        <v/>
      </c>
    </row>
    <row r="44" spans="1:63" x14ac:dyDescent="0.25">
      <c r="A44" s="92">
        <v>42</v>
      </c>
      <c r="B44" s="64" t="s">
        <v>523</v>
      </c>
      <c r="C44" s="52">
        <v>42</v>
      </c>
      <c r="J44" s="71" t="str">
        <f t="shared" si="20"/>
        <v/>
      </c>
      <c r="L44" s="67" t="str">
        <f t="shared" si="6"/>
        <v/>
      </c>
      <c r="N44" s="64" t="str">
        <f t="shared" si="7"/>
        <v/>
      </c>
      <c r="R44" s="64" t="str">
        <f t="shared" ca="1" si="8"/>
        <v/>
      </c>
      <c r="T44" s="67" t="str">
        <f t="shared" si="9"/>
        <v/>
      </c>
      <c r="V44" s="64" t="str">
        <f t="shared" si="10"/>
        <v/>
      </c>
      <c r="Z44" s="64" t="str">
        <f t="shared" ca="1" si="11"/>
        <v/>
      </c>
      <c r="AB44" s="73" t="str">
        <f t="shared" si="12"/>
        <v/>
      </c>
      <c r="AD44" s="64" t="str">
        <f t="shared" si="13"/>
        <v/>
      </c>
      <c r="AH44" s="64" t="str">
        <f t="shared" ca="1" si="21"/>
        <v/>
      </c>
      <c r="AJ44" s="67" t="str">
        <f t="shared" si="2"/>
        <v/>
      </c>
      <c r="AL44" s="64" t="str">
        <f t="shared" si="14"/>
        <v/>
      </c>
      <c r="AP44" s="64" t="str">
        <f t="shared" ca="1" si="3"/>
        <v/>
      </c>
      <c r="AQ44" s="68"/>
      <c r="AR44" s="67" t="str">
        <f t="shared" si="22"/>
        <v/>
      </c>
      <c r="AT44" s="64" t="str">
        <f t="shared" si="15"/>
        <v/>
      </c>
      <c r="AX44" s="64" t="str">
        <f t="shared" ca="1" si="16"/>
        <v/>
      </c>
      <c r="AZ44" s="67" t="str">
        <f t="shared" si="23"/>
        <v/>
      </c>
      <c r="BB44" s="64" t="str">
        <f t="shared" si="17"/>
        <v/>
      </c>
      <c r="BF44" s="64" t="str">
        <f t="shared" ca="1" si="18"/>
        <v/>
      </c>
      <c r="BH44" s="109"/>
      <c r="BK44" s="64" t="str">
        <f t="shared" ca="1" si="19"/>
        <v/>
      </c>
    </row>
    <row r="45" spans="1:63" x14ac:dyDescent="0.25">
      <c r="A45" s="92">
        <v>43</v>
      </c>
      <c r="B45" s="64" t="s">
        <v>523</v>
      </c>
      <c r="C45" s="64">
        <v>43</v>
      </c>
      <c r="J45" s="71" t="str">
        <f t="shared" si="20"/>
        <v/>
      </c>
      <c r="L45" s="67" t="str">
        <f t="shared" si="6"/>
        <v/>
      </c>
      <c r="N45" s="64" t="str">
        <f t="shared" si="7"/>
        <v/>
      </c>
      <c r="R45" s="64" t="str">
        <f t="shared" ca="1" si="8"/>
        <v/>
      </c>
      <c r="T45" s="67" t="str">
        <f t="shared" si="9"/>
        <v/>
      </c>
      <c r="V45" s="64" t="str">
        <f t="shared" si="10"/>
        <v/>
      </c>
      <c r="Z45" s="64" t="str">
        <f t="shared" ca="1" si="11"/>
        <v/>
      </c>
      <c r="AB45" s="73" t="str">
        <f t="shared" si="12"/>
        <v/>
      </c>
      <c r="AD45" s="64" t="str">
        <f t="shared" si="13"/>
        <v/>
      </c>
      <c r="AH45" s="64" t="str">
        <f t="shared" ca="1" si="21"/>
        <v/>
      </c>
      <c r="AJ45" s="67" t="str">
        <f t="shared" si="2"/>
        <v/>
      </c>
      <c r="AL45" s="64" t="str">
        <f t="shared" si="14"/>
        <v/>
      </c>
      <c r="AP45" s="64" t="str">
        <f t="shared" ca="1" si="3"/>
        <v/>
      </c>
      <c r="AQ45" s="68"/>
      <c r="AR45" s="67" t="str">
        <f t="shared" si="22"/>
        <v/>
      </c>
      <c r="AT45" s="64" t="str">
        <f t="shared" si="15"/>
        <v/>
      </c>
      <c r="AX45" s="64" t="str">
        <f t="shared" ca="1" si="16"/>
        <v/>
      </c>
      <c r="AZ45" s="67" t="str">
        <f t="shared" si="23"/>
        <v/>
      </c>
      <c r="BB45" s="64" t="str">
        <f t="shared" si="17"/>
        <v/>
      </c>
      <c r="BF45" s="64" t="str">
        <f t="shared" ca="1" si="18"/>
        <v/>
      </c>
      <c r="BH45" s="109"/>
      <c r="BK45" s="64" t="str">
        <f t="shared" ca="1" si="19"/>
        <v/>
      </c>
    </row>
    <row r="46" spans="1:63" x14ac:dyDescent="0.25">
      <c r="A46" s="92">
        <v>44</v>
      </c>
      <c r="B46" s="64" t="s">
        <v>523</v>
      </c>
      <c r="C46" s="52">
        <v>44</v>
      </c>
      <c r="J46" s="71" t="str">
        <f t="shared" si="20"/>
        <v/>
      </c>
      <c r="L46" s="67" t="str">
        <f t="shared" si="6"/>
        <v/>
      </c>
      <c r="N46" s="64" t="str">
        <f t="shared" si="7"/>
        <v/>
      </c>
      <c r="R46" s="64" t="str">
        <f t="shared" ca="1" si="8"/>
        <v/>
      </c>
      <c r="T46" s="67" t="str">
        <f t="shared" si="9"/>
        <v/>
      </c>
      <c r="V46" s="64" t="str">
        <f t="shared" si="10"/>
        <v/>
      </c>
      <c r="Z46" s="64" t="str">
        <f t="shared" ca="1" si="11"/>
        <v/>
      </c>
      <c r="AB46" s="73" t="str">
        <f t="shared" si="12"/>
        <v/>
      </c>
      <c r="AD46" s="64" t="str">
        <f t="shared" si="13"/>
        <v/>
      </c>
      <c r="AH46" s="64" t="str">
        <f t="shared" ca="1" si="21"/>
        <v/>
      </c>
      <c r="AJ46" s="67" t="str">
        <f t="shared" si="2"/>
        <v/>
      </c>
      <c r="AL46" s="64" t="str">
        <f t="shared" si="14"/>
        <v/>
      </c>
      <c r="AP46" s="64" t="str">
        <f t="shared" ca="1" si="3"/>
        <v/>
      </c>
      <c r="AQ46" s="68"/>
      <c r="AR46" s="67" t="str">
        <f t="shared" si="22"/>
        <v/>
      </c>
      <c r="AT46" s="64" t="str">
        <f t="shared" si="15"/>
        <v/>
      </c>
      <c r="AX46" s="64" t="str">
        <f t="shared" ca="1" si="16"/>
        <v/>
      </c>
      <c r="AZ46" s="67" t="str">
        <f t="shared" si="23"/>
        <v/>
      </c>
      <c r="BB46" s="64" t="str">
        <f t="shared" si="17"/>
        <v/>
      </c>
      <c r="BF46" s="64" t="str">
        <f t="shared" ca="1" si="18"/>
        <v/>
      </c>
      <c r="BH46" s="109"/>
      <c r="BK46" s="64" t="str">
        <f t="shared" ca="1" si="19"/>
        <v/>
      </c>
    </row>
    <row r="47" spans="1:63" x14ac:dyDescent="0.25">
      <c r="A47" s="92">
        <v>45</v>
      </c>
      <c r="B47" s="64" t="s">
        <v>523</v>
      </c>
      <c r="C47" s="52">
        <v>45</v>
      </c>
      <c r="J47" s="71" t="str">
        <f t="shared" si="20"/>
        <v/>
      </c>
      <c r="L47" s="67" t="str">
        <f t="shared" si="6"/>
        <v/>
      </c>
      <c r="N47" s="64" t="str">
        <f t="shared" si="7"/>
        <v/>
      </c>
      <c r="R47" s="64" t="str">
        <f t="shared" ca="1" si="8"/>
        <v/>
      </c>
      <c r="T47" s="67" t="str">
        <f t="shared" si="9"/>
        <v/>
      </c>
      <c r="V47" s="64" t="str">
        <f t="shared" si="10"/>
        <v/>
      </c>
      <c r="Z47" s="64" t="str">
        <f t="shared" ca="1" si="11"/>
        <v/>
      </c>
      <c r="AB47" s="73" t="str">
        <f t="shared" si="12"/>
        <v/>
      </c>
      <c r="AD47" s="64" t="str">
        <f t="shared" si="13"/>
        <v/>
      </c>
      <c r="AH47" s="64" t="str">
        <f t="shared" ca="1" si="21"/>
        <v/>
      </c>
      <c r="AJ47" s="67" t="str">
        <f t="shared" si="2"/>
        <v/>
      </c>
      <c r="AL47" s="64" t="str">
        <f t="shared" si="14"/>
        <v/>
      </c>
      <c r="AP47" s="64" t="str">
        <f t="shared" ca="1" si="3"/>
        <v/>
      </c>
      <c r="AQ47" s="68"/>
      <c r="AR47" s="67" t="str">
        <f t="shared" si="22"/>
        <v/>
      </c>
      <c r="AT47" s="64" t="str">
        <f t="shared" si="15"/>
        <v/>
      </c>
      <c r="AX47" s="64" t="str">
        <f t="shared" ca="1" si="16"/>
        <v/>
      </c>
      <c r="AZ47" s="67" t="str">
        <f t="shared" si="23"/>
        <v/>
      </c>
      <c r="BB47" s="64" t="str">
        <f t="shared" si="17"/>
        <v/>
      </c>
      <c r="BF47" s="64" t="str">
        <f t="shared" ca="1" si="18"/>
        <v/>
      </c>
      <c r="BH47" s="109"/>
      <c r="BK47" s="64" t="str">
        <f t="shared" ca="1" si="19"/>
        <v/>
      </c>
    </row>
    <row r="48" spans="1:63" x14ac:dyDescent="0.25">
      <c r="A48" s="92">
        <v>46</v>
      </c>
      <c r="B48" s="64" t="s">
        <v>523</v>
      </c>
      <c r="C48" s="64">
        <v>46</v>
      </c>
      <c r="J48" s="71" t="str">
        <f t="shared" si="20"/>
        <v/>
      </c>
      <c r="L48" s="67" t="str">
        <f t="shared" si="6"/>
        <v/>
      </c>
      <c r="N48" s="64" t="str">
        <f t="shared" si="7"/>
        <v/>
      </c>
      <c r="R48" s="64" t="str">
        <f t="shared" ca="1" si="8"/>
        <v/>
      </c>
      <c r="T48" s="67" t="str">
        <f t="shared" si="9"/>
        <v/>
      </c>
      <c r="V48" s="64" t="str">
        <f t="shared" si="10"/>
        <v/>
      </c>
      <c r="Z48" s="64" t="str">
        <f t="shared" ca="1" si="11"/>
        <v/>
      </c>
      <c r="AB48" s="73" t="str">
        <f t="shared" si="12"/>
        <v/>
      </c>
      <c r="AD48" s="64" t="str">
        <f t="shared" si="13"/>
        <v/>
      </c>
      <c r="AH48" s="64" t="str">
        <f t="shared" ca="1" si="21"/>
        <v/>
      </c>
      <c r="AJ48" s="67" t="str">
        <f t="shared" si="2"/>
        <v/>
      </c>
      <c r="AL48" s="64" t="str">
        <f t="shared" si="14"/>
        <v/>
      </c>
      <c r="AP48" s="64" t="str">
        <f t="shared" ca="1" si="3"/>
        <v/>
      </c>
      <c r="AQ48" s="68"/>
      <c r="AR48" s="67" t="str">
        <f t="shared" si="22"/>
        <v/>
      </c>
      <c r="AT48" s="64" t="str">
        <f t="shared" si="15"/>
        <v/>
      </c>
      <c r="AX48" s="64" t="str">
        <f t="shared" ca="1" si="16"/>
        <v/>
      </c>
      <c r="AZ48" s="67" t="str">
        <f t="shared" si="23"/>
        <v/>
      </c>
      <c r="BB48" s="64" t="str">
        <f t="shared" si="17"/>
        <v/>
      </c>
      <c r="BF48" s="64" t="str">
        <f t="shared" ca="1" si="18"/>
        <v/>
      </c>
      <c r="BH48" s="109"/>
      <c r="BK48" s="64" t="str">
        <f t="shared" ca="1" si="19"/>
        <v/>
      </c>
    </row>
    <row r="49" spans="1:63" x14ac:dyDescent="0.25">
      <c r="A49" s="92">
        <v>47</v>
      </c>
      <c r="B49" s="64" t="s">
        <v>523</v>
      </c>
      <c r="C49" s="52">
        <v>47</v>
      </c>
      <c r="J49" s="71" t="str">
        <f t="shared" si="20"/>
        <v/>
      </c>
      <c r="L49" s="67" t="str">
        <f t="shared" si="6"/>
        <v/>
      </c>
      <c r="N49" s="64" t="str">
        <f t="shared" si="7"/>
        <v/>
      </c>
      <c r="R49" s="64" t="str">
        <f t="shared" ca="1" si="8"/>
        <v/>
      </c>
      <c r="T49" s="67" t="str">
        <f t="shared" si="9"/>
        <v/>
      </c>
      <c r="V49" s="64" t="str">
        <f t="shared" si="10"/>
        <v/>
      </c>
      <c r="Z49" s="64" t="str">
        <f t="shared" ca="1" si="11"/>
        <v/>
      </c>
      <c r="AB49" s="73" t="str">
        <f t="shared" si="12"/>
        <v/>
      </c>
      <c r="AD49" s="64" t="str">
        <f t="shared" si="13"/>
        <v/>
      </c>
      <c r="AH49" s="64" t="str">
        <f t="shared" ca="1" si="21"/>
        <v/>
      </c>
      <c r="AJ49" s="67" t="str">
        <f t="shared" si="2"/>
        <v/>
      </c>
      <c r="AL49" s="64" t="str">
        <f t="shared" si="14"/>
        <v/>
      </c>
      <c r="AP49" s="64" t="str">
        <f t="shared" ca="1" si="3"/>
        <v/>
      </c>
      <c r="AQ49" s="68"/>
      <c r="AR49" s="67" t="str">
        <f t="shared" si="22"/>
        <v/>
      </c>
      <c r="AT49" s="64" t="str">
        <f t="shared" si="15"/>
        <v/>
      </c>
      <c r="AX49" s="64" t="str">
        <f t="shared" ca="1" si="16"/>
        <v/>
      </c>
      <c r="AZ49" s="67" t="str">
        <f t="shared" si="23"/>
        <v/>
      </c>
      <c r="BB49" s="64" t="str">
        <f t="shared" si="17"/>
        <v/>
      </c>
      <c r="BF49" s="64" t="str">
        <f t="shared" ca="1" si="18"/>
        <v/>
      </c>
      <c r="BH49" s="109"/>
      <c r="BK49" s="64" t="str">
        <f t="shared" ca="1" si="19"/>
        <v/>
      </c>
    </row>
    <row r="50" spans="1:63" x14ac:dyDescent="0.25">
      <c r="A50" s="92">
        <v>48</v>
      </c>
      <c r="B50" s="64" t="s">
        <v>523</v>
      </c>
      <c r="C50" s="52">
        <v>48</v>
      </c>
      <c r="J50" s="71" t="str">
        <f t="shared" si="20"/>
        <v/>
      </c>
      <c r="L50" s="67" t="str">
        <f t="shared" si="6"/>
        <v/>
      </c>
      <c r="N50" s="64" t="str">
        <f t="shared" si="7"/>
        <v/>
      </c>
      <c r="R50" s="64" t="str">
        <f t="shared" ca="1" si="8"/>
        <v/>
      </c>
      <c r="T50" s="67" t="str">
        <f t="shared" si="9"/>
        <v/>
      </c>
      <c r="V50" s="64" t="str">
        <f t="shared" si="10"/>
        <v/>
      </c>
      <c r="Z50" s="64" t="str">
        <f t="shared" ca="1" si="11"/>
        <v/>
      </c>
      <c r="AB50" s="73" t="str">
        <f t="shared" si="12"/>
        <v/>
      </c>
      <c r="AD50" s="64" t="str">
        <f t="shared" si="13"/>
        <v/>
      </c>
      <c r="AH50" s="64" t="str">
        <f t="shared" ca="1" si="21"/>
        <v/>
      </c>
      <c r="AJ50" s="67" t="str">
        <f t="shared" si="2"/>
        <v/>
      </c>
      <c r="AL50" s="64" t="str">
        <f t="shared" si="14"/>
        <v/>
      </c>
      <c r="AP50" s="64" t="str">
        <f t="shared" ca="1" si="3"/>
        <v/>
      </c>
      <c r="AQ50" s="68"/>
      <c r="AR50" s="67" t="str">
        <f t="shared" si="22"/>
        <v/>
      </c>
      <c r="AT50" s="64" t="str">
        <f t="shared" si="15"/>
        <v/>
      </c>
      <c r="AX50" s="64" t="str">
        <f t="shared" ca="1" si="16"/>
        <v/>
      </c>
      <c r="AZ50" s="67" t="str">
        <f t="shared" si="23"/>
        <v/>
      </c>
      <c r="BB50" s="64" t="str">
        <f t="shared" si="17"/>
        <v/>
      </c>
      <c r="BF50" s="64" t="str">
        <f t="shared" ca="1" si="18"/>
        <v/>
      </c>
      <c r="BH50" s="109"/>
      <c r="BK50" s="64" t="str">
        <f t="shared" ca="1" si="19"/>
        <v/>
      </c>
    </row>
    <row r="51" spans="1:63" x14ac:dyDescent="0.25">
      <c r="A51" s="92">
        <v>49</v>
      </c>
      <c r="B51" s="64" t="s">
        <v>523</v>
      </c>
      <c r="C51" s="64">
        <v>49</v>
      </c>
      <c r="J51" s="71" t="str">
        <f t="shared" si="20"/>
        <v/>
      </c>
      <c r="L51" s="67" t="str">
        <f t="shared" si="6"/>
        <v/>
      </c>
      <c r="N51" s="64" t="str">
        <f t="shared" si="7"/>
        <v/>
      </c>
      <c r="R51" s="64" t="str">
        <f t="shared" ca="1" si="8"/>
        <v/>
      </c>
      <c r="T51" s="67" t="str">
        <f t="shared" si="9"/>
        <v/>
      </c>
      <c r="V51" s="64" t="str">
        <f t="shared" si="10"/>
        <v/>
      </c>
      <c r="Z51" s="64" t="str">
        <f t="shared" ca="1" si="11"/>
        <v/>
      </c>
      <c r="AB51" s="73" t="str">
        <f t="shared" si="12"/>
        <v/>
      </c>
      <c r="AD51" s="64" t="str">
        <f t="shared" si="13"/>
        <v/>
      </c>
      <c r="AH51" s="64" t="str">
        <f t="shared" ca="1" si="21"/>
        <v/>
      </c>
      <c r="AL51" s="64" t="str">
        <f t="shared" si="14"/>
        <v/>
      </c>
      <c r="AR51" s="67" t="str">
        <f t="shared" si="22"/>
        <v/>
      </c>
      <c r="AT51" s="64" t="str">
        <f t="shared" si="15"/>
        <v/>
      </c>
      <c r="AX51" s="64" t="str">
        <f t="shared" ca="1" si="16"/>
        <v/>
      </c>
      <c r="AZ51" s="67" t="str">
        <f t="shared" si="23"/>
        <v/>
      </c>
      <c r="BB51" s="64" t="str">
        <f t="shared" si="17"/>
        <v/>
      </c>
      <c r="BF51" s="64" t="str">
        <f t="shared" ca="1" si="18"/>
        <v/>
      </c>
      <c r="BH51" s="109"/>
      <c r="BK51" s="64" t="str">
        <f t="shared" ca="1" si="19"/>
        <v/>
      </c>
    </row>
    <row r="52" spans="1:63" x14ac:dyDescent="0.25">
      <c r="A52" s="92">
        <v>50</v>
      </c>
      <c r="B52" s="64" t="s">
        <v>523</v>
      </c>
      <c r="C52" s="52">
        <v>50</v>
      </c>
      <c r="J52" s="71" t="str">
        <f t="shared" si="20"/>
        <v/>
      </c>
      <c r="L52" s="67" t="str">
        <f t="shared" si="6"/>
        <v/>
      </c>
      <c r="N52" s="64" t="str">
        <f t="shared" si="7"/>
        <v/>
      </c>
      <c r="R52" s="64" t="str">
        <f t="shared" ca="1" si="8"/>
        <v/>
      </c>
      <c r="T52" s="67" t="str">
        <f t="shared" si="9"/>
        <v/>
      </c>
      <c r="V52" s="64" t="str">
        <f t="shared" si="10"/>
        <v/>
      </c>
      <c r="Z52" s="64" t="str">
        <f t="shared" ca="1" si="11"/>
        <v/>
      </c>
      <c r="AB52" s="73" t="str">
        <f t="shared" si="12"/>
        <v/>
      </c>
      <c r="AD52" s="64" t="str">
        <f t="shared" si="13"/>
        <v/>
      </c>
      <c r="AH52" s="64" t="str">
        <f t="shared" ca="1" si="21"/>
        <v/>
      </c>
      <c r="AL52" s="64" t="str">
        <f t="shared" si="14"/>
        <v/>
      </c>
      <c r="AR52" s="67" t="str">
        <f t="shared" si="22"/>
        <v/>
      </c>
      <c r="AT52" s="64" t="str">
        <f t="shared" si="15"/>
        <v/>
      </c>
      <c r="AX52" s="64" t="str">
        <f t="shared" ca="1" si="16"/>
        <v/>
      </c>
      <c r="AZ52" s="67" t="str">
        <f t="shared" si="23"/>
        <v/>
      </c>
      <c r="BB52" s="64" t="str">
        <f t="shared" si="17"/>
        <v/>
      </c>
      <c r="BF52" s="64" t="str">
        <f t="shared" ca="1" si="18"/>
        <v/>
      </c>
      <c r="BH52" s="109"/>
      <c r="BK52" s="64" t="str">
        <f t="shared" ca="1" si="19"/>
        <v/>
      </c>
    </row>
    <row r="53" spans="1:63" x14ac:dyDescent="0.25">
      <c r="A53" s="92">
        <v>51</v>
      </c>
      <c r="J53" s="71" t="str">
        <f t="shared" si="20"/>
        <v/>
      </c>
      <c r="N53" s="64" t="str">
        <f t="shared" si="7"/>
        <v/>
      </c>
      <c r="V53" s="64" t="str">
        <f t="shared" si="10"/>
        <v/>
      </c>
      <c r="AD53" s="64" t="str">
        <f t="shared" si="13"/>
        <v/>
      </c>
      <c r="AL53" s="64" t="str">
        <f t="shared" si="14"/>
        <v/>
      </c>
      <c r="AR53" s="67" t="str">
        <f t="shared" si="22"/>
        <v/>
      </c>
      <c r="AT53" s="64" t="str">
        <f t="shared" si="15"/>
        <v/>
      </c>
      <c r="AX53" s="64" t="str">
        <f t="shared" ca="1" si="16"/>
        <v/>
      </c>
      <c r="AZ53" s="67" t="str">
        <f t="shared" si="23"/>
        <v/>
      </c>
      <c r="BB53" s="64" t="str">
        <f t="shared" si="17"/>
        <v/>
      </c>
      <c r="BF53" s="64" t="str">
        <f t="shared" ca="1" si="18"/>
        <v/>
      </c>
      <c r="BH53" s="109"/>
      <c r="BK53" s="64" t="str">
        <f t="shared" ca="1" si="19"/>
        <v/>
      </c>
    </row>
    <row r="54" spans="1:63" x14ac:dyDescent="0.25">
      <c r="A54" s="92">
        <v>52</v>
      </c>
      <c r="J54" s="71" t="str">
        <f t="shared" si="20"/>
        <v/>
      </c>
      <c r="N54" s="64" t="str">
        <f t="shared" si="7"/>
        <v/>
      </c>
      <c r="V54" s="64" t="str">
        <f t="shared" si="10"/>
        <v/>
      </c>
      <c r="AD54" s="64" t="str">
        <f t="shared" si="13"/>
        <v/>
      </c>
      <c r="AL54" s="64" t="str">
        <f t="shared" si="14"/>
        <v/>
      </c>
      <c r="AR54" s="67" t="str">
        <f t="shared" si="22"/>
        <v/>
      </c>
      <c r="AT54" s="64" t="str">
        <f t="shared" si="15"/>
        <v/>
      </c>
      <c r="AX54" s="64" t="str">
        <f t="shared" ca="1" si="16"/>
        <v/>
      </c>
      <c r="AZ54" s="67" t="str">
        <f t="shared" si="23"/>
        <v/>
      </c>
      <c r="BB54" s="64" t="str">
        <f t="shared" si="17"/>
        <v/>
      </c>
      <c r="BF54" s="64" t="str">
        <f t="shared" ca="1" si="18"/>
        <v/>
      </c>
      <c r="BH54" s="109"/>
      <c r="BK54" s="64" t="str">
        <f t="shared" ca="1" si="19"/>
        <v/>
      </c>
    </row>
    <row r="55" spans="1:63" x14ac:dyDescent="0.25">
      <c r="A55" s="92">
        <v>53</v>
      </c>
      <c r="J55" s="71" t="str">
        <f t="shared" si="20"/>
        <v/>
      </c>
      <c r="N55" s="64" t="str">
        <f t="shared" si="7"/>
        <v/>
      </c>
      <c r="V55" s="64" t="str">
        <f t="shared" si="10"/>
        <v/>
      </c>
      <c r="AD55" s="64" t="str">
        <f t="shared" si="13"/>
        <v/>
      </c>
      <c r="AL55" s="64" t="str">
        <f t="shared" si="14"/>
        <v/>
      </c>
      <c r="AR55" s="67" t="str">
        <f t="shared" si="22"/>
        <v/>
      </c>
      <c r="AT55" s="64" t="str">
        <f t="shared" si="15"/>
        <v/>
      </c>
      <c r="AX55" s="64" t="str">
        <f t="shared" ca="1" si="16"/>
        <v/>
      </c>
      <c r="AZ55" s="67" t="str">
        <f t="shared" si="23"/>
        <v/>
      </c>
      <c r="BB55" s="64" t="str">
        <f t="shared" si="17"/>
        <v/>
      </c>
      <c r="BF55" s="64" t="str">
        <f t="shared" ca="1" si="18"/>
        <v/>
      </c>
      <c r="BH55" s="109"/>
      <c r="BK55" s="64" t="str">
        <f t="shared" ca="1" si="19"/>
        <v/>
      </c>
    </row>
    <row r="56" spans="1:63" x14ac:dyDescent="0.25">
      <c r="A56" s="92">
        <v>54</v>
      </c>
      <c r="J56" s="71" t="str">
        <f t="shared" si="20"/>
        <v/>
      </c>
      <c r="N56" s="64" t="str">
        <f t="shared" si="7"/>
        <v/>
      </c>
      <c r="V56" s="64" t="str">
        <f t="shared" si="10"/>
        <v/>
      </c>
      <c r="AD56" s="64" t="str">
        <f t="shared" si="13"/>
        <v/>
      </c>
      <c r="AL56" s="64" t="str">
        <f t="shared" si="14"/>
        <v/>
      </c>
      <c r="AR56" s="67" t="str">
        <f t="shared" si="22"/>
        <v/>
      </c>
      <c r="AT56" s="64" t="str">
        <f t="shared" si="15"/>
        <v/>
      </c>
      <c r="AX56" s="64" t="str">
        <f t="shared" ca="1" si="16"/>
        <v/>
      </c>
      <c r="AZ56" s="67" t="str">
        <f t="shared" si="23"/>
        <v/>
      </c>
      <c r="BB56" s="64" t="str">
        <f t="shared" si="17"/>
        <v/>
      </c>
      <c r="BF56" s="64" t="str">
        <f t="shared" ca="1" si="18"/>
        <v/>
      </c>
      <c r="BH56" s="109"/>
      <c r="BK56" s="64" t="str">
        <f t="shared" ca="1" si="19"/>
        <v/>
      </c>
    </row>
    <row r="57" spans="1:63" x14ac:dyDescent="0.25">
      <c r="A57" s="92">
        <v>55</v>
      </c>
      <c r="J57" s="71" t="str">
        <f t="shared" si="20"/>
        <v/>
      </c>
      <c r="N57" s="64" t="str">
        <f t="shared" si="7"/>
        <v/>
      </c>
      <c r="V57" s="64" t="str">
        <f t="shared" si="10"/>
        <v/>
      </c>
      <c r="AD57" s="64" t="str">
        <f t="shared" si="13"/>
        <v/>
      </c>
      <c r="AL57" s="64" t="str">
        <f t="shared" si="14"/>
        <v/>
      </c>
      <c r="AR57" s="67" t="str">
        <f t="shared" si="22"/>
        <v/>
      </c>
      <c r="AT57" s="64" t="str">
        <f t="shared" si="15"/>
        <v/>
      </c>
      <c r="AX57" s="64" t="str">
        <f t="shared" ca="1" si="16"/>
        <v/>
      </c>
      <c r="AZ57" s="67" t="str">
        <f t="shared" si="23"/>
        <v/>
      </c>
      <c r="BB57" s="64" t="str">
        <f t="shared" si="17"/>
        <v/>
      </c>
      <c r="BF57" s="64" t="str">
        <f t="shared" ca="1" si="18"/>
        <v/>
      </c>
      <c r="BH57" s="109"/>
      <c r="BK57" s="64" t="str">
        <f t="shared" ca="1" si="19"/>
        <v/>
      </c>
    </row>
    <row r="58" spans="1:63" x14ac:dyDescent="0.25">
      <c r="A58" s="92">
        <v>56</v>
      </c>
      <c r="J58" s="71" t="str">
        <f t="shared" si="20"/>
        <v/>
      </c>
      <c r="N58" s="64" t="str">
        <f t="shared" si="7"/>
        <v/>
      </c>
      <c r="V58" s="64" t="str">
        <f t="shared" si="10"/>
        <v/>
      </c>
      <c r="AD58" s="64" t="str">
        <f t="shared" si="13"/>
        <v/>
      </c>
      <c r="AL58" s="64" t="str">
        <f t="shared" si="14"/>
        <v/>
      </c>
      <c r="AR58" s="67" t="str">
        <f t="shared" si="22"/>
        <v/>
      </c>
      <c r="AT58" s="64" t="str">
        <f t="shared" si="15"/>
        <v/>
      </c>
      <c r="AX58" s="64" t="str">
        <f t="shared" ca="1" si="16"/>
        <v/>
      </c>
      <c r="AZ58" s="67" t="str">
        <f t="shared" si="23"/>
        <v/>
      </c>
      <c r="BB58" s="64" t="str">
        <f t="shared" si="17"/>
        <v/>
      </c>
      <c r="BF58" s="64" t="str">
        <f t="shared" ca="1" si="18"/>
        <v/>
      </c>
      <c r="BH58" s="109"/>
      <c r="BK58" s="64" t="str">
        <f t="shared" ca="1" si="19"/>
        <v/>
      </c>
    </row>
    <row r="59" spans="1:63" x14ac:dyDescent="0.25">
      <c r="A59" s="92">
        <v>57</v>
      </c>
      <c r="J59" s="71" t="str">
        <f t="shared" si="20"/>
        <v/>
      </c>
      <c r="N59" s="64" t="str">
        <f t="shared" si="7"/>
        <v/>
      </c>
      <c r="V59" s="64" t="str">
        <f t="shared" si="10"/>
        <v/>
      </c>
      <c r="AD59" s="64" t="str">
        <f t="shared" si="13"/>
        <v/>
      </c>
      <c r="AL59" s="64" t="str">
        <f t="shared" si="14"/>
        <v/>
      </c>
      <c r="AR59" s="67" t="str">
        <f t="shared" si="22"/>
        <v/>
      </c>
      <c r="AT59" s="64" t="str">
        <f t="shared" si="15"/>
        <v/>
      </c>
      <c r="AX59" s="64" t="str">
        <f t="shared" ca="1" si="16"/>
        <v/>
      </c>
      <c r="AZ59" s="67" t="str">
        <f t="shared" si="23"/>
        <v/>
      </c>
      <c r="BB59" s="64" t="str">
        <f t="shared" si="17"/>
        <v/>
      </c>
      <c r="BF59" s="64" t="str">
        <f t="shared" ca="1" si="18"/>
        <v/>
      </c>
      <c r="BH59" s="109"/>
      <c r="BK59" s="64" t="str">
        <f t="shared" ca="1" si="19"/>
        <v/>
      </c>
    </row>
    <row r="60" spans="1:63" x14ac:dyDescent="0.25">
      <c r="A60" s="92">
        <v>58</v>
      </c>
      <c r="J60" s="71" t="str">
        <f t="shared" si="20"/>
        <v/>
      </c>
      <c r="N60" s="64" t="str">
        <f t="shared" si="7"/>
        <v/>
      </c>
      <c r="V60" s="64" t="str">
        <f t="shared" si="10"/>
        <v/>
      </c>
      <c r="AD60" s="64" t="str">
        <f t="shared" si="13"/>
        <v/>
      </c>
      <c r="AL60" s="64" t="str">
        <f t="shared" si="14"/>
        <v/>
      </c>
      <c r="AR60" s="67" t="str">
        <f t="shared" si="22"/>
        <v/>
      </c>
      <c r="AT60" s="64" t="str">
        <f t="shared" si="15"/>
        <v/>
      </c>
      <c r="AX60" s="64" t="str">
        <f t="shared" ca="1" si="16"/>
        <v/>
      </c>
      <c r="AZ60" s="67" t="str">
        <f t="shared" si="23"/>
        <v/>
      </c>
      <c r="BB60" s="64" t="str">
        <f t="shared" si="17"/>
        <v/>
      </c>
      <c r="BF60" s="64" t="str">
        <f t="shared" ca="1" si="18"/>
        <v/>
      </c>
      <c r="BH60" s="109"/>
      <c r="BK60" s="64" t="str">
        <f t="shared" ca="1" si="19"/>
        <v/>
      </c>
    </row>
    <row r="61" spans="1:63" x14ac:dyDescent="0.25">
      <c r="A61" s="92">
        <v>59</v>
      </c>
      <c r="J61" s="71" t="str">
        <f t="shared" si="20"/>
        <v/>
      </c>
      <c r="N61" s="64" t="str">
        <f t="shared" si="7"/>
        <v/>
      </c>
      <c r="V61" s="64" t="str">
        <f t="shared" si="10"/>
        <v/>
      </c>
      <c r="AD61" s="64" t="str">
        <f t="shared" si="13"/>
        <v/>
      </c>
      <c r="AL61" s="64" t="str">
        <f t="shared" si="14"/>
        <v/>
      </c>
      <c r="AR61" s="67" t="str">
        <f t="shared" si="22"/>
        <v/>
      </c>
      <c r="AT61" s="64" t="str">
        <f t="shared" si="15"/>
        <v/>
      </c>
      <c r="AX61" s="64" t="str">
        <f t="shared" ca="1" si="16"/>
        <v/>
      </c>
      <c r="AZ61" s="67" t="str">
        <f t="shared" si="23"/>
        <v/>
      </c>
      <c r="BB61" s="64" t="str">
        <f t="shared" si="17"/>
        <v/>
      </c>
      <c r="BF61" s="64" t="str">
        <f t="shared" ca="1" si="18"/>
        <v/>
      </c>
      <c r="BH61" s="109"/>
      <c r="BK61" s="64" t="str">
        <f t="shared" ca="1" si="19"/>
        <v/>
      </c>
    </row>
    <row r="62" spans="1:63" x14ac:dyDescent="0.25">
      <c r="A62" s="92">
        <v>60</v>
      </c>
      <c r="J62" s="71" t="str">
        <f t="shared" si="20"/>
        <v/>
      </c>
      <c r="N62" s="64" t="str">
        <f t="shared" si="7"/>
        <v/>
      </c>
      <c r="V62" s="64" t="str">
        <f t="shared" si="10"/>
        <v/>
      </c>
      <c r="AD62" s="64" t="str">
        <f t="shared" si="13"/>
        <v/>
      </c>
      <c r="AL62" s="64" t="str">
        <f t="shared" si="14"/>
        <v/>
      </c>
      <c r="AR62" s="67" t="str">
        <f t="shared" si="22"/>
        <v/>
      </c>
      <c r="AT62" s="64" t="str">
        <f t="shared" si="15"/>
        <v/>
      </c>
      <c r="AX62" s="64" t="str">
        <f t="shared" ca="1" si="16"/>
        <v/>
      </c>
      <c r="AZ62" s="67" t="str">
        <f t="shared" si="23"/>
        <v/>
      </c>
      <c r="BB62" s="64" t="str">
        <f t="shared" si="17"/>
        <v/>
      </c>
      <c r="BF62" s="64" t="str">
        <f t="shared" ca="1" si="18"/>
        <v/>
      </c>
      <c r="BH62" s="109"/>
      <c r="BK62" s="64" t="str">
        <f t="shared" ca="1" si="19"/>
        <v/>
      </c>
    </row>
    <row r="63" spans="1:63" x14ac:dyDescent="0.25">
      <c r="A63" s="92">
        <v>61</v>
      </c>
      <c r="J63" s="71" t="str">
        <f t="shared" si="20"/>
        <v/>
      </c>
      <c r="N63" s="64" t="str">
        <f t="shared" si="7"/>
        <v/>
      </c>
      <c r="V63" s="64" t="str">
        <f t="shared" si="10"/>
        <v/>
      </c>
      <c r="AD63" s="64" t="str">
        <f t="shared" si="13"/>
        <v/>
      </c>
      <c r="AL63" s="64" t="str">
        <f t="shared" si="14"/>
        <v/>
      </c>
      <c r="AR63" s="67" t="str">
        <f t="shared" si="22"/>
        <v/>
      </c>
      <c r="AT63" s="64" t="str">
        <f t="shared" si="15"/>
        <v/>
      </c>
      <c r="AX63" s="64" t="str">
        <f t="shared" ca="1" si="16"/>
        <v/>
      </c>
      <c r="AZ63" s="67" t="str">
        <f t="shared" si="23"/>
        <v/>
      </c>
      <c r="BB63" s="64" t="str">
        <f t="shared" si="17"/>
        <v/>
      </c>
      <c r="BF63" s="64" t="str">
        <f t="shared" ca="1" si="18"/>
        <v/>
      </c>
      <c r="BH63" s="109"/>
      <c r="BK63" s="64" t="str">
        <f t="shared" ca="1" si="19"/>
        <v/>
      </c>
    </row>
    <row r="64" spans="1:63" x14ac:dyDescent="0.25">
      <c r="A64" s="92">
        <v>62</v>
      </c>
      <c r="J64" s="71" t="str">
        <f t="shared" si="20"/>
        <v/>
      </c>
      <c r="N64" s="64" t="str">
        <f t="shared" si="7"/>
        <v/>
      </c>
      <c r="V64" s="64" t="str">
        <f t="shared" si="10"/>
        <v/>
      </c>
      <c r="AD64" s="64" t="str">
        <f t="shared" si="13"/>
        <v/>
      </c>
      <c r="AL64" s="64" t="str">
        <f t="shared" si="14"/>
        <v/>
      </c>
      <c r="AR64" s="67" t="str">
        <f t="shared" ref="AR64:AR95" si="24">IF(AQ64&lt;&gt;"",AQ64&amp;" "&amp; D64,"")</f>
        <v/>
      </c>
      <c r="AT64" s="64" t="str">
        <f t="shared" si="15"/>
        <v/>
      </c>
      <c r="AX64" s="64" t="str">
        <f t="shared" ca="1" si="16"/>
        <v/>
      </c>
      <c r="AZ64" s="67" t="str">
        <f t="shared" ref="AZ64:AZ95" si="25">IF(AY64&lt;&gt;"",AY64&amp;" "&amp; D64,"")</f>
        <v/>
      </c>
      <c r="BB64" s="64" t="str">
        <f t="shared" si="17"/>
        <v/>
      </c>
      <c r="BF64" s="64" t="str">
        <f t="shared" ca="1" si="18"/>
        <v/>
      </c>
      <c r="BH64" s="109"/>
      <c r="BK64" s="64" t="str">
        <f t="shared" ca="1" si="19"/>
        <v/>
      </c>
    </row>
    <row r="65" spans="1:63" x14ac:dyDescent="0.25">
      <c r="A65" s="92">
        <v>63</v>
      </c>
      <c r="J65" s="71" t="str">
        <f t="shared" si="20"/>
        <v/>
      </c>
      <c r="N65" s="64" t="str">
        <f t="shared" si="7"/>
        <v/>
      </c>
      <c r="V65" s="64" t="str">
        <f t="shared" si="10"/>
        <v/>
      </c>
      <c r="AD65" s="64" t="str">
        <f t="shared" si="13"/>
        <v/>
      </c>
      <c r="AL65" s="64" t="str">
        <f t="shared" si="14"/>
        <v/>
      </c>
      <c r="AR65" s="67" t="str">
        <f t="shared" si="24"/>
        <v/>
      </c>
      <c r="AT65" s="64" t="str">
        <f t="shared" si="15"/>
        <v/>
      </c>
      <c r="AX65" s="64" t="str">
        <f t="shared" ca="1" si="16"/>
        <v/>
      </c>
      <c r="AZ65" s="67" t="str">
        <f t="shared" si="25"/>
        <v/>
      </c>
      <c r="BB65" s="64" t="str">
        <f t="shared" si="17"/>
        <v/>
      </c>
      <c r="BF65" s="64" t="str">
        <f t="shared" ca="1" si="18"/>
        <v/>
      </c>
      <c r="BH65" s="109"/>
      <c r="BK65" s="64" t="str">
        <f t="shared" ca="1" si="19"/>
        <v/>
      </c>
    </row>
    <row r="66" spans="1:63" x14ac:dyDescent="0.25">
      <c r="A66" s="92">
        <v>64</v>
      </c>
      <c r="J66" s="71" t="str">
        <f t="shared" si="20"/>
        <v/>
      </c>
      <c r="N66" s="64" t="str">
        <f t="shared" si="7"/>
        <v/>
      </c>
      <c r="V66" s="64" t="str">
        <f t="shared" si="10"/>
        <v/>
      </c>
      <c r="AD66" s="64" t="str">
        <f t="shared" si="13"/>
        <v/>
      </c>
      <c r="AL66" s="64" t="str">
        <f t="shared" si="14"/>
        <v/>
      </c>
      <c r="AR66" s="67" t="str">
        <f t="shared" si="24"/>
        <v/>
      </c>
      <c r="AT66" s="64" t="str">
        <f t="shared" si="15"/>
        <v/>
      </c>
      <c r="AX66" s="64" t="str">
        <f t="shared" ca="1" si="16"/>
        <v/>
      </c>
      <c r="AZ66" s="67" t="str">
        <f t="shared" si="25"/>
        <v/>
      </c>
      <c r="BB66" s="64" t="str">
        <f t="shared" si="17"/>
        <v/>
      </c>
      <c r="BF66" s="64" t="str">
        <f t="shared" ca="1" si="18"/>
        <v/>
      </c>
      <c r="BH66" s="109"/>
      <c r="BK66" s="64" t="str">
        <f t="shared" ca="1" si="19"/>
        <v/>
      </c>
    </row>
    <row r="67" spans="1:63" x14ac:dyDescent="0.25">
      <c r="A67" s="92">
        <v>65</v>
      </c>
      <c r="J67" s="71" t="str">
        <f t="shared" si="20"/>
        <v/>
      </c>
      <c r="N67" s="64" t="str">
        <f t="shared" si="7"/>
        <v/>
      </c>
      <c r="V67" s="64" t="str">
        <f t="shared" si="10"/>
        <v/>
      </c>
      <c r="AD67" s="64" t="str">
        <f t="shared" si="13"/>
        <v/>
      </c>
      <c r="AL67" s="64" t="str">
        <f t="shared" si="14"/>
        <v/>
      </c>
      <c r="AR67" s="67" t="str">
        <f t="shared" si="24"/>
        <v/>
      </c>
      <c r="AT67" s="64" t="str">
        <f t="shared" si="15"/>
        <v/>
      </c>
      <c r="AX67" s="64" t="str">
        <f t="shared" ca="1" si="16"/>
        <v/>
      </c>
      <c r="AZ67" s="67" t="str">
        <f t="shared" si="25"/>
        <v/>
      </c>
      <c r="BB67" s="64" t="str">
        <f t="shared" si="17"/>
        <v/>
      </c>
      <c r="BF67" s="64" t="str">
        <f t="shared" ca="1" si="18"/>
        <v/>
      </c>
      <c r="BH67" s="109"/>
      <c r="BK67" s="64" t="str">
        <f t="shared" ca="1" si="19"/>
        <v/>
      </c>
    </row>
    <row r="68" spans="1:63" x14ac:dyDescent="0.25">
      <c r="A68" s="92">
        <v>66</v>
      </c>
      <c r="J68" s="71" t="str">
        <f t="shared" si="20"/>
        <v/>
      </c>
      <c r="N68" s="64" t="str">
        <f t="shared" ref="N68:N131" si="26">IF(M68&lt;&gt;"",(IF(ISODD(MID(M68,13,1)),"ذكر","أنثى")),"")</f>
        <v/>
      </c>
      <c r="V68" s="64" t="str">
        <f t="shared" ref="V68:V131" si="27">IF(U68&lt;&gt;"",(IF(ISODD(MID(U68,13,1)),"ذكر","أنثى")),"")</f>
        <v/>
      </c>
      <c r="AD68" s="64" t="str">
        <f t="shared" ref="AD68:AD131" si="28">IF(AC68&lt;&gt;"",(IF(ISODD(MID(AC68,13,1)),"ذكر","أنثى")),"")</f>
        <v/>
      </c>
      <c r="AL68" s="64" t="str">
        <f t="shared" ref="AL68:AL131" si="29">IF(AK68&lt;&gt;"",(IF(ISODD(MID(AK68,13,1)),"ذكر","أنثى")),"")</f>
        <v/>
      </c>
      <c r="AR68" s="67" t="str">
        <f t="shared" si="24"/>
        <v/>
      </c>
      <c r="AT68" s="64" t="str">
        <f t="shared" ref="AT68:AT131" si="30">IF(AS68&lt;&gt;"",(IF(ISODD(MID(AS68,13,1)),"ذكر","أنثى")),"")</f>
        <v/>
      </c>
      <c r="AX68" s="64" t="str">
        <f t="shared" ref="AX68:AX131" ca="1" si="31">IF(AS68&lt;&gt;"",(DATEDIF((DATE(IF(LEFT(AS68,1)*1=3,20,19)&amp;MID(AS68,2,2),MID(AS68,4,2),MID(AS68,6,2))),NOW(),"Y")),"")</f>
        <v/>
      </c>
      <c r="AZ68" s="67" t="str">
        <f t="shared" si="25"/>
        <v/>
      </c>
      <c r="BB68" s="64" t="str">
        <f t="shared" ref="BB68:BB131" si="32">IF(BA68&lt;&gt;"",(IF(ISODD(MID(BA68,13,1)),"ذكر","أنثى")),"")</f>
        <v/>
      </c>
      <c r="BF68" s="64" t="str">
        <f t="shared" ref="BF68:BF131" ca="1" si="33">IF(BA68&lt;&gt;"",(DATEDIF((DATE(IF(LEFT(BA68,1)*1=3,20,19)&amp;MID(BA68,2,2),MID(BA68,4,2),MID(BA68,6,2))),NOW(),"Y")),"")</f>
        <v/>
      </c>
      <c r="BH68" s="109"/>
      <c r="BK68" s="64" t="str">
        <f t="shared" ref="BK68:BK98" ca="1" si="34">IF(BI68&lt;&gt;"",(DATEDIF((DATE(IF(LEFT(BI68,1)*1=3,20,19)&amp;MID(BI68,2,2),MID(BI68,4,2),MID(BI68,6,2))),NOW(),"Y")),"")</f>
        <v/>
      </c>
    </row>
    <row r="69" spans="1:63" x14ac:dyDescent="0.25">
      <c r="A69" s="92">
        <v>67</v>
      </c>
      <c r="J69" s="71" t="str">
        <f t="shared" si="20"/>
        <v/>
      </c>
      <c r="N69" s="64" t="str">
        <f t="shared" si="26"/>
        <v/>
      </c>
      <c r="V69" s="64" t="str">
        <f t="shared" si="27"/>
        <v/>
      </c>
      <c r="AD69" s="64" t="str">
        <f t="shared" si="28"/>
        <v/>
      </c>
      <c r="AL69" s="64" t="str">
        <f t="shared" si="29"/>
        <v/>
      </c>
      <c r="AR69" s="67" t="str">
        <f t="shared" si="24"/>
        <v/>
      </c>
      <c r="AT69" s="64" t="str">
        <f t="shared" si="30"/>
        <v/>
      </c>
      <c r="AX69" s="64" t="str">
        <f t="shared" ca="1" si="31"/>
        <v/>
      </c>
      <c r="AZ69" s="67" t="str">
        <f t="shared" si="25"/>
        <v/>
      </c>
      <c r="BB69" s="64" t="str">
        <f t="shared" si="32"/>
        <v/>
      </c>
      <c r="BF69" s="64" t="str">
        <f t="shared" ca="1" si="33"/>
        <v/>
      </c>
      <c r="BH69" s="109"/>
      <c r="BK69" s="64" t="str">
        <f t="shared" ca="1" si="34"/>
        <v/>
      </c>
    </row>
    <row r="70" spans="1:63" x14ac:dyDescent="0.25">
      <c r="A70" s="92">
        <v>68</v>
      </c>
      <c r="J70" s="71" t="str">
        <f t="shared" si="20"/>
        <v/>
      </c>
      <c r="N70" s="64" t="str">
        <f t="shared" si="26"/>
        <v/>
      </c>
      <c r="V70" s="64" t="str">
        <f t="shared" si="27"/>
        <v/>
      </c>
      <c r="AD70" s="64" t="str">
        <f t="shared" si="28"/>
        <v/>
      </c>
      <c r="AL70" s="64" t="str">
        <f t="shared" si="29"/>
        <v/>
      </c>
      <c r="AR70" s="67" t="str">
        <f t="shared" si="24"/>
        <v/>
      </c>
      <c r="AT70" s="64" t="str">
        <f t="shared" si="30"/>
        <v/>
      </c>
      <c r="AX70" s="64" t="str">
        <f t="shared" ca="1" si="31"/>
        <v/>
      </c>
      <c r="AZ70" s="67" t="str">
        <f t="shared" si="25"/>
        <v/>
      </c>
      <c r="BB70" s="64" t="str">
        <f t="shared" si="32"/>
        <v/>
      </c>
      <c r="BF70" s="64" t="str">
        <f t="shared" ca="1" si="33"/>
        <v/>
      </c>
      <c r="BH70" s="109"/>
      <c r="BK70" s="64" t="str">
        <f t="shared" ca="1" si="34"/>
        <v/>
      </c>
    </row>
    <row r="71" spans="1:63" x14ac:dyDescent="0.25">
      <c r="A71" s="92">
        <v>69</v>
      </c>
      <c r="J71" s="71" t="str">
        <f t="shared" si="20"/>
        <v/>
      </c>
      <c r="N71" s="64" t="str">
        <f t="shared" si="26"/>
        <v/>
      </c>
      <c r="V71" s="64" t="str">
        <f t="shared" si="27"/>
        <v/>
      </c>
      <c r="AD71" s="64" t="str">
        <f t="shared" si="28"/>
        <v/>
      </c>
      <c r="AL71" s="64" t="str">
        <f t="shared" si="29"/>
        <v/>
      </c>
      <c r="AR71" s="67" t="str">
        <f t="shared" si="24"/>
        <v/>
      </c>
      <c r="AT71" s="64" t="str">
        <f t="shared" si="30"/>
        <v/>
      </c>
      <c r="AX71" s="64" t="str">
        <f t="shared" ca="1" si="31"/>
        <v/>
      </c>
      <c r="AZ71" s="67" t="str">
        <f t="shared" si="25"/>
        <v/>
      </c>
      <c r="BB71" s="64" t="str">
        <f t="shared" si="32"/>
        <v/>
      </c>
      <c r="BF71" s="64" t="str">
        <f t="shared" ca="1" si="33"/>
        <v/>
      </c>
      <c r="BH71" s="109"/>
      <c r="BK71" s="64" t="str">
        <f t="shared" ca="1" si="34"/>
        <v/>
      </c>
    </row>
    <row r="72" spans="1:63" x14ac:dyDescent="0.25">
      <c r="A72" s="92">
        <v>70</v>
      </c>
      <c r="J72" s="71" t="str">
        <f t="shared" si="20"/>
        <v/>
      </c>
      <c r="N72" s="64" t="str">
        <f t="shared" si="26"/>
        <v/>
      </c>
      <c r="V72" s="64" t="str">
        <f t="shared" si="27"/>
        <v/>
      </c>
      <c r="AD72" s="64" t="str">
        <f t="shared" si="28"/>
        <v/>
      </c>
      <c r="AL72" s="64" t="str">
        <f t="shared" si="29"/>
        <v/>
      </c>
      <c r="AR72" s="67" t="str">
        <f t="shared" si="24"/>
        <v/>
      </c>
      <c r="AT72" s="64" t="str">
        <f t="shared" si="30"/>
        <v/>
      </c>
      <c r="AX72" s="64" t="str">
        <f t="shared" ca="1" si="31"/>
        <v/>
      </c>
      <c r="AZ72" s="67" t="str">
        <f t="shared" si="25"/>
        <v/>
      </c>
      <c r="BB72" s="64" t="str">
        <f t="shared" si="32"/>
        <v/>
      </c>
      <c r="BF72" s="64" t="str">
        <f t="shared" ca="1" si="33"/>
        <v/>
      </c>
      <c r="BH72" s="109"/>
      <c r="BK72" s="64" t="str">
        <f t="shared" ca="1" si="34"/>
        <v/>
      </c>
    </row>
    <row r="73" spans="1:63" x14ac:dyDescent="0.25">
      <c r="A73" s="92">
        <v>71</v>
      </c>
      <c r="J73" s="71" t="str">
        <f t="shared" si="20"/>
        <v/>
      </c>
      <c r="N73" s="64" t="str">
        <f t="shared" si="26"/>
        <v/>
      </c>
      <c r="V73" s="64" t="str">
        <f t="shared" si="27"/>
        <v/>
      </c>
      <c r="AD73" s="64" t="str">
        <f t="shared" si="28"/>
        <v/>
      </c>
      <c r="AL73" s="64" t="str">
        <f t="shared" si="29"/>
        <v/>
      </c>
      <c r="AR73" s="67" t="str">
        <f t="shared" si="24"/>
        <v/>
      </c>
      <c r="AT73" s="64" t="str">
        <f t="shared" si="30"/>
        <v/>
      </c>
      <c r="AX73" s="64" t="str">
        <f t="shared" ca="1" si="31"/>
        <v/>
      </c>
      <c r="AZ73" s="67" t="str">
        <f t="shared" si="25"/>
        <v/>
      </c>
      <c r="BB73" s="64" t="str">
        <f t="shared" si="32"/>
        <v/>
      </c>
      <c r="BF73" s="64" t="str">
        <f t="shared" ca="1" si="33"/>
        <v/>
      </c>
      <c r="BH73" s="109"/>
      <c r="BK73" s="64" t="str">
        <f t="shared" ca="1" si="34"/>
        <v/>
      </c>
    </row>
    <row r="74" spans="1:63" x14ac:dyDescent="0.25">
      <c r="A74" s="92">
        <v>72</v>
      </c>
      <c r="J74" s="71" t="str">
        <f t="shared" si="20"/>
        <v/>
      </c>
      <c r="N74" s="64" t="str">
        <f t="shared" si="26"/>
        <v/>
      </c>
      <c r="V74" s="64" t="str">
        <f t="shared" si="27"/>
        <v/>
      </c>
      <c r="AD74" s="64" t="str">
        <f t="shared" si="28"/>
        <v/>
      </c>
      <c r="AL74" s="64" t="str">
        <f t="shared" si="29"/>
        <v/>
      </c>
      <c r="AR74" s="67" t="str">
        <f t="shared" si="24"/>
        <v/>
      </c>
      <c r="AT74" s="64" t="str">
        <f t="shared" si="30"/>
        <v/>
      </c>
      <c r="AX74" s="64" t="str">
        <f t="shared" ca="1" si="31"/>
        <v/>
      </c>
      <c r="AZ74" s="67" t="str">
        <f t="shared" si="25"/>
        <v/>
      </c>
      <c r="BB74" s="64" t="str">
        <f t="shared" si="32"/>
        <v/>
      </c>
      <c r="BF74" s="64" t="str">
        <f t="shared" ca="1" si="33"/>
        <v/>
      </c>
      <c r="BH74" s="109"/>
      <c r="BK74" s="64" t="str">
        <f t="shared" ca="1" si="34"/>
        <v/>
      </c>
    </row>
    <row r="75" spans="1:63" x14ac:dyDescent="0.25">
      <c r="A75" s="92">
        <v>73</v>
      </c>
      <c r="J75" s="71" t="str">
        <f t="shared" ref="J75:J95" si="35">IF(K75&lt;&gt;"",COUNTA(S75,AA75,AI75,K75,G75,D75,AQ75,AY75,BG75),"")</f>
        <v/>
      </c>
      <c r="N75" s="64" t="str">
        <f t="shared" si="26"/>
        <v/>
      </c>
      <c r="V75" s="64" t="str">
        <f t="shared" si="27"/>
        <v/>
      </c>
      <c r="AD75" s="64" t="str">
        <f t="shared" si="28"/>
        <v/>
      </c>
      <c r="AL75" s="64" t="str">
        <f t="shared" si="29"/>
        <v/>
      </c>
      <c r="AR75" s="67" t="str">
        <f t="shared" si="24"/>
        <v/>
      </c>
      <c r="AT75" s="64" t="str">
        <f t="shared" si="30"/>
        <v/>
      </c>
      <c r="AX75" s="64" t="str">
        <f t="shared" ca="1" si="31"/>
        <v/>
      </c>
      <c r="AZ75" s="67" t="str">
        <f t="shared" si="25"/>
        <v/>
      </c>
      <c r="BB75" s="64" t="str">
        <f t="shared" si="32"/>
        <v/>
      </c>
      <c r="BF75" s="64" t="str">
        <f t="shared" ca="1" si="33"/>
        <v/>
      </c>
      <c r="BH75" s="109"/>
      <c r="BK75" s="64" t="str">
        <f t="shared" ca="1" si="34"/>
        <v/>
      </c>
    </row>
    <row r="76" spans="1:63" x14ac:dyDescent="0.25">
      <c r="A76" s="92">
        <v>74</v>
      </c>
      <c r="J76" s="71" t="str">
        <f t="shared" si="35"/>
        <v/>
      </c>
      <c r="N76" s="64" t="str">
        <f t="shared" si="26"/>
        <v/>
      </c>
      <c r="V76" s="64" t="str">
        <f t="shared" si="27"/>
        <v/>
      </c>
      <c r="AD76" s="64" t="str">
        <f t="shared" si="28"/>
        <v/>
      </c>
      <c r="AL76" s="64" t="str">
        <f t="shared" si="29"/>
        <v/>
      </c>
      <c r="AR76" s="67" t="str">
        <f t="shared" si="24"/>
        <v/>
      </c>
      <c r="AT76" s="64" t="str">
        <f t="shared" si="30"/>
        <v/>
      </c>
      <c r="AX76" s="64" t="str">
        <f t="shared" ca="1" si="31"/>
        <v/>
      </c>
      <c r="AZ76" s="67" t="str">
        <f t="shared" si="25"/>
        <v/>
      </c>
      <c r="BB76" s="64" t="str">
        <f t="shared" si="32"/>
        <v/>
      </c>
      <c r="BF76" s="64" t="str">
        <f t="shared" ca="1" si="33"/>
        <v/>
      </c>
      <c r="BH76" s="109"/>
      <c r="BK76" s="64" t="str">
        <f t="shared" ca="1" si="34"/>
        <v/>
      </c>
    </row>
    <row r="77" spans="1:63" x14ac:dyDescent="0.25">
      <c r="A77" s="92">
        <v>75</v>
      </c>
      <c r="J77" s="71" t="str">
        <f t="shared" si="35"/>
        <v/>
      </c>
      <c r="N77" s="64" t="str">
        <f t="shared" si="26"/>
        <v/>
      </c>
      <c r="V77" s="64" t="str">
        <f t="shared" si="27"/>
        <v/>
      </c>
      <c r="AD77" s="64" t="str">
        <f t="shared" si="28"/>
        <v/>
      </c>
      <c r="AL77" s="64" t="str">
        <f t="shared" si="29"/>
        <v/>
      </c>
      <c r="AR77" s="67" t="str">
        <f t="shared" si="24"/>
        <v/>
      </c>
      <c r="AT77" s="64" t="str">
        <f t="shared" si="30"/>
        <v/>
      </c>
      <c r="AX77" s="64" t="str">
        <f t="shared" ca="1" si="31"/>
        <v/>
      </c>
      <c r="AZ77" s="67" t="str">
        <f t="shared" si="25"/>
        <v/>
      </c>
      <c r="BB77" s="64" t="str">
        <f t="shared" si="32"/>
        <v/>
      </c>
      <c r="BF77" s="64" t="str">
        <f t="shared" ca="1" si="33"/>
        <v/>
      </c>
      <c r="BH77" s="109"/>
      <c r="BK77" s="64" t="str">
        <f t="shared" ca="1" si="34"/>
        <v/>
      </c>
    </row>
    <row r="78" spans="1:63" x14ac:dyDescent="0.25">
      <c r="A78" s="92">
        <v>76</v>
      </c>
      <c r="J78" s="71" t="str">
        <f t="shared" si="35"/>
        <v/>
      </c>
      <c r="N78" s="64" t="str">
        <f t="shared" si="26"/>
        <v/>
      </c>
      <c r="V78" s="64" t="str">
        <f t="shared" si="27"/>
        <v/>
      </c>
      <c r="AD78" s="64" t="str">
        <f t="shared" si="28"/>
        <v/>
      </c>
      <c r="AL78" s="64" t="str">
        <f t="shared" si="29"/>
        <v/>
      </c>
      <c r="AR78" s="67" t="str">
        <f t="shared" si="24"/>
        <v/>
      </c>
      <c r="AT78" s="64" t="str">
        <f t="shared" si="30"/>
        <v/>
      </c>
      <c r="AX78" s="64" t="str">
        <f t="shared" ca="1" si="31"/>
        <v/>
      </c>
      <c r="AZ78" s="67" t="str">
        <f t="shared" si="25"/>
        <v/>
      </c>
      <c r="BB78" s="64" t="str">
        <f t="shared" si="32"/>
        <v/>
      </c>
      <c r="BF78" s="64" t="str">
        <f t="shared" ca="1" si="33"/>
        <v/>
      </c>
      <c r="BH78" s="109"/>
      <c r="BK78" s="64" t="str">
        <f t="shared" ca="1" si="34"/>
        <v/>
      </c>
    </row>
    <row r="79" spans="1:63" x14ac:dyDescent="0.25">
      <c r="A79" s="92">
        <v>77</v>
      </c>
      <c r="J79" s="71" t="str">
        <f t="shared" si="35"/>
        <v/>
      </c>
      <c r="N79" s="64" t="str">
        <f t="shared" si="26"/>
        <v/>
      </c>
      <c r="V79" s="64" t="str">
        <f t="shared" si="27"/>
        <v/>
      </c>
      <c r="AD79" s="64" t="str">
        <f t="shared" si="28"/>
        <v/>
      </c>
      <c r="AL79" s="64" t="str">
        <f t="shared" si="29"/>
        <v/>
      </c>
      <c r="AR79" s="67" t="str">
        <f t="shared" si="24"/>
        <v/>
      </c>
      <c r="AT79" s="64" t="str">
        <f t="shared" si="30"/>
        <v/>
      </c>
      <c r="AX79" s="64" t="str">
        <f t="shared" ca="1" si="31"/>
        <v/>
      </c>
      <c r="AZ79" s="67" t="str">
        <f t="shared" si="25"/>
        <v/>
      </c>
      <c r="BB79" s="64" t="str">
        <f t="shared" si="32"/>
        <v/>
      </c>
      <c r="BF79" s="64" t="str">
        <f t="shared" ca="1" si="33"/>
        <v/>
      </c>
      <c r="BH79" s="109"/>
      <c r="BK79" s="64" t="str">
        <f t="shared" ca="1" si="34"/>
        <v/>
      </c>
    </row>
    <row r="80" spans="1:63" x14ac:dyDescent="0.25">
      <c r="A80" s="92">
        <v>78</v>
      </c>
      <c r="J80" s="71" t="str">
        <f t="shared" si="35"/>
        <v/>
      </c>
      <c r="N80" s="64" t="str">
        <f t="shared" si="26"/>
        <v/>
      </c>
      <c r="V80" s="64" t="str">
        <f t="shared" si="27"/>
        <v/>
      </c>
      <c r="AD80" s="64" t="str">
        <f t="shared" si="28"/>
        <v/>
      </c>
      <c r="AL80" s="64" t="str">
        <f t="shared" si="29"/>
        <v/>
      </c>
      <c r="AR80" s="67" t="str">
        <f t="shared" si="24"/>
        <v/>
      </c>
      <c r="AT80" s="64" t="str">
        <f t="shared" si="30"/>
        <v/>
      </c>
      <c r="AX80" s="64" t="str">
        <f t="shared" ca="1" si="31"/>
        <v/>
      </c>
      <c r="AZ80" s="67" t="str">
        <f t="shared" si="25"/>
        <v/>
      </c>
      <c r="BB80" s="64" t="str">
        <f t="shared" si="32"/>
        <v/>
      </c>
      <c r="BF80" s="64" t="str">
        <f t="shared" ca="1" si="33"/>
        <v/>
      </c>
      <c r="BH80" s="109"/>
      <c r="BK80" s="64" t="str">
        <f t="shared" ca="1" si="34"/>
        <v/>
      </c>
    </row>
    <row r="81" spans="1:63" x14ac:dyDescent="0.25">
      <c r="A81" s="92">
        <v>79</v>
      </c>
      <c r="J81" s="71" t="str">
        <f t="shared" si="35"/>
        <v/>
      </c>
      <c r="N81" s="64" t="str">
        <f t="shared" si="26"/>
        <v/>
      </c>
      <c r="V81" s="64" t="str">
        <f t="shared" si="27"/>
        <v/>
      </c>
      <c r="AD81" s="64" t="str">
        <f t="shared" si="28"/>
        <v/>
      </c>
      <c r="AL81" s="64" t="str">
        <f t="shared" si="29"/>
        <v/>
      </c>
      <c r="AR81" s="67" t="str">
        <f t="shared" si="24"/>
        <v/>
      </c>
      <c r="AT81" s="64" t="str">
        <f t="shared" si="30"/>
        <v/>
      </c>
      <c r="AX81" s="64" t="str">
        <f t="shared" ca="1" si="31"/>
        <v/>
      </c>
      <c r="AZ81" s="67" t="str">
        <f t="shared" si="25"/>
        <v/>
      </c>
      <c r="BB81" s="64" t="str">
        <f t="shared" si="32"/>
        <v/>
      </c>
      <c r="BF81" s="64" t="str">
        <f t="shared" ca="1" si="33"/>
        <v/>
      </c>
      <c r="BH81" s="109"/>
      <c r="BK81" s="64" t="str">
        <f t="shared" ca="1" si="34"/>
        <v/>
      </c>
    </row>
    <row r="82" spans="1:63" x14ac:dyDescent="0.25">
      <c r="A82" s="92">
        <v>80</v>
      </c>
      <c r="J82" s="71" t="str">
        <f t="shared" si="35"/>
        <v/>
      </c>
      <c r="N82" s="64" t="str">
        <f t="shared" si="26"/>
        <v/>
      </c>
      <c r="V82" s="64" t="str">
        <f t="shared" si="27"/>
        <v/>
      </c>
      <c r="AD82" s="64" t="str">
        <f t="shared" si="28"/>
        <v/>
      </c>
      <c r="AL82" s="64" t="str">
        <f t="shared" si="29"/>
        <v/>
      </c>
      <c r="AR82" s="67" t="str">
        <f t="shared" si="24"/>
        <v/>
      </c>
      <c r="AT82" s="64" t="str">
        <f t="shared" si="30"/>
        <v/>
      </c>
      <c r="AX82" s="64" t="str">
        <f t="shared" ca="1" si="31"/>
        <v/>
      </c>
      <c r="AZ82" s="67" t="str">
        <f t="shared" si="25"/>
        <v/>
      </c>
      <c r="BB82" s="64" t="str">
        <f t="shared" si="32"/>
        <v/>
      </c>
      <c r="BF82" s="64" t="str">
        <f t="shared" ca="1" si="33"/>
        <v/>
      </c>
      <c r="BH82" s="109"/>
      <c r="BK82" s="64" t="str">
        <f t="shared" ca="1" si="34"/>
        <v/>
      </c>
    </row>
    <row r="83" spans="1:63" x14ac:dyDescent="0.25">
      <c r="A83" s="92">
        <v>81</v>
      </c>
      <c r="J83" s="71" t="str">
        <f t="shared" si="35"/>
        <v/>
      </c>
      <c r="N83" s="64" t="str">
        <f t="shared" si="26"/>
        <v/>
      </c>
      <c r="V83" s="64" t="str">
        <f t="shared" si="27"/>
        <v/>
      </c>
      <c r="AD83" s="64" t="str">
        <f t="shared" si="28"/>
        <v/>
      </c>
      <c r="AL83" s="64" t="str">
        <f t="shared" si="29"/>
        <v/>
      </c>
      <c r="AR83" s="67" t="str">
        <f t="shared" si="24"/>
        <v/>
      </c>
      <c r="AT83" s="64" t="str">
        <f t="shared" si="30"/>
        <v/>
      </c>
      <c r="AX83" s="64" t="str">
        <f t="shared" ca="1" si="31"/>
        <v/>
      </c>
      <c r="AZ83" s="67" t="str">
        <f t="shared" si="25"/>
        <v/>
      </c>
      <c r="BB83" s="64" t="str">
        <f t="shared" si="32"/>
        <v/>
      </c>
      <c r="BF83" s="64" t="str">
        <f t="shared" ca="1" si="33"/>
        <v/>
      </c>
      <c r="BH83" s="109"/>
      <c r="BK83" s="64" t="str">
        <f t="shared" ca="1" si="34"/>
        <v/>
      </c>
    </row>
    <row r="84" spans="1:63" x14ac:dyDescent="0.25">
      <c r="A84" s="92">
        <v>82</v>
      </c>
      <c r="J84" s="71" t="str">
        <f t="shared" si="35"/>
        <v/>
      </c>
      <c r="N84" s="64" t="str">
        <f t="shared" si="26"/>
        <v/>
      </c>
      <c r="V84" s="64" t="str">
        <f t="shared" si="27"/>
        <v/>
      </c>
      <c r="AD84" s="64" t="str">
        <f t="shared" si="28"/>
        <v/>
      </c>
      <c r="AL84" s="64" t="str">
        <f t="shared" si="29"/>
        <v/>
      </c>
      <c r="AR84" s="67" t="str">
        <f t="shared" si="24"/>
        <v/>
      </c>
      <c r="AT84" s="64" t="str">
        <f t="shared" si="30"/>
        <v/>
      </c>
      <c r="AX84" s="64" t="str">
        <f t="shared" ca="1" si="31"/>
        <v/>
      </c>
      <c r="AZ84" s="67" t="str">
        <f t="shared" si="25"/>
        <v/>
      </c>
      <c r="BB84" s="64" t="str">
        <f t="shared" si="32"/>
        <v/>
      </c>
      <c r="BF84" s="64" t="str">
        <f t="shared" ca="1" si="33"/>
        <v/>
      </c>
      <c r="BH84" s="109"/>
      <c r="BK84" s="64" t="str">
        <f t="shared" ca="1" si="34"/>
        <v/>
      </c>
    </row>
    <row r="85" spans="1:63" x14ac:dyDescent="0.25">
      <c r="A85" s="92">
        <v>83</v>
      </c>
      <c r="J85" s="71" t="str">
        <f t="shared" si="35"/>
        <v/>
      </c>
      <c r="N85" s="64" t="str">
        <f t="shared" si="26"/>
        <v/>
      </c>
      <c r="V85" s="64" t="str">
        <f t="shared" si="27"/>
        <v/>
      </c>
      <c r="AD85" s="64" t="str">
        <f t="shared" si="28"/>
        <v/>
      </c>
      <c r="AL85" s="64" t="str">
        <f t="shared" si="29"/>
        <v/>
      </c>
      <c r="AR85" s="67" t="str">
        <f t="shared" si="24"/>
        <v/>
      </c>
      <c r="AT85" s="64" t="str">
        <f t="shared" si="30"/>
        <v/>
      </c>
      <c r="AX85" s="64" t="str">
        <f t="shared" ca="1" si="31"/>
        <v/>
      </c>
      <c r="AZ85" s="67" t="str">
        <f t="shared" si="25"/>
        <v/>
      </c>
      <c r="BB85" s="64" t="str">
        <f t="shared" si="32"/>
        <v/>
      </c>
      <c r="BF85" s="64" t="str">
        <f t="shared" ca="1" si="33"/>
        <v/>
      </c>
      <c r="BH85" s="109"/>
      <c r="BK85" s="64" t="str">
        <f t="shared" ca="1" si="34"/>
        <v/>
      </c>
    </row>
    <row r="86" spans="1:63" x14ac:dyDescent="0.25">
      <c r="A86" s="92">
        <v>84</v>
      </c>
      <c r="J86" s="71" t="str">
        <f t="shared" si="35"/>
        <v/>
      </c>
      <c r="N86" s="64" t="str">
        <f t="shared" si="26"/>
        <v/>
      </c>
      <c r="V86" s="64" t="str">
        <f t="shared" si="27"/>
        <v/>
      </c>
      <c r="AD86" s="64" t="str">
        <f t="shared" si="28"/>
        <v/>
      </c>
      <c r="AL86" s="64" t="str">
        <f t="shared" si="29"/>
        <v/>
      </c>
      <c r="AR86" s="67" t="str">
        <f t="shared" si="24"/>
        <v/>
      </c>
      <c r="AT86" s="64" t="str">
        <f t="shared" si="30"/>
        <v/>
      </c>
      <c r="AX86" s="64" t="str">
        <f t="shared" ca="1" si="31"/>
        <v/>
      </c>
      <c r="AZ86" s="67" t="str">
        <f t="shared" si="25"/>
        <v/>
      </c>
      <c r="BB86" s="64" t="str">
        <f t="shared" si="32"/>
        <v/>
      </c>
      <c r="BF86" s="64" t="str">
        <f t="shared" ca="1" si="33"/>
        <v/>
      </c>
      <c r="BH86" s="109"/>
      <c r="BK86" s="64" t="str">
        <f t="shared" ca="1" si="34"/>
        <v/>
      </c>
    </row>
    <row r="87" spans="1:63" x14ac:dyDescent="0.25">
      <c r="A87" s="92">
        <v>85</v>
      </c>
      <c r="J87" s="71" t="str">
        <f t="shared" si="35"/>
        <v/>
      </c>
      <c r="N87" s="64" t="str">
        <f t="shared" si="26"/>
        <v/>
      </c>
      <c r="V87" s="64" t="str">
        <f t="shared" si="27"/>
        <v/>
      </c>
      <c r="AD87" s="64" t="str">
        <f t="shared" si="28"/>
        <v/>
      </c>
      <c r="AL87" s="64" t="str">
        <f t="shared" si="29"/>
        <v/>
      </c>
      <c r="AR87" s="67" t="str">
        <f t="shared" si="24"/>
        <v/>
      </c>
      <c r="AT87" s="64" t="str">
        <f t="shared" si="30"/>
        <v/>
      </c>
      <c r="AX87" s="64" t="str">
        <f t="shared" ca="1" si="31"/>
        <v/>
      </c>
      <c r="AZ87" s="67" t="str">
        <f t="shared" si="25"/>
        <v/>
      </c>
      <c r="BB87" s="64" t="str">
        <f t="shared" si="32"/>
        <v/>
      </c>
      <c r="BF87" s="64" t="str">
        <f t="shared" ca="1" si="33"/>
        <v/>
      </c>
      <c r="BH87" s="109"/>
      <c r="BK87" s="64" t="str">
        <f t="shared" ca="1" si="34"/>
        <v/>
      </c>
    </row>
    <row r="88" spans="1:63" x14ac:dyDescent="0.25">
      <c r="A88" s="92">
        <v>86</v>
      </c>
      <c r="J88" s="71" t="str">
        <f t="shared" si="35"/>
        <v/>
      </c>
      <c r="N88" s="64" t="str">
        <f t="shared" si="26"/>
        <v/>
      </c>
      <c r="V88" s="64" t="str">
        <f t="shared" si="27"/>
        <v/>
      </c>
      <c r="AD88" s="64" t="str">
        <f t="shared" si="28"/>
        <v/>
      </c>
      <c r="AL88" s="64" t="str">
        <f t="shared" si="29"/>
        <v/>
      </c>
      <c r="AR88" s="67" t="str">
        <f t="shared" si="24"/>
        <v/>
      </c>
      <c r="AT88" s="64" t="str">
        <f t="shared" si="30"/>
        <v/>
      </c>
      <c r="AX88" s="64" t="str">
        <f t="shared" ca="1" si="31"/>
        <v/>
      </c>
      <c r="AZ88" s="67" t="str">
        <f t="shared" si="25"/>
        <v/>
      </c>
      <c r="BB88" s="64" t="str">
        <f t="shared" si="32"/>
        <v/>
      </c>
      <c r="BF88" s="64" t="str">
        <f t="shared" ca="1" si="33"/>
        <v/>
      </c>
      <c r="BH88" s="109"/>
      <c r="BK88" s="64" t="str">
        <f t="shared" ca="1" si="34"/>
        <v/>
      </c>
    </row>
    <row r="89" spans="1:63" x14ac:dyDescent="0.25">
      <c r="A89" s="92">
        <v>87</v>
      </c>
      <c r="J89" s="71" t="str">
        <f t="shared" si="35"/>
        <v/>
      </c>
      <c r="N89" s="64" t="str">
        <f t="shared" si="26"/>
        <v/>
      </c>
      <c r="V89" s="64" t="str">
        <f t="shared" si="27"/>
        <v/>
      </c>
      <c r="AD89" s="64" t="str">
        <f t="shared" si="28"/>
        <v/>
      </c>
      <c r="AL89" s="64" t="str">
        <f t="shared" si="29"/>
        <v/>
      </c>
      <c r="AR89" s="67" t="str">
        <f t="shared" si="24"/>
        <v/>
      </c>
      <c r="AT89" s="64" t="str">
        <f t="shared" si="30"/>
        <v/>
      </c>
      <c r="AX89" s="64" t="str">
        <f t="shared" ca="1" si="31"/>
        <v/>
      </c>
      <c r="AZ89" s="67" t="str">
        <f t="shared" si="25"/>
        <v/>
      </c>
      <c r="BB89" s="64" t="str">
        <f t="shared" si="32"/>
        <v/>
      </c>
      <c r="BF89" s="64" t="str">
        <f t="shared" ca="1" si="33"/>
        <v/>
      </c>
      <c r="BH89" s="109"/>
      <c r="BK89" s="64" t="str">
        <f t="shared" ca="1" si="34"/>
        <v/>
      </c>
    </row>
    <row r="90" spans="1:63" x14ac:dyDescent="0.25">
      <c r="A90" s="92">
        <v>88</v>
      </c>
      <c r="J90" s="71" t="str">
        <f t="shared" si="35"/>
        <v/>
      </c>
      <c r="N90" s="64" t="str">
        <f t="shared" si="26"/>
        <v/>
      </c>
      <c r="V90" s="64" t="str">
        <f t="shared" si="27"/>
        <v/>
      </c>
      <c r="AD90" s="64" t="str">
        <f t="shared" si="28"/>
        <v/>
      </c>
      <c r="AL90" s="64" t="str">
        <f t="shared" si="29"/>
        <v/>
      </c>
      <c r="AR90" s="67" t="str">
        <f t="shared" si="24"/>
        <v/>
      </c>
      <c r="AT90" s="64" t="str">
        <f t="shared" si="30"/>
        <v/>
      </c>
      <c r="AX90" s="64" t="str">
        <f t="shared" ca="1" si="31"/>
        <v/>
      </c>
      <c r="AZ90" s="67" t="str">
        <f t="shared" si="25"/>
        <v/>
      </c>
      <c r="BB90" s="64" t="str">
        <f t="shared" si="32"/>
        <v/>
      </c>
      <c r="BF90" s="64" t="str">
        <f t="shared" ca="1" si="33"/>
        <v/>
      </c>
      <c r="BH90" s="109"/>
      <c r="BK90" s="64" t="str">
        <f t="shared" ca="1" si="34"/>
        <v/>
      </c>
    </row>
    <row r="91" spans="1:63" x14ac:dyDescent="0.25">
      <c r="A91" s="92">
        <v>89</v>
      </c>
      <c r="J91" s="71" t="str">
        <f t="shared" si="35"/>
        <v/>
      </c>
      <c r="N91" s="64" t="str">
        <f t="shared" si="26"/>
        <v/>
      </c>
      <c r="V91" s="64" t="str">
        <f t="shared" si="27"/>
        <v/>
      </c>
      <c r="AD91" s="64" t="str">
        <f t="shared" si="28"/>
        <v/>
      </c>
      <c r="AL91" s="64" t="str">
        <f t="shared" si="29"/>
        <v/>
      </c>
      <c r="AR91" s="67" t="str">
        <f t="shared" si="24"/>
        <v/>
      </c>
      <c r="AT91" s="64" t="str">
        <f t="shared" si="30"/>
        <v/>
      </c>
      <c r="AX91" s="64" t="str">
        <f t="shared" ca="1" si="31"/>
        <v/>
      </c>
      <c r="AZ91" s="67" t="str">
        <f t="shared" si="25"/>
        <v/>
      </c>
      <c r="BB91" s="64" t="str">
        <f t="shared" si="32"/>
        <v/>
      </c>
      <c r="BF91" s="64" t="str">
        <f t="shared" ca="1" si="33"/>
        <v/>
      </c>
      <c r="BH91" s="109"/>
      <c r="BK91" s="64" t="str">
        <f t="shared" ca="1" si="34"/>
        <v/>
      </c>
    </row>
    <row r="92" spans="1:63" x14ac:dyDescent="0.25">
      <c r="A92" s="92">
        <v>90</v>
      </c>
      <c r="J92" s="71" t="str">
        <f t="shared" si="35"/>
        <v/>
      </c>
      <c r="N92" s="64" t="str">
        <f t="shared" si="26"/>
        <v/>
      </c>
      <c r="V92" s="64" t="str">
        <f t="shared" si="27"/>
        <v/>
      </c>
      <c r="AD92" s="64" t="str">
        <f t="shared" si="28"/>
        <v/>
      </c>
      <c r="AL92" s="64" t="str">
        <f t="shared" si="29"/>
        <v/>
      </c>
      <c r="AR92" s="67" t="str">
        <f t="shared" si="24"/>
        <v/>
      </c>
      <c r="AT92" s="64" t="str">
        <f t="shared" si="30"/>
        <v/>
      </c>
      <c r="AX92" s="64" t="str">
        <f t="shared" ca="1" si="31"/>
        <v/>
      </c>
      <c r="AZ92" s="67" t="str">
        <f t="shared" si="25"/>
        <v/>
      </c>
      <c r="BB92" s="64" t="str">
        <f t="shared" si="32"/>
        <v/>
      </c>
      <c r="BF92" s="64" t="str">
        <f t="shared" ca="1" si="33"/>
        <v/>
      </c>
      <c r="BH92" s="109"/>
      <c r="BK92" s="64" t="str">
        <f t="shared" ca="1" si="34"/>
        <v/>
      </c>
    </row>
    <row r="93" spans="1:63" x14ac:dyDescent="0.25">
      <c r="A93" s="92">
        <v>91</v>
      </c>
      <c r="J93" s="71" t="str">
        <f t="shared" si="35"/>
        <v/>
      </c>
      <c r="N93" s="64" t="str">
        <f t="shared" si="26"/>
        <v/>
      </c>
      <c r="V93" s="64" t="str">
        <f t="shared" si="27"/>
        <v/>
      </c>
      <c r="AD93" s="64" t="str">
        <f t="shared" si="28"/>
        <v/>
      </c>
      <c r="AL93" s="64" t="str">
        <f t="shared" si="29"/>
        <v/>
      </c>
      <c r="AR93" s="67" t="str">
        <f t="shared" si="24"/>
        <v/>
      </c>
      <c r="AT93" s="64" t="str">
        <f t="shared" si="30"/>
        <v/>
      </c>
      <c r="AX93" s="64" t="str">
        <f t="shared" ca="1" si="31"/>
        <v/>
      </c>
      <c r="AZ93" s="67" t="str">
        <f t="shared" si="25"/>
        <v/>
      </c>
      <c r="BB93" s="64" t="str">
        <f t="shared" si="32"/>
        <v/>
      </c>
      <c r="BF93" s="64" t="str">
        <f t="shared" ca="1" si="33"/>
        <v/>
      </c>
      <c r="BH93" s="109"/>
      <c r="BK93" s="64" t="str">
        <f t="shared" ca="1" si="34"/>
        <v/>
      </c>
    </row>
    <row r="94" spans="1:63" x14ac:dyDescent="0.25">
      <c r="A94" s="92">
        <v>92</v>
      </c>
      <c r="J94" s="71" t="str">
        <f t="shared" si="35"/>
        <v/>
      </c>
      <c r="N94" s="64" t="str">
        <f t="shared" si="26"/>
        <v/>
      </c>
      <c r="V94" s="64" t="str">
        <f t="shared" si="27"/>
        <v/>
      </c>
      <c r="AD94" s="64" t="str">
        <f t="shared" si="28"/>
        <v/>
      </c>
      <c r="AL94" s="64" t="str">
        <f t="shared" si="29"/>
        <v/>
      </c>
      <c r="AR94" s="67" t="str">
        <f t="shared" si="24"/>
        <v/>
      </c>
      <c r="AT94" s="64" t="str">
        <f t="shared" si="30"/>
        <v/>
      </c>
      <c r="AX94" s="64" t="str">
        <f t="shared" ca="1" si="31"/>
        <v/>
      </c>
      <c r="AZ94" s="67" t="str">
        <f t="shared" si="25"/>
        <v/>
      </c>
      <c r="BB94" s="64" t="str">
        <f t="shared" si="32"/>
        <v/>
      </c>
      <c r="BF94" s="64" t="str">
        <f t="shared" ca="1" si="33"/>
        <v/>
      </c>
      <c r="BH94" s="109"/>
      <c r="BK94" s="64" t="str">
        <f t="shared" ca="1" si="34"/>
        <v/>
      </c>
    </row>
    <row r="95" spans="1:63" x14ac:dyDescent="0.25">
      <c r="A95" s="92">
        <v>93</v>
      </c>
      <c r="J95" s="71" t="str">
        <f t="shared" si="35"/>
        <v/>
      </c>
      <c r="N95" s="64" t="str">
        <f t="shared" si="26"/>
        <v/>
      </c>
      <c r="V95" s="64" t="str">
        <f t="shared" si="27"/>
        <v/>
      </c>
      <c r="AD95" s="64" t="str">
        <f t="shared" si="28"/>
        <v/>
      </c>
      <c r="AL95" s="64" t="str">
        <f t="shared" si="29"/>
        <v/>
      </c>
      <c r="AR95" s="67" t="str">
        <f t="shared" si="24"/>
        <v/>
      </c>
      <c r="AT95" s="64" t="str">
        <f t="shared" si="30"/>
        <v/>
      </c>
      <c r="AX95" s="64" t="str">
        <f t="shared" ca="1" si="31"/>
        <v/>
      </c>
      <c r="AZ95" s="67" t="str">
        <f t="shared" si="25"/>
        <v/>
      </c>
      <c r="BB95" s="64" t="str">
        <f t="shared" si="32"/>
        <v/>
      </c>
      <c r="BF95" s="64" t="str">
        <f t="shared" ca="1" si="33"/>
        <v/>
      </c>
      <c r="BH95" s="109"/>
      <c r="BK95" s="64" t="str">
        <f t="shared" ca="1" si="34"/>
        <v/>
      </c>
    </row>
    <row r="96" spans="1:63" x14ac:dyDescent="0.25">
      <c r="A96" s="92">
        <v>94</v>
      </c>
      <c r="N96" s="64" t="str">
        <f t="shared" si="26"/>
        <v/>
      </c>
      <c r="V96" s="64" t="str">
        <f t="shared" si="27"/>
        <v/>
      </c>
      <c r="AD96" s="64" t="str">
        <f t="shared" si="28"/>
        <v/>
      </c>
      <c r="AL96" s="64" t="str">
        <f t="shared" si="29"/>
        <v/>
      </c>
      <c r="AR96" s="67" t="str">
        <f t="shared" ref="AR96:AR127" si="36">IF(AQ96&lt;&gt;"",AQ96&amp;" "&amp; D96,"")</f>
        <v/>
      </c>
      <c r="AT96" s="64" t="str">
        <f t="shared" si="30"/>
        <v/>
      </c>
      <c r="AX96" s="64" t="str">
        <f t="shared" ca="1" si="31"/>
        <v/>
      </c>
      <c r="AZ96" s="67" t="str">
        <f t="shared" ref="AZ96:AZ127" si="37">IF(AY96&lt;&gt;"",AY96&amp;" "&amp; D96,"")</f>
        <v/>
      </c>
      <c r="BB96" s="64" t="str">
        <f t="shared" si="32"/>
        <v/>
      </c>
      <c r="BF96" s="64" t="str">
        <f t="shared" ca="1" si="33"/>
        <v/>
      </c>
      <c r="BH96" s="109"/>
      <c r="BK96" s="64" t="str">
        <f t="shared" ca="1" si="34"/>
        <v/>
      </c>
    </row>
    <row r="97" spans="1:63" x14ac:dyDescent="0.25">
      <c r="A97" s="92">
        <v>95</v>
      </c>
      <c r="N97" s="64" t="str">
        <f t="shared" si="26"/>
        <v/>
      </c>
      <c r="V97" s="64" t="str">
        <f t="shared" si="27"/>
        <v/>
      </c>
      <c r="AD97" s="64" t="str">
        <f t="shared" si="28"/>
        <v/>
      </c>
      <c r="AL97" s="64" t="str">
        <f t="shared" si="29"/>
        <v/>
      </c>
      <c r="AR97" s="67" t="str">
        <f t="shared" si="36"/>
        <v/>
      </c>
      <c r="AT97" s="64" t="str">
        <f t="shared" si="30"/>
        <v/>
      </c>
      <c r="AX97" s="64" t="str">
        <f t="shared" ca="1" si="31"/>
        <v/>
      </c>
      <c r="AZ97" s="67" t="str">
        <f t="shared" si="37"/>
        <v/>
      </c>
      <c r="BB97" s="64" t="str">
        <f t="shared" si="32"/>
        <v/>
      </c>
      <c r="BF97" s="64" t="str">
        <f t="shared" ca="1" si="33"/>
        <v/>
      </c>
      <c r="BH97" s="109"/>
      <c r="BK97" s="64" t="str">
        <f t="shared" ca="1" si="34"/>
        <v/>
      </c>
    </row>
    <row r="98" spans="1:63" x14ac:dyDescent="0.25">
      <c r="A98" s="92">
        <v>96</v>
      </c>
      <c r="N98" s="64" t="str">
        <f t="shared" si="26"/>
        <v/>
      </c>
      <c r="V98" s="64" t="str">
        <f t="shared" si="27"/>
        <v/>
      </c>
      <c r="AD98" s="64" t="str">
        <f t="shared" si="28"/>
        <v/>
      </c>
      <c r="AL98" s="64" t="str">
        <f t="shared" si="29"/>
        <v/>
      </c>
      <c r="AR98" s="67" t="str">
        <f t="shared" si="36"/>
        <v/>
      </c>
      <c r="AT98" s="64" t="str">
        <f t="shared" si="30"/>
        <v/>
      </c>
      <c r="AX98" s="64" t="str">
        <f t="shared" ca="1" si="31"/>
        <v/>
      </c>
      <c r="AZ98" s="67" t="str">
        <f t="shared" si="37"/>
        <v/>
      </c>
      <c r="BB98" s="64" t="str">
        <f t="shared" si="32"/>
        <v/>
      </c>
      <c r="BF98" s="64" t="str">
        <f t="shared" ca="1" si="33"/>
        <v/>
      </c>
      <c r="BH98" s="109"/>
      <c r="BK98" s="64" t="str">
        <f t="shared" ca="1" si="34"/>
        <v/>
      </c>
    </row>
    <row r="99" spans="1:63" x14ac:dyDescent="0.25">
      <c r="A99" s="92">
        <v>97</v>
      </c>
      <c r="N99" s="64" t="str">
        <f t="shared" si="26"/>
        <v/>
      </c>
      <c r="V99" s="64" t="str">
        <f t="shared" si="27"/>
        <v/>
      </c>
      <c r="AD99" s="64" t="str">
        <f t="shared" si="28"/>
        <v/>
      </c>
      <c r="AL99" s="64" t="str">
        <f t="shared" si="29"/>
        <v/>
      </c>
      <c r="AR99" s="67" t="str">
        <f t="shared" si="36"/>
        <v/>
      </c>
      <c r="AT99" s="64" t="str">
        <f t="shared" si="30"/>
        <v/>
      </c>
      <c r="AX99" s="64" t="str">
        <f t="shared" ca="1" si="31"/>
        <v/>
      </c>
      <c r="AZ99" s="67" t="str">
        <f t="shared" si="37"/>
        <v/>
      </c>
      <c r="BB99" s="64" t="str">
        <f t="shared" si="32"/>
        <v/>
      </c>
      <c r="BF99" s="64" t="str">
        <f t="shared" ca="1" si="33"/>
        <v/>
      </c>
    </row>
    <row r="100" spans="1:63" x14ac:dyDescent="0.25">
      <c r="A100" s="92">
        <v>98</v>
      </c>
      <c r="N100" s="64" t="str">
        <f t="shared" si="26"/>
        <v/>
      </c>
      <c r="V100" s="64" t="str">
        <f t="shared" si="27"/>
        <v/>
      </c>
      <c r="AD100" s="64" t="str">
        <f t="shared" si="28"/>
        <v/>
      </c>
      <c r="AL100" s="64" t="str">
        <f t="shared" si="29"/>
        <v/>
      </c>
      <c r="AR100" s="67" t="str">
        <f t="shared" si="36"/>
        <v/>
      </c>
      <c r="AT100" s="64" t="str">
        <f t="shared" si="30"/>
        <v/>
      </c>
      <c r="AX100" s="64" t="str">
        <f t="shared" ca="1" si="31"/>
        <v/>
      </c>
      <c r="AZ100" s="67" t="str">
        <f t="shared" si="37"/>
        <v/>
      </c>
      <c r="BB100" s="64" t="str">
        <f t="shared" si="32"/>
        <v/>
      </c>
      <c r="BF100" s="64" t="str">
        <f t="shared" ca="1" si="33"/>
        <v/>
      </c>
    </row>
    <row r="101" spans="1:63" x14ac:dyDescent="0.25">
      <c r="A101" s="92">
        <v>99</v>
      </c>
      <c r="N101" s="64" t="str">
        <f t="shared" si="26"/>
        <v/>
      </c>
      <c r="V101" s="64" t="str">
        <f t="shared" si="27"/>
        <v/>
      </c>
      <c r="AD101" s="64" t="str">
        <f t="shared" si="28"/>
        <v/>
      </c>
      <c r="AL101" s="64" t="str">
        <f t="shared" si="29"/>
        <v/>
      </c>
      <c r="AR101" s="67" t="str">
        <f t="shared" si="36"/>
        <v/>
      </c>
      <c r="AT101" s="64" t="str">
        <f t="shared" si="30"/>
        <v/>
      </c>
      <c r="AX101" s="64" t="str">
        <f t="shared" ca="1" si="31"/>
        <v/>
      </c>
      <c r="AZ101" s="67" t="str">
        <f t="shared" si="37"/>
        <v/>
      </c>
      <c r="BB101" s="64" t="str">
        <f t="shared" si="32"/>
        <v/>
      </c>
      <c r="BF101" s="64" t="str">
        <f t="shared" ca="1" si="33"/>
        <v/>
      </c>
    </row>
    <row r="102" spans="1:63" x14ac:dyDescent="0.25">
      <c r="A102" s="92">
        <v>100</v>
      </c>
      <c r="N102" s="64" t="str">
        <f t="shared" si="26"/>
        <v/>
      </c>
      <c r="V102" s="64" t="str">
        <f t="shared" si="27"/>
        <v/>
      </c>
      <c r="AD102" s="64" t="str">
        <f t="shared" si="28"/>
        <v/>
      </c>
      <c r="AL102" s="64" t="str">
        <f t="shared" si="29"/>
        <v/>
      </c>
      <c r="AR102" s="67" t="str">
        <f t="shared" si="36"/>
        <v/>
      </c>
      <c r="AT102" s="64" t="str">
        <f t="shared" si="30"/>
        <v/>
      </c>
      <c r="AX102" s="64" t="str">
        <f t="shared" ca="1" si="31"/>
        <v/>
      </c>
      <c r="AZ102" s="67" t="str">
        <f t="shared" si="37"/>
        <v/>
      </c>
      <c r="BB102" s="64" t="str">
        <f t="shared" si="32"/>
        <v/>
      </c>
      <c r="BF102" s="64" t="str">
        <f t="shared" ca="1" si="33"/>
        <v/>
      </c>
    </row>
    <row r="103" spans="1:63" x14ac:dyDescent="0.25">
      <c r="A103" s="92">
        <v>101</v>
      </c>
      <c r="N103" s="64" t="str">
        <f t="shared" si="26"/>
        <v/>
      </c>
      <c r="V103" s="64" t="str">
        <f t="shared" si="27"/>
        <v/>
      </c>
      <c r="AD103" s="64" t="str">
        <f t="shared" si="28"/>
        <v/>
      </c>
      <c r="AL103" s="64" t="str">
        <f t="shared" si="29"/>
        <v/>
      </c>
      <c r="AR103" s="67" t="str">
        <f t="shared" si="36"/>
        <v/>
      </c>
      <c r="AT103" s="64" t="str">
        <f t="shared" si="30"/>
        <v/>
      </c>
      <c r="AX103" s="64" t="str">
        <f t="shared" ca="1" si="31"/>
        <v/>
      </c>
      <c r="AZ103" s="67" t="str">
        <f t="shared" si="37"/>
        <v/>
      </c>
      <c r="BB103" s="64" t="str">
        <f t="shared" si="32"/>
        <v/>
      </c>
      <c r="BF103" s="64" t="str">
        <f t="shared" ca="1" si="33"/>
        <v/>
      </c>
    </row>
    <row r="104" spans="1:63" x14ac:dyDescent="0.25">
      <c r="A104" s="92">
        <v>102</v>
      </c>
      <c r="N104" s="64" t="str">
        <f t="shared" si="26"/>
        <v/>
      </c>
      <c r="V104" s="64" t="str">
        <f t="shared" si="27"/>
        <v/>
      </c>
      <c r="AD104" s="64" t="str">
        <f t="shared" si="28"/>
        <v/>
      </c>
      <c r="AL104" s="64" t="str">
        <f t="shared" si="29"/>
        <v/>
      </c>
      <c r="AR104" s="67" t="str">
        <f t="shared" si="36"/>
        <v/>
      </c>
      <c r="AT104" s="64" t="str">
        <f t="shared" si="30"/>
        <v/>
      </c>
      <c r="AX104" s="64" t="str">
        <f t="shared" ca="1" si="31"/>
        <v/>
      </c>
      <c r="AZ104" s="67" t="str">
        <f t="shared" si="37"/>
        <v/>
      </c>
      <c r="BB104" s="64" t="str">
        <f t="shared" si="32"/>
        <v/>
      </c>
      <c r="BF104" s="64" t="str">
        <f t="shared" ca="1" si="33"/>
        <v/>
      </c>
    </row>
    <row r="105" spans="1:63" x14ac:dyDescent="0.25">
      <c r="A105" s="92">
        <v>103</v>
      </c>
      <c r="N105" s="64" t="str">
        <f t="shared" si="26"/>
        <v/>
      </c>
      <c r="V105" s="64" t="str">
        <f t="shared" si="27"/>
        <v/>
      </c>
      <c r="AD105" s="64" t="str">
        <f t="shared" si="28"/>
        <v/>
      </c>
      <c r="AL105" s="64" t="str">
        <f t="shared" si="29"/>
        <v/>
      </c>
      <c r="AR105" s="67" t="str">
        <f t="shared" si="36"/>
        <v/>
      </c>
      <c r="AT105" s="64" t="str">
        <f t="shared" si="30"/>
        <v/>
      </c>
      <c r="AX105" s="64" t="str">
        <f t="shared" ca="1" si="31"/>
        <v/>
      </c>
      <c r="AZ105" s="67" t="str">
        <f t="shared" si="37"/>
        <v/>
      </c>
      <c r="BB105" s="64" t="str">
        <f t="shared" si="32"/>
        <v/>
      </c>
      <c r="BF105" s="64" t="str">
        <f t="shared" ca="1" si="33"/>
        <v/>
      </c>
    </row>
    <row r="106" spans="1:63" x14ac:dyDescent="0.25">
      <c r="A106" s="92">
        <v>104</v>
      </c>
      <c r="N106" s="64" t="str">
        <f t="shared" si="26"/>
        <v/>
      </c>
      <c r="V106" s="64" t="str">
        <f t="shared" si="27"/>
        <v/>
      </c>
      <c r="AD106" s="64" t="str">
        <f t="shared" si="28"/>
        <v/>
      </c>
      <c r="AL106" s="64" t="str">
        <f t="shared" si="29"/>
        <v/>
      </c>
      <c r="AR106" s="67" t="str">
        <f t="shared" si="36"/>
        <v/>
      </c>
      <c r="AT106" s="64" t="str">
        <f t="shared" si="30"/>
        <v/>
      </c>
      <c r="AX106" s="64" t="str">
        <f t="shared" ca="1" si="31"/>
        <v/>
      </c>
      <c r="AZ106" s="67" t="str">
        <f t="shared" si="37"/>
        <v/>
      </c>
      <c r="BB106" s="64" t="str">
        <f t="shared" si="32"/>
        <v/>
      </c>
      <c r="BF106" s="64" t="str">
        <f t="shared" ca="1" si="33"/>
        <v/>
      </c>
    </row>
    <row r="107" spans="1:63" x14ac:dyDescent="0.25">
      <c r="A107" s="92">
        <v>105</v>
      </c>
      <c r="N107" s="64" t="str">
        <f t="shared" si="26"/>
        <v/>
      </c>
      <c r="V107" s="64" t="str">
        <f t="shared" si="27"/>
        <v/>
      </c>
      <c r="AD107" s="64" t="str">
        <f t="shared" si="28"/>
        <v/>
      </c>
      <c r="AL107" s="64" t="str">
        <f t="shared" si="29"/>
        <v/>
      </c>
      <c r="AR107" s="67" t="str">
        <f t="shared" si="36"/>
        <v/>
      </c>
      <c r="AT107" s="64" t="str">
        <f t="shared" si="30"/>
        <v/>
      </c>
      <c r="AX107" s="64" t="str">
        <f t="shared" ca="1" si="31"/>
        <v/>
      </c>
      <c r="AZ107" s="67" t="str">
        <f t="shared" si="37"/>
        <v/>
      </c>
      <c r="BB107" s="64" t="str">
        <f t="shared" si="32"/>
        <v/>
      </c>
      <c r="BF107" s="64" t="str">
        <f t="shared" ca="1" si="33"/>
        <v/>
      </c>
    </row>
    <row r="108" spans="1:63" x14ac:dyDescent="0.25">
      <c r="A108" s="92">
        <v>106</v>
      </c>
      <c r="N108" s="64" t="str">
        <f t="shared" si="26"/>
        <v/>
      </c>
      <c r="V108" s="64" t="str">
        <f t="shared" si="27"/>
        <v/>
      </c>
      <c r="AD108" s="64" t="str">
        <f t="shared" si="28"/>
        <v/>
      </c>
      <c r="AL108" s="64" t="str">
        <f t="shared" si="29"/>
        <v/>
      </c>
      <c r="AR108" s="67" t="str">
        <f t="shared" si="36"/>
        <v/>
      </c>
      <c r="AT108" s="64" t="str">
        <f t="shared" si="30"/>
        <v/>
      </c>
      <c r="AX108" s="64" t="str">
        <f t="shared" ca="1" si="31"/>
        <v/>
      </c>
      <c r="AZ108" s="67" t="str">
        <f t="shared" si="37"/>
        <v/>
      </c>
      <c r="BB108" s="64" t="str">
        <f t="shared" si="32"/>
        <v/>
      </c>
      <c r="BF108" s="64" t="str">
        <f t="shared" ca="1" si="33"/>
        <v/>
      </c>
    </row>
    <row r="109" spans="1:63" x14ac:dyDescent="0.25">
      <c r="A109" s="92">
        <v>107</v>
      </c>
      <c r="N109" s="64" t="str">
        <f t="shared" si="26"/>
        <v/>
      </c>
      <c r="V109" s="64" t="str">
        <f t="shared" si="27"/>
        <v/>
      </c>
      <c r="AD109" s="64" t="str">
        <f t="shared" si="28"/>
        <v/>
      </c>
      <c r="AL109" s="64" t="str">
        <f t="shared" si="29"/>
        <v/>
      </c>
      <c r="AR109" s="67" t="str">
        <f t="shared" si="36"/>
        <v/>
      </c>
      <c r="AT109" s="64" t="str">
        <f t="shared" si="30"/>
        <v/>
      </c>
      <c r="AX109" s="64" t="str">
        <f t="shared" ca="1" si="31"/>
        <v/>
      </c>
      <c r="AZ109" s="67" t="str">
        <f t="shared" si="37"/>
        <v/>
      </c>
      <c r="BB109" s="64" t="str">
        <f t="shared" si="32"/>
        <v/>
      </c>
      <c r="BF109" s="64" t="str">
        <f t="shared" ca="1" si="33"/>
        <v/>
      </c>
    </row>
    <row r="110" spans="1:63" x14ac:dyDescent="0.25">
      <c r="A110" s="92">
        <v>108</v>
      </c>
      <c r="N110" s="64" t="str">
        <f t="shared" si="26"/>
        <v/>
      </c>
      <c r="V110" s="64" t="str">
        <f t="shared" si="27"/>
        <v/>
      </c>
      <c r="AD110" s="64" t="str">
        <f t="shared" si="28"/>
        <v/>
      </c>
      <c r="AL110" s="64" t="str">
        <f t="shared" si="29"/>
        <v/>
      </c>
      <c r="AR110" s="67" t="str">
        <f t="shared" si="36"/>
        <v/>
      </c>
      <c r="AT110" s="64" t="str">
        <f t="shared" si="30"/>
        <v/>
      </c>
      <c r="AX110" s="64" t="str">
        <f t="shared" ca="1" si="31"/>
        <v/>
      </c>
      <c r="AZ110" s="67" t="str">
        <f t="shared" si="37"/>
        <v/>
      </c>
      <c r="BB110" s="64" t="str">
        <f t="shared" si="32"/>
        <v/>
      </c>
      <c r="BF110" s="64" t="str">
        <f t="shared" ca="1" si="33"/>
        <v/>
      </c>
    </row>
    <row r="111" spans="1:63" x14ac:dyDescent="0.25">
      <c r="A111" s="92">
        <v>109</v>
      </c>
      <c r="N111" s="64" t="str">
        <f t="shared" si="26"/>
        <v/>
      </c>
      <c r="V111" s="64" t="str">
        <f t="shared" si="27"/>
        <v/>
      </c>
      <c r="AD111" s="64" t="str">
        <f t="shared" si="28"/>
        <v/>
      </c>
      <c r="AL111" s="64" t="str">
        <f t="shared" si="29"/>
        <v/>
      </c>
      <c r="AR111" s="67" t="str">
        <f t="shared" si="36"/>
        <v/>
      </c>
      <c r="AT111" s="64" t="str">
        <f t="shared" si="30"/>
        <v/>
      </c>
      <c r="AX111" s="64" t="str">
        <f t="shared" ca="1" si="31"/>
        <v/>
      </c>
      <c r="AZ111" s="67" t="str">
        <f t="shared" si="37"/>
        <v/>
      </c>
      <c r="BB111" s="64" t="str">
        <f t="shared" si="32"/>
        <v/>
      </c>
      <c r="BF111" s="64" t="str">
        <f t="shared" ca="1" si="33"/>
        <v/>
      </c>
    </row>
    <row r="112" spans="1:63" x14ac:dyDescent="0.25">
      <c r="A112" s="92">
        <v>110</v>
      </c>
      <c r="N112" s="64" t="str">
        <f t="shared" si="26"/>
        <v/>
      </c>
      <c r="V112" s="64" t="str">
        <f t="shared" si="27"/>
        <v/>
      </c>
      <c r="AD112" s="64" t="str">
        <f t="shared" si="28"/>
        <v/>
      </c>
      <c r="AL112" s="64" t="str">
        <f t="shared" si="29"/>
        <v/>
      </c>
      <c r="AR112" s="67" t="str">
        <f t="shared" si="36"/>
        <v/>
      </c>
      <c r="AT112" s="64" t="str">
        <f t="shared" si="30"/>
        <v/>
      </c>
      <c r="AX112" s="64" t="str">
        <f t="shared" ca="1" si="31"/>
        <v/>
      </c>
      <c r="AZ112" s="67" t="str">
        <f t="shared" si="37"/>
        <v/>
      </c>
      <c r="BB112" s="64" t="str">
        <f t="shared" si="32"/>
        <v/>
      </c>
      <c r="BF112" s="64" t="str">
        <f t="shared" ca="1" si="33"/>
        <v/>
      </c>
    </row>
    <row r="113" spans="1:58" x14ac:dyDescent="0.25">
      <c r="A113" s="92">
        <v>111</v>
      </c>
      <c r="N113" s="64" t="str">
        <f t="shared" si="26"/>
        <v/>
      </c>
      <c r="V113" s="64" t="str">
        <f t="shared" si="27"/>
        <v/>
      </c>
      <c r="AD113" s="64" t="str">
        <f t="shared" si="28"/>
        <v/>
      </c>
      <c r="AL113" s="64" t="str">
        <f t="shared" si="29"/>
        <v/>
      </c>
      <c r="AR113" s="67" t="str">
        <f t="shared" si="36"/>
        <v/>
      </c>
      <c r="AT113" s="64" t="str">
        <f t="shared" si="30"/>
        <v/>
      </c>
      <c r="AX113" s="64" t="str">
        <f t="shared" ca="1" si="31"/>
        <v/>
      </c>
      <c r="AZ113" s="67" t="str">
        <f t="shared" si="37"/>
        <v/>
      </c>
      <c r="BB113" s="64" t="str">
        <f t="shared" si="32"/>
        <v/>
      </c>
      <c r="BF113" s="64" t="str">
        <f t="shared" ca="1" si="33"/>
        <v/>
      </c>
    </row>
    <row r="114" spans="1:58" x14ac:dyDescent="0.25">
      <c r="A114" s="92">
        <v>112</v>
      </c>
      <c r="N114" s="64" t="str">
        <f t="shared" si="26"/>
        <v/>
      </c>
      <c r="V114" s="64" t="str">
        <f t="shared" si="27"/>
        <v/>
      </c>
      <c r="AD114" s="64" t="str">
        <f t="shared" si="28"/>
        <v/>
      </c>
      <c r="AL114" s="64" t="str">
        <f t="shared" si="29"/>
        <v/>
      </c>
      <c r="AR114" s="67" t="str">
        <f t="shared" si="36"/>
        <v/>
      </c>
      <c r="AT114" s="64" t="str">
        <f t="shared" si="30"/>
        <v/>
      </c>
      <c r="AX114" s="64" t="str">
        <f t="shared" ca="1" si="31"/>
        <v/>
      </c>
      <c r="AZ114" s="67" t="str">
        <f t="shared" si="37"/>
        <v/>
      </c>
      <c r="BB114" s="64" t="str">
        <f t="shared" si="32"/>
        <v/>
      </c>
      <c r="BF114" s="64" t="str">
        <f t="shared" ca="1" si="33"/>
        <v/>
      </c>
    </row>
    <row r="115" spans="1:58" x14ac:dyDescent="0.25">
      <c r="A115" s="92">
        <v>113</v>
      </c>
      <c r="N115" s="64" t="str">
        <f t="shared" si="26"/>
        <v/>
      </c>
      <c r="V115" s="64" t="str">
        <f t="shared" si="27"/>
        <v/>
      </c>
      <c r="AD115" s="64" t="str">
        <f t="shared" si="28"/>
        <v/>
      </c>
      <c r="AL115" s="64" t="str">
        <f t="shared" si="29"/>
        <v/>
      </c>
      <c r="AR115" s="67" t="str">
        <f t="shared" si="36"/>
        <v/>
      </c>
      <c r="AT115" s="64" t="str">
        <f t="shared" si="30"/>
        <v/>
      </c>
      <c r="AX115" s="64" t="str">
        <f t="shared" ca="1" si="31"/>
        <v/>
      </c>
      <c r="AZ115" s="67" t="str">
        <f t="shared" si="37"/>
        <v/>
      </c>
      <c r="BB115" s="64" t="str">
        <f t="shared" si="32"/>
        <v/>
      </c>
      <c r="BF115" s="64" t="str">
        <f t="shared" ca="1" si="33"/>
        <v/>
      </c>
    </row>
    <row r="116" spans="1:58" x14ac:dyDescent="0.25">
      <c r="A116" s="92">
        <v>114</v>
      </c>
      <c r="N116" s="64" t="str">
        <f t="shared" si="26"/>
        <v/>
      </c>
      <c r="V116" s="64" t="str">
        <f t="shared" si="27"/>
        <v/>
      </c>
      <c r="AD116" s="64" t="str">
        <f t="shared" si="28"/>
        <v/>
      </c>
      <c r="AL116" s="64" t="str">
        <f t="shared" si="29"/>
        <v/>
      </c>
      <c r="AR116" s="67" t="str">
        <f t="shared" si="36"/>
        <v/>
      </c>
      <c r="AT116" s="64" t="str">
        <f t="shared" si="30"/>
        <v/>
      </c>
      <c r="AX116" s="64" t="str">
        <f t="shared" ca="1" si="31"/>
        <v/>
      </c>
      <c r="AZ116" s="67" t="str">
        <f t="shared" si="37"/>
        <v/>
      </c>
      <c r="BB116" s="64" t="str">
        <f t="shared" si="32"/>
        <v/>
      </c>
      <c r="BF116" s="64" t="str">
        <f t="shared" ca="1" si="33"/>
        <v/>
      </c>
    </row>
    <row r="117" spans="1:58" x14ac:dyDescent="0.25">
      <c r="A117" s="92">
        <v>115</v>
      </c>
      <c r="N117" s="64" t="str">
        <f t="shared" si="26"/>
        <v/>
      </c>
      <c r="V117" s="64" t="str">
        <f t="shared" si="27"/>
        <v/>
      </c>
      <c r="AD117" s="64" t="str">
        <f t="shared" si="28"/>
        <v/>
      </c>
      <c r="AL117" s="64" t="str">
        <f t="shared" si="29"/>
        <v/>
      </c>
      <c r="AR117" s="67" t="str">
        <f t="shared" si="36"/>
        <v/>
      </c>
      <c r="AT117" s="64" t="str">
        <f t="shared" si="30"/>
        <v/>
      </c>
      <c r="AX117" s="64" t="str">
        <f t="shared" ca="1" si="31"/>
        <v/>
      </c>
      <c r="AZ117" s="67" t="str">
        <f t="shared" si="37"/>
        <v/>
      </c>
      <c r="BB117" s="64" t="str">
        <f t="shared" si="32"/>
        <v/>
      </c>
      <c r="BF117" s="64" t="str">
        <f t="shared" ca="1" si="33"/>
        <v/>
      </c>
    </row>
    <row r="118" spans="1:58" x14ac:dyDescent="0.25">
      <c r="A118" s="92">
        <v>116</v>
      </c>
      <c r="N118" s="64" t="str">
        <f t="shared" si="26"/>
        <v/>
      </c>
      <c r="V118" s="64" t="str">
        <f t="shared" si="27"/>
        <v/>
      </c>
      <c r="AD118" s="64" t="str">
        <f t="shared" si="28"/>
        <v/>
      </c>
      <c r="AL118" s="64" t="str">
        <f t="shared" si="29"/>
        <v/>
      </c>
      <c r="AR118" s="67" t="str">
        <f t="shared" si="36"/>
        <v/>
      </c>
      <c r="AT118" s="64" t="str">
        <f t="shared" si="30"/>
        <v/>
      </c>
      <c r="AX118" s="64" t="str">
        <f t="shared" ca="1" si="31"/>
        <v/>
      </c>
      <c r="AZ118" s="67" t="str">
        <f t="shared" si="37"/>
        <v/>
      </c>
      <c r="BB118" s="64" t="str">
        <f t="shared" si="32"/>
        <v/>
      </c>
      <c r="BF118" s="64" t="str">
        <f t="shared" ca="1" si="33"/>
        <v/>
      </c>
    </row>
    <row r="119" spans="1:58" x14ac:dyDescent="0.25">
      <c r="A119" s="92">
        <v>117</v>
      </c>
      <c r="N119" s="64" t="str">
        <f t="shared" si="26"/>
        <v/>
      </c>
      <c r="V119" s="64" t="str">
        <f t="shared" si="27"/>
        <v/>
      </c>
      <c r="AD119" s="64" t="str">
        <f t="shared" si="28"/>
        <v/>
      </c>
      <c r="AL119" s="64" t="str">
        <f t="shared" si="29"/>
        <v/>
      </c>
      <c r="AR119" s="67" t="str">
        <f t="shared" si="36"/>
        <v/>
      </c>
      <c r="AT119" s="64" t="str">
        <f t="shared" si="30"/>
        <v/>
      </c>
      <c r="AX119" s="64" t="str">
        <f t="shared" ca="1" si="31"/>
        <v/>
      </c>
      <c r="AZ119" s="67" t="str">
        <f t="shared" si="37"/>
        <v/>
      </c>
      <c r="BB119" s="64" t="str">
        <f t="shared" si="32"/>
        <v/>
      </c>
      <c r="BF119" s="64" t="str">
        <f t="shared" ca="1" si="33"/>
        <v/>
      </c>
    </row>
    <row r="120" spans="1:58" x14ac:dyDescent="0.25">
      <c r="A120" s="92">
        <v>118</v>
      </c>
      <c r="N120" s="64" t="str">
        <f t="shared" si="26"/>
        <v/>
      </c>
      <c r="V120" s="64" t="str">
        <f t="shared" si="27"/>
        <v/>
      </c>
      <c r="AD120" s="64" t="str">
        <f t="shared" si="28"/>
        <v/>
      </c>
      <c r="AL120" s="64" t="str">
        <f t="shared" si="29"/>
        <v/>
      </c>
      <c r="AR120" s="67" t="str">
        <f t="shared" si="36"/>
        <v/>
      </c>
      <c r="AT120" s="64" t="str">
        <f t="shared" si="30"/>
        <v/>
      </c>
      <c r="AX120" s="64" t="str">
        <f t="shared" ca="1" si="31"/>
        <v/>
      </c>
      <c r="AZ120" s="67" t="str">
        <f t="shared" si="37"/>
        <v/>
      </c>
      <c r="BB120" s="64" t="str">
        <f t="shared" si="32"/>
        <v/>
      </c>
      <c r="BF120" s="64" t="str">
        <f t="shared" ca="1" si="33"/>
        <v/>
      </c>
    </row>
    <row r="121" spans="1:58" x14ac:dyDescent="0.25">
      <c r="A121" s="92">
        <v>119</v>
      </c>
      <c r="N121" s="64" t="str">
        <f t="shared" si="26"/>
        <v/>
      </c>
      <c r="V121" s="64" t="str">
        <f t="shared" si="27"/>
        <v/>
      </c>
      <c r="AD121" s="64" t="str">
        <f t="shared" si="28"/>
        <v/>
      </c>
      <c r="AL121" s="64" t="str">
        <f t="shared" si="29"/>
        <v/>
      </c>
      <c r="AR121" s="67" t="str">
        <f t="shared" si="36"/>
        <v/>
      </c>
      <c r="AT121" s="64" t="str">
        <f t="shared" si="30"/>
        <v/>
      </c>
      <c r="AX121" s="64" t="str">
        <f t="shared" ca="1" si="31"/>
        <v/>
      </c>
      <c r="AZ121" s="67" t="str">
        <f t="shared" si="37"/>
        <v/>
      </c>
      <c r="BB121" s="64" t="str">
        <f t="shared" si="32"/>
        <v/>
      </c>
      <c r="BF121" s="64" t="str">
        <f t="shared" ca="1" si="33"/>
        <v/>
      </c>
    </row>
    <row r="122" spans="1:58" x14ac:dyDescent="0.25">
      <c r="A122" s="92">
        <v>120</v>
      </c>
      <c r="N122" s="64" t="str">
        <f t="shared" si="26"/>
        <v/>
      </c>
      <c r="V122" s="64" t="str">
        <f t="shared" si="27"/>
        <v/>
      </c>
      <c r="AD122" s="64" t="str">
        <f t="shared" si="28"/>
        <v/>
      </c>
      <c r="AL122" s="64" t="str">
        <f t="shared" si="29"/>
        <v/>
      </c>
      <c r="AR122" s="67" t="str">
        <f t="shared" si="36"/>
        <v/>
      </c>
      <c r="AT122" s="64" t="str">
        <f t="shared" si="30"/>
        <v/>
      </c>
      <c r="AX122" s="64" t="str">
        <f t="shared" ca="1" si="31"/>
        <v/>
      </c>
      <c r="AZ122" s="67" t="str">
        <f t="shared" si="37"/>
        <v/>
      </c>
      <c r="BB122" s="64" t="str">
        <f t="shared" si="32"/>
        <v/>
      </c>
      <c r="BF122" s="64" t="str">
        <f t="shared" ca="1" si="33"/>
        <v/>
      </c>
    </row>
    <row r="123" spans="1:58" x14ac:dyDescent="0.25">
      <c r="A123" s="92">
        <v>121</v>
      </c>
      <c r="N123" s="64" t="str">
        <f t="shared" si="26"/>
        <v/>
      </c>
      <c r="V123" s="64" t="str">
        <f t="shared" si="27"/>
        <v/>
      </c>
      <c r="AD123" s="64" t="str">
        <f t="shared" si="28"/>
        <v/>
      </c>
      <c r="AL123" s="64" t="str">
        <f t="shared" si="29"/>
        <v/>
      </c>
      <c r="AR123" s="67" t="str">
        <f t="shared" si="36"/>
        <v/>
      </c>
      <c r="AT123" s="64" t="str">
        <f t="shared" si="30"/>
        <v/>
      </c>
      <c r="AX123" s="64" t="str">
        <f t="shared" ca="1" si="31"/>
        <v/>
      </c>
      <c r="AZ123" s="67" t="str">
        <f t="shared" si="37"/>
        <v/>
      </c>
      <c r="BB123" s="64" t="str">
        <f t="shared" si="32"/>
        <v/>
      </c>
      <c r="BF123" s="64" t="str">
        <f t="shared" ca="1" si="33"/>
        <v/>
      </c>
    </row>
    <row r="124" spans="1:58" x14ac:dyDescent="0.25">
      <c r="A124" s="92">
        <v>122</v>
      </c>
      <c r="N124" s="64" t="str">
        <f t="shared" si="26"/>
        <v/>
      </c>
      <c r="V124" s="64" t="str">
        <f t="shared" si="27"/>
        <v/>
      </c>
      <c r="AD124" s="64" t="str">
        <f t="shared" si="28"/>
        <v/>
      </c>
      <c r="AL124" s="64" t="str">
        <f t="shared" si="29"/>
        <v/>
      </c>
      <c r="AR124" s="67" t="str">
        <f t="shared" si="36"/>
        <v/>
      </c>
      <c r="AT124" s="64" t="str">
        <f t="shared" si="30"/>
        <v/>
      </c>
      <c r="AX124" s="64" t="str">
        <f t="shared" ca="1" si="31"/>
        <v/>
      </c>
      <c r="AZ124" s="67" t="str">
        <f t="shared" si="37"/>
        <v/>
      </c>
      <c r="BB124" s="64" t="str">
        <f t="shared" si="32"/>
        <v/>
      </c>
      <c r="BF124" s="64" t="str">
        <f t="shared" ca="1" si="33"/>
        <v/>
      </c>
    </row>
    <row r="125" spans="1:58" x14ac:dyDescent="0.25">
      <c r="A125" s="92">
        <v>123</v>
      </c>
      <c r="N125" s="64" t="str">
        <f t="shared" si="26"/>
        <v/>
      </c>
      <c r="V125" s="64" t="str">
        <f t="shared" si="27"/>
        <v/>
      </c>
      <c r="AD125" s="64" t="str">
        <f t="shared" si="28"/>
        <v/>
      </c>
      <c r="AL125" s="64" t="str">
        <f t="shared" si="29"/>
        <v/>
      </c>
      <c r="AR125" s="67" t="str">
        <f t="shared" si="36"/>
        <v/>
      </c>
      <c r="AT125" s="64" t="str">
        <f t="shared" si="30"/>
        <v/>
      </c>
      <c r="AX125" s="64" t="str">
        <f t="shared" ca="1" si="31"/>
        <v/>
      </c>
      <c r="AZ125" s="67" t="str">
        <f t="shared" si="37"/>
        <v/>
      </c>
      <c r="BB125" s="64" t="str">
        <f t="shared" si="32"/>
        <v/>
      </c>
      <c r="BF125" s="64" t="str">
        <f t="shared" ca="1" si="33"/>
        <v/>
      </c>
    </row>
    <row r="126" spans="1:58" x14ac:dyDescent="0.25">
      <c r="A126" s="92">
        <v>124</v>
      </c>
      <c r="N126" s="64" t="str">
        <f t="shared" si="26"/>
        <v/>
      </c>
      <c r="V126" s="64" t="str">
        <f t="shared" si="27"/>
        <v/>
      </c>
      <c r="AD126" s="64" t="str">
        <f t="shared" si="28"/>
        <v/>
      </c>
      <c r="AL126" s="64" t="str">
        <f t="shared" si="29"/>
        <v/>
      </c>
      <c r="AR126" s="67" t="str">
        <f t="shared" si="36"/>
        <v/>
      </c>
      <c r="AT126" s="64" t="str">
        <f t="shared" si="30"/>
        <v/>
      </c>
      <c r="AX126" s="64" t="str">
        <f t="shared" ca="1" si="31"/>
        <v/>
      </c>
      <c r="AZ126" s="67" t="str">
        <f t="shared" si="37"/>
        <v/>
      </c>
      <c r="BB126" s="64" t="str">
        <f t="shared" si="32"/>
        <v/>
      </c>
      <c r="BF126" s="64" t="str">
        <f t="shared" ca="1" si="33"/>
        <v/>
      </c>
    </row>
    <row r="127" spans="1:58" x14ac:dyDescent="0.25">
      <c r="A127" s="92">
        <v>125</v>
      </c>
      <c r="N127" s="64" t="str">
        <f t="shared" si="26"/>
        <v/>
      </c>
      <c r="V127" s="64" t="str">
        <f t="shared" si="27"/>
        <v/>
      </c>
      <c r="AD127" s="64" t="str">
        <f t="shared" si="28"/>
        <v/>
      </c>
      <c r="AL127" s="64" t="str">
        <f t="shared" si="29"/>
        <v/>
      </c>
      <c r="AR127" s="67" t="str">
        <f t="shared" si="36"/>
        <v/>
      </c>
      <c r="AT127" s="64" t="str">
        <f t="shared" si="30"/>
        <v/>
      </c>
      <c r="AX127" s="64" t="str">
        <f t="shared" ca="1" si="31"/>
        <v/>
      </c>
      <c r="AZ127" s="67" t="str">
        <f t="shared" si="37"/>
        <v/>
      </c>
      <c r="BB127" s="64" t="str">
        <f t="shared" si="32"/>
        <v/>
      </c>
      <c r="BF127" s="64" t="str">
        <f t="shared" ca="1" si="33"/>
        <v/>
      </c>
    </row>
    <row r="128" spans="1:58" x14ac:dyDescent="0.25">
      <c r="A128" s="92">
        <v>126</v>
      </c>
      <c r="N128" s="64" t="str">
        <f t="shared" si="26"/>
        <v/>
      </c>
      <c r="V128" s="64" t="str">
        <f t="shared" si="27"/>
        <v/>
      </c>
      <c r="AD128" s="64" t="str">
        <f t="shared" si="28"/>
        <v/>
      </c>
      <c r="AL128" s="64" t="str">
        <f t="shared" si="29"/>
        <v/>
      </c>
      <c r="AR128" s="67" t="str">
        <f t="shared" ref="AR128:AR159" si="38">IF(AQ128&lt;&gt;"",AQ128&amp;" "&amp; D128,"")</f>
        <v/>
      </c>
      <c r="AT128" s="64" t="str">
        <f t="shared" si="30"/>
        <v/>
      </c>
      <c r="AX128" s="64" t="str">
        <f t="shared" ca="1" si="31"/>
        <v/>
      </c>
      <c r="AZ128" s="67" t="str">
        <f t="shared" ref="AZ128:AZ159" si="39">IF(AY128&lt;&gt;"",AY128&amp;" "&amp; D128,"")</f>
        <v/>
      </c>
      <c r="BB128" s="64" t="str">
        <f t="shared" si="32"/>
        <v/>
      </c>
      <c r="BF128" s="64" t="str">
        <f t="shared" ca="1" si="33"/>
        <v/>
      </c>
    </row>
    <row r="129" spans="1:58" x14ac:dyDescent="0.25">
      <c r="A129" s="92">
        <v>127</v>
      </c>
      <c r="N129" s="64" t="str">
        <f t="shared" si="26"/>
        <v/>
      </c>
      <c r="V129" s="64" t="str">
        <f t="shared" si="27"/>
        <v/>
      </c>
      <c r="AD129" s="64" t="str">
        <f t="shared" si="28"/>
        <v/>
      </c>
      <c r="AL129" s="64" t="str">
        <f t="shared" si="29"/>
        <v/>
      </c>
      <c r="AR129" s="67" t="str">
        <f t="shared" si="38"/>
        <v/>
      </c>
      <c r="AT129" s="64" t="str">
        <f t="shared" si="30"/>
        <v/>
      </c>
      <c r="AX129" s="64" t="str">
        <f t="shared" ca="1" si="31"/>
        <v/>
      </c>
      <c r="AZ129" s="67" t="str">
        <f t="shared" si="39"/>
        <v/>
      </c>
      <c r="BB129" s="64" t="str">
        <f t="shared" si="32"/>
        <v/>
      </c>
      <c r="BF129" s="64" t="str">
        <f t="shared" ca="1" si="33"/>
        <v/>
      </c>
    </row>
    <row r="130" spans="1:58" x14ac:dyDescent="0.25">
      <c r="A130" s="92">
        <v>128</v>
      </c>
      <c r="N130" s="64" t="str">
        <f t="shared" si="26"/>
        <v/>
      </c>
      <c r="V130" s="64" t="str">
        <f t="shared" si="27"/>
        <v/>
      </c>
      <c r="AD130" s="64" t="str">
        <f t="shared" si="28"/>
        <v/>
      </c>
      <c r="AL130" s="64" t="str">
        <f t="shared" si="29"/>
        <v/>
      </c>
      <c r="AR130" s="67" t="str">
        <f t="shared" si="38"/>
        <v/>
      </c>
      <c r="AT130" s="64" t="str">
        <f t="shared" si="30"/>
        <v/>
      </c>
      <c r="AX130" s="64" t="str">
        <f t="shared" ca="1" si="31"/>
        <v/>
      </c>
      <c r="AZ130" s="67" t="str">
        <f t="shared" si="39"/>
        <v/>
      </c>
      <c r="BB130" s="64" t="str">
        <f t="shared" si="32"/>
        <v/>
      </c>
      <c r="BF130" s="64" t="str">
        <f t="shared" ca="1" si="33"/>
        <v/>
      </c>
    </row>
    <row r="131" spans="1:58" x14ac:dyDescent="0.25">
      <c r="A131" s="92">
        <v>129</v>
      </c>
      <c r="N131" s="64" t="str">
        <f t="shared" si="26"/>
        <v/>
      </c>
      <c r="V131" s="64" t="str">
        <f t="shared" si="27"/>
        <v/>
      </c>
      <c r="AD131" s="64" t="str">
        <f t="shared" si="28"/>
        <v/>
      </c>
      <c r="AL131" s="64" t="str">
        <f t="shared" si="29"/>
        <v/>
      </c>
      <c r="AR131" s="67" t="str">
        <f t="shared" si="38"/>
        <v/>
      </c>
      <c r="AT131" s="64" t="str">
        <f t="shared" si="30"/>
        <v/>
      </c>
      <c r="AX131" s="64" t="str">
        <f t="shared" ca="1" si="31"/>
        <v/>
      </c>
      <c r="AZ131" s="67" t="str">
        <f t="shared" si="39"/>
        <v/>
      </c>
      <c r="BB131" s="64" t="str">
        <f t="shared" si="32"/>
        <v/>
      </c>
      <c r="BF131" s="64" t="str">
        <f t="shared" ca="1" si="33"/>
        <v/>
      </c>
    </row>
    <row r="132" spans="1:58" x14ac:dyDescent="0.25">
      <c r="A132" s="92">
        <v>130</v>
      </c>
      <c r="N132" s="64" t="str">
        <f t="shared" ref="N132:N195" si="40">IF(M132&lt;&gt;"",(IF(ISODD(MID(M132,13,1)),"ذكر","أنثى")),"")</f>
        <v/>
      </c>
      <c r="V132" s="64" t="str">
        <f t="shared" ref="V132:V195" si="41">IF(U132&lt;&gt;"",(IF(ISODD(MID(U132,13,1)),"ذكر","أنثى")),"")</f>
        <v/>
      </c>
      <c r="AD132" s="64" t="str">
        <f t="shared" ref="AD132:AD195" si="42">IF(AC132&lt;&gt;"",(IF(ISODD(MID(AC132,13,1)),"ذكر","أنثى")),"")</f>
        <v/>
      </c>
      <c r="AL132" s="64" t="str">
        <f t="shared" ref="AL132:AL195" si="43">IF(AK132&lt;&gt;"",(IF(ISODD(MID(AK132,13,1)),"ذكر","أنثى")),"")</f>
        <v/>
      </c>
      <c r="AR132" s="67" t="str">
        <f t="shared" si="38"/>
        <v/>
      </c>
      <c r="AT132" s="64" t="str">
        <f t="shared" ref="AT132:AT195" si="44">IF(AS132&lt;&gt;"",(IF(ISODD(MID(AS132,13,1)),"ذكر","أنثى")),"")</f>
        <v/>
      </c>
      <c r="AX132" s="64" t="str">
        <f t="shared" ref="AX132:AX195" ca="1" si="45">IF(AS132&lt;&gt;"",(DATEDIF((DATE(IF(LEFT(AS132,1)*1=3,20,19)&amp;MID(AS132,2,2),MID(AS132,4,2),MID(AS132,6,2))),NOW(),"Y")),"")</f>
        <v/>
      </c>
      <c r="AZ132" s="67" t="str">
        <f t="shared" si="39"/>
        <v/>
      </c>
      <c r="BB132" s="64" t="str">
        <f t="shared" ref="BB132:BB195" si="46">IF(BA132&lt;&gt;"",(IF(ISODD(MID(BA132,13,1)),"ذكر","أنثى")),"")</f>
        <v/>
      </c>
      <c r="BF132" s="64" t="str">
        <f t="shared" ref="BF132:BF195" ca="1" si="47">IF(BA132&lt;&gt;"",(DATEDIF((DATE(IF(LEFT(BA132,1)*1=3,20,19)&amp;MID(BA132,2,2),MID(BA132,4,2),MID(BA132,6,2))),NOW(),"Y")),"")</f>
        <v/>
      </c>
    </row>
    <row r="133" spans="1:58" x14ac:dyDescent="0.25">
      <c r="A133" s="92">
        <v>131</v>
      </c>
      <c r="N133" s="64" t="str">
        <f t="shared" si="40"/>
        <v/>
      </c>
      <c r="V133" s="64" t="str">
        <f t="shared" si="41"/>
        <v/>
      </c>
      <c r="AD133" s="64" t="str">
        <f t="shared" si="42"/>
        <v/>
      </c>
      <c r="AL133" s="64" t="str">
        <f t="shared" si="43"/>
        <v/>
      </c>
      <c r="AR133" s="67" t="str">
        <f t="shared" si="38"/>
        <v/>
      </c>
      <c r="AT133" s="64" t="str">
        <f t="shared" si="44"/>
        <v/>
      </c>
      <c r="AX133" s="64" t="str">
        <f t="shared" ca="1" si="45"/>
        <v/>
      </c>
      <c r="AZ133" s="67" t="str">
        <f t="shared" si="39"/>
        <v/>
      </c>
      <c r="BB133" s="64" t="str">
        <f t="shared" si="46"/>
        <v/>
      </c>
      <c r="BF133" s="64" t="str">
        <f t="shared" ca="1" si="47"/>
        <v/>
      </c>
    </row>
    <row r="134" spans="1:58" x14ac:dyDescent="0.25">
      <c r="A134" s="92">
        <v>132</v>
      </c>
      <c r="N134" s="64" t="str">
        <f t="shared" si="40"/>
        <v/>
      </c>
      <c r="V134" s="64" t="str">
        <f t="shared" si="41"/>
        <v/>
      </c>
      <c r="AD134" s="64" t="str">
        <f t="shared" si="42"/>
        <v/>
      </c>
      <c r="AL134" s="64" t="str">
        <f t="shared" si="43"/>
        <v/>
      </c>
      <c r="AR134" s="67" t="str">
        <f t="shared" si="38"/>
        <v/>
      </c>
      <c r="AT134" s="64" t="str">
        <f t="shared" si="44"/>
        <v/>
      </c>
      <c r="AX134" s="64" t="str">
        <f t="shared" ca="1" si="45"/>
        <v/>
      </c>
      <c r="AZ134" s="67" t="str">
        <f t="shared" si="39"/>
        <v/>
      </c>
      <c r="BB134" s="64" t="str">
        <f t="shared" si="46"/>
        <v/>
      </c>
      <c r="BF134" s="64" t="str">
        <f t="shared" ca="1" si="47"/>
        <v/>
      </c>
    </row>
    <row r="135" spans="1:58" x14ac:dyDescent="0.25">
      <c r="A135" s="92">
        <v>133</v>
      </c>
      <c r="N135" s="64" t="str">
        <f t="shared" si="40"/>
        <v/>
      </c>
      <c r="V135" s="64" t="str">
        <f t="shared" si="41"/>
        <v/>
      </c>
      <c r="AD135" s="64" t="str">
        <f t="shared" si="42"/>
        <v/>
      </c>
      <c r="AL135" s="64" t="str">
        <f t="shared" si="43"/>
        <v/>
      </c>
      <c r="AR135" s="67" t="str">
        <f t="shared" si="38"/>
        <v/>
      </c>
      <c r="AT135" s="64" t="str">
        <f t="shared" si="44"/>
        <v/>
      </c>
      <c r="AX135" s="64" t="str">
        <f t="shared" ca="1" si="45"/>
        <v/>
      </c>
      <c r="AZ135" s="67" t="str">
        <f t="shared" si="39"/>
        <v/>
      </c>
      <c r="BB135" s="64" t="str">
        <f t="shared" si="46"/>
        <v/>
      </c>
      <c r="BF135" s="64" t="str">
        <f t="shared" ca="1" si="47"/>
        <v/>
      </c>
    </row>
    <row r="136" spans="1:58" x14ac:dyDescent="0.25">
      <c r="A136" s="92">
        <v>134</v>
      </c>
      <c r="N136" s="64" t="str">
        <f t="shared" si="40"/>
        <v/>
      </c>
      <c r="V136" s="64" t="str">
        <f t="shared" si="41"/>
        <v/>
      </c>
      <c r="AD136" s="64" t="str">
        <f t="shared" si="42"/>
        <v/>
      </c>
      <c r="AL136" s="64" t="str">
        <f t="shared" si="43"/>
        <v/>
      </c>
      <c r="AR136" s="67" t="str">
        <f t="shared" si="38"/>
        <v/>
      </c>
      <c r="AT136" s="64" t="str">
        <f t="shared" si="44"/>
        <v/>
      </c>
      <c r="AX136" s="64" t="str">
        <f t="shared" ca="1" si="45"/>
        <v/>
      </c>
      <c r="AZ136" s="67" t="str">
        <f t="shared" si="39"/>
        <v/>
      </c>
      <c r="BB136" s="64" t="str">
        <f t="shared" si="46"/>
        <v/>
      </c>
      <c r="BF136" s="64" t="str">
        <f t="shared" ca="1" si="47"/>
        <v/>
      </c>
    </row>
    <row r="137" spans="1:58" x14ac:dyDescent="0.25">
      <c r="A137" s="92">
        <v>135</v>
      </c>
      <c r="N137" s="64" t="str">
        <f t="shared" si="40"/>
        <v/>
      </c>
      <c r="V137" s="64" t="str">
        <f t="shared" si="41"/>
        <v/>
      </c>
      <c r="AD137" s="64" t="str">
        <f t="shared" si="42"/>
        <v/>
      </c>
      <c r="AL137" s="64" t="str">
        <f t="shared" si="43"/>
        <v/>
      </c>
      <c r="AR137" s="67" t="str">
        <f t="shared" si="38"/>
        <v/>
      </c>
      <c r="AT137" s="64" t="str">
        <f t="shared" si="44"/>
        <v/>
      </c>
      <c r="AX137" s="64" t="str">
        <f t="shared" ca="1" si="45"/>
        <v/>
      </c>
      <c r="AZ137" s="67" t="str">
        <f t="shared" si="39"/>
        <v/>
      </c>
      <c r="BB137" s="64" t="str">
        <f t="shared" si="46"/>
        <v/>
      </c>
      <c r="BF137" s="64" t="str">
        <f t="shared" ca="1" si="47"/>
        <v/>
      </c>
    </row>
    <row r="138" spans="1:58" x14ac:dyDescent="0.25">
      <c r="A138" s="92">
        <v>136</v>
      </c>
      <c r="N138" s="64" t="str">
        <f t="shared" si="40"/>
        <v/>
      </c>
      <c r="V138" s="64" t="str">
        <f t="shared" si="41"/>
        <v/>
      </c>
      <c r="AD138" s="64" t="str">
        <f t="shared" si="42"/>
        <v/>
      </c>
      <c r="AL138" s="64" t="str">
        <f t="shared" si="43"/>
        <v/>
      </c>
      <c r="AR138" s="67" t="str">
        <f t="shared" si="38"/>
        <v/>
      </c>
      <c r="AT138" s="64" t="str">
        <f t="shared" si="44"/>
        <v/>
      </c>
      <c r="AX138" s="64" t="str">
        <f t="shared" ca="1" si="45"/>
        <v/>
      </c>
      <c r="AZ138" s="67" t="str">
        <f t="shared" si="39"/>
        <v/>
      </c>
      <c r="BB138" s="64" t="str">
        <f t="shared" si="46"/>
        <v/>
      </c>
      <c r="BF138" s="64" t="str">
        <f t="shared" ca="1" si="47"/>
        <v/>
      </c>
    </row>
    <row r="139" spans="1:58" x14ac:dyDescent="0.25">
      <c r="A139" s="92">
        <v>137</v>
      </c>
      <c r="N139" s="64" t="str">
        <f t="shared" si="40"/>
        <v/>
      </c>
      <c r="V139" s="64" t="str">
        <f t="shared" si="41"/>
        <v/>
      </c>
      <c r="AD139" s="64" t="str">
        <f t="shared" si="42"/>
        <v/>
      </c>
      <c r="AL139" s="64" t="str">
        <f t="shared" si="43"/>
        <v/>
      </c>
      <c r="AR139" s="67" t="str">
        <f t="shared" si="38"/>
        <v/>
      </c>
      <c r="AT139" s="64" t="str">
        <f t="shared" si="44"/>
        <v/>
      </c>
      <c r="AX139" s="64" t="str">
        <f t="shared" ca="1" si="45"/>
        <v/>
      </c>
      <c r="AZ139" s="67" t="str">
        <f t="shared" si="39"/>
        <v/>
      </c>
      <c r="BB139" s="64" t="str">
        <f t="shared" si="46"/>
        <v/>
      </c>
      <c r="BF139" s="64" t="str">
        <f t="shared" ca="1" si="47"/>
        <v/>
      </c>
    </row>
    <row r="140" spans="1:58" x14ac:dyDescent="0.25">
      <c r="A140" s="92">
        <v>138</v>
      </c>
      <c r="N140" s="64" t="str">
        <f t="shared" si="40"/>
        <v/>
      </c>
      <c r="V140" s="64" t="str">
        <f t="shared" si="41"/>
        <v/>
      </c>
      <c r="AD140" s="64" t="str">
        <f t="shared" si="42"/>
        <v/>
      </c>
      <c r="AL140" s="64" t="str">
        <f t="shared" si="43"/>
        <v/>
      </c>
      <c r="AR140" s="67" t="str">
        <f t="shared" si="38"/>
        <v/>
      </c>
      <c r="AT140" s="64" t="str">
        <f t="shared" si="44"/>
        <v/>
      </c>
      <c r="AX140" s="64" t="str">
        <f t="shared" ca="1" si="45"/>
        <v/>
      </c>
      <c r="AZ140" s="67" t="str">
        <f t="shared" si="39"/>
        <v/>
      </c>
      <c r="BB140" s="64" t="str">
        <f t="shared" si="46"/>
        <v/>
      </c>
      <c r="BF140" s="64" t="str">
        <f t="shared" ca="1" si="47"/>
        <v/>
      </c>
    </row>
    <row r="141" spans="1:58" x14ac:dyDescent="0.25">
      <c r="A141" s="92">
        <v>139</v>
      </c>
      <c r="N141" s="64" t="str">
        <f t="shared" si="40"/>
        <v/>
      </c>
      <c r="V141" s="64" t="str">
        <f t="shared" si="41"/>
        <v/>
      </c>
      <c r="AD141" s="64" t="str">
        <f t="shared" si="42"/>
        <v/>
      </c>
      <c r="AL141" s="64" t="str">
        <f t="shared" si="43"/>
        <v/>
      </c>
      <c r="AR141" s="67" t="str">
        <f t="shared" si="38"/>
        <v/>
      </c>
      <c r="AT141" s="64" t="str">
        <f t="shared" si="44"/>
        <v/>
      </c>
      <c r="AX141" s="64" t="str">
        <f t="shared" ca="1" si="45"/>
        <v/>
      </c>
      <c r="AZ141" s="67" t="str">
        <f t="shared" si="39"/>
        <v/>
      </c>
      <c r="BB141" s="64" t="str">
        <f t="shared" si="46"/>
        <v/>
      </c>
      <c r="BF141" s="64" t="str">
        <f t="shared" ca="1" si="47"/>
        <v/>
      </c>
    </row>
    <row r="142" spans="1:58" x14ac:dyDescent="0.25">
      <c r="A142" s="92">
        <v>140</v>
      </c>
      <c r="N142" s="64" t="str">
        <f t="shared" si="40"/>
        <v/>
      </c>
      <c r="V142" s="64" t="str">
        <f t="shared" si="41"/>
        <v/>
      </c>
      <c r="AD142" s="64" t="str">
        <f t="shared" si="42"/>
        <v/>
      </c>
      <c r="AL142" s="64" t="str">
        <f t="shared" si="43"/>
        <v/>
      </c>
      <c r="AR142" s="67" t="str">
        <f t="shared" si="38"/>
        <v/>
      </c>
      <c r="AT142" s="64" t="str">
        <f t="shared" si="44"/>
        <v/>
      </c>
      <c r="AX142" s="64" t="str">
        <f t="shared" ca="1" si="45"/>
        <v/>
      </c>
      <c r="AZ142" s="67" t="str">
        <f t="shared" si="39"/>
        <v/>
      </c>
      <c r="BB142" s="64" t="str">
        <f t="shared" si="46"/>
        <v/>
      </c>
      <c r="BF142" s="64" t="str">
        <f t="shared" ca="1" si="47"/>
        <v/>
      </c>
    </row>
    <row r="143" spans="1:58" x14ac:dyDescent="0.25">
      <c r="A143" s="92">
        <v>141</v>
      </c>
      <c r="N143" s="64" t="str">
        <f t="shared" si="40"/>
        <v/>
      </c>
      <c r="V143" s="64" t="str">
        <f t="shared" si="41"/>
        <v/>
      </c>
      <c r="AD143" s="64" t="str">
        <f t="shared" si="42"/>
        <v/>
      </c>
      <c r="AL143" s="64" t="str">
        <f t="shared" si="43"/>
        <v/>
      </c>
      <c r="AR143" s="67" t="str">
        <f t="shared" si="38"/>
        <v/>
      </c>
      <c r="AT143" s="64" t="str">
        <f t="shared" si="44"/>
        <v/>
      </c>
      <c r="AX143" s="64" t="str">
        <f t="shared" ca="1" si="45"/>
        <v/>
      </c>
      <c r="AZ143" s="67" t="str">
        <f t="shared" si="39"/>
        <v/>
      </c>
      <c r="BB143" s="64" t="str">
        <f t="shared" si="46"/>
        <v/>
      </c>
      <c r="BF143" s="64" t="str">
        <f t="shared" ca="1" si="47"/>
        <v/>
      </c>
    </row>
    <row r="144" spans="1:58" x14ac:dyDescent="0.25">
      <c r="A144" s="92">
        <v>142</v>
      </c>
      <c r="N144" s="64" t="str">
        <f t="shared" si="40"/>
        <v/>
      </c>
      <c r="V144" s="64" t="str">
        <f t="shared" si="41"/>
        <v/>
      </c>
      <c r="AD144" s="64" t="str">
        <f t="shared" si="42"/>
        <v/>
      </c>
      <c r="AL144" s="64" t="str">
        <f t="shared" si="43"/>
        <v/>
      </c>
      <c r="AR144" s="67" t="str">
        <f t="shared" si="38"/>
        <v/>
      </c>
      <c r="AT144" s="64" t="str">
        <f t="shared" si="44"/>
        <v/>
      </c>
      <c r="AX144" s="64" t="str">
        <f t="shared" ca="1" si="45"/>
        <v/>
      </c>
      <c r="AZ144" s="67" t="str">
        <f t="shared" si="39"/>
        <v/>
      </c>
      <c r="BB144" s="64" t="str">
        <f t="shared" si="46"/>
        <v/>
      </c>
      <c r="BF144" s="64" t="str">
        <f t="shared" ca="1" si="47"/>
        <v/>
      </c>
    </row>
    <row r="145" spans="1:58" x14ac:dyDescent="0.25">
      <c r="A145" s="92">
        <v>143</v>
      </c>
      <c r="N145" s="64" t="str">
        <f t="shared" si="40"/>
        <v/>
      </c>
      <c r="V145" s="64" t="str">
        <f t="shared" si="41"/>
        <v/>
      </c>
      <c r="AD145" s="64" t="str">
        <f t="shared" si="42"/>
        <v/>
      </c>
      <c r="AL145" s="64" t="str">
        <f t="shared" si="43"/>
        <v/>
      </c>
      <c r="AR145" s="67" t="str">
        <f t="shared" si="38"/>
        <v/>
      </c>
      <c r="AT145" s="64" t="str">
        <f t="shared" si="44"/>
        <v/>
      </c>
      <c r="AX145" s="64" t="str">
        <f t="shared" ca="1" si="45"/>
        <v/>
      </c>
      <c r="AZ145" s="67" t="str">
        <f t="shared" si="39"/>
        <v/>
      </c>
      <c r="BB145" s="64" t="str">
        <f t="shared" si="46"/>
        <v/>
      </c>
      <c r="BF145" s="64" t="str">
        <f t="shared" ca="1" si="47"/>
        <v/>
      </c>
    </row>
    <row r="146" spans="1:58" x14ac:dyDescent="0.25">
      <c r="A146" s="92">
        <v>144</v>
      </c>
      <c r="N146" s="64" t="str">
        <f t="shared" si="40"/>
        <v/>
      </c>
      <c r="V146" s="64" t="str">
        <f t="shared" si="41"/>
        <v/>
      </c>
      <c r="AD146" s="64" t="str">
        <f t="shared" si="42"/>
        <v/>
      </c>
      <c r="AL146" s="64" t="str">
        <f t="shared" si="43"/>
        <v/>
      </c>
      <c r="AR146" s="67" t="str">
        <f t="shared" si="38"/>
        <v/>
      </c>
      <c r="AT146" s="64" t="str">
        <f t="shared" si="44"/>
        <v/>
      </c>
      <c r="AX146" s="64" t="str">
        <f t="shared" ca="1" si="45"/>
        <v/>
      </c>
      <c r="AZ146" s="67" t="str">
        <f t="shared" si="39"/>
        <v/>
      </c>
      <c r="BB146" s="64" t="str">
        <f t="shared" si="46"/>
        <v/>
      </c>
      <c r="BF146" s="64" t="str">
        <f t="shared" ca="1" si="47"/>
        <v/>
      </c>
    </row>
    <row r="147" spans="1:58" x14ac:dyDescent="0.25">
      <c r="A147" s="92">
        <v>145</v>
      </c>
      <c r="N147" s="64" t="str">
        <f t="shared" si="40"/>
        <v/>
      </c>
      <c r="V147" s="64" t="str">
        <f t="shared" si="41"/>
        <v/>
      </c>
      <c r="AD147" s="64" t="str">
        <f t="shared" si="42"/>
        <v/>
      </c>
      <c r="AL147" s="64" t="str">
        <f t="shared" si="43"/>
        <v/>
      </c>
      <c r="AR147" s="67" t="str">
        <f t="shared" si="38"/>
        <v/>
      </c>
      <c r="AT147" s="64" t="str">
        <f t="shared" si="44"/>
        <v/>
      </c>
      <c r="AX147" s="64" t="str">
        <f t="shared" ca="1" si="45"/>
        <v/>
      </c>
      <c r="AZ147" s="67" t="str">
        <f t="shared" si="39"/>
        <v/>
      </c>
      <c r="BB147" s="64" t="str">
        <f t="shared" si="46"/>
        <v/>
      </c>
      <c r="BF147" s="64" t="str">
        <f t="shared" ca="1" si="47"/>
        <v/>
      </c>
    </row>
    <row r="148" spans="1:58" x14ac:dyDescent="0.25">
      <c r="A148" s="92">
        <v>146</v>
      </c>
      <c r="N148" s="64" t="str">
        <f t="shared" si="40"/>
        <v/>
      </c>
      <c r="V148" s="64" t="str">
        <f t="shared" si="41"/>
        <v/>
      </c>
      <c r="AD148" s="64" t="str">
        <f t="shared" si="42"/>
        <v/>
      </c>
      <c r="AL148" s="64" t="str">
        <f t="shared" si="43"/>
        <v/>
      </c>
      <c r="AR148" s="67" t="str">
        <f t="shared" si="38"/>
        <v/>
      </c>
      <c r="AT148" s="64" t="str">
        <f t="shared" si="44"/>
        <v/>
      </c>
      <c r="AX148" s="64" t="str">
        <f t="shared" ca="1" si="45"/>
        <v/>
      </c>
      <c r="AZ148" s="67" t="str">
        <f t="shared" si="39"/>
        <v/>
      </c>
      <c r="BB148" s="64" t="str">
        <f t="shared" si="46"/>
        <v/>
      </c>
      <c r="BF148" s="64" t="str">
        <f t="shared" ca="1" si="47"/>
        <v/>
      </c>
    </row>
    <row r="149" spans="1:58" x14ac:dyDescent="0.25">
      <c r="A149" s="92">
        <v>147</v>
      </c>
      <c r="N149" s="64" t="str">
        <f t="shared" si="40"/>
        <v/>
      </c>
      <c r="V149" s="64" t="str">
        <f t="shared" si="41"/>
        <v/>
      </c>
      <c r="AD149" s="64" t="str">
        <f t="shared" si="42"/>
        <v/>
      </c>
      <c r="AL149" s="64" t="str">
        <f t="shared" si="43"/>
        <v/>
      </c>
      <c r="AR149" s="67" t="str">
        <f t="shared" si="38"/>
        <v/>
      </c>
      <c r="AT149" s="64" t="str">
        <f t="shared" si="44"/>
        <v/>
      </c>
      <c r="AX149" s="64" t="str">
        <f t="shared" ca="1" si="45"/>
        <v/>
      </c>
      <c r="AZ149" s="67" t="str">
        <f t="shared" si="39"/>
        <v/>
      </c>
      <c r="BB149" s="64" t="str">
        <f t="shared" si="46"/>
        <v/>
      </c>
      <c r="BF149" s="64" t="str">
        <f t="shared" ca="1" si="47"/>
        <v/>
      </c>
    </row>
    <row r="150" spans="1:58" x14ac:dyDescent="0.25">
      <c r="A150" s="92">
        <v>148</v>
      </c>
      <c r="N150" s="64" t="str">
        <f t="shared" si="40"/>
        <v/>
      </c>
      <c r="V150" s="64" t="str">
        <f t="shared" si="41"/>
        <v/>
      </c>
      <c r="AD150" s="64" t="str">
        <f t="shared" si="42"/>
        <v/>
      </c>
      <c r="AL150" s="64" t="str">
        <f t="shared" si="43"/>
        <v/>
      </c>
      <c r="AR150" s="67" t="str">
        <f t="shared" si="38"/>
        <v/>
      </c>
      <c r="AT150" s="64" t="str">
        <f t="shared" si="44"/>
        <v/>
      </c>
      <c r="AX150" s="64" t="str">
        <f t="shared" ca="1" si="45"/>
        <v/>
      </c>
      <c r="AZ150" s="67" t="str">
        <f t="shared" si="39"/>
        <v/>
      </c>
      <c r="BB150" s="64" t="str">
        <f t="shared" si="46"/>
        <v/>
      </c>
      <c r="BF150" s="64" t="str">
        <f t="shared" ca="1" si="47"/>
        <v/>
      </c>
    </row>
    <row r="151" spans="1:58" x14ac:dyDescent="0.25">
      <c r="A151" s="92">
        <v>149</v>
      </c>
      <c r="N151" s="64" t="str">
        <f t="shared" si="40"/>
        <v/>
      </c>
      <c r="V151" s="64" t="str">
        <f t="shared" si="41"/>
        <v/>
      </c>
      <c r="AD151" s="64" t="str">
        <f t="shared" si="42"/>
        <v/>
      </c>
      <c r="AL151" s="64" t="str">
        <f t="shared" si="43"/>
        <v/>
      </c>
      <c r="AR151" s="67" t="str">
        <f t="shared" si="38"/>
        <v/>
      </c>
      <c r="AT151" s="64" t="str">
        <f t="shared" si="44"/>
        <v/>
      </c>
      <c r="AX151" s="64" t="str">
        <f t="shared" ca="1" si="45"/>
        <v/>
      </c>
      <c r="AZ151" s="67" t="str">
        <f t="shared" si="39"/>
        <v/>
      </c>
      <c r="BB151" s="64" t="str">
        <f t="shared" si="46"/>
        <v/>
      </c>
      <c r="BF151" s="64" t="str">
        <f t="shared" ca="1" si="47"/>
        <v/>
      </c>
    </row>
    <row r="152" spans="1:58" x14ac:dyDescent="0.25">
      <c r="A152" s="92">
        <v>150</v>
      </c>
      <c r="N152" s="64" t="str">
        <f t="shared" si="40"/>
        <v/>
      </c>
      <c r="V152" s="64" t="str">
        <f t="shared" si="41"/>
        <v/>
      </c>
      <c r="AD152" s="64" t="str">
        <f t="shared" si="42"/>
        <v/>
      </c>
      <c r="AL152" s="64" t="str">
        <f t="shared" si="43"/>
        <v/>
      </c>
      <c r="AR152" s="67" t="str">
        <f t="shared" si="38"/>
        <v/>
      </c>
      <c r="AT152" s="64" t="str">
        <f t="shared" si="44"/>
        <v/>
      </c>
      <c r="AX152" s="64" t="str">
        <f t="shared" ca="1" si="45"/>
        <v/>
      </c>
      <c r="AZ152" s="67" t="str">
        <f t="shared" si="39"/>
        <v/>
      </c>
      <c r="BB152" s="64" t="str">
        <f t="shared" si="46"/>
        <v/>
      </c>
      <c r="BF152" s="64" t="str">
        <f t="shared" ca="1" si="47"/>
        <v/>
      </c>
    </row>
    <row r="153" spans="1:58" x14ac:dyDescent="0.25">
      <c r="A153" s="92">
        <v>151</v>
      </c>
      <c r="N153" s="64" t="str">
        <f t="shared" si="40"/>
        <v/>
      </c>
      <c r="V153" s="64" t="str">
        <f t="shared" si="41"/>
        <v/>
      </c>
      <c r="AD153" s="64" t="str">
        <f t="shared" si="42"/>
        <v/>
      </c>
      <c r="AL153" s="64" t="str">
        <f t="shared" si="43"/>
        <v/>
      </c>
      <c r="AR153" s="67" t="str">
        <f t="shared" si="38"/>
        <v/>
      </c>
      <c r="AT153" s="64" t="str">
        <f t="shared" si="44"/>
        <v/>
      </c>
      <c r="AX153" s="64" t="str">
        <f t="shared" ca="1" si="45"/>
        <v/>
      </c>
      <c r="AZ153" s="67" t="str">
        <f t="shared" si="39"/>
        <v/>
      </c>
      <c r="BB153" s="64" t="str">
        <f t="shared" si="46"/>
        <v/>
      </c>
      <c r="BF153" s="64" t="str">
        <f t="shared" ca="1" si="47"/>
        <v/>
      </c>
    </row>
    <row r="154" spans="1:58" x14ac:dyDescent="0.25">
      <c r="A154" s="92">
        <v>152</v>
      </c>
      <c r="N154" s="64" t="str">
        <f t="shared" si="40"/>
        <v/>
      </c>
      <c r="V154" s="64" t="str">
        <f t="shared" si="41"/>
        <v/>
      </c>
      <c r="AD154" s="64" t="str">
        <f t="shared" si="42"/>
        <v/>
      </c>
      <c r="AL154" s="64" t="str">
        <f t="shared" si="43"/>
        <v/>
      </c>
      <c r="AR154" s="67" t="str">
        <f t="shared" si="38"/>
        <v/>
      </c>
      <c r="AT154" s="64" t="str">
        <f t="shared" si="44"/>
        <v/>
      </c>
      <c r="AX154" s="64" t="str">
        <f t="shared" ca="1" si="45"/>
        <v/>
      </c>
      <c r="AZ154" s="67" t="str">
        <f t="shared" si="39"/>
        <v/>
      </c>
      <c r="BB154" s="64" t="str">
        <f t="shared" si="46"/>
        <v/>
      </c>
      <c r="BF154" s="64" t="str">
        <f t="shared" ca="1" si="47"/>
        <v/>
      </c>
    </row>
    <row r="155" spans="1:58" x14ac:dyDescent="0.25">
      <c r="A155" s="92">
        <v>153</v>
      </c>
      <c r="N155" s="64" t="str">
        <f t="shared" si="40"/>
        <v/>
      </c>
      <c r="V155" s="64" t="str">
        <f t="shared" si="41"/>
        <v/>
      </c>
      <c r="AD155" s="64" t="str">
        <f t="shared" si="42"/>
        <v/>
      </c>
      <c r="AL155" s="64" t="str">
        <f t="shared" si="43"/>
        <v/>
      </c>
      <c r="AR155" s="67" t="str">
        <f t="shared" si="38"/>
        <v/>
      </c>
      <c r="AT155" s="64" t="str">
        <f t="shared" si="44"/>
        <v/>
      </c>
      <c r="AX155" s="64" t="str">
        <f t="shared" ca="1" si="45"/>
        <v/>
      </c>
      <c r="AZ155" s="67" t="str">
        <f t="shared" si="39"/>
        <v/>
      </c>
      <c r="BB155" s="64" t="str">
        <f t="shared" si="46"/>
        <v/>
      </c>
      <c r="BF155" s="64" t="str">
        <f t="shared" ca="1" si="47"/>
        <v/>
      </c>
    </row>
    <row r="156" spans="1:58" x14ac:dyDescent="0.25">
      <c r="A156" s="92">
        <v>154</v>
      </c>
      <c r="N156" s="64" t="str">
        <f t="shared" si="40"/>
        <v/>
      </c>
      <c r="V156" s="64" t="str">
        <f t="shared" si="41"/>
        <v/>
      </c>
      <c r="AD156" s="64" t="str">
        <f t="shared" si="42"/>
        <v/>
      </c>
      <c r="AL156" s="64" t="str">
        <f t="shared" si="43"/>
        <v/>
      </c>
      <c r="AR156" s="67" t="str">
        <f t="shared" si="38"/>
        <v/>
      </c>
      <c r="AT156" s="64" t="str">
        <f t="shared" si="44"/>
        <v/>
      </c>
      <c r="AX156" s="64" t="str">
        <f t="shared" ca="1" si="45"/>
        <v/>
      </c>
      <c r="AZ156" s="67" t="str">
        <f t="shared" si="39"/>
        <v/>
      </c>
      <c r="BB156" s="64" t="str">
        <f t="shared" si="46"/>
        <v/>
      </c>
      <c r="BF156" s="64" t="str">
        <f t="shared" ca="1" si="47"/>
        <v/>
      </c>
    </row>
    <row r="157" spans="1:58" x14ac:dyDescent="0.25">
      <c r="A157" s="92">
        <v>155</v>
      </c>
      <c r="N157" s="64" t="str">
        <f t="shared" si="40"/>
        <v/>
      </c>
      <c r="V157" s="64" t="str">
        <f t="shared" si="41"/>
        <v/>
      </c>
      <c r="AD157" s="64" t="str">
        <f t="shared" si="42"/>
        <v/>
      </c>
      <c r="AL157" s="64" t="str">
        <f t="shared" si="43"/>
        <v/>
      </c>
      <c r="AR157" s="67" t="str">
        <f t="shared" si="38"/>
        <v/>
      </c>
      <c r="AT157" s="64" t="str">
        <f t="shared" si="44"/>
        <v/>
      </c>
      <c r="AX157" s="64" t="str">
        <f t="shared" ca="1" si="45"/>
        <v/>
      </c>
      <c r="AZ157" s="67" t="str">
        <f t="shared" si="39"/>
        <v/>
      </c>
      <c r="BB157" s="64" t="str">
        <f t="shared" si="46"/>
        <v/>
      </c>
      <c r="BF157" s="64" t="str">
        <f t="shared" ca="1" si="47"/>
        <v/>
      </c>
    </row>
    <row r="158" spans="1:58" x14ac:dyDescent="0.25">
      <c r="A158" s="92">
        <v>156</v>
      </c>
      <c r="N158" s="64" t="str">
        <f t="shared" si="40"/>
        <v/>
      </c>
      <c r="V158" s="64" t="str">
        <f t="shared" si="41"/>
        <v/>
      </c>
      <c r="AD158" s="64" t="str">
        <f t="shared" si="42"/>
        <v/>
      </c>
      <c r="AL158" s="64" t="str">
        <f t="shared" si="43"/>
        <v/>
      </c>
      <c r="AR158" s="67" t="str">
        <f t="shared" si="38"/>
        <v/>
      </c>
      <c r="AT158" s="64" t="str">
        <f t="shared" si="44"/>
        <v/>
      </c>
      <c r="AX158" s="64" t="str">
        <f t="shared" ca="1" si="45"/>
        <v/>
      </c>
      <c r="AZ158" s="67" t="str">
        <f t="shared" si="39"/>
        <v/>
      </c>
      <c r="BB158" s="64" t="str">
        <f t="shared" si="46"/>
        <v/>
      </c>
      <c r="BF158" s="64" t="str">
        <f t="shared" ca="1" si="47"/>
        <v/>
      </c>
    </row>
    <row r="159" spans="1:58" x14ac:dyDescent="0.25">
      <c r="A159" s="92">
        <v>157</v>
      </c>
      <c r="N159" s="64" t="str">
        <f t="shared" si="40"/>
        <v/>
      </c>
      <c r="V159" s="64" t="str">
        <f t="shared" si="41"/>
        <v/>
      </c>
      <c r="AD159" s="64" t="str">
        <f t="shared" si="42"/>
        <v/>
      </c>
      <c r="AL159" s="64" t="str">
        <f t="shared" si="43"/>
        <v/>
      </c>
      <c r="AR159" s="67" t="str">
        <f t="shared" si="38"/>
        <v/>
      </c>
      <c r="AT159" s="64" t="str">
        <f t="shared" si="44"/>
        <v/>
      </c>
      <c r="AX159" s="64" t="str">
        <f t="shared" ca="1" si="45"/>
        <v/>
      </c>
      <c r="AZ159" s="67" t="str">
        <f t="shared" si="39"/>
        <v/>
      </c>
      <c r="BB159" s="64" t="str">
        <f t="shared" si="46"/>
        <v/>
      </c>
      <c r="BF159" s="64" t="str">
        <f t="shared" ca="1" si="47"/>
        <v/>
      </c>
    </row>
    <row r="160" spans="1:58" x14ac:dyDescent="0.25">
      <c r="A160" s="92">
        <v>158</v>
      </c>
      <c r="N160" s="64" t="str">
        <f t="shared" si="40"/>
        <v/>
      </c>
      <c r="V160" s="64" t="str">
        <f t="shared" si="41"/>
        <v/>
      </c>
      <c r="AD160" s="64" t="str">
        <f t="shared" si="42"/>
        <v/>
      </c>
      <c r="AL160" s="64" t="str">
        <f t="shared" si="43"/>
        <v/>
      </c>
      <c r="AR160" s="67" t="str">
        <f t="shared" ref="AR160:AR191" si="48">IF(AQ160&lt;&gt;"",AQ160&amp;" "&amp; D160,"")</f>
        <v/>
      </c>
      <c r="AT160" s="64" t="str">
        <f t="shared" si="44"/>
        <v/>
      </c>
      <c r="AX160" s="64" t="str">
        <f t="shared" ca="1" si="45"/>
        <v/>
      </c>
      <c r="AZ160" s="67" t="str">
        <f t="shared" ref="AZ160:AZ191" si="49">IF(AY160&lt;&gt;"",AY160&amp;" "&amp; D160,"")</f>
        <v/>
      </c>
      <c r="BB160" s="64" t="str">
        <f t="shared" si="46"/>
        <v/>
      </c>
      <c r="BF160" s="64" t="str">
        <f t="shared" ca="1" si="47"/>
        <v/>
      </c>
    </row>
    <row r="161" spans="1:58" x14ac:dyDescent="0.25">
      <c r="A161" s="92">
        <v>159</v>
      </c>
      <c r="N161" s="64" t="str">
        <f t="shared" si="40"/>
        <v/>
      </c>
      <c r="V161" s="64" t="str">
        <f t="shared" si="41"/>
        <v/>
      </c>
      <c r="AD161" s="64" t="str">
        <f t="shared" si="42"/>
        <v/>
      </c>
      <c r="AL161" s="64" t="str">
        <f t="shared" si="43"/>
        <v/>
      </c>
      <c r="AR161" s="67" t="str">
        <f t="shared" si="48"/>
        <v/>
      </c>
      <c r="AT161" s="64" t="str">
        <f t="shared" si="44"/>
        <v/>
      </c>
      <c r="AX161" s="64" t="str">
        <f t="shared" ca="1" si="45"/>
        <v/>
      </c>
      <c r="AZ161" s="67" t="str">
        <f t="shared" si="49"/>
        <v/>
      </c>
      <c r="BB161" s="64" t="str">
        <f t="shared" si="46"/>
        <v/>
      </c>
      <c r="BF161" s="64" t="str">
        <f t="shared" ca="1" si="47"/>
        <v/>
      </c>
    </row>
    <row r="162" spans="1:58" x14ac:dyDescent="0.25">
      <c r="A162" s="92">
        <v>160</v>
      </c>
      <c r="N162" s="64" t="str">
        <f t="shared" si="40"/>
        <v/>
      </c>
      <c r="V162" s="64" t="str">
        <f t="shared" si="41"/>
        <v/>
      </c>
      <c r="AD162" s="64" t="str">
        <f t="shared" si="42"/>
        <v/>
      </c>
      <c r="AL162" s="64" t="str">
        <f t="shared" si="43"/>
        <v/>
      </c>
      <c r="AR162" s="67" t="str">
        <f t="shared" si="48"/>
        <v/>
      </c>
      <c r="AT162" s="64" t="str">
        <f t="shared" si="44"/>
        <v/>
      </c>
      <c r="AX162" s="64" t="str">
        <f t="shared" ca="1" si="45"/>
        <v/>
      </c>
      <c r="AZ162" s="67" t="str">
        <f t="shared" si="49"/>
        <v/>
      </c>
      <c r="BB162" s="64" t="str">
        <f t="shared" si="46"/>
        <v/>
      </c>
      <c r="BF162" s="64" t="str">
        <f t="shared" ca="1" si="47"/>
        <v/>
      </c>
    </row>
    <row r="163" spans="1:58" x14ac:dyDescent="0.25">
      <c r="A163" s="92">
        <v>161</v>
      </c>
      <c r="N163" s="64" t="str">
        <f t="shared" si="40"/>
        <v/>
      </c>
      <c r="V163" s="64" t="str">
        <f t="shared" si="41"/>
        <v/>
      </c>
      <c r="AD163" s="64" t="str">
        <f t="shared" si="42"/>
        <v/>
      </c>
      <c r="AL163" s="64" t="str">
        <f t="shared" si="43"/>
        <v/>
      </c>
      <c r="AR163" s="67" t="str">
        <f t="shared" si="48"/>
        <v/>
      </c>
      <c r="AT163" s="64" t="str">
        <f t="shared" si="44"/>
        <v/>
      </c>
      <c r="AX163" s="64" t="str">
        <f t="shared" ca="1" si="45"/>
        <v/>
      </c>
      <c r="AZ163" s="67" t="str">
        <f t="shared" si="49"/>
        <v/>
      </c>
      <c r="BB163" s="64" t="str">
        <f t="shared" si="46"/>
        <v/>
      </c>
      <c r="BF163" s="64" t="str">
        <f t="shared" ca="1" si="47"/>
        <v/>
      </c>
    </row>
    <row r="164" spans="1:58" x14ac:dyDescent="0.25">
      <c r="A164" s="92">
        <v>162</v>
      </c>
      <c r="N164" s="64" t="str">
        <f t="shared" si="40"/>
        <v/>
      </c>
      <c r="V164" s="64" t="str">
        <f t="shared" si="41"/>
        <v/>
      </c>
      <c r="AD164" s="64" t="str">
        <f t="shared" si="42"/>
        <v/>
      </c>
      <c r="AL164" s="64" t="str">
        <f t="shared" si="43"/>
        <v/>
      </c>
      <c r="AR164" s="67" t="str">
        <f t="shared" si="48"/>
        <v/>
      </c>
      <c r="AT164" s="64" t="str">
        <f t="shared" si="44"/>
        <v/>
      </c>
      <c r="AX164" s="64" t="str">
        <f t="shared" ca="1" si="45"/>
        <v/>
      </c>
      <c r="AZ164" s="67" t="str">
        <f t="shared" si="49"/>
        <v/>
      </c>
      <c r="BB164" s="64" t="str">
        <f t="shared" si="46"/>
        <v/>
      </c>
      <c r="BF164" s="64" t="str">
        <f t="shared" ca="1" si="47"/>
        <v/>
      </c>
    </row>
    <row r="165" spans="1:58" x14ac:dyDescent="0.25">
      <c r="A165" s="92">
        <v>163</v>
      </c>
      <c r="N165" s="64" t="str">
        <f t="shared" si="40"/>
        <v/>
      </c>
      <c r="V165" s="64" t="str">
        <f t="shared" si="41"/>
        <v/>
      </c>
      <c r="AD165" s="64" t="str">
        <f t="shared" si="42"/>
        <v/>
      </c>
      <c r="AL165" s="64" t="str">
        <f t="shared" si="43"/>
        <v/>
      </c>
      <c r="AR165" s="67" t="str">
        <f t="shared" si="48"/>
        <v/>
      </c>
      <c r="AT165" s="64" t="str">
        <f t="shared" si="44"/>
        <v/>
      </c>
      <c r="AX165" s="64" t="str">
        <f t="shared" ca="1" si="45"/>
        <v/>
      </c>
      <c r="AZ165" s="67" t="str">
        <f t="shared" si="49"/>
        <v/>
      </c>
      <c r="BB165" s="64" t="str">
        <f t="shared" si="46"/>
        <v/>
      </c>
      <c r="BF165" s="64" t="str">
        <f t="shared" ca="1" si="47"/>
        <v/>
      </c>
    </row>
    <row r="166" spans="1:58" x14ac:dyDescent="0.25">
      <c r="A166" s="92">
        <v>164</v>
      </c>
      <c r="N166" s="64" t="str">
        <f t="shared" si="40"/>
        <v/>
      </c>
      <c r="V166" s="64" t="str">
        <f t="shared" si="41"/>
        <v/>
      </c>
      <c r="AD166" s="64" t="str">
        <f t="shared" si="42"/>
        <v/>
      </c>
      <c r="AL166" s="64" t="str">
        <f t="shared" si="43"/>
        <v/>
      </c>
      <c r="AR166" s="67" t="str">
        <f t="shared" si="48"/>
        <v/>
      </c>
      <c r="AT166" s="64" t="str">
        <f t="shared" si="44"/>
        <v/>
      </c>
      <c r="AX166" s="64" t="str">
        <f t="shared" ca="1" si="45"/>
        <v/>
      </c>
      <c r="AZ166" s="67" t="str">
        <f t="shared" si="49"/>
        <v/>
      </c>
      <c r="BB166" s="64" t="str">
        <f t="shared" si="46"/>
        <v/>
      </c>
      <c r="BF166" s="64" t="str">
        <f t="shared" ca="1" si="47"/>
        <v/>
      </c>
    </row>
    <row r="167" spans="1:58" x14ac:dyDescent="0.25">
      <c r="A167" s="92">
        <v>165</v>
      </c>
      <c r="N167" s="64" t="str">
        <f t="shared" si="40"/>
        <v/>
      </c>
      <c r="V167" s="64" t="str">
        <f t="shared" si="41"/>
        <v/>
      </c>
      <c r="AD167" s="64" t="str">
        <f t="shared" si="42"/>
        <v/>
      </c>
      <c r="AL167" s="64" t="str">
        <f t="shared" si="43"/>
        <v/>
      </c>
      <c r="AR167" s="67" t="str">
        <f t="shared" si="48"/>
        <v/>
      </c>
      <c r="AT167" s="64" t="str">
        <f t="shared" si="44"/>
        <v/>
      </c>
      <c r="AX167" s="64" t="str">
        <f t="shared" ca="1" si="45"/>
        <v/>
      </c>
      <c r="AZ167" s="67" t="str">
        <f t="shared" si="49"/>
        <v/>
      </c>
      <c r="BB167" s="64" t="str">
        <f t="shared" si="46"/>
        <v/>
      </c>
      <c r="BF167" s="64" t="str">
        <f t="shared" ca="1" si="47"/>
        <v/>
      </c>
    </row>
    <row r="168" spans="1:58" x14ac:dyDescent="0.25">
      <c r="A168" s="92">
        <v>166</v>
      </c>
      <c r="N168" s="64" t="str">
        <f t="shared" si="40"/>
        <v/>
      </c>
      <c r="V168" s="64" t="str">
        <f t="shared" si="41"/>
        <v/>
      </c>
      <c r="AD168" s="64" t="str">
        <f t="shared" si="42"/>
        <v/>
      </c>
      <c r="AL168" s="64" t="str">
        <f t="shared" si="43"/>
        <v/>
      </c>
      <c r="AR168" s="67" t="str">
        <f t="shared" si="48"/>
        <v/>
      </c>
      <c r="AT168" s="64" t="str">
        <f t="shared" si="44"/>
        <v/>
      </c>
      <c r="AX168" s="64" t="str">
        <f t="shared" ca="1" si="45"/>
        <v/>
      </c>
      <c r="AZ168" s="67" t="str">
        <f t="shared" si="49"/>
        <v/>
      </c>
      <c r="BB168" s="64" t="str">
        <f t="shared" si="46"/>
        <v/>
      </c>
      <c r="BF168" s="64" t="str">
        <f t="shared" ca="1" si="47"/>
        <v/>
      </c>
    </row>
    <row r="169" spans="1:58" x14ac:dyDescent="0.25">
      <c r="A169" s="92">
        <v>167</v>
      </c>
      <c r="N169" s="64" t="str">
        <f t="shared" si="40"/>
        <v/>
      </c>
      <c r="V169" s="64" t="str">
        <f t="shared" si="41"/>
        <v/>
      </c>
      <c r="AD169" s="64" t="str">
        <f t="shared" si="42"/>
        <v/>
      </c>
      <c r="AL169" s="64" t="str">
        <f t="shared" si="43"/>
        <v/>
      </c>
      <c r="AR169" s="67" t="str">
        <f t="shared" si="48"/>
        <v/>
      </c>
      <c r="AT169" s="64" t="str">
        <f t="shared" si="44"/>
        <v/>
      </c>
      <c r="AX169" s="64" t="str">
        <f t="shared" ca="1" si="45"/>
        <v/>
      </c>
      <c r="AZ169" s="67" t="str">
        <f t="shared" si="49"/>
        <v/>
      </c>
      <c r="BB169" s="64" t="str">
        <f t="shared" si="46"/>
        <v/>
      </c>
      <c r="BF169" s="64" t="str">
        <f t="shared" ca="1" si="47"/>
        <v/>
      </c>
    </row>
    <row r="170" spans="1:58" x14ac:dyDescent="0.25">
      <c r="A170" s="92">
        <v>168</v>
      </c>
      <c r="N170" s="64" t="str">
        <f t="shared" si="40"/>
        <v/>
      </c>
      <c r="V170" s="64" t="str">
        <f t="shared" si="41"/>
        <v/>
      </c>
      <c r="AD170" s="64" t="str">
        <f t="shared" si="42"/>
        <v/>
      </c>
      <c r="AL170" s="64" t="str">
        <f t="shared" si="43"/>
        <v/>
      </c>
      <c r="AR170" s="67" t="str">
        <f t="shared" si="48"/>
        <v/>
      </c>
      <c r="AT170" s="64" t="str">
        <f t="shared" si="44"/>
        <v/>
      </c>
      <c r="AX170" s="64" t="str">
        <f t="shared" ca="1" si="45"/>
        <v/>
      </c>
      <c r="AZ170" s="67" t="str">
        <f t="shared" si="49"/>
        <v/>
      </c>
      <c r="BB170" s="64" t="str">
        <f t="shared" si="46"/>
        <v/>
      </c>
      <c r="BF170" s="64" t="str">
        <f t="shared" ca="1" si="47"/>
        <v/>
      </c>
    </row>
    <row r="171" spans="1:58" x14ac:dyDescent="0.25">
      <c r="A171" s="92">
        <v>169</v>
      </c>
      <c r="N171" s="64" t="str">
        <f t="shared" si="40"/>
        <v/>
      </c>
      <c r="V171" s="64" t="str">
        <f t="shared" si="41"/>
        <v/>
      </c>
      <c r="AD171" s="64" t="str">
        <f t="shared" si="42"/>
        <v/>
      </c>
      <c r="AL171" s="64" t="str">
        <f t="shared" si="43"/>
        <v/>
      </c>
      <c r="AR171" s="67" t="str">
        <f t="shared" si="48"/>
        <v/>
      </c>
      <c r="AT171" s="64" t="str">
        <f t="shared" si="44"/>
        <v/>
      </c>
      <c r="AX171" s="64" t="str">
        <f t="shared" ca="1" si="45"/>
        <v/>
      </c>
      <c r="AZ171" s="67" t="str">
        <f t="shared" si="49"/>
        <v/>
      </c>
      <c r="BB171" s="64" t="str">
        <f t="shared" si="46"/>
        <v/>
      </c>
      <c r="BF171" s="64" t="str">
        <f t="shared" ca="1" si="47"/>
        <v/>
      </c>
    </row>
    <row r="172" spans="1:58" x14ac:dyDescent="0.25">
      <c r="A172" s="92">
        <v>170</v>
      </c>
      <c r="N172" s="64" t="str">
        <f t="shared" si="40"/>
        <v/>
      </c>
      <c r="V172" s="64" t="str">
        <f t="shared" si="41"/>
        <v/>
      </c>
      <c r="AD172" s="64" t="str">
        <f t="shared" si="42"/>
        <v/>
      </c>
      <c r="AL172" s="64" t="str">
        <f t="shared" si="43"/>
        <v/>
      </c>
      <c r="AR172" s="67" t="str">
        <f t="shared" si="48"/>
        <v/>
      </c>
      <c r="AT172" s="64" t="str">
        <f t="shared" si="44"/>
        <v/>
      </c>
      <c r="AX172" s="64" t="str">
        <f t="shared" ca="1" si="45"/>
        <v/>
      </c>
      <c r="AZ172" s="67" t="str">
        <f t="shared" si="49"/>
        <v/>
      </c>
      <c r="BB172" s="64" t="str">
        <f t="shared" si="46"/>
        <v/>
      </c>
      <c r="BF172" s="64" t="str">
        <f t="shared" ca="1" si="47"/>
        <v/>
      </c>
    </row>
    <row r="173" spans="1:58" x14ac:dyDescent="0.25">
      <c r="A173" s="92">
        <v>171</v>
      </c>
      <c r="N173" s="64" t="str">
        <f t="shared" si="40"/>
        <v/>
      </c>
      <c r="V173" s="64" t="str">
        <f t="shared" si="41"/>
        <v/>
      </c>
      <c r="AD173" s="64" t="str">
        <f t="shared" si="42"/>
        <v/>
      </c>
      <c r="AL173" s="64" t="str">
        <f t="shared" si="43"/>
        <v/>
      </c>
      <c r="AR173" s="67" t="str">
        <f t="shared" si="48"/>
        <v/>
      </c>
      <c r="AT173" s="64" t="str">
        <f t="shared" si="44"/>
        <v/>
      </c>
      <c r="AX173" s="64" t="str">
        <f t="shared" ca="1" si="45"/>
        <v/>
      </c>
      <c r="AZ173" s="67" t="str">
        <f t="shared" si="49"/>
        <v/>
      </c>
      <c r="BB173" s="64" t="str">
        <f t="shared" si="46"/>
        <v/>
      </c>
      <c r="BF173" s="64" t="str">
        <f t="shared" ca="1" si="47"/>
        <v/>
      </c>
    </row>
    <row r="174" spans="1:58" x14ac:dyDescent="0.25">
      <c r="A174" s="92">
        <v>172</v>
      </c>
      <c r="N174" s="64" t="str">
        <f t="shared" si="40"/>
        <v/>
      </c>
      <c r="V174" s="64" t="str">
        <f t="shared" si="41"/>
        <v/>
      </c>
      <c r="AD174" s="64" t="str">
        <f t="shared" si="42"/>
        <v/>
      </c>
      <c r="AL174" s="64" t="str">
        <f t="shared" si="43"/>
        <v/>
      </c>
      <c r="AR174" s="67" t="str">
        <f t="shared" si="48"/>
        <v/>
      </c>
      <c r="AT174" s="64" t="str">
        <f t="shared" si="44"/>
        <v/>
      </c>
      <c r="AX174" s="64" t="str">
        <f t="shared" ca="1" si="45"/>
        <v/>
      </c>
      <c r="AZ174" s="67" t="str">
        <f t="shared" si="49"/>
        <v/>
      </c>
      <c r="BB174" s="64" t="str">
        <f t="shared" si="46"/>
        <v/>
      </c>
      <c r="BF174" s="64" t="str">
        <f t="shared" ca="1" si="47"/>
        <v/>
      </c>
    </row>
    <row r="175" spans="1:58" x14ac:dyDescent="0.25">
      <c r="A175" s="92">
        <v>173</v>
      </c>
      <c r="N175" s="64" t="str">
        <f t="shared" si="40"/>
        <v/>
      </c>
      <c r="V175" s="64" t="str">
        <f t="shared" si="41"/>
        <v/>
      </c>
      <c r="AD175" s="64" t="str">
        <f t="shared" si="42"/>
        <v/>
      </c>
      <c r="AL175" s="64" t="str">
        <f t="shared" si="43"/>
        <v/>
      </c>
      <c r="AR175" s="67" t="str">
        <f t="shared" si="48"/>
        <v/>
      </c>
      <c r="AT175" s="64" t="str">
        <f t="shared" si="44"/>
        <v/>
      </c>
      <c r="AX175" s="64" t="str">
        <f t="shared" ca="1" si="45"/>
        <v/>
      </c>
      <c r="AZ175" s="67" t="str">
        <f t="shared" si="49"/>
        <v/>
      </c>
      <c r="BB175" s="64" t="str">
        <f t="shared" si="46"/>
        <v/>
      </c>
      <c r="BF175" s="64" t="str">
        <f t="shared" ca="1" si="47"/>
        <v/>
      </c>
    </row>
    <row r="176" spans="1:58" x14ac:dyDescent="0.25">
      <c r="A176" s="92">
        <v>174</v>
      </c>
      <c r="N176" s="64" t="str">
        <f t="shared" si="40"/>
        <v/>
      </c>
      <c r="V176" s="64" t="str">
        <f t="shared" si="41"/>
        <v/>
      </c>
      <c r="AD176" s="64" t="str">
        <f t="shared" si="42"/>
        <v/>
      </c>
      <c r="AL176" s="64" t="str">
        <f t="shared" si="43"/>
        <v/>
      </c>
      <c r="AR176" s="67" t="str">
        <f t="shared" si="48"/>
        <v/>
      </c>
      <c r="AT176" s="64" t="str">
        <f t="shared" si="44"/>
        <v/>
      </c>
      <c r="AX176" s="64" t="str">
        <f t="shared" ca="1" si="45"/>
        <v/>
      </c>
      <c r="AZ176" s="67" t="str">
        <f t="shared" si="49"/>
        <v/>
      </c>
      <c r="BB176" s="64" t="str">
        <f t="shared" si="46"/>
        <v/>
      </c>
      <c r="BF176" s="64" t="str">
        <f t="shared" ca="1" si="47"/>
        <v/>
      </c>
    </row>
    <row r="177" spans="1:58" x14ac:dyDescent="0.25">
      <c r="A177" s="92">
        <v>175</v>
      </c>
      <c r="N177" s="64" t="str">
        <f t="shared" si="40"/>
        <v/>
      </c>
      <c r="V177" s="64" t="str">
        <f t="shared" si="41"/>
        <v/>
      </c>
      <c r="AD177" s="64" t="str">
        <f t="shared" si="42"/>
        <v/>
      </c>
      <c r="AL177" s="64" t="str">
        <f t="shared" si="43"/>
        <v/>
      </c>
      <c r="AR177" s="67" t="str">
        <f t="shared" si="48"/>
        <v/>
      </c>
      <c r="AT177" s="64" t="str">
        <f t="shared" si="44"/>
        <v/>
      </c>
      <c r="AX177" s="64" t="str">
        <f t="shared" ca="1" si="45"/>
        <v/>
      </c>
      <c r="AZ177" s="67" t="str">
        <f t="shared" si="49"/>
        <v/>
      </c>
      <c r="BB177" s="64" t="str">
        <f t="shared" si="46"/>
        <v/>
      </c>
      <c r="BF177" s="64" t="str">
        <f t="shared" ca="1" si="47"/>
        <v/>
      </c>
    </row>
    <row r="178" spans="1:58" x14ac:dyDescent="0.25">
      <c r="A178" s="92">
        <v>176</v>
      </c>
      <c r="N178" s="64" t="str">
        <f t="shared" si="40"/>
        <v/>
      </c>
      <c r="V178" s="64" t="str">
        <f t="shared" si="41"/>
        <v/>
      </c>
      <c r="AD178" s="64" t="str">
        <f t="shared" si="42"/>
        <v/>
      </c>
      <c r="AL178" s="64" t="str">
        <f t="shared" si="43"/>
        <v/>
      </c>
      <c r="AR178" s="67" t="str">
        <f t="shared" si="48"/>
        <v/>
      </c>
      <c r="AT178" s="64" t="str">
        <f t="shared" si="44"/>
        <v/>
      </c>
      <c r="AX178" s="64" t="str">
        <f t="shared" ca="1" si="45"/>
        <v/>
      </c>
      <c r="AZ178" s="67" t="str">
        <f t="shared" si="49"/>
        <v/>
      </c>
      <c r="BB178" s="64" t="str">
        <f t="shared" si="46"/>
        <v/>
      </c>
      <c r="BF178" s="64" t="str">
        <f t="shared" ca="1" si="47"/>
        <v/>
      </c>
    </row>
    <row r="179" spans="1:58" x14ac:dyDescent="0.25">
      <c r="A179" s="92">
        <v>177</v>
      </c>
      <c r="N179" s="64" t="str">
        <f t="shared" si="40"/>
        <v/>
      </c>
      <c r="V179" s="64" t="str">
        <f t="shared" si="41"/>
        <v/>
      </c>
      <c r="AD179" s="64" t="str">
        <f t="shared" si="42"/>
        <v/>
      </c>
      <c r="AL179" s="64" t="str">
        <f t="shared" si="43"/>
        <v/>
      </c>
      <c r="AR179" s="67" t="str">
        <f t="shared" si="48"/>
        <v/>
      </c>
      <c r="AT179" s="64" t="str">
        <f t="shared" si="44"/>
        <v/>
      </c>
      <c r="AX179" s="64" t="str">
        <f t="shared" ca="1" si="45"/>
        <v/>
      </c>
      <c r="AZ179" s="67" t="str">
        <f t="shared" si="49"/>
        <v/>
      </c>
      <c r="BB179" s="64" t="str">
        <f t="shared" si="46"/>
        <v/>
      </c>
      <c r="BF179" s="64" t="str">
        <f t="shared" ca="1" si="47"/>
        <v/>
      </c>
    </row>
    <row r="180" spans="1:58" x14ac:dyDescent="0.25">
      <c r="A180" s="92">
        <v>178</v>
      </c>
      <c r="N180" s="64" t="str">
        <f t="shared" si="40"/>
        <v/>
      </c>
      <c r="V180" s="64" t="str">
        <f t="shared" si="41"/>
        <v/>
      </c>
      <c r="AD180" s="64" t="str">
        <f t="shared" si="42"/>
        <v/>
      </c>
      <c r="AL180" s="64" t="str">
        <f t="shared" si="43"/>
        <v/>
      </c>
      <c r="AR180" s="67" t="str">
        <f t="shared" si="48"/>
        <v/>
      </c>
      <c r="AT180" s="64" t="str">
        <f t="shared" si="44"/>
        <v/>
      </c>
      <c r="AX180" s="64" t="str">
        <f t="shared" ca="1" si="45"/>
        <v/>
      </c>
      <c r="AZ180" s="67" t="str">
        <f t="shared" si="49"/>
        <v/>
      </c>
      <c r="BB180" s="64" t="str">
        <f t="shared" si="46"/>
        <v/>
      </c>
      <c r="BF180" s="64" t="str">
        <f t="shared" ca="1" si="47"/>
        <v/>
      </c>
    </row>
    <row r="181" spans="1:58" x14ac:dyDescent="0.25">
      <c r="A181" s="92">
        <v>179</v>
      </c>
      <c r="N181" s="64" t="str">
        <f t="shared" si="40"/>
        <v/>
      </c>
      <c r="V181" s="64" t="str">
        <f t="shared" si="41"/>
        <v/>
      </c>
      <c r="AD181" s="64" t="str">
        <f t="shared" si="42"/>
        <v/>
      </c>
      <c r="AL181" s="64" t="str">
        <f t="shared" si="43"/>
        <v/>
      </c>
      <c r="AR181" s="67" t="str">
        <f t="shared" si="48"/>
        <v/>
      </c>
      <c r="AT181" s="64" t="str">
        <f t="shared" si="44"/>
        <v/>
      </c>
      <c r="AX181" s="64" t="str">
        <f t="shared" ca="1" si="45"/>
        <v/>
      </c>
      <c r="AZ181" s="67" t="str">
        <f t="shared" si="49"/>
        <v/>
      </c>
      <c r="BB181" s="64" t="str">
        <f t="shared" si="46"/>
        <v/>
      </c>
      <c r="BF181" s="64" t="str">
        <f t="shared" ca="1" si="47"/>
        <v/>
      </c>
    </row>
    <row r="182" spans="1:58" x14ac:dyDescent="0.25">
      <c r="A182" s="92">
        <v>180</v>
      </c>
      <c r="N182" s="64" t="str">
        <f t="shared" si="40"/>
        <v/>
      </c>
      <c r="V182" s="64" t="str">
        <f t="shared" si="41"/>
        <v/>
      </c>
      <c r="AD182" s="64" t="str">
        <f t="shared" si="42"/>
        <v/>
      </c>
      <c r="AL182" s="64" t="str">
        <f t="shared" si="43"/>
        <v/>
      </c>
      <c r="AR182" s="67" t="str">
        <f t="shared" si="48"/>
        <v/>
      </c>
      <c r="AT182" s="64" t="str">
        <f t="shared" si="44"/>
        <v/>
      </c>
      <c r="AX182" s="64" t="str">
        <f t="shared" ca="1" si="45"/>
        <v/>
      </c>
      <c r="AZ182" s="67" t="str">
        <f t="shared" si="49"/>
        <v/>
      </c>
      <c r="BB182" s="64" t="str">
        <f t="shared" si="46"/>
        <v/>
      </c>
      <c r="BF182" s="64" t="str">
        <f t="shared" ca="1" si="47"/>
        <v/>
      </c>
    </row>
    <row r="183" spans="1:58" x14ac:dyDescent="0.25">
      <c r="A183" s="92">
        <v>181</v>
      </c>
      <c r="N183" s="64" t="str">
        <f t="shared" si="40"/>
        <v/>
      </c>
      <c r="V183" s="64" t="str">
        <f t="shared" si="41"/>
        <v/>
      </c>
      <c r="AD183" s="64" t="str">
        <f t="shared" si="42"/>
        <v/>
      </c>
      <c r="AL183" s="64" t="str">
        <f t="shared" si="43"/>
        <v/>
      </c>
      <c r="AR183" s="67" t="str">
        <f t="shared" si="48"/>
        <v/>
      </c>
      <c r="AT183" s="64" t="str">
        <f t="shared" si="44"/>
        <v/>
      </c>
      <c r="AX183" s="64" t="str">
        <f t="shared" ca="1" si="45"/>
        <v/>
      </c>
      <c r="AZ183" s="67" t="str">
        <f t="shared" si="49"/>
        <v/>
      </c>
      <c r="BB183" s="64" t="str">
        <f t="shared" si="46"/>
        <v/>
      </c>
      <c r="BF183" s="64" t="str">
        <f t="shared" ca="1" si="47"/>
        <v/>
      </c>
    </row>
    <row r="184" spans="1:58" x14ac:dyDescent="0.25">
      <c r="A184" s="92">
        <v>182</v>
      </c>
      <c r="N184" s="64" t="str">
        <f t="shared" si="40"/>
        <v/>
      </c>
      <c r="V184" s="64" t="str">
        <f t="shared" si="41"/>
        <v/>
      </c>
      <c r="AD184" s="64" t="str">
        <f t="shared" si="42"/>
        <v/>
      </c>
      <c r="AL184" s="64" t="str">
        <f t="shared" si="43"/>
        <v/>
      </c>
      <c r="AR184" s="67" t="str">
        <f t="shared" si="48"/>
        <v/>
      </c>
      <c r="AT184" s="64" t="str">
        <f t="shared" si="44"/>
        <v/>
      </c>
      <c r="AX184" s="64" t="str">
        <f t="shared" ca="1" si="45"/>
        <v/>
      </c>
      <c r="AZ184" s="67" t="str">
        <f t="shared" si="49"/>
        <v/>
      </c>
      <c r="BB184" s="64" t="str">
        <f t="shared" si="46"/>
        <v/>
      </c>
      <c r="BF184" s="64" t="str">
        <f t="shared" ca="1" si="47"/>
        <v/>
      </c>
    </row>
    <row r="185" spans="1:58" x14ac:dyDescent="0.25">
      <c r="A185" s="92">
        <v>183</v>
      </c>
      <c r="N185" s="64" t="str">
        <f t="shared" si="40"/>
        <v/>
      </c>
      <c r="V185" s="64" t="str">
        <f t="shared" si="41"/>
        <v/>
      </c>
      <c r="AD185" s="64" t="str">
        <f t="shared" si="42"/>
        <v/>
      </c>
      <c r="AL185" s="64" t="str">
        <f t="shared" si="43"/>
        <v/>
      </c>
      <c r="AR185" s="67" t="str">
        <f t="shared" si="48"/>
        <v/>
      </c>
      <c r="AT185" s="64" t="str">
        <f t="shared" si="44"/>
        <v/>
      </c>
      <c r="AX185" s="64" t="str">
        <f t="shared" ca="1" si="45"/>
        <v/>
      </c>
      <c r="AZ185" s="67" t="str">
        <f t="shared" si="49"/>
        <v/>
      </c>
      <c r="BB185" s="64" t="str">
        <f t="shared" si="46"/>
        <v/>
      </c>
      <c r="BF185" s="64" t="str">
        <f t="shared" ca="1" si="47"/>
        <v/>
      </c>
    </row>
    <row r="186" spans="1:58" x14ac:dyDescent="0.25">
      <c r="A186" s="92">
        <v>184</v>
      </c>
      <c r="N186" s="64" t="str">
        <f t="shared" si="40"/>
        <v/>
      </c>
      <c r="V186" s="64" t="str">
        <f t="shared" si="41"/>
        <v/>
      </c>
      <c r="AD186" s="64" t="str">
        <f t="shared" si="42"/>
        <v/>
      </c>
      <c r="AL186" s="64" t="str">
        <f t="shared" si="43"/>
        <v/>
      </c>
      <c r="AR186" s="67" t="str">
        <f t="shared" si="48"/>
        <v/>
      </c>
      <c r="AT186" s="64" t="str">
        <f t="shared" si="44"/>
        <v/>
      </c>
      <c r="AX186" s="64" t="str">
        <f t="shared" ca="1" si="45"/>
        <v/>
      </c>
      <c r="AZ186" s="67" t="str">
        <f t="shared" si="49"/>
        <v/>
      </c>
      <c r="BB186" s="64" t="str">
        <f t="shared" si="46"/>
        <v/>
      </c>
      <c r="BF186" s="64" t="str">
        <f t="shared" ca="1" si="47"/>
        <v/>
      </c>
    </row>
    <row r="187" spans="1:58" x14ac:dyDescent="0.25">
      <c r="A187" s="92">
        <v>185</v>
      </c>
      <c r="N187" s="64" t="str">
        <f t="shared" si="40"/>
        <v/>
      </c>
      <c r="V187" s="64" t="str">
        <f t="shared" si="41"/>
        <v/>
      </c>
      <c r="AD187" s="64" t="str">
        <f t="shared" si="42"/>
        <v/>
      </c>
      <c r="AL187" s="64" t="str">
        <f t="shared" si="43"/>
        <v/>
      </c>
      <c r="AR187" s="67" t="str">
        <f t="shared" si="48"/>
        <v/>
      </c>
      <c r="AT187" s="64" t="str">
        <f t="shared" si="44"/>
        <v/>
      </c>
      <c r="AX187" s="64" t="str">
        <f t="shared" ca="1" si="45"/>
        <v/>
      </c>
      <c r="AZ187" s="67" t="str">
        <f t="shared" si="49"/>
        <v/>
      </c>
      <c r="BB187" s="64" t="str">
        <f t="shared" si="46"/>
        <v/>
      </c>
      <c r="BF187" s="64" t="str">
        <f t="shared" ca="1" si="47"/>
        <v/>
      </c>
    </row>
    <row r="188" spans="1:58" x14ac:dyDescent="0.25">
      <c r="A188" s="92">
        <v>186</v>
      </c>
      <c r="N188" s="64" t="str">
        <f t="shared" si="40"/>
        <v/>
      </c>
      <c r="V188" s="64" t="str">
        <f t="shared" si="41"/>
        <v/>
      </c>
      <c r="AD188" s="64" t="str">
        <f t="shared" si="42"/>
        <v/>
      </c>
      <c r="AL188" s="64" t="str">
        <f t="shared" si="43"/>
        <v/>
      </c>
      <c r="AR188" s="67" t="str">
        <f t="shared" si="48"/>
        <v/>
      </c>
      <c r="AT188" s="64" t="str">
        <f t="shared" si="44"/>
        <v/>
      </c>
      <c r="AX188" s="64" t="str">
        <f t="shared" ca="1" si="45"/>
        <v/>
      </c>
      <c r="AZ188" s="67" t="str">
        <f t="shared" si="49"/>
        <v/>
      </c>
      <c r="BB188" s="64" t="str">
        <f t="shared" si="46"/>
        <v/>
      </c>
      <c r="BF188" s="64" t="str">
        <f t="shared" ca="1" si="47"/>
        <v/>
      </c>
    </row>
    <row r="189" spans="1:58" x14ac:dyDescent="0.25">
      <c r="A189" s="92">
        <v>187</v>
      </c>
      <c r="N189" s="64" t="str">
        <f t="shared" si="40"/>
        <v/>
      </c>
      <c r="V189" s="64" t="str">
        <f t="shared" si="41"/>
        <v/>
      </c>
      <c r="AD189" s="64" t="str">
        <f t="shared" si="42"/>
        <v/>
      </c>
      <c r="AL189" s="64" t="str">
        <f t="shared" si="43"/>
        <v/>
      </c>
      <c r="AR189" s="67" t="str">
        <f t="shared" si="48"/>
        <v/>
      </c>
      <c r="AT189" s="64" t="str">
        <f t="shared" si="44"/>
        <v/>
      </c>
      <c r="AX189" s="64" t="str">
        <f t="shared" ca="1" si="45"/>
        <v/>
      </c>
      <c r="AZ189" s="67" t="str">
        <f t="shared" si="49"/>
        <v/>
      </c>
      <c r="BB189" s="64" t="str">
        <f t="shared" si="46"/>
        <v/>
      </c>
      <c r="BF189" s="64" t="str">
        <f t="shared" ca="1" si="47"/>
        <v/>
      </c>
    </row>
    <row r="190" spans="1:58" x14ac:dyDescent="0.25">
      <c r="A190" s="92">
        <v>188</v>
      </c>
      <c r="N190" s="64" t="str">
        <f t="shared" si="40"/>
        <v/>
      </c>
      <c r="V190" s="64" t="str">
        <f t="shared" si="41"/>
        <v/>
      </c>
      <c r="AD190" s="64" t="str">
        <f t="shared" si="42"/>
        <v/>
      </c>
      <c r="AL190" s="64" t="str">
        <f t="shared" si="43"/>
        <v/>
      </c>
      <c r="AR190" s="67" t="str">
        <f t="shared" si="48"/>
        <v/>
      </c>
      <c r="AT190" s="64" t="str">
        <f t="shared" si="44"/>
        <v/>
      </c>
      <c r="AX190" s="64" t="str">
        <f t="shared" ca="1" si="45"/>
        <v/>
      </c>
      <c r="AZ190" s="67" t="str">
        <f t="shared" si="49"/>
        <v/>
      </c>
      <c r="BB190" s="64" t="str">
        <f t="shared" si="46"/>
        <v/>
      </c>
      <c r="BF190" s="64" t="str">
        <f t="shared" ca="1" si="47"/>
        <v/>
      </c>
    </row>
    <row r="191" spans="1:58" x14ac:dyDescent="0.25">
      <c r="A191" s="92">
        <v>189</v>
      </c>
      <c r="N191" s="64" t="str">
        <f t="shared" si="40"/>
        <v/>
      </c>
      <c r="V191" s="64" t="str">
        <f t="shared" si="41"/>
        <v/>
      </c>
      <c r="AD191" s="64" t="str">
        <f t="shared" si="42"/>
        <v/>
      </c>
      <c r="AL191" s="64" t="str">
        <f t="shared" si="43"/>
        <v/>
      </c>
      <c r="AR191" s="67" t="str">
        <f t="shared" si="48"/>
        <v/>
      </c>
      <c r="AT191" s="64" t="str">
        <f t="shared" si="44"/>
        <v/>
      </c>
      <c r="AX191" s="64" t="str">
        <f t="shared" ca="1" si="45"/>
        <v/>
      </c>
      <c r="AZ191" s="67" t="str">
        <f t="shared" si="49"/>
        <v/>
      </c>
      <c r="BB191" s="64" t="str">
        <f t="shared" si="46"/>
        <v/>
      </c>
      <c r="BF191" s="64" t="str">
        <f t="shared" ca="1" si="47"/>
        <v/>
      </c>
    </row>
    <row r="192" spans="1:58" x14ac:dyDescent="0.25">
      <c r="A192" s="92">
        <v>190</v>
      </c>
      <c r="N192" s="64" t="str">
        <f t="shared" si="40"/>
        <v/>
      </c>
      <c r="V192" s="64" t="str">
        <f t="shared" si="41"/>
        <v/>
      </c>
      <c r="AD192" s="64" t="str">
        <f t="shared" si="42"/>
        <v/>
      </c>
      <c r="AL192" s="64" t="str">
        <f t="shared" si="43"/>
        <v/>
      </c>
      <c r="AR192" s="67" t="str">
        <f t="shared" ref="AR192:AR198" si="50">IF(AQ192&lt;&gt;"",AQ192&amp;" "&amp; D192,"")</f>
        <v/>
      </c>
      <c r="AT192" s="64" t="str">
        <f t="shared" si="44"/>
        <v/>
      </c>
      <c r="AX192" s="64" t="str">
        <f t="shared" ca="1" si="45"/>
        <v/>
      </c>
      <c r="AZ192" s="67" t="str">
        <f t="shared" ref="AZ192:AZ198" si="51">IF(AY192&lt;&gt;"",AY192&amp;" "&amp; D192,"")</f>
        <v/>
      </c>
      <c r="BB192" s="64" t="str">
        <f t="shared" si="46"/>
        <v/>
      </c>
      <c r="BF192" s="64" t="str">
        <f t="shared" ca="1" si="47"/>
        <v/>
      </c>
    </row>
    <row r="193" spans="1:58" x14ac:dyDescent="0.25">
      <c r="A193" s="92">
        <v>191</v>
      </c>
      <c r="N193" s="64" t="str">
        <f t="shared" si="40"/>
        <v/>
      </c>
      <c r="V193" s="64" t="str">
        <f t="shared" si="41"/>
        <v/>
      </c>
      <c r="AD193" s="64" t="str">
        <f t="shared" si="42"/>
        <v/>
      </c>
      <c r="AL193" s="64" t="str">
        <f t="shared" si="43"/>
        <v/>
      </c>
      <c r="AR193" s="67" t="str">
        <f t="shared" si="50"/>
        <v/>
      </c>
      <c r="AT193" s="64" t="str">
        <f t="shared" si="44"/>
        <v/>
      </c>
      <c r="AX193" s="64" t="str">
        <f t="shared" ca="1" si="45"/>
        <v/>
      </c>
      <c r="AZ193" s="67" t="str">
        <f t="shared" si="51"/>
        <v/>
      </c>
      <c r="BB193" s="64" t="str">
        <f t="shared" si="46"/>
        <v/>
      </c>
      <c r="BF193" s="64" t="str">
        <f t="shared" ca="1" si="47"/>
        <v/>
      </c>
    </row>
    <row r="194" spans="1:58" x14ac:dyDescent="0.25">
      <c r="A194" s="92">
        <v>192</v>
      </c>
      <c r="N194" s="64" t="str">
        <f t="shared" si="40"/>
        <v/>
      </c>
      <c r="V194" s="64" t="str">
        <f t="shared" si="41"/>
        <v/>
      </c>
      <c r="AD194" s="64" t="str">
        <f t="shared" si="42"/>
        <v/>
      </c>
      <c r="AL194" s="64" t="str">
        <f t="shared" si="43"/>
        <v/>
      </c>
      <c r="AR194" s="67" t="str">
        <f t="shared" si="50"/>
        <v/>
      </c>
      <c r="AT194" s="64" t="str">
        <f t="shared" si="44"/>
        <v/>
      </c>
      <c r="AX194" s="64" t="str">
        <f t="shared" ca="1" si="45"/>
        <v/>
      </c>
      <c r="AZ194" s="67" t="str">
        <f t="shared" si="51"/>
        <v/>
      </c>
      <c r="BB194" s="64" t="str">
        <f t="shared" si="46"/>
        <v/>
      </c>
      <c r="BF194" s="64" t="str">
        <f t="shared" ca="1" si="47"/>
        <v/>
      </c>
    </row>
    <row r="195" spans="1:58" x14ac:dyDescent="0.25">
      <c r="A195" s="92">
        <v>193</v>
      </c>
      <c r="N195" s="64" t="str">
        <f t="shared" si="40"/>
        <v/>
      </c>
      <c r="V195" s="64" t="str">
        <f t="shared" si="41"/>
        <v/>
      </c>
      <c r="AD195" s="64" t="str">
        <f t="shared" si="42"/>
        <v/>
      </c>
      <c r="AL195" s="64" t="str">
        <f t="shared" si="43"/>
        <v/>
      </c>
      <c r="AR195" s="67" t="str">
        <f t="shared" si="50"/>
        <v/>
      </c>
      <c r="AT195" s="64" t="str">
        <f t="shared" si="44"/>
        <v/>
      </c>
      <c r="AX195" s="64" t="str">
        <f t="shared" ca="1" si="45"/>
        <v/>
      </c>
      <c r="AZ195" s="67" t="str">
        <f t="shared" si="51"/>
        <v/>
      </c>
      <c r="BB195" s="64" t="str">
        <f t="shared" si="46"/>
        <v/>
      </c>
      <c r="BF195" s="64" t="str">
        <f t="shared" ca="1" si="47"/>
        <v/>
      </c>
    </row>
    <row r="196" spans="1:58" x14ac:dyDescent="0.25">
      <c r="A196" s="92">
        <v>194</v>
      </c>
      <c r="N196" s="64" t="str">
        <f>IF(M196&lt;&gt;"",(IF(ISODD(MID(M196,13,1)),"ذكر","أنثى")),"")</f>
        <v/>
      </c>
      <c r="V196" s="64" t="str">
        <f>IF(U196&lt;&gt;"",(IF(ISODD(MID(U196,13,1)),"ذكر","أنثى")),"")</f>
        <v/>
      </c>
      <c r="AD196" s="64" t="str">
        <f>IF(AC196&lt;&gt;"",(IF(ISODD(MID(AC196,13,1)),"ذكر","أنثى")),"")</f>
        <v/>
      </c>
      <c r="AL196" s="64" t="str">
        <f>IF(AK196&lt;&gt;"",(IF(ISODD(MID(AK196,13,1)),"ذكر","أنثى")),"")</f>
        <v/>
      </c>
      <c r="AR196" s="67" t="str">
        <f t="shared" si="50"/>
        <v/>
      </c>
      <c r="AT196" s="64" t="str">
        <f>IF(AS196&lt;&gt;"",(IF(ISODD(MID(AS196,13,1)),"ذكر","أنثى")),"")</f>
        <v/>
      </c>
      <c r="AX196" s="64" t="str">
        <f ca="1">IF(AS196&lt;&gt;"",(DATEDIF((DATE(IF(LEFT(AS196,1)*1=3,20,19)&amp;MID(AS196,2,2),MID(AS196,4,2),MID(AS196,6,2))),NOW(),"Y")),"")</f>
        <v/>
      </c>
      <c r="AZ196" s="67" t="str">
        <f t="shared" si="51"/>
        <v/>
      </c>
      <c r="BB196" s="64" t="str">
        <f>IF(BA196&lt;&gt;"",(IF(ISODD(MID(BA196,13,1)),"ذكر","أنثى")),"")</f>
        <v/>
      </c>
      <c r="BF196" s="64" t="str">
        <f ca="1">IF(BA196&lt;&gt;"",(DATEDIF((DATE(IF(LEFT(BA196,1)*1=3,20,19)&amp;MID(BA196,2,2),MID(BA196,4,2),MID(BA196,6,2))),NOW(),"Y")),"")</f>
        <v/>
      </c>
    </row>
    <row r="197" spans="1:58" x14ac:dyDescent="0.25">
      <c r="A197" s="92">
        <v>195</v>
      </c>
      <c r="N197" s="64" t="str">
        <f>IF(M197&lt;&gt;"",(IF(ISODD(MID(M197,13,1)),"ذكر","أنثى")),"")</f>
        <v/>
      </c>
      <c r="V197" s="64" t="str">
        <f>IF(U197&lt;&gt;"",(IF(ISODD(MID(U197,13,1)),"ذكر","أنثى")),"")</f>
        <v/>
      </c>
      <c r="AD197" s="64" t="str">
        <f>IF(AC197&lt;&gt;"",(IF(ISODD(MID(AC197,13,1)),"ذكر","أنثى")),"")</f>
        <v/>
      </c>
      <c r="AL197" s="64" t="str">
        <f>IF(AK197&lt;&gt;"",(IF(ISODD(MID(AK197,13,1)),"ذكر","أنثى")),"")</f>
        <v/>
      </c>
      <c r="AR197" s="67" t="str">
        <f t="shared" si="50"/>
        <v/>
      </c>
      <c r="AT197" s="64" t="str">
        <f>IF(AS197&lt;&gt;"",(IF(ISODD(MID(AS197,13,1)),"ذكر","أنثى")),"")</f>
        <v/>
      </c>
      <c r="AX197" s="64" t="str">
        <f ca="1">IF(AS197&lt;&gt;"",(DATEDIF((DATE(IF(LEFT(AS197,1)*1=3,20,19)&amp;MID(AS197,2,2),MID(AS197,4,2),MID(AS197,6,2))),NOW(),"Y")),"")</f>
        <v/>
      </c>
      <c r="AZ197" s="67" t="str">
        <f t="shared" si="51"/>
        <v/>
      </c>
      <c r="BB197" s="64" t="str">
        <f>IF(BA197&lt;&gt;"",(IF(ISODD(MID(BA197,13,1)),"ذكر","أنثى")),"")</f>
        <v/>
      </c>
      <c r="BF197" s="64" t="str">
        <f ca="1">IF(BA197&lt;&gt;"",(DATEDIF((DATE(IF(LEFT(BA197,1)*1=3,20,19)&amp;MID(BA197,2,2),MID(BA197,4,2),MID(BA197,6,2))),NOW(),"Y")),"")</f>
        <v/>
      </c>
    </row>
    <row r="198" spans="1:58" x14ac:dyDescent="0.25">
      <c r="A198" s="92">
        <v>196</v>
      </c>
      <c r="N198" s="64" t="str">
        <f>IF(M198&lt;&gt;"",(IF(ISODD(MID(M198,13,1)),"ذكر","أنثى")),"")</f>
        <v/>
      </c>
      <c r="V198" s="64" t="str">
        <f>IF(U198&lt;&gt;"",(IF(ISODD(MID(U198,13,1)),"ذكر","أنثى")),"")</f>
        <v/>
      </c>
      <c r="AD198" s="64" t="str">
        <f>IF(AC198&lt;&gt;"",(IF(ISODD(MID(AC198,13,1)),"ذكر","أنثى")),"")</f>
        <v/>
      </c>
      <c r="AL198" s="64" t="str">
        <f>IF(AK198&lt;&gt;"",(IF(ISODD(MID(AK198,13,1)),"ذكر","أنثى")),"")</f>
        <v/>
      </c>
      <c r="AR198" s="67" t="str">
        <f t="shared" si="50"/>
        <v/>
      </c>
      <c r="AT198" s="64" t="str">
        <f>IF(AS198&lt;&gt;"",(IF(ISODD(MID(AS198,13,1)),"ذكر","أنثى")),"")</f>
        <v/>
      </c>
      <c r="AX198" s="64" t="str">
        <f ca="1">IF(AS198&lt;&gt;"",(DATEDIF((DATE(IF(LEFT(AS198,1)*1=3,20,19)&amp;MID(AS198,2,2),MID(AS198,4,2),MID(AS198,6,2))),NOW(),"Y")),"")</f>
        <v/>
      </c>
      <c r="AZ198" s="67" t="str">
        <f t="shared" si="51"/>
        <v/>
      </c>
      <c r="BB198" s="64" t="str">
        <f>IF(BA198&lt;&gt;"",(IF(ISODD(MID(BA198,13,1)),"ذكر","أنثى")),"")</f>
        <v/>
      </c>
      <c r="BF198" s="64" t="str">
        <f ca="1">IF(BA198&lt;&gt;"",(DATEDIF((DATE(IF(LEFT(BA198,1)*1=3,20,19)&amp;MID(BA198,2,2),MID(BA198,4,2),MID(BA198,6,2))),NOW(),"Y")),"")</f>
        <v/>
      </c>
    </row>
    <row r="199" spans="1:58" x14ac:dyDescent="0.25">
      <c r="A199" s="92">
        <v>197</v>
      </c>
      <c r="N199" s="64" t="str">
        <f>IF(M199&lt;&gt;"",(IF(ISODD(MID(M199,13,1)),"ذكر","أنثى")),"")</f>
        <v/>
      </c>
      <c r="V199" s="64" t="str">
        <f>IF(U199&lt;&gt;"",(IF(ISODD(MID(U199,13,1)),"ذكر","أنثى")),"")</f>
        <v/>
      </c>
      <c r="AD199" s="64" t="str">
        <f>IF(AC199&lt;&gt;"",(IF(ISODD(MID(AC199,13,1)),"ذكر","أنثى")),"")</f>
        <v/>
      </c>
      <c r="AL199" s="64" t="str">
        <f>IF(AK199&lt;&gt;"",(IF(ISODD(MID(AK199,13,1)),"ذكر","أنثى")),"")</f>
        <v/>
      </c>
      <c r="AT199" s="64" t="str">
        <f>IF(AS199&lt;&gt;"",(IF(ISODD(MID(AS199,13,1)),"ذكر","أنثى")),"")</f>
        <v/>
      </c>
      <c r="BB199" s="64" t="str">
        <f>IF(BA199&lt;&gt;"",(IF(ISODD(MID(BA199,13,1)),"ذكر","أنثى")),"")</f>
        <v/>
      </c>
    </row>
    <row r="200" spans="1:58" x14ac:dyDescent="0.25">
      <c r="A200" s="92">
        <v>198</v>
      </c>
      <c r="N200" s="64" t="str">
        <f>IF(M200&lt;&gt;"",(IF(ISODD(MID(M200,13,1)),"ذكر","أنثى")),"")</f>
        <v/>
      </c>
      <c r="V200" s="64" t="str">
        <f>IF(U200&lt;&gt;"",(IF(ISODD(MID(U200,13,1)),"ذكر","أنثى")),"")</f>
        <v/>
      </c>
      <c r="AD200" s="64" t="str">
        <f>IF(AC200&lt;&gt;"",(IF(ISODD(MID(AC200,13,1)),"ذكر","أنثى")),"")</f>
        <v/>
      </c>
      <c r="AL200" s="64" t="str">
        <f>IF(AK200&lt;&gt;"",(IF(ISODD(MID(AK200,13,1)),"ذكر","أنثى")),"")</f>
        <v/>
      </c>
      <c r="AT200" s="64" t="str">
        <f>IF(AS200&lt;&gt;"",(IF(ISODD(MID(AS200,13,1)),"ذكر","أنثى")),"")</f>
        <v/>
      </c>
      <c r="BB200" s="64" t="str">
        <f>IF(BA200&lt;&gt;"",(IF(ISODD(MID(BA200,13,1)),"ذكر","أنثى")),"")</f>
        <v/>
      </c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rightToLeft="1" view="pageBreakPreview" zoomScale="40" zoomScaleNormal="100" zoomScaleSheetLayoutView="40" workbookViewId="0">
      <selection activeCell="G9" sqref="G9:N9"/>
    </sheetView>
  </sheetViews>
  <sheetFormatPr defaultColWidth="9.140625" defaultRowHeight="15" x14ac:dyDescent="0.25"/>
  <cols>
    <col min="1" max="1" width="5.85546875" style="52" customWidth="1"/>
    <col min="2" max="2" width="44" style="52" customWidth="1"/>
    <col min="3" max="3" width="12.28515625" style="52" customWidth="1"/>
    <col min="4" max="4" width="10.5703125" style="52" customWidth="1"/>
    <col min="5" max="5" width="8.140625" style="52" customWidth="1"/>
    <col min="6" max="6" width="10.140625" style="52" customWidth="1"/>
    <col min="7" max="7" width="10.5703125" style="52" customWidth="1"/>
    <col min="8" max="8" width="11.85546875" style="52" customWidth="1"/>
    <col min="9" max="9" width="11" style="52" customWidth="1"/>
    <col min="10" max="10" width="11.5703125" style="52" customWidth="1"/>
    <col min="11" max="11" width="8.42578125" style="52" customWidth="1"/>
    <col min="12" max="12" width="15.28515625" style="52" customWidth="1"/>
    <col min="13" max="13" width="10.28515625" style="52" customWidth="1"/>
    <col min="14" max="14" width="14.42578125" style="52" customWidth="1"/>
    <col min="15" max="15" width="16.5703125" style="52" customWidth="1"/>
    <col min="16" max="16384" width="9.140625" style="52"/>
  </cols>
  <sheetData>
    <row r="1" spans="1:17" ht="18.75" x14ac:dyDescent="0.25">
      <c r="B1" s="78"/>
      <c r="C1" s="78"/>
      <c r="D1" s="78"/>
      <c r="E1" s="78"/>
      <c r="F1" s="78"/>
      <c r="G1" s="78"/>
      <c r="H1" s="78"/>
      <c r="I1" s="78"/>
      <c r="J1" s="78"/>
    </row>
    <row r="2" spans="1:17" ht="24" customHeight="1" x14ac:dyDescent="0.25">
      <c r="B2" s="269" t="s">
        <v>630</v>
      </c>
      <c r="C2" s="269"/>
      <c r="D2" s="269"/>
      <c r="E2" s="154"/>
      <c r="F2" s="154"/>
      <c r="G2" s="154"/>
      <c r="H2" s="155"/>
      <c r="I2" s="155"/>
      <c r="J2" s="269" t="s">
        <v>483</v>
      </c>
      <c r="K2" s="269"/>
      <c r="L2" s="269" t="s">
        <v>484</v>
      </c>
      <c r="M2" s="269"/>
      <c r="N2" s="155"/>
    </row>
    <row r="3" spans="1:17" ht="24" customHeight="1" x14ac:dyDescent="0.25">
      <c r="B3" s="269" t="s">
        <v>631</v>
      </c>
      <c r="C3" s="269"/>
      <c r="D3" s="269"/>
      <c r="E3" s="269"/>
      <c r="F3" s="154"/>
      <c r="G3" s="154"/>
      <c r="H3" s="155"/>
      <c r="I3" s="155"/>
      <c r="J3" s="269" t="s">
        <v>633</v>
      </c>
      <c r="K3" s="269"/>
      <c r="L3" s="270" t="s">
        <v>635</v>
      </c>
      <c r="M3" s="270"/>
      <c r="N3" s="270"/>
    </row>
    <row r="4" spans="1:17" ht="27.75" customHeight="1" x14ac:dyDescent="0.25">
      <c r="B4" s="271" t="s">
        <v>632</v>
      </c>
      <c r="C4" s="271"/>
      <c r="D4" s="271"/>
      <c r="E4" s="271"/>
      <c r="F4" s="154"/>
      <c r="G4" s="154"/>
      <c r="H4" s="155"/>
      <c r="I4" s="155"/>
      <c r="J4" s="269" t="s">
        <v>485</v>
      </c>
      <c r="K4" s="269"/>
      <c r="L4" s="269" t="s">
        <v>635</v>
      </c>
      <c r="M4" s="269"/>
      <c r="N4" s="269"/>
    </row>
    <row r="5" spans="1:17" ht="33.75" customHeight="1" x14ac:dyDescent="0.25">
      <c r="B5" s="155"/>
      <c r="C5" s="155"/>
      <c r="D5" s="155"/>
      <c r="E5" s="155"/>
      <c r="F5" s="155"/>
      <c r="G5" s="155"/>
      <c r="H5" s="155"/>
      <c r="I5" s="269" t="s">
        <v>634</v>
      </c>
      <c r="J5" s="269"/>
      <c r="K5" s="269"/>
      <c r="L5" s="272" t="s">
        <v>726</v>
      </c>
      <c r="M5" s="272"/>
      <c r="N5" s="272"/>
    </row>
    <row r="6" spans="1:17" ht="18.75" x14ac:dyDescent="0.25">
      <c r="H6" s="78"/>
      <c r="P6" s="268"/>
      <c r="Q6" s="268"/>
    </row>
    <row r="7" spans="1:17" ht="41.25" customHeight="1" thickBot="1" x14ac:dyDescent="0.3">
      <c r="E7" s="196" t="s">
        <v>636</v>
      </c>
      <c r="F7" s="196"/>
      <c r="G7" s="196"/>
      <c r="H7" s="196"/>
      <c r="I7" s="196"/>
      <c r="L7" s="92"/>
      <c r="M7" s="92"/>
      <c r="P7" s="268"/>
      <c r="Q7" s="268"/>
    </row>
    <row r="8" spans="1:17" ht="33.75" customHeight="1" thickBot="1" x14ac:dyDescent="0.3">
      <c r="E8" s="104"/>
      <c r="F8" s="104"/>
      <c r="G8" s="104"/>
      <c r="H8" s="104"/>
      <c r="L8" s="92"/>
      <c r="M8" s="92"/>
      <c r="P8" s="112">
        <v>23</v>
      </c>
    </row>
    <row r="9" spans="1:17" s="122" customFormat="1" ht="24.95" customHeight="1" x14ac:dyDescent="0.25">
      <c r="B9" s="132" t="s">
        <v>642</v>
      </c>
      <c r="C9" s="133"/>
      <c r="D9" s="98" t="s">
        <v>637</v>
      </c>
      <c r="E9" s="133"/>
      <c r="F9" s="134" t="s">
        <v>638</v>
      </c>
      <c r="G9" s="307" t="s">
        <v>641</v>
      </c>
      <c r="H9" s="308"/>
      <c r="I9" s="135"/>
      <c r="J9" s="136" t="s">
        <v>639</v>
      </c>
      <c r="K9" s="133"/>
      <c r="L9" s="117" t="s">
        <v>640</v>
      </c>
      <c r="M9" s="137"/>
      <c r="N9" s="138" t="s">
        <v>638</v>
      </c>
    </row>
    <row r="10" spans="1:17" ht="9.75" customHeight="1" x14ac:dyDescent="0.25">
      <c r="A10" s="87"/>
      <c r="B10" s="85"/>
      <c r="C10" s="89"/>
      <c r="D10" s="89"/>
      <c r="E10" s="89"/>
      <c r="F10" s="85"/>
      <c r="G10" s="90"/>
      <c r="H10" s="90"/>
      <c r="I10" s="90"/>
      <c r="J10" s="90"/>
      <c r="K10" s="86"/>
      <c r="L10" s="91"/>
      <c r="M10" s="91"/>
      <c r="N10" s="87"/>
    </row>
    <row r="11" spans="1:17" x14ac:dyDescent="0.25"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92"/>
      <c r="M11" s="92"/>
    </row>
    <row r="12" spans="1:17" ht="40.5" customHeight="1" x14ac:dyDescent="0.25">
      <c r="B12" s="214" t="s">
        <v>643</v>
      </c>
      <c r="C12" s="214"/>
      <c r="D12" s="259" t="str">
        <f>IF($P$8&lt;&gt;"",IF(VLOOKUP('بطاقة تسجيل طالب علم'!$P$8,'ملف طالب علم'!$C$3:$BI$102,2,FALSE)&lt;&gt;"",VLOOKUP('بطاقة تسجيل طالب علم'!$P$8,'ملف طالب علم'!$C$3:$BI$102,2,FALSE),""),"")</f>
        <v>شكرى سعيد شكرى</v>
      </c>
      <c r="E12" s="259"/>
      <c r="F12" s="259"/>
      <c r="G12" s="259"/>
      <c r="H12" s="259"/>
      <c r="I12" s="214" t="s">
        <v>645</v>
      </c>
      <c r="J12" s="214"/>
      <c r="K12" s="309" t="str">
        <f>IF($P$8&lt;&gt;"",IF(VLOOKUP('بطاقة تسجيل طالب علم'!$P$8,'ملف طالب علم'!$C$3:$BI$102,3,FALSE)&lt;&gt;"",VLOOKUP('بطاقة تسجيل طالب علم'!$P$8,'ملف طالب علم'!$C$3:$BI$102,3,FALSE),""),"")</f>
        <v/>
      </c>
      <c r="L12" s="309"/>
      <c r="M12" s="309"/>
      <c r="N12" s="309"/>
    </row>
    <row r="13" spans="1:17" ht="18" customHeight="1" x14ac:dyDescent="0.25">
      <c r="B13" s="126"/>
      <c r="C13" s="126"/>
      <c r="D13" s="127"/>
      <c r="E13" s="127"/>
      <c r="F13" s="127"/>
      <c r="G13" s="127"/>
      <c r="H13" s="127"/>
      <c r="I13" s="126"/>
      <c r="J13" s="126"/>
      <c r="K13" s="127"/>
      <c r="L13" s="127"/>
      <c r="M13" s="127"/>
      <c r="N13" s="127"/>
    </row>
    <row r="14" spans="1:17" ht="36" customHeight="1" x14ac:dyDescent="0.25">
      <c r="B14" s="214" t="s">
        <v>644</v>
      </c>
      <c r="C14" s="214"/>
      <c r="D14" s="259" t="str">
        <f>IF($P$8&lt;&gt;"",IF(VLOOKUP('بطاقة تسجيل طالب علم'!$P$8,'ملف طالب علم'!$C$3:$BI$102,5,FALSE)&lt;&gt;"",VLOOKUP('بطاقة تسجيل طالب علم'!$P$8,'ملف طالب علم'!$C$3:$BI$102,5,FALSE),""),"")</f>
        <v>ابتسام محروس شعبان</v>
      </c>
      <c r="E14" s="259"/>
      <c r="F14" s="259"/>
      <c r="G14" s="259"/>
      <c r="H14" s="259"/>
      <c r="I14" s="214" t="s">
        <v>645</v>
      </c>
      <c r="J14" s="214"/>
      <c r="K14" s="309" t="str">
        <f>IF($P$8&lt;&gt;"",IF(VLOOKUP('بطاقة تسجيل طالب علم'!$P$8,'ملف طالب علم'!$C$3:$BI$102,6,FALSE)&lt;&gt;"",VLOOKUP('بطاقة تسجيل طالب علم'!$P$8,'ملف طالب علم'!$C$3:$BI$102,6,FALSE),""),"")</f>
        <v/>
      </c>
      <c r="L14" s="309"/>
      <c r="M14" s="309"/>
      <c r="N14" s="309"/>
    </row>
    <row r="15" spans="1:17" s="115" customFormat="1" ht="47.25" customHeight="1" x14ac:dyDescent="0.25">
      <c r="B15" s="214" t="s">
        <v>704</v>
      </c>
      <c r="C15" s="214"/>
      <c r="D15" s="206">
        <f>IF($P$8&lt;&gt;"",VLOOKUP('بطاقة تسجيل طالب علم'!$P$8,'ملف طالب علم'!$C$3:$BI$102,8,FALSE),"")</f>
        <v>3</v>
      </c>
      <c r="E15" s="206"/>
      <c r="F15" s="128"/>
      <c r="G15" s="128"/>
      <c r="H15" s="206" t="s">
        <v>705</v>
      </c>
      <c r="I15" s="206"/>
      <c r="J15" s="206"/>
      <c r="K15" s="209">
        <f>IF($P$8&lt;&gt;"",IF(VLOOKUP('بطاقة تسجيل طالب علم'!$P$8,'ملف طالب علم'!$C$3:$BI$102,7,FALSE)&lt;&gt;"",VLOOKUP('بطاقة تسجيل طالب علم'!$P$8,'ملف طالب علم'!$C$3:$BI$102,7,FALSE),""),"")</f>
        <v>2</v>
      </c>
      <c r="L15" s="209"/>
      <c r="M15" s="118"/>
      <c r="N15" s="118"/>
    </row>
    <row r="16" spans="1:17" s="53" customFormat="1" ht="15" customHeight="1" x14ac:dyDescent="0.25">
      <c r="B16" s="116"/>
      <c r="C16" s="116"/>
      <c r="D16" s="116"/>
      <c r="E16" s="116"/>
      <c r="F16" s="129"/>
      <c r="G16" s="116"/>
      <c r="H16" s="116"/>
      <c r="I16" s="116"/>
      <c r="J16" s="116"/>
      <c r="K16" s="130"/>
      <c r="L16" s="131"/>
      <c r="M16" s="131"/>
      <c r="N16" s="131"/>
    </row>
    <row r="17" spans="1:15" s="53" customFormat="1" ht="30" customHeight="1" x14ac:dyDescent="0.25">
      <c r="B17" s="298" t="s">
        <v>646</v>
      </c>
      <c r="C17" s="298"/>
      <c r="D17" s="298" t="str">
        <f>IF($P$8&lt;&gt;"",IF(VLOOKUP('بطاقة تسجيل طالب علم'!$P$8,'ملف طالب علم'!$C$3:$BI$102,58,FALSE)="أب",VLOOKUP('بطاقة تسجيل طالب علم'!$P$8,'ملف طالب علم'!$C$3:$BI$102,58,FALSE),""),"")</f>
        <v/>
      </c>
      <c r="E17" s="298"/>
      <c r="F17" s="129"/>
      <c r="G17" s="116"/>
      <c r="H17" s="116"/>
      <c r="I17" s="116"/>
      <c r="J17" s="310" t="s">
        <v>675</v>
      </c>
      <c r="K17" s="310"/>
      <c r="L17" s="310"/>
      <c r="M17" s="310"/>
      <c r="N17" s="310"/>
      <c r="O17" s="65"/>
    </row>
    <row r="18" spans="1:15" s="53" customFormat="1" ht="15" customHeight="1" x14ac:dyDescent="0.25">
      <c r="B18" s="116"/>
      <c r="C18" s="116"/>
      <c r="D18" s="116"/>
      <c r="E18" s="116"/>
      <c r="F18" s="129"/>
      <c r="G18" s="116"/>
      <c r="H18" s="116"/>
      <c r="I18" s="116"/>
      <c r="J18" s="116"/>
      <c r="K18" s="116"/>
      <c r="L18" s="116"/>
      <c r="M18" s="116"/>
      <c r="N18" s="116"/>
      <c r="O18" s="65"/>
    </row>
    <row r="19" spans="1:15" s="53" customFormat="1" ht="45" customHeight="1" x14ac:dyDescent="0.25">
      <c r="B19" s="298" t="s">
        <v>647</v>
      </c>
      <c r="C19" s="298"/>
      <c r="D19" s="298" t="str">
        <f>IF(VLOOKUP('بطاقة تسجيل طالب علم'!$P$8,'ملف طالب علم'!$C$3:$BI$102,59,FALSE)&lt;&gt;"",VLOOKUP('بطاقة تسجيل طالب علم'!$P$8,'ملف طالب علم'!$C$3:$BI$102,59,FALSE),"")</f>
        <v>نادية أحمد محمد سيد أحمد شقير</v>
      </c>
      <c r="E19" s="298"/>
      <c r="F19" s="298"/>
      <c r="G19" s="298"/>
      <c r="H19" s="298"/>
      <c r="I19" s="298" t="s">
        <v>648</v>
      </c>
      <c r="J19" s="298"/>
      <c r="K19" s="311" t="str">
        <f>IF($P$8&lt;&gt;"",IF(VLOOKUP('بطاقة تسجيل طالب علم'!$P$8,'ملف طالب علم'!$C$3:$BI$102,58,FALSE)&lt;&gt;"أب",VLOOKUP('بطاقة تسجيل طالب علم'!$P$8,'ملف طالب علم'!$C$3:$BI$102,58,FALSE),""),"")</f>
        <v>جدة</v>
      </c>
      <c r="L19" s="311"/>
      <c r="M19" s="311"/>
      <c r="N19" s="131"/>
      <c r="O19" s="110"/>
    </row>
    <row r="20" spans="1:15" s="53" customFormat="1" ht="9" customHeight="1" x14ac:dyDescent="0.25">
      <c r="A20" s="96"/>
      <c r="B20" s="93"/>
      <c r="C20" s="93"/>
      <c r="D20" s="93"/>
      <c r="E20" s="93"/>
      <c r="F20" s="94"/>
      <c r="G20" s="93"/>
      <c r="H20" s="93"/>
      <c r="I20" s="93"/>
      <c r="J20" s="93"/>
      <c r="K20" s="95"/>
      <c r="L20" s="96"/>
      <c r="M20" s="96"/>
      <c r="N20" s="96"/>
    </row>
    <row r="21" spans="1:15" s="53" customFormat="1" ht="30" customHeight="1" x14ac:dyDescent="0.25">
      <c r="A21" s="79"/>
      <c r="B21" s="82"/>
      <c r="C21" s="82"/>
      <c r="D21" s="82"/>
      <c r="E21" s="82"/>
      <c r="F21" s="83"/>
      <c r="G21" s="82"/>
      <c r="H21" s="82"/>
      <c r="I21" s="82"/>
      <c r="J21" s="82"/>
      <c r="K21" s="84"/>
      <c r="L21" s="79"/>
      <c r="M21" s="79"/>
      <c r="N21" s="79"/>
    </row>
    <row r="22" spans="1:15" s="53" customFormat="1" ht="39.75" customHeight="1" x14ac:dyDescent="0.25">
      <c r="B22" s="82"/>
      <c r="C22" s="82"/>
      <c r="D22" s="82"/>
      <c r="E22" s="204" t="s">
        <v>649</v>
      </c>
      <c r="F22" s="204"/>
      <c r="G22" s="204"/>
      <c r="H22" s="204"/>
      <c r="I22" s="204"/>
      <c r="J22" s="204"/>
      <c r="K22" s="84"/>
    </row>
    <row r="23" spans="1:15" s="53" customFormat="1" ht="30" customHeight="1" thickBot="1" x14ac:dyDescent="0.3">
      <c r="B23" s="82"/>
      <c r="C23" s="82"/>
      <c r="D23" s="82"/>
      <c r="E23" s="97"/>
      <c r="F23" s="97"/>
      <c r="G23" s="97"/>
      <c r="H23" s="97"/>
      <c r="I23" s="97"/>
      <c r="J23" s="97"/>
      <c r="K23" s="84"/>
    </row>
    <row r="24" spans="1:15" s="53" customFormat="1" ht="51" customHeight="1" x14ac:dyDescent="0.25">
      <c r="A24" s="265" t="s">
        <v>270</v>
      </c>
      <c r="B24" s="262" t="s">
        <v>650</v>
      </c>
      <c r="C24" s="262" t="s">
        <v>4</v>
      </c>
      <c r="D24" s="262"/>
      <c r="E24" s="262" t="s">
        <v>707</v>
      </c>
      <c r="F24" s="262"/>
      <c r="G24" s="262"/>
      <c r="H24" s="262"/>
      <c r="I24" s="262" t="s">
        <v>651</v>
      </c>
      <c r="J24" s="262"/>
      <c r="K24" s="262" t="s">
        <v>652</v>
      </c>
      <c r="L24" s="262"/>
      <c r="M24" s="241" t="s">
        <v>653</v>
      </c>
      <c r="N24" s="242"/>
    </row>
    <row r="25" spans="1:15" s="53" customFormat="1" ht="36" customHeight="1" thickBot="1" x14ac:dyDescent="0.3">
      <c r="A25" s="266"/>
      <c r="B25" s="312"/>
      <c r="C25" s="153" t="s">
        <v>654</v>
      </c>
      <c r="D25" s="153" t="s">
        <v>655</v>
      </c>
      <c r="E25" s="312"/>
      <c r="F25" s="312"/>
      <c r="G25" s="312"/>
      <c r="H25" s="312"/>
      <c r="I25" s="153" t="s">
        <v>656</v>
      </c>
      <c r="J25" s="153" t="s">
        <v>657</v>
      </c>
      <c r="K25" s="312"/>
      <c r="L25" s="312"/>
      <c r="M25" s="263"/>
      <c r="N25" s="264"/>
    </row>
    <row r="26" spans="1:15" ht="63.95" customHeight="1" x14ac:dyDescent="0.25">
      <c r="A26" s="121">
        <v>1</v>
      </c>
      <c r="B26" s="123" t="str">
        <f>IF(K26&lt;&gt;"",VLOOKUP('بطاقة تسجيل طالب علم'!$P$8,'ملف طالب علم'!$C$3:$BI$102,9,FALSE),"")</f>
        <v>ربيع</v>
      </c>
      <c r="C26" s="306" t="str">
        <f t="shared" ref="C26:C31" si="0">IFERROR(IF(ISODD(MID(E26,13,1)),"ذكر","أنثى"),"")</f>
        <v>ذكر</v>
      </c>
      <c r="D26" s="306"/>
      <c r="E26" s="297">
        <f>IF(K26&lt;&gt;"",IF(VLOOKUP('بطاقة تسجيل طالب علم'!$P$8,'ملف طالب علم'!$C$3:$BI$102,11,FALSE)&lt;&gt;"",VLOOKUP('بطاقة تسجيل طالب علم'!$P$8,'ملف طالب علم'!$C$3:$BI$102,11,FALSE),""),"")</f>
        <v>30508082200213</v>
      </c>
      <c r="F26" s="297"/>
      <c r="G26" s="297"/>
      <c r="H26" s="297"/>
      <c r="I26" s="217" t="str">
        <f>IF($K$26&lt;&gt;"",IF(VLOOKUP('بطاقة تسجيل طالب علم'!$P$8,'ملف طالب علم'!$C$3:$BI$102,13,FALSE)&lt;&gt;"",VLOOKUP('بطاقة تسجيل طالب علم'!$P$8,'ملف طالب علم'!$C$3:$BI$102,13,FALSE),""),"")</f>
        <v>عام</v>
      </c>
      <c r="J26" s="217"/>
      <c r="K26" s="217" t="str">
        <f>IF($P$8&lt;&gt;"",IF(VLOOKUP('بطاقة تسجيل طالب علم'!$P$8,'ملف طالب علم'!$C$3:$BI$102,14,FALSE)&lt;&gt;"",VLOOKUP('بطاقة تسجيل طالب علم'!$P$8,'ملف طالب علم'!$C$3:$BI$102,14,FALSE),""),"")</f>
        <v>الاعدادى</v>
      </c>
      <c r="L26" s="217"/>
      <c r="M26" s="217" t="str">
        <f>IF($P$8&lt;&gt;"",IF(VLOOKUP('بطاقة تسجيل طالب علم'!$P$8,'ملف طالب علم'!$C$3:$BI$102,15,FALSE)&lt;&gt;"",VLOOKUP('بطاقة تسجيل طالب علم'!$P$8,'ملف طالب علم'!$C$3:$BI$102,15,FALSE),""),"")</f>
        <v>الثانى</v>
      </c>
      <c r="N26" s="303"/>
      <c r="O26" s="111"/>
    </row>
    <row r="27" spans="1:15" ht="63.95" customHeight="1" x14ac:dyDescent="0.25">
      <c r="A27" s="119">
        <v>2</v>
      </c>
      <c r="B27" s="124" t="str">
        <f>IF(K27&lt;&gt;"",VLOOKUP('بطاقة تسجيل طالب علم'!$P$8,'ملف طالب علم'!$C$3:$BI$102,17,FALSE),"")</f>
        <v>محمد</v>
      </c>
      <c r="C27" s="229" t="str">
        <f t="shared" si="0"/>
        <v>ذكر</v>
      </c>
      <c r="D27" s="229"/>
      <c r="E27" s="198">
        <f>IF(K27&lt;&gt;"",IF(VLOOKUP('بطاقة تسجيل طالب علم'!$P$8,'ملف طالب علم'!$C$3:$BI$102,19,FALSE)&lt;&gt;"",VLOOKUP('بطاقة تسجيل طالب علم'!$P$8,'ملف طالب علم'!$C$3:$BI$102,19,FALSE),""),"")</f>
        <v>30910102201419</v>
      </c>
      <c r="F27" s="198"/>
      <c r="G27" s="198"/>
      <c r="H27" s="198"/>
      <c r="I27" s="230" t="str">
        <f>IF($K$27&lt;&gt;"",IF(VLOOKUP('بطاقة تسجيل طالب علم'!$P$8,'ملف طالب علم'!$C$3:$BI$102,21,FALSE)&lt;&gt;"",VLOOKUP('بطاقة تسجيل طالب علم'!$P$8,'ملف طالب علم'!$C$3:$BI$102,21,FALSE),""),"")</f>
        <v>عام</v>
      </c>
      <c r="J27" s="230"/>
      <c r="K27" s="230" t="str">
        <f>IF($P$8&lt;&gt;"",IF(VLOOKUP('بطاقة تسجيل طالب علم'!$P$8,'ملف طالب علم'!$C$3:$BI$102,22,FALSE)&lt;&gt;"",VLOOKUP('بطاقة تسجيل طالب علم'!$P$8,'ملف طالب علم'!$C$3:$BI$102,22,FALSE),""),"")</f>
        <v>الابتدائى</v>
      </c>
      <c r="L27" s="230"/>
      <c r="M27" s="230" t="str">
        <f>IF($P$8&lt;&gt;"",IF(VLOOKUP('بطاقة تسجيل طالب علم'!$P$8,'ملف طالب علم'!$C$3:$BI$102,23,FALSE)&lt;&gt;"",VLOOKUP('بطاقة تسجيل طالب علم'!$P$8,'ملف طالب علم'!$C$3:$BI$102,23,FALSE),""),"")</f>
        <v>الثالث</v>
      </c>
      <c r="N27" s="304"/>
    </row>
    <row r="28" spans="1:15" ht="63.95" customHeight="1" x14ac:dyDescent="0.25">
      <c r="A28" s="119">
        <v>3</v>
      </c>
      <c r="B28" s="124" t="str">
        <f>IF(K28&lt;&gt;"",VLOOKUP('بطاقة تسجيل طالب علم'!$P$8,'ملف طالب علم'!$C$3:$BI$102,25,FALSE),"")</f>
        <v/>
      </c>
      <c r="C28" s="229" t="str">
        <f t="shared" si="0"/>
        <v/>
      </c>
      <c r="D28" s="229"/>
      <c r="E28" s="198" t="str">
        <f>IF($K$28&lt;&gt;"",IF(VLOOKUP('بطاقة تسجيل طالب علم'!$P$8,'ملف طالب علم'!$C$3:$BI$102,27,FALSE)&lt;&gt;"",VLOOKUP('بطاقة تسجيل طالب علم'!$P$8,'ملف طالب علم'!$C$3:$BI$102,27,FALSE),""),"")</f>
        <v/>
      </c>
      <c r="F28" s="198"/>
      <c r="G28" s="198"/>
      <c r="H28" s="198"/>
      <c r="I28" s="230" t="str">
        <f>IF($K$28&lt;&gt;"",IF(VLOOKUP('بطاقة تسجيل طالب علم'!$P$8,'ملف طالب علم'!$C$3:$BI$102,29,FALSE)&lt;&gt;"",VLOOKUP('بطاقة تسجيل طالب علم'!$P$8,'ملف طالب علم'!$C$3:$BI$102,29,FALSE),""),"")</f>
        <v/>
      </c>
      <c r="J28" s="230"/>
      <c r="K28" s="230" t="str">
        <f>IF($P$8&lt;&gt;"",IF(VLOOKUP('بطاقة تسجيل طالب علم'!$P$8,'ملف طالب علم'!$C$3:$BI$102,30,FALSE)&lt;&gt;"",VLOOKUP('بطاقة تسجيل طالب علم'!$P$8,'ملف طالب علم'!$C$3:$BI$102,30,FALSE),""),"")</f>
        <v/>
      </c>
      <c r="L28" s="230"/>
      <c r="M28" s="230" t="str">
        <f>IF($P$8&lt;&gt;"",IF(VLOOKUP('بطاقة تسجيل طالب علم'!$P$8,'ملف طالب علم'!$C$3:$BI$102,31,FALSE)&lt;&gt;"",VLOOKUP('بطاقة تسجيل طالب علم'!$P$8,'ملف طالب علم'!$C$3:$BI$102,31,FALSE),""),"")</f>
        <v/>
      </c>
      <c r="N28" s="304"/>
    </row>
    <row r="29" spans="1:15" ht="63.95" customHeight="1" x14ac:dyDescent="0.25">
      <c r="A29" s="119">
        <v>4</v>
      </c>
      <c r="B29" s="124" t="str">
        <f>IF(K29&lt;&gt;"",VLOOKUP('بطاقة تسجيل طالب علم'!$P$8,'ملف طالب علم'!$C$3:$BI$102,33,FALSE),"")</f>
        <v/>
      </c>
      <c r="C29" s="229" t="str">
        <f t="shared" si="0"/>
        <v/>
      </c>
      <c r="D29" s="229"/>
      <c r="E29" s="198" t="str">
        <f>IF($K$29&lt;&gt;"",IF(VLOOKUP('بطاقة تسجيل طالب علم'!$P$8,'ملف طالب علم'!$C$3:$BI$102,35,FALSE)&lt;&gt;"",VLOOKUP('بطاقة تسجيل طالب علم'!$P$8,'ملف طالب علم'!$C$3:$BI$102,35,FALSE),""),"")</f>
        <v/>
      </c>
      <c r="F29" s="198"/>
      <c r="G29" s="198"/>
      <c r="H29" s="198"/>
      <c r="I29" s="230" t="str">
        <f>IF($K$29&lt;&gt;"",IF(VLOOKUP('بطاقة تسجيل طالب علم'!$P$8,'ملف طالب علم'!$C$3:$BI$102,37,FALSE)&lt;&gt;"",VLOOKUP('بطاقة تسجيل طالب علم'!$P$8,'ملف طالب علم'!$C$3:$BI$102,37,FALSE),""),"")</f>
        <v/>
      </c>
      <c r="J29" s="230"/>
      <c r="K29" s="230" t="str">
        <f>IF($P$8&lt;&gt;"",IF(VLOOKUP('بطاقة تسجيل طالب علم'!$P$8,'ملف طالب علم'!$C$3:$BI$102,38,FALSE)&lt;&gt;"",VLOOKUP('بطاقة تسجيل طالب علم'!$P$8,'ملف طالب علم'!$C$3:$BI$102,38,FALSE),""),"")</f>
        <v/>
      </c>
      <c r="L29" s="230"/>
      <c r="M29" s="230" t="str">
        <f>IF($P$8&lt;&gt;"",IF(VLOOKUP('بطاقة تسجيل طالب علم'!$P$8,'ملف طالب علم'!$C$3:$BI$102,39,FALSE)&lt;&gt;"",VLOOKUP('بطاقة تسجيل طالب علم'!$P$8,'ملف طالب علم'!$C$3:$BI$102,39,FALSE),""),"")</f>
        <v/>
      </c>
      <c r="N29" s="304"/>
    </row>
    <row r="30" spans="1:15" ht="63.95" customHeight="1" x14ac:dyDescent="0.25">
      <c r="A30" s="119">
        <v>5</v>
      </c>
      <c r="B30" s="124" t="str">
        <f>IF(K30&lt;&gt;"",VLOOKUP('بطاقة تسجيل طالب علم'!$P$8,'ملف طالب علم'!$C$3:$BI$102,41,FALSE),"")</f>
        <v/>
      </c>
      <c r="C30" s="229" t="str">
        <f t="shared" si="0"/>
        <v/>
      </c>
      <c r="D30" s="229"/>
      <c r="E30" s="198" t="str">
        <f>IF($K$30&lt;&gt;"",IF(VLOOKUP('بطاقة تسجيل طالب علم'!$P$8,'ملف طالب علم'!$C$3:$BI$102,43,FALSE)&lt;&gt;"",VLOOKUP('بطاقة تسجيل طالب علم'!$P$8,'ملف طالب علم'!$C$3:$BI$102,43,FALSE),""),"")</f>
        <v/>
      </c>
      <c r="F30" s="198"/>
      <c r="G30" s="198"/>
      <c r="H30" s="198"/>
      <c r="I30" s="230" t="str">
        <f>IF($K$30&lt;&gt;"",IF(VLOOKUP('بطاقة تسجيل طالب علم'!$P$8,'ملف طالب علم'!$C$3:$BI$102,45,FALSE)&lt;&gt;"",VLOOKUP('بطاقة تسجيل طالب علم'!$P$8,'ملف طالب علم'!$C$3:$BI$102,45,FALSE),""),"")</f>
        <v/>
      </c>
      <c r="J30" s="230"/>
      <c r="K30" s="230" t="str">
        <f>IF($P$8&lt;&gt;"",IF(VLOOKUP('بطاقة تسجيل طالب علم'!$P$8,'ملف طالب علم'!$C$3:$BI$102,46,FALSE)&lt;&gt;"",VLOOKUP('بطاقة تسجيل طالب علم'!$P$8,'ملف طالب علم'!$C$3:$BI$102,46,FALSE),""),"")</f>
        <v/>
      </c>
      <c r="L30" s="230"/>
      <c r="M30" s="230" t="str">
        <f>IF($P$8&lt;&gt;"",IF(VLOOKUP('بطاقة تسجيل طالب علم'!$P$8,'ملف طالب علم'!$C$3:$BI$102,47,FALSE)&lt;&gt;"",VLOOKUP('بطاقة تسجيل طالب علم'!$P$8,'ملف طالب علم'!$C$3:$BI$102,47,FALSE),""),"")</f>
        <v/>
      </c>
      <c r="N30" s="304"/>
    </row>
    <row r="31" spans="1:15" ht="63.95" customHeight="1" thickBot="1" x14ac:dyDescent="0.3">
      <c r="A31" s="120">
        <v>6</v>
      </c>
      <c r="B31" s="125" t="str">
        <f>IF(K31&lt;&gt;"",VLOOKUP('بطاقة تسجيل طالب علم'!$P$8,'ملف طالب علم'!$C$3:$BI$102,49,FALSE),"")</f>
        <v/>
      </c>
      <c r="C31" s="313" t="str">
        <f t="shared" si="0"/>
        <v/>
      </c>
      <c r="D31" s="313"/>
      <c r="E31" s="302" t="str">
        <f>IF($K$31&lt;&gt;"",IF(VLOOKUP('بطاقة تسجيل طالب علم'!$P$8,'ملف طالب علم'!$C$3:$BI$102,51,FALSE)&lt;&gt;"",VLOOKUP('بطاقة تسجيل طالب علم'!$P$8,'ملف طالب علم'!$C$3:$BI$102,51,FALSE),""),"")</f>
        <v/>
      </c>
      <c r="F31" s="302"/>
      <c r="G31" s="302"/>
      <c r="H31" s="302"/>
      <c r="I31" s="299" t="str">
        <f>IF($K$31&lt;&gt;"",IF(VLOOKUP('بطاقة تسجيل طالب علم'!$P$8,'ملف طالب علم'!$C$3:$BI$102,53,FALSE)&lt;&gt;"",VLOOKUP('بطاقة تسجيل طالب علم'!$P$8,'ملف طالب علم'!$C$3:$BI$102,53,FALSE),""),"")</f>
        <v/>
      </c>
      <c r="J31" s="299"/>
      <c r="K31" s="299" t="str">
        <f>IF($P$8&lt;&gt;"",IF(VLOOKUP('بطاقة تسجيل طالب علم'!$P$8,'ملف طالب علم'!$C$3:$BI$102,54,FALSE)&lt;&gt;"",VLOOKUP('بطاقة تسجيل طالب علم'!$P$8,'ملف طالب علم'!$C$3:$BI$102,54,FALSE),""),"")</f>
        <v/>
      </c>
      <c r="L31" s="299"/>
      <c r="M31" s="299" t="str">
        <f>IF($P$8&lt;&gt;"",IF(VLOOKUP('بطاقة تسجيل طالب علم'!$P$8,'ملف طالب علم'!$C$3:$BI$102,55,FALSE)&lt;&gt;"",VLOOKUP('بطاقة تسجيل طالب علم'!$P$8,'ملف طالب علم'!$C$3:$BI$102,55,FALSE),""),"")</f>
        <v/>
      </c>
      <c r="N31" s="305"/>
    </row>
    <row r="32" spans="1:15" ht="36" customHeight="1" thickTop="1" x14ac:dyDescent="0.25">
      <c r="A32" s="105"/>
      <c r="B32" s="80"/>
      <c r="C32" s="80"/>
      <c r="D32" s="80"/>
      <c r="E32" s="88"/>
      <c r="F32" s="88"/>
      <c r="G32" s="88"/>
      <c r="H32" s="88"/>
      <c r="I32" s="80"/>
      <c r="J32" s="80"/>
      <c r="K32" s="88"/>
      <c r="L32" s="88"/>
      <c r="M32" s="105"/>
      <c r="N32" s="105"/>
    </row>
    <row r="33" spans="2:14" ht="18.75" x14ac:dyDescent="0.25">
      <c r="B33" s="80"/>
      <c r="C33" s="80"/>
      <c r="D33" s="80"/>
      <c r="E33" s="80"/>
      <c r="F33" s="80"/>
      <c r="G33" s="80"/>
      <c r="H33" s="80"/>
      <c r="I33" s="80"/>
      <c r="J33" s="80"/>
      <c r="K33" s="81"/>
    </row>
    <row r="34" spans="2:14" ht="33.75" customHeight="1" x14ac:dyDescent="0.25">
      <c r="B34" s="80"/>
      <c r="C34" s="214" t="s">
        <v>658</v>
      </c>
      <c r="D34" s="214"/>
      <c r="E34" s="80"/>
      <c r="F34" s="80"/>
      <c r="G34" s="214" t="s">
        <v>668</v>
      </c>
      <c r="H34" s="214"/>
      <c r="I34" s="80"/>
      <c r="J34" s="214" t="s">
        <v>659</v>
      </c>
      <c r="K34" s="214"/>
      <c r="L34" s="214"/>
      <c r="M34" s="214"/>
    </row>
    <row r="35" spans="2:14" ht="30" customHeight="1" x14ac:dyDescent="0.25">
      <c r="B35" s="80"/>
      <c r="C35" s="261" t="s">
        <v>660</v>
      </c>
      <c r="D35" s="261"/>
      <c r="E35" s="261"/>
      <c r="F35" s="80"/>
      <c r="G35" s="80"/>
      <c r="H35" s="80"/>
      <c r="I35" s="80"/>
      <c r="J35" s="261" t="s">
        <v>661</v>
      </c>
      <c r="K35" s="261"/>
      <c r="L35" s="261"/>
      <c r="M35" s="261"/>
    </row>
    <row r="36" spans="2:14" ht="18.75" x14ac:dyDescent="0.25">
      <c r="B36" s="80"/>
      <c r="C36" s="80"/>
      <c r="D36" s="80"/>
      <c r="E36" s="80"/>
      <c r="F36" s="80"/>
      <c r="G36" s="80"/>
      <c r="H36" s="80"/>
      <c r="I36" s="80"/>
      <c r="J36" s="80"/>
      <c r="K36" s="81"/>
    </row>
    <row r="37" spans="2:14" ht="34.5" customHeight="1" thickBot="1" x14ac:dyDescent="0.3">
      <c r="B37" s="139" t="s">
        <v>662</v>
      </c>
      <c r="C37" s="80"/>
      <c r="D37" s="80"/>
      <c r="E37" s="80"/>
      <c r="F37" s="80"/>
      <c r="G37" s="80"/>
      <c r="H37" s="80"/>
      <c r="I37" s="80"/>
      <c r="J37" s="80"/>
      <c r="K37" s="81"/>
    </row>
    <row r="38" spans="2:14" ht="37.5" customHeight="1" x14ac:dyDescent="0.25">
      <c r="B38" s="140" t="s">
        <v>663</v>
      </c>
      <c r="C38" s="141" t="s">
        <v>664</v>
      </c>
      <c r="D38" s="215" t="s">
        <v>665</v>
      </c>
      <c r="E38" s="215"/>
      <c r="F38" s="215"/>
      <c r="G38" s="215"/>
      <c r="H38" s="215"/>
      <c r="I38" s="215"/>
      <c r="J38" s="215" t="s">
        <v>666</v>
      </c>
      <c r="K38" s="215"/>
      <c r="L38" s="215" t="s">
        <v>667</v>
      </c>
      <c r="M38" s="216"/>
    </row>
    <row r="39" spans="2:14" ht="63.75" customHeight="1" thickBot="1" x14ac:dyDescent="0.3">
      <c r="B39" s="142"/>
      <c r="C39" s="143"/>
      <c r="D39" s="222"/>
      <c r="E39" s="222"/>
      <c r="F39" s="222"/>
      <c r="G39" s="222"/>
      <c r="H39" s="222"/>
      <c r="I39" s="222"/>
      <c r="J39" s="222"/>
      <c r="K39" s="222"/>
      <c r="L39" s="300"/>
      <c r="M39" s="301"/>
    </row>
    <row r="40" spans="2:14" ht="27.75" customHeight="1" x14ac:dyDescent="0.25">
      <c r="B40" s="80"/>
      <c r="C40" s="80"/>
      <c r="D40" s="80"/>
      <c r="E40" s="80"/>
      <c r="F40" s="80"/>
      <c r="G40" s="80"/>
      <c r="H40" s="80"/>
      <c r="I40" s="80"/>
      <c r="J40" s="80"/>
      <c r="K40" s="81"/>
    </row>
    <row r="41" spans="2:14" ht="25.5" customHeight="1" thickBot="1" x14ac:dyDescent="0.3">
      <c r="B41" s="80"/>
      <c r="C41" s="80"/>
      <c r="D41" s="80"/>
      <c r="E41" s="80"/>
      <c r="F41" s="80"/>
      <c r="G41" s="80"/>
      <c r="H41" s="80"/>
      <c r="I41" s="80"/>
      <c r="J41" s="80"/>
      <c r="K41" s="81"/>
    </row>
    <row r="42" spans="2:14" ht="28.5" customHeight="1" x14ac:dyDescent="0.25">
      <c r="B42" s="144" t="s">
        <v>669</v>
      </c>
      <c r="C42" s="106"/>
      <c r="D42" s="100"/>
      <c r="E42" s="100"/>
      <c r="F42" s="100"/>
      <c r="G42" s="100"/>
      <c r="H42" s="100"/>
      <c r="I42" s="100"/>
      <c r="J42" s="101"/>
      <c r="K42" s="102"/>
      <c r="L42" s="103"/>
    </row>
    <row r="43" spans="2:14" ht="24.75" customHeight="1" x14ac:dyDescent="0.25">
      <c r="B43" s="253" t="s">
        <v>670</v>
      </c>
      <c r="C43" s="254"/>
      <c r="D43" s="254"/>
      <c r="E43" s="145"/>
      <c r="F43" s="254" t="s">
        <v>671</v>
      </c>
      <c r="G43" s="254"/>
      <c r="H43" s="145"/>
      <c r="I43" s="254" t="s">
        <v>672</v>
      </c>
      <c r="J43" s="254"/>
      <c r="K43" s="254"/>
      <c r="L43" s="146"/>
    </row>
    <row r="44" spans="2:14" ht="23.25" x14ac:dyDescent="0.25">
      <c r="B44" s="147"/>
      <c r="C44" s="145"/>
      <c r="D44" s="145"/>
      <c r="E44" s="145"/>
      <c r="F44" s="145"/>
      <c r="G44" s="145"/>
      <c r="H44" s="145"/>
      <c r="I44" s="145"/>
      <c r="J44" s="148"/>
      <c r="K44" s="149"/>
      <c r="L44" s="150"/>
    </row>
    <row r="45" spans="2:14" ht="58.5" customHeight="1" thickBot="1" x14ac:dyDescent="0.3">
      <c r="B45" s="255" t="s">
        <v>673</v>
      </c>
      <c r="C45" s="256"/>
      <c r="D45" s="256"/>
      <c r="E45" s="256"/>
      <c r="F45" s="151"/>
      <c r="G45" s="152"/>
      <c r="H45" s="152"/>
      <c r="I45" s="257" t="s">
        <v>674</v>
      </c>
      <c r="J45" s="257"/>
      <c r="K45" s="257"/>
      <c r="L45" s="258"/>
      <c r="N45" s="99"/>
    </row>
    <row r="46" spans="2:14" ht="18.75" x14ac:dyDescent="0.25">
      <c r="B46" s="80"/>
      <c r="C46" s="80"/>
      <c r="D46" s="80"/>
      <c r="E46" s="80"/>
      <c r="F46" s="80"/>
      <c r="G46" s="80"/>
      <c r="H46" s="80"/>
      <c r="I46" s="80"/>
      <c r="J46" s="80"/>
      <c r="K46" s="81"/>
    </row>
    <row r="47" spans="2:14" ht="18.75" x14ac:dyDescent="0.25">
      <c r="B47" s="80"/>
      <c r="C47" s="80"/>
      <c r="D47" s="80"/>
      <c r="E47" s="80"/>
      <c r="F47" s="80"/>
      <c r="G47" s="80"/>
      <c r="H47" s="80"/>
      <c r="I47" s="80"/>
      <c r="J47" s="80"/>
      <c r="K47" s="81"/>
    </row>
    <row r="48" spans="2:14" ht="18.75" x14ac:dyDescent="0.25">
      <c r="B48" s="80"/>
      <c r="C48" s="80"/>
      <c r="D48" s="80"/>
      <c r="E48" s="80"/>
      <c r="F48" s="80"/>
      <c r="G48" s="80"/>
      <c r="H48" s="80"/>
      <c r="I48" s="80"/>
      <c r="J48" s="80"/>
      <c r="K48" s="81"/>
    </row>
    <row r="49" spans="2:11" ht="18.75" x14ac:dyDescent="0.25">
      <c r="B49" s="80"/>
      <c r="C49" s="80"/>
      <c r="D49" s="80"/>
      <c r="E49" s="80"/>
      <c r="F49" s="80"/>
      <c r="G49" s="80"/>
      <c r="H49" s="80"/>
      <c r="I49" s="80"/>
      <c r="J49" s="80"/>
      <c r="K49" s="81"/>
    </row>
    <row r="50" spans="2:11" x14ac:dyDescent="0.25">
      <c r="B50" s="81"/>
      <c r="C50" s="81"/>
      <c r="D50" s="81"/>
      <c r="E50" s="81"/>
      <c r="F50" s="81"/>
      <c r="G50" s="81"/>
      <c r="H50" s="81"/>
      <c r="I50" s="81"/>
      <c r="J50" s="81"/>
      <c r="K50" s="81"/>
    </row>
    <row r="51" spans="2:11" x14ac:dyDescent="0.25">
      <c r="B51" s="81"/>
      <c r="C51" s="81"/>
      <c r="D51" s="81"/>
      <c r="E51" s="81"/>
      <c r="F51" s="81"/>
      <c r="G51" s="81"/>
      <c r="H51" s="81"/>
      <c r="I51" s="81"/>
      <c r="J51" s="81"/>
      <c r="K51" s="81"/>
    </row>
  </sheetData>
  <mergeCells count="87">
    <mergeCell ref="K15:L15"/>
    <mergeCell ref="D15:E15"/>
    <mergeCell ref="B17:C17"/>
    <mergeCell ref="D17:E17"/>
    <mergeCell ref="C28:D28"/>
    <mergeCell ref="C29:D29"/>
    <mergeCell ref="C30:D30"/>
    <mergeCell ref="C31:D31"/>
    <mergeCell ref="I26:J26"/>
    <mergeCell ref="I27:J27"/>
    <mergeCell ref="I28:J28"/>
    <mergeCell ref="I29:J29"/>
    <mergeCell ref="I30:J30"/>
    <mergeCell ref="I31:J31"/>
    <mergeCell ref="P6:Q7"/>
    <mergeCell ref="A24:A25"/>
    <mergeCell ref="I19:J19"/>
    <mergeCell ref="E22:J22"/>
    <mergeCell ref="I14:J14"/>
    <mergeCell ref="J17:N17"/>
    <mergeCell ref="B19:C19"/>
    <mergeCell ref="K19:M19"/>
    <mergeCell ref="B24:B25"/>
    <mergeCell ref="E24:H25"/>
    <mergeCell ref="K24:L25"/>
    <mergeCell ref="M24:N25"/>
    <mergeCell ref="C24:D24"/>
    <mergeCell ref="I24:J24"/>
    <mergeCell ref="B15:C15"/>
    <mergeCell ref="H15:J15"/>
    <mergeCell ref="I5:K5"/>
    <mergeCell ref="L5:N5"/>
    <mergeCell ref="B2:D2"/>
    <mergeCell ref="B3:E3"/>
    <mergeCell ref="B4:E4"/>
    <mergeCell ref="L2:M2"/>
    <mergeCell ref="L4:N4"/>
    <mergeCell ref="L3:N3"/>
    <mergeCell ref="G9:H9"/>
    <mergeCell ref="B12:C12"/>
    <mergeCell ref="I12:J12"/>
    <mergeCell ref="B14:C14"/>
    <mergeCell ref="K12:N12"/>
    <mergeCell ref="K14:N14"/>
    <mergeCell ref="C34:D34"/>
    <mergeCell ref="J34:M34"/>
    <mergeCell ref="G34:H34"/>
    <mergeCell ref="E31:H31"/>
    <mergeCell ref="K26:L26"/>
    <mergeCell ref="M26:N26"/>
    <mergeCell ref="E28:H28"/>
    <mergeCell ref="E29:H29"/>
    <mergeCell ref="E30:H30"/>
    <mergeCell ref="M27:N27"/>
    <mergeCell ref="M28:N28"/>
    <mergeCell ref="M29:N29"/>
    <mergeCell ref="M30:N30"/>
    <mergeCell ref="M31:N31"/>
    <mergeCell ref="C26:D26"/>
    <mergeCell ref="C27:D27"/>
    <mergeCell ref="B45:E45"/>
    <mergeCell ref="B43:D43"/>
    <mergeCell ref="F43:G43"/>
    <mergeCell ref="D38:I38"/>
    <mergeCell ref="D39:I39"/>
    <mergeCell ref="I43:K43"/>
    <mergeCell ref="I45:L45"/>
    <mergeCell ref="J38:K38"/>
    <mergeCell ref="L38:M38"/>
    <mergeCell ref="J39:K39"/>
    <mergeCell ref="L39:M39"/>
    <mergeCell ref="C35:E35"/>
    <mergeCell ref="J3:K3"/>
    <mergeCell ref="J4:K4"/>
    <mergeCell ref="J2:K2"/>
    <mergeCell ref="E26:H26"/>
    <mergeCell ref="K28:L28"/>
    <mergeCell ref="K29:L29"/>
    <mergeCell ref="E7:I7"/>
    <mergeCell ref="D12:H12"/>
    <mergeCell ref="D14:H14"/>
    <mergeCell ref="D19:H19"/>
    <mergeCell ref="K27:L27"/>
    <mergeCell ref="E27:H27"/>
    <mergeCell ref="K30:L30"/>
    <mergeCell ref="K31:L31"/>
    <mergeCell ref="J35:M35"/>
  </mergeCells>
  <printOptions horizontalCentered="1"/>
  <pageMargins left="0" right="0" top="0.74803149606299213" bottom="0.74803149606299213" header="0.31496062992125984" footer="0.31496062992125984"/>
  <pageSetup paperSize="9" scale="48" orientation="portrait" r:id="rId1"/>
  <colBreaks count="1" manualBreakCount="1">
    <brk id="14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كشف رمضان</vt:lpstr>
      <vt:lpstr>أيتام</vt:lpstr>
      <vt:lpstr>استمارة اسرة أيتام</vt:lpstr>
      <vt:lpstr>بحث حالة أيتام</vt:lpstr>
      <vt:lpstr>ملف طالب علم</vt:lpstr>
      <vt:lpstr>بطاقة تسجيل طالب علم</vt:lpstr>
      <vt:lpstr>'استمارة اسرة أيتام'!Print_Area</vt:lpstr>
      <vt:lpstr>'بحث حالة أيتام'!Print_Area</vt:lpstr>
      <vt:lpstr>'بطاقة تسجيل طالب علم'!Print_Area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2018-11-05T18:31:48Z</dcterms:modified>
</cp:coreProperties>
</file>