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ad\Downloads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 l="1"/>
  <c r="N3" i="1" s="1"/>
  <c r="M4" i="1" l="1"/>
  <c r="N4" i="1" s="1"/>
  <c r="M5" i="1" l="1"/>
  <c r="N5" i="1" s="1"/>
  <c r="M6" i="1" l="1"/>
  <c r="M7" i="1" l="1"/>
  <c r="N7" i="1" s="1"/>
  <c r="N6" i="1"/>
  <c r="M8" i="1" l="1"/>
  <c r="N8" i="1" s="1"/>
  <c r="M9" i="1" l="1"/>
  <c r="N9" i="1" s="1"/>
  <c r="M10" i="1" l="1"/>
  <c r="N10" i="1" s="1"/>
  <c r="M11" i="1" l="1"/>
  <c r="N11" i="1" s="1"/>
  <c r="M12" i="1" l="1"/>
  <c r="N12" i="1" s="1"/>
  <c r="M13" i="1" l="1"/>
  <c r="N13" i="1" s="1"/>
  <c r="N14" i="1" s="1"/>
  <c r="C3" i="1" s="1"/>
  <c r="D3" i="1" l="1"/>
  <c r="B4" i="1" l="1"/>
  <c r="Q3" i="1" s="1"/>
  <c r="R3" i="1" s="1"/>
  <c r="Q4" i="1" l="1"/>
  <c r="R4" i="1" s="1"/>
  <c r="Q5" i="1" l="1"/>
  <c r="R5" i="1" s="1"/>
  <c r="Q6" i="1" l="1"/>
  <c r="R6" i="1" s="1"/>
  <c r="Q7" i="1" l="1"/>
  <c r="R7" i="1" s="1"/>
  <c r="Q8" i="1" l="1"/>
  <c r="R8" i="1" s="1"/>
  <c r="Q9" i="1" l="1"/>
  <c r="R9" i="1" s="1"/>
  <c r="Q10" i="1" l="1"/>
  <c r="R10" i="1" s="1"/>
  <c r="Q11" i="1" l="1"/>
  <c r="R11" i="1" s="1"/>
  <c r="Q12" i="1" l="1"/>
  <c r="R12" i="1" s="1"/>
  <c r="Q13" i="1" l="1"/>
  <c r="R13" i="1" l="1"/>
  <c r="R14" i="1" s="1"/>
  <c r="C4" i="1" l="1"/>
  <c r="D4" i="1" s="1"/>
  <c r="B5" i="1" s="1"/>
  <c r="U3" i="1" l="1"/>
  <c r="V3" i="1" l="1"/>
  <c r="U4" i="1"/>
  <c r="V4" i="1" l="1"/>
  <c r="U5" i="1"/>
  <c r="V5" i="1" l="1"/>
  <c r="U6" i="1"/>
  <c r="V6" i="1" l="1"/>
  <c r="U7" i="1"/>
  <c r="U8" i="1" l="1"/>
  <c r="V7" i="1"/>
  <c r="V8" i="1" l="1"/>
  <c r="U9" i="1"/>
  <c r="V9" i="1" l="1"/>
  <c r="U10" i="1"/>
  <c r="V10" i="1" l="1"/>
  <c r="U11" i="1"/>
  <c r="U12" i="1" l="1"/>
  <c r="V11" i="1"/>
  <c r="U13" i="1" l="1"/>
  <c r="V13" i="1" s="1"/>
  <c r="V12" i="1"/>
  <c r="V14" i="1" l="1"/>
  <c r="C5" i="1" s="1"/>
  <c r="D5" i="1" s="1"/>
  <c r="B6" i="1" s="1"/>
  <c r="Y3" i="1" s="1"/>
  <c r="Z3" i="1" l="1"/>
  <c r="Y4" i="1"/>
  <c r="Z4" i="1" l="1"/>
  <c r="Y5" i="1"/>
  <c r="Z5" i="1" l="1"/>
  <c r="Y6" i="1"/>
  <c r="Z6" i="1" l="1"/>
  <c r="Y7" i="1"/>
  <c r="Z7" i="1" l="1"/>
  <c r="Y8" i="1"/>
  <c r="Y9" i="1" l="1"/>
  <c r="Z8" i="1"/>
  <c r="Z9" i="1" l="1"/>
  <c r="Y10" i="1"/>
  <c r="Y11" i="1" l="1"/>
  <c r="Z10" i="1"/>
  <c r="Y12" i="1" l="1"/>
  <c r="Z11" i="1"/>
  <c r="Z12" i="1" l="1"/>
  <c r="Y13" i="1"/>
  <c r="Z13" i="1" s="1"/>
  <c r="Z14" i="1" l="1"/>
  <c r="C6" i="1" s="1"/>
  <c r="D6" i="1" s="1"/>
  <c r="B7" i="1" s="1"/>
  <c r="AC3" i="1" l="1"/>
  <c r="AG3" i="1"/>
  <c r="AH3" i="1" l="1"/>
  <c r="AG4" i="1"/>
  <c r="AD3" i="1"/>
  <c r="AC4" i="1"/>
  <c r="AD4" i="1" l="1"/>
  <c r="AC5" i="1"/>
  <c r="AG5" i="1"/>
  <c r="AH4" i="1"/>
  <c r="AH5" i="1" l="1"/>
  <c r="AG6" i="1"/>
  <c r="AC6" i="1"/>
  <c r="AD5" i="1"/>
  <c r="AC7" i="1" l="1"/>
  <c r="AD6" i="1"/>
  <c r="AH6" i="1"/>
  <c r="AG7" i="1"/>
  <c r="AG8" i="1" l="1"/>
  <c r="AH7" i="1"/>
  <c r="AC8" i="1"/>
  <c r="AD7" i="1"/>
  <c r="AC9" i="1" l="1"/>
  <c r="AD8" i="1"/>
  <c r="AG9" i="1"/>
  <c r="AH8" i="1"/>
  <c r="AH9" i="1" l="1"/>
  <c r="AG10" i="1"/>
  <c r="AC10" i="1"/>
  <c r="AD9" i="1"/>
  <c r="AD10" i="1" l="1"/>
  <c r="AC11" i="1"/>
  <c r="AG11" i="1"/>
  <c r="AH10" i="1"/>
  <c r="AG12" i="1" l="1"/>
  <c r="AH11" i="1"/>
  <c r="AD11" i="1"/>
  <c r="AC12" i="1"/>
  <c r="AD12" i="1" l="1"/>
  <c r="AC13" i="1"/>
  <c r="AD13" i="1" s="1"/>
  <c r="AH12" i="1"/>
  <c r="AG13" i="1"/>
  <c r="AH13" i="1" s="1"/>
  <c r="AH14" i="1" s="1"/>
  <c r="C8" i="1" s="1"/>
  <c r="AD14" i="1" l="1"/>
  <c r="C7" i="1" s="1"/>
  <c r="D7" i="1" s="1"/>
  <c r="B8" i="1" s="1"/>
  <c r="D8" i="1" s="1"/>
</calcChain>
</file>

<file path=xl/sharedStrings.xml><?xml version="1.0" encoding="utf-8"?>
<sst xmlns="http://schemas.openxmlformats.org/spreadsheetml/2006/main" count="103" uniqueCount="22">
  <si>
    <t>التاريخ</t>
  </si>
  <si>
    <t xml:space="preserve">المبلغ </t>
  </si>
  <si>
    <t>الفائدة السنوية</t>
  </si>
  <si>
    <t>المبلغ بعد الفائدة</t>
  </si>
  <si>
    <t>الملاحظات</t>
  </si>
  <si>
    <t>الفائدة تحتسب لمدة سنة واحدة مثلا اول تسعة اشهر من عام 2015 كانت 6% والثلاثة الاخيرة 3% وفي عام 2016 كانت الفائدة 2% .... وهكذا علما ان المبلغ في 2016 هو المبلغ بعد الفائدة في نهاية عام 2015</t>
  </si>
  <si>
    <t xml:space="preserve">يناير </t>
  </si>
  <si>
    <t>فبراير</t>
  </si>
  <si>
    <t xml:space="preserve">مارس </t>
  </si>
  <si>
    <t>ابريل</t>
  </si>
  <si>
    <t>مايو</t>
  </si>
  <si>
    <t>يونيو</t>
  </si>
  <si>
    <t>يوليو</t>
  </si>
  <si>
    <t>اغسطس</t>
  </si>
  <si>
    <t>سبتمبر</t>
  </si>
  <si>
    <t>نوفمبر</t>
  </si>
  <si>
    <t>ديسمبر</t>
  </si>
  <si>
    <t xml:space="preserve">الشهر </t>
  </si>
  <si>
    <t xml:space="preserve">معدل الفائدة </t>
  </si>
  <si>
    <t>المبلغ</t>
  </si>
  <si>
    <t>الفائدة الشهرية</t>
  </si>
  <si>
    <t>اللى لون بنى فقط هو اللى تكتب فيه الباقى النواتج هتظهر تلقائى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</si>
</sst>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1" xfId="0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9" fontId="0" fillId="6" borderId="1" xfId="0" applyNumberForma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4" fontId="1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rightToLeft="1" tabSelected="1" workbookViewId="0">
      <selection activeCell="I17" sqref="I17"/>
    </sheetView>
  </sheetViews>
  <sheetFormatPr defaultRowHeight="15"/>
  <cols>
    <col min="1" max="1" width="12.7109375" customWidth="1"/>
    <col min="3" max="3" width="11" customWidth="1"/>
    <col min="4" max="4" width="13.42578125" customWidth="1"/>
    <col min="5" max="6" width="10.7109375" bestFit="1" customWidth="1"/>
    <col min="9" max="9" width="10.7109375" bestFit="1" customWidth="1"/>
    <col min="13" max="13" width="12.28515625" bestFit="1" customWidth="1"/>
    <col min="14" max="14" width="12.140625" bestFit="1" customWidth="1"/>
  </cols>
  <sheetData>
    <row r="1" spans="1:34">
      <c r="K1" s="17">
        <v>2015</v>
      </c>
      <c r="L1" s="18"/>
      <c r="M1" s="18"/>
      <c r="N1" s="19"/>
      <c r="O1" s="17">
        <v>2016</v>
      </c>
      <c r="P1" s="18"/>
      <c r="Q1" s="18"/>
      <c r="R1" s="19"/>
      <c r="S1" s="17">
        <v>2017</v>
      </c>
      <c r="T1" s="18"/>
      <c r="U1" s="18"/>
      <c r="V1" s="19"/>
      <c r="W1" s="17">
        <v>2018</v>
      </c>
      <c r="X1" s="18"/>
      <c r="Y1" s="18"/>
      <c r="Z1" s="19"/>
      <c r="AA1" s="17">
        <v>2019</v>
      </c>
      <c r="AB1" s="18"/>
      <c r="AC1" s="18"/>
      <c r="AD1" s="19"/>
      <c r="AE1" s="17">
        <v>2020</v>
      </c>
      <c r="AF1" s="18"/>
      <c r="AG1" s="18"/>
      <c r="AH1" s="19"/>
    </row>
    <row r="2" spans="1:34" ht="15.75">
      <c r="A2" s="1" t="s">
        <v>0</v>
      </c>
      <c r="B2" s="1" t="s">
        <v>1</v>
      </c>
      <c r="C2" s="1" t="s">
        <v>2</v>
      </c>
      <c r="D2" s="1" t="s">
        <v>3</v>
      </c>
      <c r="E2" s="22" t="s">
        <v>4</v>
      </c>
      <c r="F2" s="23"/>
      <c r="G2" s="23"/>
      <c r="H2" s="23"/>
      <c r="K2" s="5" t="s">
        <v>17</v>
      </c>
      <c r="L2" s="5" t="s">
        <v>18</v>
      </c>
      <c r="M2" s="6" t="s">
        <v>19</v>
      </c>
      <c r="N2" s="6" t="s">
        <v>20</v>
      </c>
      <c r="O2" s="5" t="s">
        <v>17</v>
      </c>
      <c r="P2" s="5" t="s">
        <v>18</v>
      </c>
      <c r="Q2" s="6" t="s">
        <v>19</v>
      </c>
      <c r="R2" s="6" t="s">
        <v>20</v>
      </c>
      <c r="S2" s="5" t="s">
        <v>17</v>
      </c>
      <c r="T2" s="5" t="s">
        <v>18</v>
      </c>
      <c r="U2" s="6" t="s">
        <v>19</v>
      </c>
      <c r="V2" s="6" t="s">
        <v>20</v>
      </c>
      <c r="W2" s="5" t="s">
        <v>17</v>
      </c>
      <c r="X2" s="5" t="s">
        <v>18</v>
      </c>
      <c r="Y2" s="6" t="s">
        <v>19</v>
      </c>
      <c r="Z2" s="6" t="s">
        <v>20</v>
      </c>
      <c r="AA2" s="5" t="s">
        <v>17</v>
      </c>
      <c r="AB2" s="5" t="s">
        <v>18</v>
      </c>
      <c r="AC2" s="6" t="s">
        <v>19</v>
      </c>
      <c r="AD2" s="6" t="s">
        <v>20</v>
      </c>
      <c r="AE2" s="5" t="s">
        <v>17</v>
      </c>
      <c r="AF2" s="5" t="s">
        <v>18</v>
      </c>
      <c r="AG2" s="6" t="s">
        <v>19</v>
      </c>
      <c r="AH2" s="6" t="s">
        <v>20</v>
      </c>
    </row>
    <row r="3" spans="1:34">
      <c r="A3" s="13">
        <v>42369</v>
      </c>
      <c r="B3" s="14">
        <v>60666</v>
      </c>
      <c r="C3" s="12">
        <f>INDEX($K$1:$AH$14,14,MATCH(YEAR(A3),$K$1:$AH$1,0)+3)</f>
        <v>34579.619999999995</v>
      </c>
      <c r="D3" s="12">
        <f>IF(OR(B3="",C3=""),"",B3+C3)</f>
        <v>95245.62</v>
      </c>
      <c r="E3" s="24" t="s">
        <v>5</v>
      </c>
      <c r="F3" s="25"/>
      <c r="G3" s="25"/>
      <c r="H3" s="25"/>
      <c r="K3" s="4" t="s">
        <v>6</v>
      </c>
      <c r="L3" s="10">
        <v>0.06</v>
      </c>
      <c r="M3" s="8">
        <f>VLOOKUP(DATE(K1,12,31),$A$2:$D$7,2)</f>
        <v>60666</v>
      </c>
      <c r="N3" s="7">
        <f>IF(OR(L3="",M3=""),"",M3*L3)</f>
        <v>3639.96</v>
      </c>
      <c r="O3" s="4" t="s">
        <v>6</v>
      </c>
      <c r="P3" s="10">
        <v>0.02</v>
      </c>
      <c r="Q3" s="8">
        <f>VLOOKUP(DATE(O1,12,31),$A$2:$D$7,2)</f>
        <v>95245.62</v>
      </c>
      <c r="R3" s="7">
        <f>IF(OR(P3="",Q3=""),"",Q3*P3)</f>
        <v>1904.9123999999999</v>
      </c>
      <c r="S3" s="4" t="s">
        <v>6</v>
      </c>
      <c r="T3" s="10">
        <v>0.06</v>
      </c>
      <c r="U3" s="8">
        <f>VLOOKUP(DATE(S1,12,31),$A$2:$D$7,2)</f>
        <v>116199.65639999999</v>
      </c>
      <c r="V3" s="7">
        <f>IF(OR(T3="",U3=""),"",U3*T3)</f>
        <v>6971.9793839999993</v>
      </c>
      <c r="W3" s="4" t="s">
        <v>6</v>
      </c>
      <c r="X3" s="10">
        <v>0.06</v>
      </c>
      <c r="Y3" s="8">
        <f>VLOOKUP(DATE(W1,12,31),$A$2:$D$7,2)</f>
        <v>182433.460548</v>
      </c>
      <c r="Z3" s="7">
        <f>IF(OR(X3="",Y3=""),"",Y3*X3)</f>
        <v>10946.007632880001</v>
      </c>
      <c r="AA3" s="4" t="s">
        <v>6</v>
      </c>
      <c r="AB3" s="10">
        <v>0.06</v>
      </c>
      <c r="AC3" s="8">
        <f>VLOOKUP(DATE(AA1,12,31),$A$2:$D$7,2)</f>
        <v>286420.53306036</v>
      </c>
      <c r="AD3" s="7">
        <f>IF(OR(AB3="",AC3=""),"",AC3*AB3)</f>
        <v>17185.231983621601</v>
      </c>
      <c r="AE3" s="4" t="s">
        <v>6</v>
      </c>
      <c r="AF3" s="10">
        <v>0.06</v>
      </c>
      <c r="AG3" s="8">
        <f>VLOOKUP(DATE(AE1,12,31),$A$2:$D$7,2)</f>
        <v>286420.53306036</v>
      </c>
      <c r="AH3" s="7">
        <f>IF(OR(AF3="",AG3=""),"",AG3*AF3)</f>
        <v>17185.231983621601</v>
      </c>
    </row>
    <row r="4" spans="1:34">
      <c r="A4" s="13">
        <v>42735</v>
      </c>
      <c r="B4" s="11">
        <f>D3</f>
        <v>95245.62</v>
      </c>
      <c r="C4" s="12">
        <f>INDEX($K$1:$AH$14,14,MATCH(YEAR(A4),$K$1:$AH$1,0)+3)</f>
        <v>20954.036400000001</v>
      </c>
      <c r="D4" s="12">
        <f t="shared" ref="D4:D7" si="0">IF(OR(B4="",C4=""),"",B4+C4)</f>
        <v>116199.65639999999</v>
      </c>
      <c r="E4" s="24"/>
      <c r="F4" s="25"/>
      <c r="G4" s="25"/>
      <c r="H4" s="25"/>
      <c r="K4" s="4" t="s">
        <v>7</v>
      </c>
      <c r="L4" s="10">
        <v>0.06</v>
      </c>
      <c r="M4" s="7">
        <f>IF(M3="","",M3)</f>
        <v>60666</v>
      </c>
      <c r="N4" s="7">
        <f t="shared" ref="N4:N13" si="1">IF(OR(L4="",M4=""),"",M4*L4)</f>
        <v>3639.96</v>
      </c>
      <c r="O4" s="4" t="s">
        <v>7</v>
      </c>
      <c r="P4" s="10">
        <v>0.02</v>
      </c>
      <c r="Q4" s="7">
        <f>IF(Q3="","",Q3)</f>
        <v>95245.62</v>
      </c>
      <c r="R4" s="7">
        <f t="shared" ref="R4:R13" si="2">IF(OR(P4="",Q4=""),"",Q4*P4)</f>
        <v>1904.9123999999999</v>
      </c>
      <c r="S4" s="4" t="s">
        <v>7</v>
      </c>
      <c r="T4" s="10">
        <v>0.06</v>
      </c>
      <c r="U4" s="7">
        <f>IF(U3="","",U3)</f>
        <v>116199.65639999999</v>
      </c>
      <c r="V4" s="7">
        <f t="shared" ref="V4:V13" si="3">IF(OR(T4="",U4=""),"",U4*T4)</f>
        <v>6971.9793839999993</v>
      </c>
      <c r="W4" s="4" t="s">
        <v>7</v>
      </c>
      <c r="X4" s="10">
        <v>0.06</v>
      </c>
      <c r="Y4" s="7">
        <f>IF(Y3="","",Y3)</f>
        <v>182433.460548</v>
      </c>
      <c r="Z4" s="7">
        <f t="shared" ref="Z4:Z13" si="4">IF(OR(X4="",Y4=""),"",Y4*X4)</f>
        <v>10946.007632880001</v>
      </c>
      <c r="AA4" s="4" t="s">
        <v>7</v>
      </c>
      <c r="AB4" s="10">
        <v>0.06</v>
      </c>
      <c r="AC4" s="7">
        <f>IF(AC3="","",AC3)</f>
        <v>286420.53306036</v>
      </c>
      <c r="AD4" s="7">
        <f t="shared" ref="AD4:AD13" si="5">IF(OR(AB4="",AC4=""),"",AC4*AB4)</f>
        <v>17185.231983621601</v>
      </c>
      <c r="AE4" s="4" t="s">
        <v>7</v>
      </c>
      <c r="AF4" s="10">
        <v>0.06</v>
      </c>
      <c r="AG4" s="7">
        <f>IF(AG3="","",AG3)</f>
        <v>286420.53306036</v>
      </c>
      <c r="AH4" s="7">
        <f t="shared" ref="AH4:AH13" si="6">IF(OR(AF4="",AG4=""),"",AG4*AF4)</f>
        <v>17185.231983621601</v>
      </c>
    </row>
    <row r="5" spans="1:34">
      <c r="A5" s="13">
        <v>43100</v>
      </c>
      <c r="B5" s="11">
        <f t="shared" ref="B5:B7" si="7">D4</f>
        <v>116199.65639999999</v>
      </c>
      <c r="C5" s="12">
        <f t="shared" ref="C5:C7" si="8">INDEX($K$1:$AH$14,14,MATCH(YEAR(A5),$K$1:$AH$1,0)+3)</f>
        <v>66233.804147999996</v>
      </c>
      <c r="D5" s="12">
        <f t="shared" si="0"/>
        <v>182433.460548</v>
      </c>
      <c r="E5" s="24"/>
      <c r="F5" s="25"/>
      <c r="G5" s="25"/>
      <c r="H5" s="25"/>
      <c r="K5" s="4" t="s">
        <v>8</v>
      </c>
      <c r="L5" s="10">
        <v>0.06</v>
      </c>
      <c r="M5" s="7">
        <f>IF(M4="","",M4)</f>
        <v>60666</v>
      </c>
      <c r="N5" s="7">
        <f t="shared" si="1"/>
        <v>3639.96</v>
      </c>
      <c r="O5" s="4" t="s">
        <v>8</v>
      </c>
      <c r="P5" s="10">
        <v>0.02</v>
      </c>
      <c r="Q5" s="7">
        <f>IF(Q4="","",Q4)</f>
        <v>95245.62</v>
      </c>
      <c r="R5" s="7">
        <f t="shared" si="2"/>
        <v>1904.9123999999999</v>
      </c>
      <c r="S5" s="4" t="s">
        <v>8</v>
      </c>
      <c r="T5" s="10">
        <v>0.06</v>
      </c>
      <c r="U5" s="7">
        <f>IF(U4="","",U4)</f>
        <v>116199.65639999999</v>
      </c>
      <c r="V5" s="7">
        <f t="shared" si="3"/>
        <v>6971.9793839999993</v>
      </c>
      <c r="W5" s="4" t="s">
        <v>8</v>
      </c>
      <c r="X5" s="10">
        <v>0.06</v>
      </c>
      <c r="Y5" s="7">
        <f>IF(Y4="","",Y4)</f>
        <v>182433.460548</v>
      </c>
      <c r="Z5" s="7">
        <f t="shared" si="4"/>
        <v>10946.007632880001</v>
      </c>
      <c r="AA5" s="4" t="s">
        <v>8</v>
      </c>
      <c r="AB5" s="10">
        <v>0.06</v>
      </c>
      <c r="AC5" s="7">
        <f>IF(AC4="","",AC4)</f>
        <v>286420.53306036</v>
      </c>
      <c r="AD5" s="7">
        <f t="shared" si="5"/>
        <v>17185.231983621601</v>
      </c>
      <c r="AE5" s="4" t="s">
        <v>8</v>
      </c>
      <c r="AF5" s="10">
        <v>0.06</v>
      </c>
      <c r="AG5" s="7">
        <f>IF(AG4="","",AG4)</f>
        <v>286420.53306036</v>
      </c>
      <c r="AH5" s="7">
        <f t="shared" si="6"/>
        <v>17185.231983621601</v>
      </c>
    </row>
    <row r="6" spans="1:34">
      <c r="A6" s="13">
        <v>43465</v>
      </c>
      <c r="B6" s="11">
        <f t="shared" si="7"/>
        <v>182433.460548</v>
      </c>
      <c r="C6" s="12">
        <f t="shared" si="8"/>
        <v>103987.07251236003</v>
      </c>
      <c r="D6" s="12">
        <f t="shared" si="0"/>
        <v>286420.53306036</v>
      </c>
      <c r="E6" s="24"/>
      <c r="F6" s="25"/>
      <c r="G6" s="25"/>
      <c r="H6" s="25"/>
      <c r="K6" s="4" t="s">
        <v>9</v>
      </c>
      <c r="L6" s="10">
        <v>0.06</v>
      </c>
      <c r="M6" s="7">
        <f t="shared" ref="M6:M13" si="9">IF(M5="","",M5)</f>
        <v>60666</v>
      </c>
      <c r="N6" s="7">
        <f t="shared" si="1"/>
        <v>3639.96</v>
      </c>
      <c r="O6" s="4" t="s">
        <v>9</v>
      </c>
      <c r="P6" s="10">
        <v>0.02</v>
      </c>
      <c r="Q6" s="7">
        <f t="shared" ref="Q6:Q13" si="10">IF(Q5="","",Q5)</f>
        <v>95245.62</v>
      </c>
      <c r="R6" s="7">
        <f t="shared" si="2"/>
        <v>1904.9123999999999</v>
      </c>
      <c r="S6" s="4" t="s">
        <v>9</v>
      </c>
      <c r="T6" s="10">
        <v>0.06</v>
      </c>
      <c r="U6" s="7">
        <f t="shared" ref="U6:U13" si="11">IF(U5="","",U5)</f>
        <v>116199.65639999999</v>
      </c>
      <c r="V6" s="7">
        <f t="shared" si="3"/>
        <v>6971.9793839999993</v>
      </c>
      <c r="W6" s="4" t="s">
        <v>9</v>
      </c>
      <c r="X6" s="10">
        <v>0.06</v>
      </c>
      <c r="Y6" s="7">
        <f t="shared" ref="Y6:Y13" si="12">IF(Y5="","",Y5)</f>
        <v>182433.460548</v>
      </c>
      <c r="Z6" s="7">
        <f t="shared" si="4"/>
        <v>10946.007632880001</v>
      </c>
      <c r="AA6" s="4" t="s">
        <v>9</v>
      </c>
      <c r="AB6" s="10">
        <v>0.06</v>
      </c>
      <c r="AC6" s="7">
        <f t="shared" ref="AC6:AC13" si="13">IF(AC5="","",AC5)</f>
        <v>286420.53306036</v>
      </c>
      <c r="AD6" s="7">
        <f t="shared" si="5"/>
        <v>17185.231983621601</v>
      </c>
      <c r="AE6" s="4" t="s">
        <v>9</v>
      </c>
      <c r="AF6" s="10">
        <v>0.06</v>
      </c>
      <c r="AG6" s="7">
        <f t="shared" ref="AG6:AG13" si="14">IF(AG5="","",AG5)</f>
        <v>286420.53306036</v>
      </c>
      <c r="AH6" s="7">
        <f t="shared" si="6"/>
        <v>17185.231983621601</v>
      </c>
    </row>
    <row r="7" spans="1:34">
      <c r="A7" s="13">
        <v>43830</v>
      </c>
      <c r="B7" s="11">
        <f t="shared" si="7"/>
        <v>286420.53306036</v>
      </c>
      <c r="C7" s="12">
        <f t="shared" si="8"/>
        <v>163259.70384440522</v>
      </c>
      <c r="D7" s="12">
        <f t="shared" si="0"/>
        <v>449680.23690476525</v>
      </c>
      <c r="E7" s="24"/>
      <c r="F7" s="25"/>
      <c r="G7" s="25"/>
      <c r="H7" s="25"/>
      <c r="K7" s="4" t="s">
        <v>10</v>
      </c>
      <c r="L7" s="10">
        <v>0.06</v>
      </c>
      <c r="M7" s="7">
        <f t="shared" si="9"/>
        <v>60666</v>
      </c>
      <c r="N7" s="7">
        <f t="shared" si="1"/>
        <v>3639.96</v>
      </c>
      <c r="O7" s="4" t="s">
        <v>10</v>
      </c>
      <c r="P7" s="10">
        <v>0.02</v>
      </c>
      <c r="Q7" s="7">
        <f t="shared" si="10"/>
        <v>95245.62</v>
      </c>
      <c r="R7" s="7">
        <f t="shared" si="2"/>
        <v>1904.9123999999999</v>
      </c>
      <c r="S7" s="4" t="s">
        <v>10</v>
      </c>
      <c r="T7" s="10">
        <v>0.06</v>
      </c>
      <c r="U7" s="7">
        <f t="shared" si="11"/>
        <v>116199.65639999999</v>
      </c>
      <c r="V7" s="7">
        <f t="shared" si="3"/>
        <v>6971.9793839999993</v>
      </c>
      <c r="W7" s="4" t="s">
        <v>10</v>
      </c>
      <c r="X7" s="10">
        <v>0.06</v>
      </c>
      <c r="Y7" s="7">
        <f t="shared" si="12"/>
        <v>182433.460548</v>
      </c>
      <c r="Z7" s="7">
        <f t="shared" si="4"/>
        <v>10946.007632880001</v>
      </c>
      <c r="AA7" s="4" t="s">
        <v>10</v>
      </c>
      <c r="AB7" s="10">
        <v>0.06</v>
      </c>
      <c r="AC7" s="7">
        <f t="shared" si="13"/>
        <v>286420.53306036</v>
      </c>
      <c r="AD7" s="7">
        <f t="shared" si="5"/>
        <v>17185.231983621601</v>
      </c>
      <c r="AE7" s="4" t="s">
        <v>10</v>
      </c>
      <c r="AF7" s="10">
        <v>0.06</v>
      </c>
      <c r="AG7" s="7">
        <f t="shared" si="14"/>
        <v>286420.53306036</v>
      </c>
      <c r="AH7" s="7">
        <f t="shared" si="6"/>
        <v>17185.231983621601</v>
      </c>
    </row>
    <row r="8" spans="1:34">
      <c r="A8" s="13">
        <v>44196</v>
      </c>
      <c r="B8" s="11">
        <f t="shared" ref="B8" si="15">D7</f>
        <v>449680.23690476525</v>
      </c>
      <c r="C8" s="12">
        <f t="shared" ref="C8" si="16">INDEX($K$1:$AH$14,14,MATCH(YEAR(A8),$K$1:$AH$1,0)+3)</f>
        <v>163259.70384440522</v>
      </c>
      <c r="D8" s="12">
        <f t="shared" ref="D8" si="17">IF(OR(B8="",C8=""),"",B8+C8)</f>
        <v>612939.94074917049</v>
      </c>
      <c r="K8" s="4" t="s">
        <v>11</v>
      </c>
      <c r="L8" s="10">
        <v>0.06</v>
      </c>
      <c r="M8" s="7">
        <f t="shared" si="9"/>
        <v>60666</v>
      </c>
      <c r="N8" s="7">
        <f t="shared" si="1"/>
        <v>3639.96</v>
      </c>
      <c r="O8" s="4" t="s">
        <v>11</v>
      </c>
      <c r="P8" s="10">
        <v>0.02</v>
      </c>
      <c r="Q8" s="7">
        <f t="shared" si="10"/>
        <v>95245.62</v>
      </c>
      <c r="R8" s="7">
        <f t="shared" si="2"/>
        <v>1904.9123999999999</v>
      </c>
      <c r="S8" s="4" t="s">
        <v>11</v>
      </c>
      <c r="T8" s="10">
        <v>0.06</v>
      </c>
      <c r="U8" s="7">
        <f t="shared" si="11"/>
        <v>116199.65639999999</v>
      </c>
      <c r="V8" s="7">
        <f t="shared" si="3"/>
        <v>6971.9793839999993</v>
      </c>
      <c r="W8" s="4" t="s">
        <v>11</v>
      </c>
      <c r="X8" s="10">
        <v>0.06</v>
      </c>
      <c r="Y8" s="7">
        <f t="shared" si="12"/>
        <v>182433.460548</v>
      </c>
      <c r="Z8" s="7">
        <f t="shared" si="4"/>
        <v>10946.007632880001</v>
      </c>
      <c r="AA8" s="4" t="s">
        <v>11</v>
      </c>
      <c r="AB8" s="10">
        <v>0.06</v>
      </c>
      <c r="AC8" s="7">
        <f t="shared" si="13"/>
        <v>286420.53306036</v>
      </c>
      <c r="AD8" s="7">
        <f t="shared" si="5"/>
        <v>17185.231983621601</v>
      </c>
      <c r="AE8" s="4" t="s">
        <v>11</v>
      </c>
      <c r="AF8" s="10">
        <v>0.06</v>
      </c>
      <c r="AG8" s="7">
        <f t="shared" si="14"/>
        <v>286420.53306036</v>
      </c>
      <c r="AH8" s="7">
        <f t="shared" si="6"/>
        <v>17185.231983621601</v>
      </c>
    </row>
    <row r="9" spans="1:34">
      <c r="K9" s="4" t="s">
        <v>12</v>
      </c>
      <c r="L9" s="10">
        <v>0.06</v>
      </c>
      <c r="M9" s="7">
        <f t="shared" si="9"/>
        <v>60666</v>
      </c>
      <c r="N9" s="7">
        <f t="shared" si="1"/>
        <v>3639.96</v>
      </c>
      <c r="O9" s="4" t="s">
        <v>12</v>
      </c>
      <c r="P9" s="10">
        <v>0.02</v>
      </c>
      <c r="Q9" s="7">
        <f t="shared" si="10"/>
        <v>95245.62</v>
      </c>
      <c r="R9" s="7">
        <f t="shared" si="2"/>
        <v>1904.9123999999999</v>
      </c>
      <c r="S9" s="4" t="s">
        <v>12</v>
      </c>
      <c r="T9" s="10">
        <v>0.06</v>
      </c>
      <c r="U9" s="7">
        <f t="shared" si="11"/>
        <v>116199.65639999999</v>
      </c>
      <c r="V9" s="7">
        <f t="shared" si="3"/>
        <v>6971.9793839999993</v>
      </c>
      <c r="W9" s="4" t="s">
        <v>12</v>
      </c>
      <c r="X9" s="10">
        <v>0.06</v>
      </c>
      <c r="Y9" s="7">
        <f t="shared" si="12"/>
        <v>182433.460548</v>
      </c>
      <c r="Z9" s="7">
        <f t="shared" si="4"/>
        <v>10946.007632880001</v>
      </c>
      <c r="AA9" s="4" t="s">
        <v>12</v>
      </c>
      <c r="AB9" s="10">
        <v>0.06</v>
      </c>
      <c r="AC9" s="7">
        <f t="shared" si="13"/>
        <v>286420.53306036</v>
      </c>
      <c r="AD9" s="7">
        <f t="shared" si="5"/>
        <v>17185.231983621601</v>
      </c>
      <c r="AE9" s="4" t="s">
        <v>12</v>
      </c>
      <c r="AF9" s="10">
        <v>0.06</v>
      </c>
      <c r="AG9" s="7">
        <f t="shared" si="14"/>
        <v>286420.53306036</v>
      </c>
      <c r="AH9" s="7">
        <f t="shared" si="6"/>
        <v>17185.231983621601</v>
      </c>
    </row>
    <row r="10" spans="1:34">
      <c r="D10" s="2"/>
      <c r="K10" s="4" t="s">
        <v>13</v>
      </c>
      <c r="L10" s="10">
        <v>0.06</v>
      </c>
      <c r="M10" s="7">
        <f t="shared" si="9"/>
        <v>60666</v>
      </c>
      <c r="N10" s="7">
        <f t="shared" si="1"/>
        <v>3639.96</v>
      </c>
      <c r="O10" s="4" t="s">
        <v>13</v>
      </c>
      <c r="P10" s="10">
        <v>0.02</v>
      </c>
      <c r="Q10" s="7">
        <f t="shared" si="10"/>
        <v>95245.62</v>
      </c>
      <c r="R10" s="7">
        <f t="shared" si="2"/>
        <v>1904.9123999999999</v>
      </c>
      <c r="S10" s="4" t="s">
        <v>13</v>
      </c>
      <c r="T10" s="10">
        <v>0.06</v>
      </c>
      <c r="U10" s="7">
        <f t="shared" si="11"/>
        <v>116199.65639999999</v>
      </c>
      <c r="V10" s="7">
        <f t="shared" si="3"/>
        <v>6971.9793839999993</v>
      </c>
      <c r="W10" s="4" t="s">
        <v>13</v>
      </c>
      <c r="X10" s="10">
        <v>0.06</v>
      </c>
      <c r="Y10" s="7">
        <f t="shared" si="12"/>
        <v>182433.460548</v>
      </c>
      <c r="Z10" s="7">
        <f t="shared" si="4"/>
        <v>10946.007632880001</v>
      </c>
      <c r="AA10" s="4" t="s">
        <v>13</v>
      </c>
      <c r="AB10" s="10">
        <v>0.06</v>
      </c>
      <c r="AC10" s="7">
        <f t="shared" si="13"/>
        <v>286420.53306036</v>
      </c>
      <c r="AD10" s="7">
        <f t="shared" si="5"/>
        <v>17185.231983621601</v>
      </c>
      <c r="AE10" s="4" t="s">
        <v>13</v>
      </c>
      <c r="AF10" s="10">
        <v>0.06</v>
      </c>
      <c r="AG10" s="7">
        <f t="shared" si="14"/>
        <v>286420.53306036</v>
      </c>
      <c r="AH10" s="7">
        <f t="shared" si="6"/>
        <v>17185.231983621601</v>
      </c>
    </row>
    <row r="11" spans="1:34">
      <c r="D11" s="16" t="s">
        <v>21</v>
      </c>
      <c r="E11" s="16"/>
      <c r="F11" s="16"/>
      <c r="I11" s="3"/>
      <c r="K11" s="4" t="s">
        <v>14</v>
      </c>
      <c r="L11" s="10">
        <v>0.03</v>
      </c>
      <c r="M11" s="7">
        <f t="shared" si="9"/>
        <v>60666</v>
      </c>
      <c r="N11" s="7">
        <f t="shared" si="1"/>
        <v>1819.98</v>
      </c>
      <c r="O11" s="4" t="s">
        <v>14</v>
      </c>
      <c r="P11" s="10">
        <v>0.02</v>
      </c>
      <c r="Q11" s="7">
        <f t="shared" si="10"/>
        <v>95245.62</v>
      </c>
      <c r="R11" s="7">
        <f t="shared" si="2"/>
        <v>1904.9123999999999</v>
      </c>
      <c r="S11" s="4" t="s">
        <v>14</v>
      </c>
      <c r="T11" s="10">
        <v>0.03</v>
      </c>
      <c r="U11" s="7">
        <f t="shared" si="11"/>
        <v>116199.65639999999</v>
      </c>
      <c r="V11" s="7">
        <f t="shared" si="3"/>
        <v>3485.9896919999996</v>
      </c>
      <c r="W11" s="4" t="s">
        <v>14</v>
      </c>
      <c r="X11" s="10">
        <v>0.03</v>
      </c>
      <c r="Y11" s="7">
        <f t="shared" si="12"/>
        <v>182433.460548</v>
      </c>
      <c r="Z11" s="7">
        <f t="shared" si="4"/>
        <v>5473.0038164400003</v>
      </c>
      <c r="AA11" s="4" t="s">
        <v>14</v>
      </c>
      <c r="AB11" s="10">
        <v>0.03</v>
      </c>
      <c r="AC11" s="7">
        <f t="shared" si="13"/>
        <v>286420.53306036</v>
      </c>
      <c r="AD11" s="7">
        <f t="shared" si="5"/>
        <v>8592.6159918108006</v>
      </c>
      <c r="AE11" s="4" t="s">
        <v>14</v>
      </c>
      <c r="AF11" s="10">
        <v>0.03</v>
      </c>
      <c r="AG11" s="7">
        <f t="shared" si="14"/>
        <v>286420.53306036</v>
      </c>
      <c r="AH11" s="7">
        <f t="shared" si="6"/>
        <v>8592.6159918108006</v>
      </c>
    </row>
    <row r="12" spans="1:34">
      <c r="D12" s="16"/>
      <c r="E12" s="16"/>
      <c r="F12" s="16"/>
      <c r="K12" s="4" t="s">
        <v>15</v>
      </c>
      <c r="L12" s="10">
        <v>0.03</v>
      </c>
      <c r="M12" s="7">
        <f t="shared" si="9"/>
        <v>60666</v>
      </c>
      <c r="N12" s="7">
        <f t="shared" si="1"/>
        <v>1819.98</v>
      </c>
      <c r="O12" s="4" t="s">
        <v>15</v>
      </c>
      <c r="P12" s="10">
        <v>0.02</v>
      </c>
      <c r="Q12" s="7">
        <f t="shared" si="10"/>
        <v>95245.62</v>
      </c>
      <c r="R12" s="7">
        <f t="shared" si="2"/>
        <v>1904.9123999999999</v>
      </c>
      <c r="S12" s="4" t="s">
        <v>15</v>
      </c>
      <c r="T12" s="10">
        <v>0.03</v>
      </c>
      <c r="U12" s="7">
        <f t="shared" si="11"/>
        <v>116199.65639999999</v>
      </c>
      <c r="V12" s="7">
        <f t="shared" si="3"/>
        <v>3485.9896919999996</v>
      </c>
      <c r="W12" s="4" t="s">
        <v>15</v>
      </c>
      <c r="X12" s="10">
        <v>0.03</v>
      </c>
      <c r="Y12" s="7">
        <f t="shared" si="12"/>
        <v>182433.460548</v>
      </c>
      <c r="Z12" s="7">
        <f t="shared" si="4"/>
        <v>5473.0038164400003</v>
      </c>
      <c r="AA12" s="4" t="s">
        <v>15</v>
      </c>
      <c r="AB12" s="10">
        <v>0.03</v>
      </c>
      <c r="AC12" s="7">
        <f t="shared" si="13"/>
        <v>286420.53306036</v>
      </c>
      <c r="AD12" s="7">
        <f t="shared" si="5"/>
        <v>8592.6159918108006</v>
      </c>
      <c r="AE12" s="4" t="s">
        <v>15</v>
      </c>
      <c r="AF12" s="10">
        <v>0.03</v>
      </c>
      <c r="AG12" s="7">
        <f t="shared" si="14"/>
        <v>286420.53306036</v>
      </c>
      <c r="AH12" s="7">
        <f t="shared" si="6"/>
        <v>8592.6159918108006</v>
      </c>
    </row>
    <row r="13" spans="1:34">
      <c r="D13" s="16"/>
      <c r="E13" s="16"/>
      <c r="F13" s="16"/>
      <c r="G13" s="15"/>
      <c r="K13" s="4" t="s">
        <v>16</v>
      </c>
      <c r="L13" s="10">
        <v>0.03</v>
      </c>
      <c r="M13" s="7">
        <f t="shared" si="9"/>
        <v>60666</v>
      </c>
      <c r="N13" s="7">
        <f t="shared" si="1"/>
        <v>1819.98</v>
      </c>
      <c r="O13" s="4" t="s">
        <v>16</v>
      </c>
      <c r="P13" s="10">
        <v>0.02</v>
      </c>
      <c r="Q13" s="7">
        <f t="shared" si="10"/>
        <v>95245.62</v>
      </c>
      <c r="R13" s="7">
        <f t="shared" si="2"/>
        <v>1904.9123999999999</v>
      </c>
      <c r="S13" s="4" t="s">
        <v>16</v>
      </c>
      <c r="T13" s="10">
        <v>0.03</v>
      </c>
      <c r="U13" s="7">
        <f t="shared" si="11"/>
        <v>116199.65639999999</v>
      </c>
      <c r="V13" s="7">
        <f t="shared" si="3"/>
        <v>3485.9896919999996</v>
      </c>
      <c r="W13" s="4" t="s">
        <v>16</v>
      </c>
      <c r="X13" s="10">
        <v>0.03</v>
      </c>
      <c r="Y13" s="7">
        <f t="shared" si="12"/>
        <v>182433.460548</v>
      </c>
      <c r="Z13" s="7">
        <f t="shared" si="4"/>
        <v>5473.0038164400003</v>
      </c>
      <c r="AA13" s="4" t="s">
        <v>16</v>
      </c>
      <c r="AB13" s="10">
        <v>0.03</v>
      </c>
      <c r="AC13" s="7">
        <f t="shared" si="13"/>
        <v>286420.53306036</v>
      </c>
      <c r="AD13" s="7">
        <f t="shared" si="5"/>
        <v>8592.6159918108006</v>
      </c>
      <c r="AE13" s="4" t="s">
        <v>16</v>
      </c>
      <c r="AF13" s="10">
        <v>0.03</v>
      </c>
      <c r="AG13" s="7">
        <f t="shared" si="14"/>
        <v>286420.53306036</v>
      </c>
      <c r="AH13" s="7">
        <f t="shared" si="6"/>
        <v>8592.6159918108006</v>
      </c>
    </row>
    <row r="14" spans="1:34" ht="15.75">
      <c r="D14" s="16"/>
      <c r="E14" s="16"/>
      <c r="F14" s="16"/>
      <c r="G14" s="15"/>
      <c r="K14" s="20" t="s">
        <v>2</v>
      </c>
      <c r="L14" s="20"/>
      <c r="M14" s="21"/>
      <c r="N14" s="9">
        <f>SUM(N3:N13)</f>
        <v>34579.619999999995</v>
      </c>
      <c r="O14" s="20" t="s">
        <v>2</v>
      </c>
      <c r="P14" s="20"/>
      <c r="Q14" s="21"/>
      <c r="R14" s="9">
        <f>SUM(R3:R13)</f>
        <v>20954.036400000001</v>
      </c>
      <c r="S14" s="20" t="s">
        <v>2</v>
      </c>
      <c r="T14" s="20"/>
      <c r="U14" s="21"/>
      <c r="V14" s="9">
        <f>SUM(V3:V13)</f>
        <v>66233.804147999996</v>
      </c>
      <c r="W14" s="20" t="s">
        <v>2</v>
      </c>
      <c r="X14" s="20"/>
      <c r="Y14" s="21"/>
      <c r="Z14" s="9">
        <f>SUM(Z3:Z13)</f>
        <v>103987.07251236003</v>
      </c>
      <c r="AA14" s="20" t="s">
        <v>2</v>
      </c>
      <c r="AB14" s="20"/>
      <c r="AC14" s="21"/>
      <c r="AD14" s="9">
        <f>SUM(AD3:AD13)</f>
        <v>163259.70384440522</v>
      </c>
      <c r="AE14" s="20" t="s">
        <v>2</v>
      </c>
      <c r="AF14" s="20"/>
      <c r="AG14" s="21"/>
      <c r="AH14" s="9">
        <f>SUM(AH3:AH13)</f>
        <v>163259.70384440522</v>
      </c>
    </row>
    <row r="15" spans="1:34">
      <c r="D15" s="15"/>
      <c r="E15" s="15"/>
      <c r="F15" s="15"/>
      <c r="G15" s="15"/>
    </row>
    <row r="16" spans="1:34">
      <c r="D16" s="15"/>
      <c r="E16" s="15"/>
      <c r="F16" s="15"/>
      <c r="G16" s="15"/>
    </row>
  </sheetData>
  <mergeCells count="15">
    <mergeCell ref="AA1:AD1"/>
    <mergeCell ref="AE1:AH1"/>
    <mergeCell ref="AA14:AC14"/>
    <mergeCell ref="AE14:AG14"/>
    <mergeCell ref="K14:M14"/>
    <mergeCell ref="K1:N1"/>
    <mergeCell ref="O1:R1"/>
    <mergeCell ref="D11:F14"/>
    <mergeCell ref="S1:V1"/>
    <mergeCell ref="W1:Z1"/>
    <mergeCell ref="S14:U14"/>
    <mergeCell ref="W14:Y14"/>
    <mergeCell ref="O14:Q14"/>
    <mergeCell ref="E2:H2"/>
    <mergeCell ref="E3:H7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(C)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Emad</cp:lastModifiedBy>
  <dcterms:created xsi:type="dcterms:W3CDTF">2018-11-17T17:54:09Z</dcterms:created>
  <dcterms:modified xsi:type="dcterms:W3CDTF">2018-11-17T22:09:19Z</dcterms:modified>
</cp:coreProperties>
</file>