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240" yWindow="75" windowWidth="12240" windowHeight="7935" activeTab="1"/>
  </bookViews>
  <sheets>
    <sheet name="List" sheetId="3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Y14" i="2" l="1"/>
  <c r="Z14" i="2"/>
  <c r="Y15" i="2"/>
  <c r="Z15" i="2"/>
  <c r="Y16" i="2"/>
  <c r="Z16" i="2"/>
  <c r="Y17" i="2"/>
  <c r="Z17" i="2"/>
  <c r="Y18" i="2"/>
  <c r="Z18" i="2"/>
  <c r="Y19" i="2"/>
  <c r="Z19" i="2"/>
  <c r="Y20" i="2"/>
  <c r="Z20" i="2"/>
  <c r="Y21" i="2"/>
  <c r="Z21" i="2"/>
  <c r="Y22" i="2"/>
  <c r="Z22" i="2"/>
  <c r="Y23" i="2"/>
  <c r="Z23" i="2"/>
  <c r="Y24" i="2"/>
  <c r="Z24" i="2"/>
  <c r="Z13" i="2"/>
  <c r="Y13" i="2"/>
  <c r="U14" i="2"/>
  <c r="V14" i="2"/>
  <c r="U15" i="2"/>
  <c r="V15" i="2"/>
  <c r="U16" i="2"/>
  <c r="V16" i="2"/>
  <c r="U17" i="2"/>
  <c r="V17" i="2"/>
  <c r="U18" i="2"/>
  <c r="V18" i="2"/>
  <c r="U19" i="2"/>
  <c r="V19" i="2"/>
  <c r="U20" i="2"/>
  <c r="V20" i="2"/>
  <c r="U21" i="2"/>
  <c r="V21" i="2"/>
  <c r="U22" i="2"/>
  <c r="V22" i="2"/>
  <c r="U23" i="2"/>
  <c r="V23" i="2"/>
  <c r="U24" i="2"/>
  <c r="V24" i="2"/>
  <c r="V13" i="2"/>
  <c r="U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R13" i="2"/>
  <c r="Q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M13" i="2"/>
  <c r="L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I13" i="2"/>
  <c r="H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E13" i="2"/>
  <c r="D13" i="2"/>
  <c r="AC16" i="2" l="1"/>
  <c r="AC15" i="2"/>
  <c r="AC22" i="2"/>
  <c r="AC21" i="2"/>
  <c r="AC20" i="2"/>
  <c r="AC19" i="2"/>
  <c r="AC18" i="2"/>
  <c r="AC17" i="2"/>
  <c r="AC14" i="2"/>
  <c r="AC13" i="2"/>
  <c r="AC24" i="2" l="1"/>
  <c r="AD13" i="2" s="1"/>
  <c r="AD21" i="2" l="1"/>
  <c r="AD19" i="2"/>
  <c r="AD17" i="2"/>
  <c r="AD22" i="2"/>
  <c r="AD18" i="2"/>
  <c r="AD24" i="2"/>
  <c r="AD20" i="2"/>
  <c r="AD16" i="2"/>
  <c r="AD15" i="2"/>
  <c r="AD14" i="2"/>
</calcChain>
</file>

<file path=xl/sharedStrings.xml><?xml version="1.0" encoding="utf-8"?>
<sst xmlns="http://schemas.openxmlformats.org/spreadsheetml/2006/main" count="130" uniqueCount="54">
  <si>
    <t xml:space="preserve">Saturday </t>
  </si>
  <si>
    <t>Sunday</t>
  </si>
  <si>
    <t>Monday</t>
  </si>
  <si>
    <t>Wednesday</t>
  </si>
  <si>
    <t>%</t>
  </si>
  <si>
    <t>D.V.</t>
  </si>
  <si>
    <t>Thursday</t>
  </si>
  <si>
    <t>A</t>
  </si>
  <si>
    <t>AM</t>
  </si>
  <si>
    <t>Sp.</t>
  </si>
  <si>
    <t>Class</t>
  </si>
  <si>
    <t>PM</t>
  </si>
  <si>
    <t>Pharmacies</t>
  </si>
  <si>
    <t>Dr. / Name</t>
  </si>
  <si>
    <t>SP.</t>
  </si>
  <si>
    <t>Actual</t>
  </si>
  <si>
    <t>Orth.</t>
  </si>
  <si>
    <t>E.N.T.</t>
  </si>
  <si>
    <t>I.M.</t>
  </si>
  <si>
    <t>GP.</t>
  </si>
  <si>
    <t>Card.</t>
  </si>
  <si>
    <t>Chest</t>
  </si>
  <si>
    <t>Surg.</t>
  </si>
  <si>
    <t>Uro.</t>
  </si>
  <si>
    <t>Neuro.</t>
  </si>
  <si>
    <t>Total</t>
  </si>
  <si>
    <t xml:space="preserve">Account / Hospital Name </t>
  </si>
  <si>
    <t>Teusday</t>
  </si>
  <si>
    <t>Account / Hospital Name</t>
  </si>
  <si>
    <t>as</t>
  </si>
  <si>
    <t>adghjk</t>
  </si>
  <si>
    <t xml:space="preserve">XYZ </t>
  </si>
  <si>
    <t>Ahmed Abd Elhamid</t>
  </si>
  <si>
    <t xml:space="preserve">Ahmed Elshazly </t>
  </si>
  <si>
    <t>Ahmed Fekry</t>
  </si>
  <si>
    <t>Ahmed Zakria</t>
  </si>
  <si>
    <t>Asaad Anis</t>
  </si>
  <si>
    <t>Ashraf El Sharkawy</t>
  </si>
  <si>
    <t>Eldmerdash Nasr</t>
  </si>
  <si>
    <t>Emad Shawky</t>
  </si>
  <si>
    <t>Eman Elsharkawy</t>
  </si>
  <si>
    <t>Gamal Kasem</t>
  </si>
  <si>
    <t>Mahmod Abo Esmaeel</t>
  </si>
  <si>
    <t>Marwa Youssef</t>
  </si>
  <si>
    <t>Mohamed Elshater</t>
  </si>
  <si>
    <t>Mohamed Magdy Dwaba</t>
  </si>
  <si>
    <t>Nabil Elminshawy</t>
  </si>
  <si>
    <t>Nadia Fahmy</t>
  </si>
  <si>
    <t>Nagy Saber</t>
  </si>
  <si>
    <t>Salah Mordany</t>
  </si>
  <si>
    <t>Tarek Elshafea</t>
  </si>
  <si>
    <t>Dr./Name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</si>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</sst>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6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theme="4" tint="0.80001220740379042"/>
        </stop>
        <stop position="1">
          <color theme="3" tint="0.59999389629810485"/>
        </stop>
      </gradientFill>
    </fill>
    <fill>
      <gradientFill degree="270">
        <stop position="0">
          <color theme="0"/>
        </stop>
        <stop position="1">
          <color theme="6" tint="0.40000610370189521"/>
        </stop>
      </gradient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0000FF"/>
      </left>
      <right/>
      <top style="double">
        <color rgb="FF0000FF"/>
      </top>
      <bottom style="thin">
        <color indexed="64"/>
      </bottom>
      <diagonal/>
    </border>
    <border>
      <left style="thin">
        <color indexed="64"/>
      </left>
      <right/>
      <top style="double">
        <color rgb="FF0000FF"/>
      </top>
      <bottom style="thin">
        <color indexed="64"/>
      </bottom>
      <diagonal/>
    </border>
    <border>
      <left/>
      <right/>
      <top style="double">
        <color rgb="FF0000FF"/>
      </top>
      <bottom style="thin">
        <color indexed="64"/>
      </bottom>
      <diagonal/>
    </border>
    <border>
      <left/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/>
      <bottom/>
      <diagonal/>
    </border>
    <border>
      <left/>
      <right style="double">
        <color rgb="FF0000FF"/>
      </right>
      <top style="thin">
        <color indexed="64"/>
      </top>
      <bottom style="thin">
        <color indexed="64"/>
      </bottom>
      <diagonal/>
    </border>
    <border>
      <left/>
      <right style="double">
        <color rgb="FF0000FF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/>
      <top style="thin">
        <color indexed="64"/>
      </top>
      <bottom style="thin">
        <color indexed="64"/>
      </bottom>
      <diagonal/>
    </border>
    <border>
      <left style="double">
        <color rgb="FF0000FF"/>
      </left>
      <right/>
      <top style="thin">
        <color indexed="64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 style="thin">
        <color indexed="64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/>
      <bottom style="thin">
        <color indexed="64"/>
      </bottom>
      <diagonal/>
    </border>
    <border>
      <left style="double">
        <color rgb="FF0000FF"/>
      </left>
      <right/>
      <top/>
      <bottom/>
      <diagonal/>
    </border>
    <border>
      <left/>
      <right style="thin">
        <color indexed="64"/>
      </right>
      <top style="double">
        <color rgb="FF0000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6" fillId="0" borderId="41" xfId="0" applyNumberFormat="1" applyFont="1" applyFill="1" applyBorder="1" applyAlignment="1" applyProtection="1">
      <alignment horizontal="center" vertical="center"/>
    </xf>
    <xf numFmtId="9" fontId="7" fillId="0" borderId="42" xfId="0" applyNumberFormat="1" applyFont="1" applyFill="1" applyBorder="1" applyAlignment="1" applyProtection="1">
      <alignment vertical="center"/>
    </xf>
    <xf numFmtId="0" fontId="6" fillId="0" borderId="42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center" vertical="center"/>
    </xf>
    <xf numFmtId="9" fontId="6" fillId="0" borderId="8" xfId="0" applyNumberFormat="1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7" fillId="0" borderId="4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10" fillId="9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readingOrder="1"/>
    </xf>
    <xf numFmtId="0" fontId="0" fillId="0" borderId="2" xfId="0" applyBorder="1">
      <alignment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center" vertical="center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8" fillId="3" borderId="3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locked="0"/>
    </xf>
    <xf numFmtId="0" fontId="3" fillId="0" borderId="38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8" fillId="6" borderId="37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66FF"/>
      <color rgb="FFDCE6F1"/>
      <color rgb="FF33CC33"/>
      <color rgb="FFFF66CC"/>
      <color rgb="FF99FF33"/>
      <color rgb="FF66FF33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635"/>
  <ax:ocxPr ax:name="_ExtentY" ax:value="159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Format" ax:value="662831105"/>
  <ax:ocxPr ax:name="CurrentDate" ax:value="43445"/>
</ax:ocx>
</file>

<file path=xl/activeX/activeX2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609"/>
  <ax:ocxPr ax:name="_ExtentY" ax:value="159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Format" ax:value="662831105"/>
  <ax:ocxPr ax:name="CurrentDate" ax:value="43445"/>
</ax:ocx>
</file>

<file path=xl/activeX/activeX3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53"/>
  <ax:ocxPr ax:name="_ExtentY" ax:value="53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CalendarForeColor" ax:value="16711680"/>
  <ax:ocxPr ax:name="CalendarTitleBackColor" ax:value="16744576"/>
  <ax:ocxPr ax:name="CalendarTitleForeColor" ax:value="255"/>
  <ax:ocxPr ax:name="CalendarTrailingForeColor" ax:value="-2147483630"/>
  <ax:ocxPr ax:name="Format" ax:value="662831105"/>
  <ax:ocxPr ax:name="CurrentDate" ax:value="43622"/>
</ax:ocx>
</file>

<file path=xl/activeX/activeX4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159"/>
  <ax:ocxPr ax:name="_ExtentY" ax:value="53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CalendarForeColor" ax:value="16711680"/>
  <ax:ocxPr ax:name="CalendarTitleBackColor" ax:value="16744576"/>
  <ax:ocxPr ax:name="CalendarTitleForeColor" ax:value="255"/>
  <ax:ocxPr ax:name="CalendarTrailingForeColor" ax:value="-2147483630"/>
  <ax:ocxPr ax:name="Format" ax:value="662831105"/>
  <ax:ocxPr ax:name="CurrentDate" ax:value="43442"/>
</ax:ocx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161584</xdr:colOff>
      <xdr:row>0</xdr:row>
      <xdr:rowOff>868022</xdr:rowOff>
    </xdr:from>
    <xdr:to>
      <xdr:col>17</xdr:col>
      <xdr:colOff>571499</xdr:colOff>
      <xdr:row>0</xdr:row>
      <xdr:rowOff>1583532</xdr:rowOff>
    </xdr:to>
    <xdr:sp macro="" textlink="">
      <xdr:nvSpPr>
        <xdr:cNvPr id="12" name="Rounded Rectangle 11"/>
        <xdr:cNvSpPr/>
      </xdr:nvSpPr>
      <xdr:spPr>
        <a:xfrm>
          <a:off x="9960428" y="868022"/>
          <a:ext cx="3481727" cy="715510"/>
        </a:xfrm>
        <a:prstGeom prst="roundRect">
          <a:avLst/>
        </a:prstGeom>
        <a:ln w="28575">
          <a:solidFill>
            <a:srgbClr val="0066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l">
            <a:spcBef>
              <a:spcPts val="800"/>
            </a:spcBef>
          </a:pPr>
          <a:r>
            <a:rPr lang="en-US" sz="1400" b="1" i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MR Name </a:t>
          </a: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: Your Name</a:t>
          </a:r>
        </a:p>
        <a:p>
          <a:pPr algn="l">
            <a:spcBef>
              <a:spcPts val="800"/>
            </a:spcBef>
          </a:pP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DM</a:t>
          </a:r>
          <a:r>
            <a: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Name : Dr. / XYZ</a:t>
          </a:r>
        </a:p>
      </xdr:txBody>
    </xdr:sp>
    <xdr:clientData/>
  </xdr:twoCellAnchor>
  <xdr:twoCellAnchor>
    <xdr:from>
      <xdr:col>5</xdr:col>
      <xdr:colOff>357190</xdr:colOff>
      <xdr:row>0</xdr:row>
      <xdr:rowOff>59534</xdr:rowOff>
    </xdr:from>
    <xdr:to>
      <xdr:col>8</xdr:col>
      <xdr:colOff>369095</xdr:colOff>
      <xdr:row>0</xdr:row>
      <xdr:rowOff>631033</xdr:rowOff>
    </xdr:to>
    <xdr:sp macro="" textlink="">
      <xdr:nvSpPr>
        <xdr:cNvPr id="7" name="Rounded Rectangle 6"/>
        <xdr:cNvSpPr/>
      </xdr:nvSpPr>
      <xdr:spPr>
        <a:xfrm>
          <a:off x="3845721" y="59534"/>
          <a:ext cx="2583655" cy="571499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 u="none">
              <a:latin typeface="Arial" pitchFamily="34" charset="0"/>
              <a:cs typeface="Arial" pitchFamily="34" charset="0"/>
            </a:rPr>
            <a:t>Weekly Plan</a:t>
          </a:r>
        </a:p>
      </xdr:txBody>
    </xdr:sp>
    <xdr:clientData/>
  </xdr:twoCellAnchor>
  <xdr:twoCellAnchor>
    <xdr:from>
      <xdr:col>18</xdr:col>
      <xdr:colOff>285750</xdr:colOff>
      <xdr:row>0</xdr:row>
      <xdr:rowOff>47625</xdr:rowOff>
    </xdr:from>
    <xdr:to>
      <xdr:col>21</xdr:col>
      <xdr:colOff>309561</xdr:colOff>
      <xdr:row>0</xdr:row>
      <xdr:rowOff>619124</xdr:rowOff>
    </xdr:to>
    <xdr:sp macro="" textlink="">
      <xdr:nvSpPr>
        <xdr:cNvPr id="11" name="Rounded Rectangle 10"/>
        <xdr:cNvSpPr/>
      </xdr:nvSpPr>
      <xdr:spPr>
        <a:xfrm>
          <a:off x="13799344" y="47625"/>
          <a:ext cx="2583655" cy="571499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 u="none">
              <a:latin typeface="Arial" pitchFamily="34" charset="0"/>
              <a:cs typeface="Arial" pitchFamily="34" charset="0"/>
            </a:rPr>
            <a:t>Weekly Plan</a:t>
          </a:r>
        </a:p>
      </xdr:txBody>
    </xdr:sp>
    <xdr:clientData/>
  </xdr:twoCellAnchor>
  <xdr:twoCellAnchor>
    <xdr:from>
      <xdr:col>0</xdr:col>
      <xdr:colOff>130970</xdr:colOff>
      <xdr:row>0</xdr:row>
      <xdr:rowOff>892968</xdr:rowOff>
    </xdr:from>
    <xdr:to>
      <xdr:col>4</xdr:col>
      <xdr:colOff>583406</xdr:colOff>
      <xdr:row>0</xdr:row>
      <xdr:rowOff>1608478</xdr:rowOff>
    </xdr:to>
    <xdr:sp macro="" textlink="">
      <xdr:nvSpPr>
        <xdr:cNvPr id="13" name="Rounded Rectangle 12"/>
        <xdr:cNvSpPr/>
      </xdr:nvSpPr>
      <xdr:spPr>
        <a:xfrm>
          <a:off x="130970" y="892968"/>
          <a:ext cx="3345655" cy="715510"/>
        </a:xfrm>
        <a:prstGeom prst="roundRect">
          <a:avLst/>
        </a:prstGeom>
        <a:ln w="28575">
          <a:solidFill>
            <a:srgbClr val="0066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l">
            <a:spcBef>
              <a:spcPts val="800"/>
            </a:spcBef>
          </a:pPr>
          <a:r>
            <a:rPr lang="en-US" sz="1400" b="1" i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MR Name </a:t>
          </a: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: Your Name</a:t>
          </a:r>
        </a:p>
        <a:p>
          <a:pPr algn="l">
            <a:spcBef>
              <a:spcPts val="800"/>
            </a:spcBef>
          </a:pP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DM</a:t>
          </a:r>
          <a:r>
            <a: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Name : Dr. / XYZ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1476375</xdr:colOff>
          <xdr:row>0</xdr:row>
          <xdr:rowOff>866775</xdr:rowOff>
        </xdr:from>
        <xdr:to>
          <xdr:col>12</xdr:col>
          <xdr:colOff>247650</xdr:colOff>
          <xdr:row>0</xdr:row>
          <xdr:rowOff>1200150</xdr:rowOff>
        </xdr:to>
        <xdr:sp macro="" textlink="">
          <xdr:nvSpPr>
            <xdr:cNvPr id="2051" name="DTPicker21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1466850</xdr:colOff>
          <xdr:row>0</xdr:row>
          <xdr:rowOff>1257300</xdr:rowOff>
        </xdr:from>
        <xdr:to>
          <xdr:col>12</xdr:col>
          <xdr:colOff>247650</xdr:colOff>
          <xdr:row>0</xdr:row>
          <xdr:rowOff>1571625</xdr:rowOff>
        </xdr:to>
        <xdr:sp macro="" textlink="">
          <xdr:nvSpPr>
            <xdr:cNvPr id="2054" name="DTPicker23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689715</xdr:colOff>
      <xdr:row>0</xdr:row>
      <xdr:rowOff>816414</xdr:rowOff>
    </xdr:from>
    <xdr:to>
      <xdr:col>12</xdr:col>
      <xdr:colOff>344607</xdr:colOff>
      <xdr:row>0</xdr:row>
      <xdr:rowOff>1626038</xdr:rowOff>
    </xdr:to>
    <xdr:grpSp>
      <xdr:nvGrpSpPr>
        <xdr:cNvPr id="15" name="Group 14"/>
        <xdr:cNvGrpSpPr/>
      </xdr:nvGrpSpPr>
      <xdr:grpSpPr>
        <a:xfrm>
          <a:off x="7376265" y="816414"/>
          <a:ext cx="2207592" cy="809624"/>
          <a:chOff x="7472578" y="809626"/>
          <a:chExt cx="2076236" cy="809624"/>
        </a:xfrm>
        <a:solidFill>
          <a:schemeClr val="accent3">
            <a:lumMod val="20000"/>
            <a:lumOff val="80000"/>
          </a:schemeClr>
        </a:solidFill>
      </xdr:grpSpPr>
      <xdr:sp macro="" textlink="">
        <xdr:nvSpPr>
          <xdr:cNvPr id="17" name="Rounded Rectangle 16"/>
          <xdr:cNvSpPr/>
        </xdr:nvSpPr>
        <xdr:spPr>
          <a:xfrm>
            <a:off x="7472578" y="809626"/>
            <a:ext cx="2076236" cy="809624"/>
          </a:xfrm>
          <a:prstGeom prst="roundRect">
            <a:avLst/>
          </a:prstGeom>
          <a:grpFill/>
          <a:ln w="28575">
            <a:solidFill>
              <a:srgbClr val="0066FF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 anchorCtr="0"/>
          <a:lstStyle/>
          <a:p>
            <a:pPr algn="l">
              <a:spcBef>
                <a:spcPts val="800"/>
              </a:spcBef>
            </a:pPr>
            <a:endPara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14" name="Group 13"/>
          <xdr:cNvGrpSpPr/>
        </xdr:nvGrpSpPr>
        <xdr:grpSpPr>
          <a:xfrm>
            <a:off x="7493179" y="922478"/>
            <a:ext cx="589293" cy="568392"/>
            <a:chOff x="7493179" y="922478"/>
            <a:chExt cx="589293" cy="568392"/>
          </a:xfrm>
          <a:grpFill/>
        </xdr:grpSpPr>
        <xdr:sp macro="" textlink="">
          <xdr:nvSpPr>
            <xdr:cNvPr id="10" name="TextBox 9"/>
            <xdr:cNvSpPr txBox="1"/>
          </xdr:nvSpPr>
          <xdr:spPr>
            <a:xfrm>
              <a:off x="7493179" y="922478"/>
              <a:ext cx="589293" cy="264698"/>
            </a:xfrm>
            <a:prstGeom prst="rect">
              <a:avLst/>
            </a:prstGeom>
            <a:grp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From :</a:t>
              </a:r>
            </a:p>
          </xdr:txBody>
        </xdr:sp>
        <xdr:sp macro="" textlink="">
          <xdr:nvSpPr>
            <xdr:cNvPr id="21" name="TextBox 20"/>
            <xdr:cNvSpPr txBox="1"/>
          </xdr:nvSpPr>
          <xdr:spPr>
            <a:xfrm>
              <a:off x="7502944" y="1273970"/>
              <a:ext cx="514644" cy="216900"/>
            </a:xfrm>
            <a:prstGeom prst="rect">
              <a:avLst/>
            </a:prstGeom>
            <a:grp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To :</a:t>
              </a:r>
            </a:p>
          </xdr:txBody>
        </xdr:sp>
      </xdr:grpSp>
    </xdr:grpSp>
    <xdr:clientData/>
  </xdr:twoCellAnchor>
  <xdr:twoCellAnchor>
    <xdr:from>
      <xdr:col>22</xdr:col>
      <xdr:colOff>571500</xdr:colOff>
      <xdr:row>0</xdr:row>
      <xdr:rowOff>833437</xdr:rowOff>
    </xdr:from>
    <xdr:to>
      <xdr:col>25</xdr:col>
      <xdr:colOff>428624</xdr:colOff>
      <xdr:row>0</xdr:row>
      <xdr:rowOff>1643061</xdr:rowOff>
    </xdr:to>
    <xdr:grpSp>
      <xdr:nvGrpSpPr>
        <xdr:cNvPr id="29" name="Group 28"/>
        <xdr:cNvGrpSpPr/>
      </xdr:nvGrpSpPr>
      <xdr:grpSpPr>
        <a:xfrm>
          <a:off x="17240250" y="833437"/>
          <a:ext cx="2314574" cy="809624"/>
          <a:chOff x="7239002" y="809626"/>
          <a:chExt cx="2309812" cy="809624"/>
        </a:xfrm>
      </xdr:grpSpPr>
      <xdr:sp macro="" textlink="">
        <xdr:nvSpPr>
          <xdr:cNvPr id="30" name="Rounded Rectangle 29"/>
          <xdr:cNvSpPr/>
        </xdr:nvSpPr>
        <xdr:spPr>
          <a:xfrm>
            <a:off x="7239002" y="809626"/>
            <a:ext cx="2309812" cy="809624"/>
          </a:xfrm>
          <a:prstGeom prst="roundRect">
            <a:avLst/>
          </a:prstGeom>
          <a:ln w="28575">
            <a:solidFill>
              <a:srgbClr val="0066FF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 anchorCtr="0"/>
          <a:lstStyle/>
          <a:p>
            <a:pPr algn="l">
              <a:spcBef>
                <a:spcPts val="800"/>
              </a:spcBef>
            </a:pPr>
            <a:endPara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31" name="Group 30"/>
          <xdr:cNvGrpSpPr/>
        </xdr:nvGrpSpPr>
        <xdr:grpSpPr>
          <a:xfrm>
            <a:off x="7298532" y="881064"/>
            <a:ext cx="785812" cy="678656"/>
            <a:chOff x="7298532" y="881064"/>
            <a:chExt cx="785812" cy="678656"/>
          </a:xfrm>
        </xdr:grpSpPr>
        <xdr:sp macro="" textlink="">
          <xdr:nvSpPr>
            <xdr:cNvPr id="32" name="TextBox 31"/>
            <xdr:cNvSpPr txBox="1"/>
          </xdr:nvSpPr>
          <xdr:spPr>
            <a:xfrm>
              <a:off x="7298532" y="881064"/>
              <a:ext cx="785812" cy="2857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From :</a:t>
              </a:r>
            </a:p>
          </xdr:txBody>
        </xdr:sp>
        <xdr:sp macro="" textlink="">
          <xdr:nvSpPr>
            <xdr:cNvPr id="33" name="TextBox 32"/>
            <xdr:cNvSpPr txBox="1"/>
          </xdr:nvSpPr>
          <xdr:spPr>
            <a:xfrm>
              <a:off x="7334252" y="1273970"/>
              <a:ext cx="714374" cy="2857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To :</a:t>
              </a: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1419225</xdr:colOff>
          <xdr:row>0</xdr:row>
          <xdr:rowOff>885825</xdr:rowOff>
        </xdr:from>
        <xdr:to>
          <xdr:col>25</xdr:col>
          <xdr:colOff>190500</xdr:colOff>
          <xdr:row>0</xdr:row>
          <xdr:rowOff>1171575</xdr:rowOff>
        </xdr:to>
        <xdr:sp macro="" textlink="">
          <xdr:nvSpPr>
            <xdr:cNvPr id="2055" name="DTPicker22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1362075</xdr:colOff>
          <xdr:row>0</xdr:row>
          <xdr:rowOff>1209675</xdr:rowOff>
        </xdr:from>
        <xdr:to>
          <xdr:col>25</xdr:col>
          <xdr:colOff>161925</xdr:colOff>
          <xdr:row>0</xdr:row>
          <xdr:rowOff>1504950</xdr:rowOff>
        </xdr:to>
        <xdr:sp macro="" textlink="">
          <xdr:nvSpPr>
            <xdr:cNvPr id="2056" name="DTPicker24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" workbookViewId="0">
      <selection activeCell="C7" sqref="C7"/>
    </sheetView>
  </sheetViews>
  <sheetFormatPr defaultRowHeight="14.25" x14ac:dyDescent="0.2"/>
  <cols>
    <col min="1" max="1" width="25.875" bestFit="1" customWidth="1"/>
    <col min="2" max="2" width="12.75" customWidth="1"/>
  </cols>
  <sheetData>
    <row r="1" spans="1:4" ht="20.25" x14ac:dyDescent="0.2">
      <c r="A1" s="32" t="s">
        <v>51</v>
      </c>
      <c r="B1" s="32" t="s">
        <v>9</v>
      </c>
      <c r="C1" s="32" t="s">
        <v>10</v>
      </c>
    </row>
    <row r="2" spans="1:4" ht="20.25" x14ac:dyDescent="0.3">
      <c r="A2" s="33" t="s">
        <v>32</v>
      </c>
      <c r="B2" s="34" t="s">
        <v>16</v>
      </c>
      <c r="C2" s="34" t="s">
        <v>7</v>
      </c>
      <c r="D2" t="s">
        <v>7</v>
      </c>
    </row>
    <row r="3" spans="1:4" ht="20.25" x14ac:dyDescent="0.3">
      <c r="A3" s="33" t="s">
        <v>33</v>
      </c>
      <c r="B3" s="34" t="s">
        <v>18</v>
      </c>
      <c r="C3" s="34" t="s">
        <v>7</v>
      </c>
      <c r="D3" t="s">
        <v>52</v>
      </c>
    </row>
    <row r="4" spans="1:4" ht="20.25" x14ac:dyDescent="0.3">
      <c r="A4" s="33" t="s">
        <v>34</v>
      </c>
      <c r="B4" s="34" t="s">
        <v>19</v>
      </c>
      <c r="C4" s="34" t="s">
        <v>52</v>
      </c>
      <c r="D4" t="s">
        <v>53</v>
      </c>
    </row>
    <row r="5" spans="1:4" ht="20.25" x14ac:dyDescent="0.3">
      <c r="A5" s="33" t="s">
        <v>35</v>
      </c>
      <c r="B5" s="34" t="s">
        <v>18</v>
      </c>
      <c r="C5" s="34" t="s">
        <v>7</v>
      </c>
    </row>
    <row r="6" spans="1:4" ht="20.25" x14ac:dyDescent="0.3">
      <c r="A6" s="33" t="s">
        <v>36</v>
      </c>
      <c r="B6" s="34" t="s">
        <v>21</v>
      </c>
      <c r="C6" s="34" t="s">
        <v>7</v>
      </c>
    </row>
    <row r="7" spans="1:4" ht="20.25" x14ac:dyDescent="0.3">
      <c r="A7" s="33" t="s">
        <v>37</v>
      </c>
      <c r="B7" s="34" t="s">
        <v>22</v>
      </c>
      <c r="C7" s="34"/>
    </row>
    <row r="8" spans="1:4" ht="20.25" x14ac:dyDescent="0.3">
      <c r="A8" s="33" t="s">
        <v>38</v>
      </c>
      <c r="B8" s="34" t="s">
        <v>20</v>
      </c>
      <c r="C8" s="34" t="s">
        <v>7</v>
      </c>
    </row>
    <row r="9" spans="1:4" ht="20.25" x14ac:dyDescent="0.3">
      <c r="A9" s="33" t="s">
        <v>39</v>
      </c>
      <c r="B9" s="34" t="s">
        <v>23</v>
      </c>
      <c r="C9" s="34" t="s">
        <v>7</v>
      </c>
    </row>
    <row r="10" spans="1:4" ht="20.25" x14ac:dyDescent="0.3">
      <c r="A10" s="33" t="s">
        <v>40</v>
      </c>
      <c r="B10" s="34" t="s">
        <v>5</v>
      </c>
      <c r="C10" s="34" t="s">
        <v>7</v>
      </c>
    </row>
    <row r="11" spans="1:4" ht="20.25" x14ac:dyDescent="0.3">
      <c r="A11" s="33" t="s">
        <v>41</v>
      </c>
      <c r="B11" s="34" t="s">
        <v>24</v>
      </c>
      <c r="C11" s="34" t="s">
        <v>52</v>
      </c>
    </row>
    <row r="12" spans="1:4" ht="20.25" x14ac:dyDescent="0.3">
      <c r="A12" s="33" t="s">
        <v>42</v>
      </c>
      <c r="B12" s="34" t="s">
        <v>17</v>
      </c>
      <c r="C12" s="34" t="s">
        <v>52</v>
      </c>
    </row>
    <row r="13" spans="1:4" ht="20.25" x14ac:dyDescent="0.3">
      <c r="A13" s="33" t="s">
        <v>43</v>
      </c>
      <c r="B13" s="34" t="s">
        <v>18</v>
      </c>
      <c r="C13" s="34" t="s">
        <v>7</v>
      </c>
    </row>
    <row r="14" spans="1:4" ht="20.25" x14ac:dyDescent="0.3">
      <c r="A14" s="33" t="s">
        <v>44</v>
      </c>
      <c r="B14" s="34" t="s">
        <v>21</v>
      </c>
      <c r="C14" s="34" t="s">
        <v>7</v>
      </c>
    </row>
    <row r="15" spans="1:4" ht="20.25" x14ac:dyDescent="0.3">
      <c r="A15" s="33" t="s">
        <v>45</v>
      </c>
      <c r="B15" s="34" t="s">
        <v>16</v>
      </c>
      <c r="C15" s="34" t="s">
        <v>52</v>
      </c>
    </row>
    <row r="16" spans="1:4" ht="20.25" x14ac:dyDescent="0.3">
      <c r="A16" s="33" t="s">
        <v>46</v>
      </c>
      <c r="B16" s="34" t="s">
        <v>20</v>
      </c>
      <c r="C16" s="34" t="s">
        <v>7</v>
      </c>
    </row>
    <row r="17" spans="1:3" ht="20.25" x14ac:dyDescent="0.3">
      <c r="A17" s="33" t="s">
        <v>47</v>
      </c>
      <c r="B17" s="34" t="s">
        <v>22</v>
      </c>
      <c r="C17" s="34" t="s">
        <v>53</v>
      </c>
    </row>
    <row r="18" spans="1:3" ht="20.25" x14ac:dyDescent="0.3">
      <c r="A18" s="33" t="s">
        <v>48</v>
      </c>
      <c r="B18" s="34" t="s">
        <v>5</v>
      </c>
      <c r="C18" s="34" t="s">
        <v>7</v>
      </c>
    </row>
    <row r="19" spans="1:3" ht="20.25" x14ac:dyDescent="0.3">
      <c r="A19" s="33" t="s">
        <v>49</v>
      </c>
      <c r="B19" s="34" t="s">
        <v>23</v>
      </c>
      <c r="C19" s="34" t="s">
        <v>7</v>
      </c>
    </row>
    <row r="20" spans="1:3" ht="20.25" x14ac:dyDescent="0.3">
      <c r="A20" s="33" t="s">
        <v>50</v>
      </c>
      <c r="B20" s="34" t="s">
        <v>16</v>
      </c>
      <c r="C20" s="34" t="s">
        <v>7</v>
      </c>
    </row>
    <row r="21" spans="1:3" ht="20.25" x14ac:dyDescent="0.3">
      <c r="A21" s="35"/>
      <c r="B21" s="35"/>
      <c r="C21" s="34"/>
    </row>
    <row r="22" spans="1:3" ht="20.25" x14ac:dyDescent="0.3">
      <c r="A22" s="35"/>
      <c r="B22" s="35"/>
      <c r="C22" s="34"/>
    </row>
    <row r="23" spans="1:3" ht="20.25" x14ac:dyDescent="0.3">
      <c r="A23" s="35"/>
      <c r="B23" s="35"/>
      <c r="C23" s="34"/>
    </row>
    <row r="24" spans="1:3" x14ac:dyDescent="0.2">
      <c r="A24" s="35"/>
      <c r="B24" s="35"/>
      <c r="C24" s="35"/>
    </row>
    <row r="25" spans="1:3" x14ac:dyDescent="0.2">
      <c r="A25" s="35"/>
      <c r="B25" s="35"/>
      <c r="C25" s="35"/>
    </row>
    <row r="26" spans="1:3" x14ac:dyDescent="0.2">
      <c r="A26" s="35"/>
      <c r="B26" s="35"/>
      <c r="C26" s="35"/>
    </row>
    <row r="27" spans="1:3" x14ac:dyDescent="0.2">
      <c r="A27" s="35"/>
      <c r="B27" s="35"/>
      <c r="C27" s="35"/>
    </row>
    <row r="28" spans="1:3" x14ac:dyDescent="0.2">
      <c r="A28" s="35"/>
      <c r="B28" s="35"/>
      <c r="C28" s="35"/>
    </row>
    <row r="29" spans="1:3" x14ac:dyDescent="0.2">
      <c r="A29" s="35"/>
      <c r="B29" s="35"/>
      <c r="C29" s="35"/>
    </row>
    <row r="30" spans="1:3" x14ac:dyDescent="0.2">
      <c r="A30" s="35"/>
      <c r="B30" s="35"/>
      <c r="C3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D44"/>
  <sheetViews>
    <sheetView tabSelected="1" topLeftCell="G1" zoomScaleNormal="100" workbookViewId="0">
      <selection activeCell="AB1" sqref="AB1"/>
    </sheetView>
  </sheetViews>
  <sheetFormatPr defaultRowHeight="15" x14ac:dyDescent="0.2"/>
  <cols>
    <col min="1" max="1" width="4.75" style="3" customWidth="1"/>
    <col min="2" max="2" width="19.5" style="3" customWidth="1"/>
    <col min="3" max="3" width="7.25" style="3" customWidth="1"/>
    <col min="4" max="4" width="6.625" style="3" customWidth="1"/>
    <col min="5" max="5" width="7.875" style="3" bestFit="1" customWidth="1"/>
    <col min="6" max="6" width="20.625" style="3" customWidth="1"/>
    <col min="7" max="8" width="6.625" style="3" customWidth="1"/>
    <col min="9" max="9" width="7.875" style="3" bestFit="1" customWidth="1"/>
    <col min="10" max="10" width="20.625" style="3" customWidth="1"/>
    <col min="11" max="11" width="6.25" style="3" customWidth="1"/>
    <col min="12" max="12" width="6.625" style="3" customWidth="1"/>
    <col min="13" max="13" width="7.875" style="3" bestFit="1" customWidth="1"/>
    <col min="14" max="14" width="5.125" style="3" customWidth="1"/>
    <col min="15" max="15" width="22" style="3" customWidth="1"/>
    <col min="16" max="16" width="6.5" style="3" customWidth="1"/>
    <col min="17" max="17" width="6.625" style="3" customWidth="1"/>
    <col min="18" max="18" width="7.875" style="3" bestFit="1" customWidth="1"/>
    <col min="19" max="19" width="21.25" style="3" customWidth="1"/>
    <col min="20" max="20" width="5.75" style="3" customWidth="1"/>
    <col min="21" max="21" width="6.625" style="3" customWidth="1"/>
    <col min="22" max="22" width="7.875" style="3" bestFit="1" customWidth="1"/>
    <col min="23" max="23" width="19.875" style="3" customWidth="1"/>
    <col min="24" max="24" width="5.75" style="3" customWidth="1"/>
    <col min="25" max="25" width="6.625" style="3" customWidth="1"/>
    <col min="26" max="26" width="7.875" style="3" bestFit="1" customWidth="1"/>
    <col min="27" max="16384" width="9" style="3"/>
  </cols>
  <sheetData>
    <row r="1" spans="1:30" s="1" customFormat="1" ht="135.75" customHeight="1" thickBot="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2"/>
      <c r="AB1" s="2"/>
      <c r="AC1" s="2"/>
      <c r="AD1" s="2"/>
    </row>
    <row r="2" spans="1:30" ht="29.25" customHeight="1" thickTop="1" thickBot="1" x14ac:dyDescent="0.25">
      <c r="A2" s="68"/>
      <c r="B2" s="78" t="s">
        <v>0</v>
      </c>
      <c r="C2" s="79"/>
      <c r="D2" s="79"/>
      <c r="E2" s="80"/>
      <c r="F2" s="78" t="s">
        <v>1</v>
      </c>
      <c r="G2" s="79"/>
      <c r="H2" s="79"/>
      <c r="I2" s="80"/>
      <c r="J2" s="78" t="s">
        <v>2</v>
      </c>
      <c r="K2" s="79"/>
      <c r="L2" s="79"/>
      <c r="M2" s="80"/>
      <c r="N2" s="86"/>
      <c r="O2" s="79" t="s">
        <v>27</v>
      </c>
      <c r="P2" s="79"/>
      <c r="Q2" s="79"/>
      <c r="R2" s="80"/>
      <c r="S2" s="78" t="s">
        <v>3</v>
      </c>
      <c r="T2" s="79"/>
      <c r="U2" s="79"/>
      <c r="V2" s="80"/>
      <c r="W2" s="78" t="s">
        <v>6</v>
      </c>
      <c r="X2" s="79"/>
      <c r="Y2" s="79"/>
      <c r="Z2" s="80"/>
    </row>
    <row r="3" spans="1:30" ht="29.25" customHeight="1" thickTop="1" thickBot="1" x14ac:dyDescent="0.25">
      <c r="A3" s="69"/>
      <c r="B3" s="75" t="s">
        <v>8</v>
      </c>
      <c r="C3" s="76"/>
      <c r="D3" s="76"/>
      <c r="E3" s="77"/>
      <c r="F3" s="39" t="s">
        <v>8</v>
      </c>
      <c r="G3" s="40"/>
      <c r="H3" s="40"/>
      <c r="I3" s="41"/>
      <c r="J3" s="39" t="s">
        <v>8</v>
      </c>
      <c r="K3" s="40"/>
      <c r="L3" s="40"/>
      <c r="M3" s="41"/>
      <c r="N3" s="87"/>
      <c r="O3" s="40" t="s">
        <v>8</v>
      </c>
      <c r="P3" s="40"/>
      <c r="Q3" s="40"/>
      <c r="R3" s="41"/>
      <c r="S3" s="39" t="s">
        <v>8</v>
      </c>
      <c r="T3" s="40"/>
      <c r="U3" s="40"/>
      <c r="V3" s="41"/>
      <c r="W3" s="39" t="s">
        <v>8</v>
      </c>
      <c r="X3" s="40"/>
      <c r="Y3" s="40"/>
      <c r="Z3" s="41"/>
    </row>
    <row r="4" spans="1:30" ht="32.1" customHeight="1" thickTop="1" thickBot="1" x14ac:dyDescent="0.25">
      <c r="A4" s="69"/>
      <c r="B4" s="43" t="s">
        <v>26</v>
      </c>
      <c r="C4" s="45"/>
      <c r="D4" s="45"/>
      <c r="E4" s="46"/>
      <c r="F4" s="43" t="s">
        <v>26</v>
      </c>
      <c r="G4" s="45"/>
      <c r="H4" s="45"/>
      <c r="I4" s="46"/>
      <c r="J4" s="43" t="s">
        <v>26</v>
      </c>
      <c r="K4" s="45"/>
      <c r="L4" s="45"/>
      <c r="M4" s="46"/>
      <c r="N4" s="88"/>
      <c r="O4" s="45" t="s">
        <v>28</v>
      </c>
      <c r="P4" s="45"/>
      <c r="Q4" s="45"/>
      <c r="R4" s="46"/>
      <c r="S4" s="43" t="s">
        <v>26</v>
      </c>
      <c r="T4" s="45"/>
      <c r="U4" s="45"/>
      <c r="V4" s="46"/>
      <c r="W4" s="43" t="s">
        <v>26</v>
      </c>
      <c r="X4" s="45"/>
      <c r="Y4" s="45"/>
      <c r="Z4" s="46"/>
    </row>
    <row r="5" spans="1:30" ht="32.1" customHeight="1" thickTop="1" x14ac:dyDescent="0.2">
      <c r="A5" s="14">
        <v>1</v>
      </c>
      <c r="B5" s="36" t="s">
        <v>31</v>
      </c>
      <c r="C5" s="37"/>
      <c r="D5" s="37"/>
      <c r="E5" s="38"/>
      <c r="F5" s="36"/>
      <c r="G5" s="37"/>
      <c r="H5" s="37"/>
      <c r="I5" s="38"/>
      <c r="J5" s="36"/>
      <c r="K5" s="37"/>
      <c r="L5" s="37"/>
      <c r="M5" s="38"/>
      <c r="N5" s="14">
        <v>1</v>
      </c>
      <c r="O5" s="92"/>
      <c r="P5" s="92"/>
      <c r="Q5" s="92"/>
      <c r="R5" s="93"/>
      <c r="S5" s="36"/>
      <c r="T5" s="37"/>
      <c r="U5" s="37"/>
      <c r="V5" s="38"/>
      <c r="W5" s="36"/>
      <c r="X5" s="37"/>
      <c r="Y5" s="37"/>
      <c r="Z5" s="38"/>
    </row>
    <row r="6" spans="1:30" ht="32.1" customHeight="1" x14ac:dyDescent="0.2">
      <c r="A6" s="15">
        <v>2</v>
      </c>
      <c r="B6" s="36"/>
      <c r="C6" s="37"/>
      <c r="D6" s="37"/>
      <c r="E6" s="38"/>
      <c r="F6" s="36"/>
      <c r="G6" s="37"/>
      <c r="H6" s="37"/>
      <c r="I6" s="38"/>
      <c r="J6" s="36"/>
      <c r="K6" s="37"/>
      <c r="L6" s="37"/>
      <c r="M6" s="38"/>
      <c r="N6" s="15">
        <v>2</v>
      </c>
      <c r="O6" s="94"/>
      <c r="P6" s="94"/>
      <c r="Q6" s="94"/>
      <c r="R6" s="95"/>
      <c r="S6" s="36"/>
      <c r="T6" s="37"/>
      <c r="U6" s="37"/>
      <c r="V6" s="38"/>
      <c r="W6" s="36"/>
      <c r="X6" s="37"/>
      <c r="Y6" s="37"/>
      <c r="Z6" s="38"/>
    </row>
    <row r="7" spans="1:30" ht="32.1" customHeight="1" x14ac:dyDescent="0.2">
      <c r="A7" s="15">
        <v>3</v>
      </c>
      <c r="B7" s="36"/>
      <c r="C7" s="37"/>
      <c r="D7" s="37"/>
      <c r="E7" s="38"/>
      <c r="F7" s="36"/>
      <c r="G7" s="37"/>
      <c r="H7" s="37"/>
      <c r="I7" s="38"/>
      <c r="J7" s="36"/>
      <c r="K7" s="37"/>
      <c r="L7" s="37"/>
      <c r="M7" s="38"/>
      <c r="N7" s="15">
        <v>3</v>
      </c>
      <c r="O7" s="94"/>
      <c r="P7" s="94"/>
      <c r="Q7" s="94"/>
      <c r="R7" s="95"/>
      <c r="S7" s="36"/>
      <c r="T7" s="37"/>
      <c r="U7" s="37"/>
      <c r="V7" s="38"/>
      <c r="W7" s="36"/>
      <c r="X7" s="37"/>
      <c r="Y7" s="37"/>
      <c r="Z7" s="38"/>
    </row>
    <row r="8" spans="1:30" ht="32.1" customHeight="1" thickBot="1" x14ac:dyDescent="0.25">
      <c r="A8" s="16">
        <v>4</v>
      </c>
      <c r="B8" s="47"/>
      <c r="C8" s="48"/>
      <c r="D8" s="48"/>
      <c r="E8" s="49"/>
      <c r="F8" s="47"/>
      <c r="G8" s="48"/>
      <c r="H8" s="48"/>
      <c r="I8" s="49"/>
      <c r="J8" s="47"/>
      <c r="K8" s="48"/>
      <c r="L8" s="48"/>
      <c r="M8" s="49"/>
      <c r="N8" s="16">
        <v>4</v>
      </c>
      <c r="O8" s="96"/>
      <c r="P8" s="96"/>
      <c r="Q8" s="96"/>
      <c r="R8" s="97"/>
      <c r="S8" s="47"/>
      <c r="T8" s="48"/>
      <c r="U8" s="48"/>
      <c r="V8" s="49"/>
      <c r="W8" s="47"/>
      <c r="X8" s="48"/>
      <c r="Y8" s="48"/>
      <c r="Z8" s="49"/>
    </row>
    <row r="9" spans="1:30" ht="21.75" customHeight="1" thickTop="1" thickBot="1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30" ht="32.1" customHeight="1" thickTop="1" thickBot="1" x14ac:dyDescent="0.25">
      <c r="A10" s="68"/>
      <c r="B10" s="39" t="s">
        <v>11</v>
      </c>
      <c r="C10" s="40"/>
      <c r="D10" s="40"/>
      <c r="E10" s="41"/>
      <c r="F10" s="39" t="s">
        <v>11</v>
      </c>
      <c r="G10" s="40"/>
      <c r="H10" s="40"/>
      <c r="I10" s="41"/>
      <c r="J10" s="39" t="s">
        <v>11</v>
      </c>
      <c r="K10" s="40"/>
      <c r="L10" s="40"/>
      <c r="M10" s="41"/>
      <c r="N10" s="100"/>
      <c r="O10" s="40" t="s">
        <v>11</v>
      </c>
      <c r="P10" s="40"/>
      <c r="Q10" s="40"/>
      <c r="R10" s="41"/>
      <c r="S10" s="39" t="s">
        <v>11</v>
      </c>
      <c r="T10" s="40"/>
      <c r="U10" s="40"/>
      <c r="V10" s="41"/>
      <c r="W10" s="39" t="s">
        <v>11</v>
      </c>
      <c r="X10" s="40"/>
      <c r="Y10" s="40"/>
      <c r="Z10" s="41"/>
    </row>
    <row r="11" spans="1:30" ht="32.1" customHeight="1" thickTop="1" thickBot="1" x14ac:dyDescent="0.25">
      <c r="A11" s="69"/>
      <c r="B11" s="83"/>
      <c r="C11" s="84"/>
      <c r="D11" s="84"/>
      <c r="E11" s="85"/>
      <c r="F11" s="83"/>
      <c r="G11" s="84"/>
      <c r="H11" s="84"/>
      <c r="I11" s="85"/>
      <c r="J11" s="83"/>
      <c r="K11" s="84"/>
      <c r="L11" s="84"/>
      <c r="M11" s="85"/>
      <c r="N11" s="101"/>
      <c r="O11" s="84"/>
      <c r="P11" s="84"/>
      <c r="Q11" s="84"/>
      <c r="R11" s="85"/>
      <c r="S11" s="83"/>
      <c r="T11" s="84"/>
      <c r="U11" s="84"/>
      <c r="V11" s="85"/>
      <c r="W11" s="83"/>
      <c r="X11" s="84"/>
      <c r="Y11" s="84"/>
      <c r="Z11" s="85"/>
    </row>
    <row r="12" spans="1:30" ht="32.1" customHeight="1" thickTop="1" thickBot="1" x14ac:dyDescent="0.25">
      <c r="A12" s="70"/>
      <c r="B12" s="43" t="s">
        <v>13</v>
      </c>
      <c r="C12" s="44"/>
      <c r="D12" s="12" t="s">
        <v>9</v>
      </c>
      <c r="E12" s="13" t="s">
        <v>10</v>
      </c>
      <c r="F12" s="43" t="s">
        <v>13</v>
      </c>
      <c r="G12" s="44"/>
      <c r="H12" s="12" t="s">
        <v>9</v>
      </c>
      <c r="I12" s="13" t="s">
        <v>10</v>
      </c>
      <c r="J12" s="43" t="s">
        <v>13</v>
      </c>
      <c r="K12" s="44"/>
      <c r="L12" s="12" t="s">
        <v>9</v>
      </c>
      <c r="M12" s="13" t="s">
        <v>10</v>
      </c>
      <c r="N12" s="102"/>
      <c r="O12" s="45" t="s">
        <v>13</v>
      </c>
      <c r="P12" s="44"/>
      <c r="Q12" s="12" t="s">
        <v>9</v>
      </c>
      <c r="R12" s="13" t="s">
        <v>10</v>
      </c>
      <c r="S12" s="43" t="s">
        <v>13</v>
      </c>
      <c r="T12" s="44"/>
      <c r="U12" s="12" t="s">
        <v>9</v>
      </c>
      <c r="V12" s="13" t="s">
        <v>10</v>
      </c>
      <c r="W12" s="43" t="s">
        <v>13</v>
      </c>
      <c r="X12" s="44"/>
      <c r="Y12" s="12" t="s">
        <v>9</v>
      </c>
      <c r="Z12" s="13" t="s">
        <v>10</v>
      </c>
      <c r="AB12" s="11" t="s">
        <v>14</v>
      </c>
      <c r="AC12" s="11" t="s">
        <v>15</v>
      </c>
      <c r="AD12" s="11" t="s">
        <v>4</v>
      </c>
    </row>
    <row r="13" spans="1:30" ht="32.1" customHeight="1" thickTop="1" thickBot="1" x14ac:dyDescent="0.25">
      <c r="A13" s="17">
        <v>1</v>
      </c>
      <c r="B13" s="50" t="s">
        <v>32</v>
      </c>
      <c r="C13" s="51"/>
      <c r="D13" s="22" t="str">
        <f>IFERROR(VLOOKUP($B13,List!$A$2:$C$100,2,0),"")</f>
        <v>Orth.</v>
      </c>
      <c r="E13" s="22" t="str">
        <f>IFERROR(VLOOKUP($B13,List!$A$2:$C$100,3,0),"")</f>
        <v>A</v>
      </c>
      <c r="F13" s="50" t="s">
        <v>32</v>
      </c>
      <c r="G13" s="51"/>
      <c r="H13" s="22" t="str">
        <f>IFERROR(VLOOKUP($F13,List!$A$2:$C$100,2,0),"")</f>
        <v>Orth.</v>
      </c>
      <c r="I13" s="22" t="str">
        <f>IFERROR(VLOOKUP($F13,List!$A$2:$C$100,3,0),"")</f>
        <v>A</v>
      </c>
      <c r="J13" s="50" t="s">
        <v>36</v>
      </c>
      <c r="K13" s="51"/>
      <c r="L13" s="22" t="str">
        <f>IFERROR(VLOOKUP($J13,List!$A$2:$C$100,2,0),"")</f>
        <v>Chest</v>
      </c>
      <c r="M13" s="22" t="str">
        <f>IFERROR(VLOOKUP($J13,List!$A$2:$C$100,3,0),"")</f>
        <v>A</v>
      </c>
      <c r="N13" s="23"/>
      <c r="O13" s="99" t="s">
        <v>34</v>
      </c>
      <c r="P13" s="51"/>
      <c r="Q13" s="22" t="str">
        <f>IFERROR(VLOOKUP($O13,List!$A$2:$C$100,2,0),"")</f>
        <v>GP.</v>
      </c>
      <c r="R13" s="22" t="str">
        <f>IFERROR(VLOOKUP($O13,List!$A$2:$C$100,3,0),"")</f>
        <v>B</v>
      </c>
      <c r="S13" s="50" t="s">
        <v>39</v>
      </c>
      <c r="T13" s="51"/>
      <c r="U13" s="22" t="str">
        <f>IFERROR(VLOOKUP($S13,List!$A$2:$C$100,2,0),"")</f>
        <v>Uro.</v>
      </c>
      <c r="V13" s="22" t="str">
        <f>IFERROR(VLOOKUP($S13,List!$A$2:$C$100,3,0),"")</f>
        <v>A</v>
      </c>
      <c r="W13" s="50" t="s">
        <v>37</v>
      </c>
      <c r="X13" s="51"/>
      <c r="Y13" s="22" t="str">
        <f>IFERROR(VLOOKUP($W13,List!$A$2:$C$100,2,0),"")</f>
        <v>Surg.</v>
      </c>
      <c r="Z13" s="22">
        <f>IFERROR(VLOOKUP($W13,List!$A$2:$C$100,3,0),"")</f>
        <v>0</v>
      </c>
      <c r="AB13" s="11" t="s">
        <v>16</v>
      </c>
      <c r="AC13" s="18">
        <f>COUNTIF(D13:Y24,"Orth.")</f>
        <v>2</v>
      </c>
      <c r="AD13" s="5">
        <f>AC13/AC24</f>
        <v>0.2857142857142857</v>
      </c>
    </row>
    <row r="14" spans="1:30" ht="32.1" customHeight="1" thickTop="1" thickBot="1" x14ac:dyDescent="0.25">
      <c r="A14" s="15">
        <v>2</v>
      </c>
      <c r="B14" s="52" t="s">
        <v>33</v>
      </c>
      <c r="C14" s="53"/>
      <c r="D14" s="22" t="str">
        <f>IFERROR(VLOOKUP($B14,List!$A$2:$C$100,2,0),"")</f>
        <v>I.M.</v>
      </c>
      <c r="E14" s="22" t="str">
        <f>IFERROR(VLOOKUP($B14,List!$A$2:$C$100,3,0),"")</f>
        <v>A</v>
      </c>
      <c r="F14" s="52"/>
      <c r="G14" s="53"/>
      <c r="H14" s="22" t="str">
        <f>IFERROR(VLOOKUP($F14,List!$A$2:$C$100,2,0),"")</f>
        <v/>
      </c>
      <c r="I14" s="22" t="str">
        <f>IFERROR(VLOOKUP($F14,List!$A$2:$C$100,3,0),"")</f>
        <v/>
      </c>
      <c r="J14" s="52"/>
      <c r="K14" s="53"/>
      <c r="L14" s="22" t="str">
        <f>IFERROR(VLOOKUP($J14,List!$A$2:$C$100,2,0),"")</f>
        <v/>
      </c>
      <c r="M14" s="22" t="str">
        <f>IFERROR(VLOOKUP($J14,List!$A$2:$C$100,3,0),"")</f>
        <v/>
      </c>
      <c r="N14" s="24"/>
      <c r="O14" s="71"/>
      <c r="P14" s="53"/>
      <c r="Q14" s="22" t="str">
        <f>IFERROR(VLOOKUP($O14,List!$A$2:$C$100,2,0),"")</f>
        <v/>
      </c>
      <c r="R14" s="22" t="str">
        <f>IFERROR(VLOOKUP($O14,List!$A$2:$C$100,3,0),"")</f>
        <v/>
      </c>
      <c r="S14" s="52"/>
      <c r="T14" s="53"/>
      <c r="U14" s="22" t="str">
        <f>IFERROR(VLOOKUP($S14,List!$A$2:$C$100,2,0),"")</f>
        <v/>
      </c>
      <c r="V14" s="22" t="str">
        <f>IFERROR(VLOOKUP($S14,List!$A$2:$C$100,3,0),"")</f>
        <v/>
      </c>
      <c r="W14" s="52"/>
      <c r="X14" s="53"/>
      <c r="Y14" s="22" t="str">
        <f>IFERROR(VLOOKUP($W14,List!$A$2:$C$100,2,0),"")</f>
        <v/>
      </c>
      <c r="Z14" s="22" t="str">
        <f>IFERROR(VLOOKUP($W14,List!$A$2:$C$100,3,0),"")</f>
        <v/>
      </c>
      <c r="AB14" s="11" t="s">
        <v>17</v>
      </c>
      <c r="AC14" s="18">
        <f>COUNTIF(D13:Y24,"E.N.T.")</f>
        <v>0</v>
      </c>
      <c r="AD14" s="5">
        <f>AC14/AC24</f>
        <v>0</v>
      </c>
    </row>
    <row r="15" spans="1:30" ht="32.1" customHeight="1" thickTop="1" thickBot="1" x14ac:dyDescent="0.25">
      <c r="A15" s="15">
        <v>3</v>
      </c>
      <c r="B15" s="52"/>
      <c r="C15" s="53"/>
      <c r="D15" s="22" t="str">
        <f>IFERROR(VLOOKUP($B15,List!$A$2:$C$100,2,0),"")</f>
        <v/>
      </c>
      <c r="E15" s="22" t="str">
        <f>IFERROR(VLOOKUP($B15,List!$A$2:$C$100,3,0),"")</f>
        <v/>
      </c>
      <c r="F15" s="52"/>
      <c r="G15" s="53"/>
      <c r="H15" s="22" t="str">
        <f>IFERROR(VLOOKUP($F15,List!$A$2:$C$100,2,0),"")</f>
        <v/>
      </c>
      <c r="I15" s="22" t="str">
        <f>IFERROR(VLOOKUP($F15,List!$A$2:$C$100,3,0),"")</f>
        <v/>
      </c>
      <c r="J15" s="52"/>
      <c r="K15" s="53"/>
      <c r="L15" s="22" t="str">
        <f>IFERROR(VLOOKUP($J15,List!$A$2:$C$100,2,0),"")</f>
        <v/>
      </c>
      <c r="M15" s="22" t="str">
        <f>IFERROR(VLOOKUP($J15,List!$A$2:$C$100,3,0),"")</f>
        <v/>
      </c>
      <c r="N15" s="24"/>
      <c r="O15" s="73"/>
      <c r="P15" s="74"/>
      <c r="Q15" s="22" t="str">
        <f>IFERROR(VLOOKUP($O15,List!$A$2:$C$100,2,0),"")</f>
        <v/>
      </c>
      <c r="R15" s="22" t="str">
        <f>IFERROR(VLOOKUP($O15,List!$A$2:$C$100,3,0),"")</f>
        <v/>
      </c>
      <c r="S15" s="52"/>
      <c r="T15" s="53"/>
      <c r="U15" s="22" t="str">
        <f>IFERROR(VLOOKUP($S15,List!$A$2:$C$100,2,0),"")</f>
        <v/>
      </c>
      <c r="V15" s="22" t="str">
        <f>IFERROR(VLOOKUP($S15,List!$A$2:$C$100,3,0),"")</f>
        <v/>
      </c>
      <c r="W15" s="52"/>
      <c r="X15" s="53"/>
      <c r="Y15" s="22" t="str">
        <f>IFERROR(VLOOKUP($W15,List!$A$2:$C$100,2,0),"")</f>
        <v/>
      </c>
      <c r="Z15" s="22" t="str">
        <f>IFERROR(VLOOKUP($W15,List!$A$2:$C$100,3,0),"")</f>
        <v/>
      </c>
      <c r="AB15" s="11" t="s">
        <v>18</v>
      </c>
      <c r="AC15" s="18">
        <f>COUNTIF(D13:Y24,"I.M.")</f>
        <v>1</v>
      </c>
      <c r="AD15" s="5">
        <f>AC15/AC24</f>
        <v>0.14285714285714285</v>
      </c>
    </row>
    <row r="16" spans="1:30" ht="32.1" customHeight="1" thickTop="1" thickBot="1" x14ac:dyDescent="0.25">
      <c r="A16" s="15">
        <v>4</v>
      </c>
      <c r="B16" s="52"/>
      <c r="C16" s="53"/>
      <c r="D16" s="22" t="str">
        <f>IFERROR(VLOOKUP($B16,List!$A$2:$C$100,2,0),"")</f>
        <v/>
      </c>
      <c r="E16" s="22" t="str">
        <f>IFERROR(VLOOKUP($B16,List!$A$2:$C$100,3,0),"")</f>
        <v/>
      </c>
      <c r="F16" s="52"/>
      <c r="G16" s="53"/>
      <c r="H16" s="22" t="str">
        <f>IFERROR(VLOOKUP($F16,List!$A$2:$C$100,2,0),"")</f>
        <v/>
      </c>
      <c r="I16" s="22" t="str">
        <f>IFERROR(VLOOKUP($F16,List!$A$2:$C$100,3,0),"")</f>
        <v/>
      </c>
      <c r="J16" s="52"/>
      <c r="K16" s="53"/>
      <c r="L16" s="22" t="str">
        <f>IFERROR(VLOOKUP($J16,List!$A$2:$C$100,2,0),"")</f>
        <v/>
      </c>
      <c r="M16" s="22" t="str">
        <f>IFERROR(VLOOKUP($J16,List!$A$2:$C$100,3,0),"")</f>
        <v/>
      </c>
      <c r="N16" s="24"/>
      <c r="O16" s="71"/>
      <c r="P16" s="53"/>
      <c r="Q16" s="22" t="str">
        <f>IFERROR(VLOOKUP($O16,List!$A$2:$C$100,2,0),"")</f>
        <v/>
      </c>
      <c r="R16" s="22" t="str">
        <f>IFERROR(VLOOKUP($O16,List!$A$2:$C$100,3,0),"")</f>
        <v/>
      </c>
      <c r="S16" s="52"/>
      <c r="T16" s="53"/>
      <c r="U16" s="22" t="str">
        <f>IFERROR(VLOOKUP($S16,List!$A$2:$C$100,2,0),"")</f>
        <v/>
      </c>
      <c r="V16" s="22" t="str">
        <f>IFERROR(VLOOKUP($S16,List!$A$2:$C$100,3,0),"")</f>
        <v/>
      </c>
      <c r="W16" s="52"/>
      <c r="X16" s="53"/>
      <c r="Y16" s="22" t="str">
        <f>IFERROR(VLOOKUP($W16,List!$A$2:$C$100,2,0),"")</f>
        <v/>
      </c>
      <c r="Z16" s="22" t="str">
        <f>IFERROR(VLOOKUP($W16,List!$A$2:$C$100,3,0),"")</f>
        <v/>
      </c>
      <c r="AB16" s="11" t="s">
        <v>19</v>
      </c>
      <c r="AC16" s="18">
        <f>COUNTIF(D13:Y24,"GP.")</f>
        <v>1</v>
      </c>
      <c r="AD16" s="5">
        <f>AC16/AC24</f>
        <v>0.14285714285714285</v>
      </c>
    </row>
    <row r="17" spans="1:30" ht="32.1" customHeight="1" thickTop="1" thickBot="1" x14ac:dyDescent="0.25">
      <c r="A17" s="15">
        <v>5</v>
      </c>
      <c r="B17" s="52"/>
      <c r="C17" s="53"/>
      <c r="D17" s="22" t="str">
        <f>IFERROR(VLOOKUP($B17,List!$A$2:$C$100,2,0),"")</f>
        <v/>
      </c>
      <c r="E17" s="22" t="str">
        <f>IFERROR(VLOOKUP($B17,List!$A$2:$C$100,3,0),"")</f>
        <v/>
      </c>
      <c r="F17" s="52"/>
      <c r="G17" s="53"/>
      <c r="H17" s="22" t="str">
        <f>IFERROR(VLOOKUP($F17,List!$A$2:$C$100,2,0),"")</f>
        <v/>
      </c>
      <c r="I17" s="22" t="str">
        <f>IFERROR(VLOOKUP($F17,List!$A$2:$C$100,3,0),"")</f>
        <v/>
      </c>
      <c r="J17" s="52"/>
      <c r="K17" s="53"/>
      <c r="L17" s="22" t="str">
        <f>IFERROR(VLOOKUP($J17,List!$A$2:$C$100,2,0),"")</f>
        <v/>
      </c>
      <c r="M17" s="22" t="str">
        <f>IFERROR(VLOOKUP($J17,List!$A$2:$C$100,3,0),"")</f>
        <v/>
      </c>
      <c r="N17" s="24"/>
      <c r="O17" s="71"/>
      <c r="P17" s="53"/>
      <c r="Q17" s="22" t="str">
        <f>IFERROR(VLOOKUP($O17,List!$A$2:$C$100,2,0),"")</f>
        <v/>
      </c>
      <c r="R17" s="22" t="str">
        <f>IFERROR(VLOOKUP($O17,List!$A$2:$C$100,3,0),"")</f>
        <v/>
      </c>
      <c r="S17" s="52"/>
      <c r="T17" s="53"/>
      <c r="U17" s="22" t="str">
        <f>IFERROR(VLOOKUP($S17,List!$A$2:$C$100,2,0),"")</f>
        <v/>
      </c>
      <c r="V17" s="22" t="str">
        <f>IFERROR(VLOOKUP($S17,List!$A$2:$C$100,3,0),"")</f>
        <v/>
      </c>
      <c r="W17" s="52"/>
      <c r="X17" s="53"/>
      <c r="Y17" s="22" t="str">
        <f>IFERROR(VLOOKUP($W17,List!$A$2:$C$100,2,0),"")</f>
        <v/>
      </c>
      <c r="Z17" s="22" t="str">
        <f>IFERROR(VLOOKUP($W17,List!$A$2:$C$100,3,0),"")</f>
        <v/>
      </c>
      <c r="AB17" s="11" t="s">
        <v>20</v>
      </c>
      <c r="AC17" s="19">
        <f>COUNTIF(D13:Y24,"Card.")</f>
        <v>0</v>
      </c>
      <c r="AD17" s="5">
        <f>AC17/AC24</f>
        <v>0</v>
      </c>
    </row>
    <row r="18" spans="1:30" ht="32.1" customHeight="1" thickTop="1" thickBot="1" x14ac:dyDescent="0.25">
      <c r="A18" s="15">
        <v>6</v>
      </c>
      <c r="B18" s="52"/>
      <c r="C18" s="53"/>
      <c r="D18" s="22" t="str">
        <f>IFERROR(VLOOKUP($B18,List!$A$2:$C$100,2,0),"")</f>
        <v/>
      </c>
      <c r="E18" s="22" t="str">
        <f>IFERROR(VLOOKUP($B18,List!$A$2:$C$100,3,0),"")</f>
        <v/>
      </c>
      <c r="F18" s="52"/>
      <c r="G18" s="53"/>
      <c r="H18" s="22" t="str">
        <f>IFERROR(VLOOKUP($F18,List!$A$2:$C$100,2,0),"")</f>
        <v/>
      </c>
      <c r="I18" s="22" t="str">
        <f>IFERROR(VLOOKUP($F18,List!$A$2:$C$100,3,0),"")</f>
        <v/>
      </c>
      <c r="J18" s="52"/>
      <c r="K18" s="53"/>
      <c r="L18" s="22" t="str">
        <f>IFERROR(VLOOKUP($J18,List!$A$2:$C$100,2,0),"")</f>
        <v/>
      </c>
      <c r="M18" s="22" t="str">
        <f>IFERROR(VLOOKUP($J18,List!$A$2:$C$100,3,0),"")</f>
        <v/>
      </c>
      <c r="N18" s="24"/>
      <c r="O18" s="71"/>
      <c r="P18" s="53"/>
      <c r="Q18" s="22" t="str">
        <f>IFERROR(VLOOKUP($O18,List!$A$2:$C$100,2,0),"")</f>
        <v/>
      </c>
      <c r="R18" s="22" t="str">
        <f>IFERROR(VLOOKUP($O18,List!$A$2:$C$100,3,0),"")</f>
        <v/>
      </c>
      <c r="S18" s="52"/>
      <c r="T18" s="53"/>
      <c r="U18" s="22" t="str">
        <f>IFERROR(VLOOKUP($S18,List!$A$2:$C$100,2,0),"")</f>
        <v/>
      </c>
      <c r="V18" s="22" t="str">
        <f>IFERROR(VLOOKUP($S18,List!$A$2:$C$100,3,0),"")</f>
        <v/>
      </c>
      <c r="W18" s="52"/>
      <c r="X18" s="53"/>
      <c r="Y18" s="22" t="str">
        <f>IFERROR(VLOOKUP($W18,List!$A$2:$C$100,2,0),"")</f>
        <v/>
      </c>
      <c r="Z18" s="22" t="str">
        <f>IFERROR(VLOOKUP($W18,List!$A$2:$C$100,3,0),"")</f>
        <v/>
      </c>
      <c r="AB18" s="11" t="s">
        <v>21</v>
      </c>
      <c r="AC18" s="18">
        <f>COUNTIF(D13:Y24,"Chest")</f>
        <v>1</v>
      </c>
      <c r="AD18" s="5">
        <f>AC18/AC24</f>
        <v>0.14285714285714285</v>
      </c>
    </row>
    <row r="19" spans="1:30" ht="32.1" customHeight="1" thickTop="1" thickBot="1" x14ac:dyDescent="0.25">
      <c r="A19" s="15">
        <v>7</v>
      </c>
      <c r="B19" s="52"/>
      <c r="C19" s="53"/>
      <c r="D19" s="22" t="str">
        <f>IFERROR(VLOOKUP($B19,List!$A$2:$C$100,2,0),"")</f>
        <v/>
      </c>
      <c r="E19" s="22" t="str">
        <f>IFERROR(VLOOKUP($B19,List!$A$2:$C$100,3,0),"")</f>
        <v/>
      </c>
      <c r="F19" s="52"/>
      <c r="G19" s="53"/>
      <c r="H19" s="22" t="str">
        <f>IFERROR(VLOOKUP($F19,List!$A$2:$C$100,2,0),"")</f>
        <v/>
      </c>
      <c r="I19" s="22" t="str">
        <f>IFERROR(VLOOKUP($F19,List!$A$2:$C$100,3,0),"")</f>
        <v/>
      </c>
      <c r="J19" s="52"/>
      <c r="K19" s="53"/>
      <c r="L19" s="22" t="str">
        <f>IFERROR(VLOOKUP($J19,List!$A$2:$C$100,2,0),"")</f>
        <v/>
      </c>
      <c r="M19" s="22" t="str">
        <f>IFERROR(VLOOKUP($J19,List!$A$2:$C$100,3,0),"")</f>
        <v/>
      </c>
      <c r="N19" s="24"/>
      <c r="O19" s="71"/>
      <c r="P19" s="53"/>
      <c r="Q19" s="22" t="str">
        <f>IFERROR(VLOOKUP($O19,List!$A$2:$C$100,2,0),"")</f>
        <v/>
      </c>
      <c r="R19" s="22" t="str">
        <f>IFERROR(VLOOKUP($O19,List!$A$2:$C$100,3,0),"")</f>
        <v/>
      </c>
      <c r="S19" s="52"/>
      <c r="T19" s="53"/>
      <c r="U19" s="22" t="str">
        <f>IFERROR(VLOOKUP($S19,List!$A$2:$C$100,2,0),"")</f>
        <v/>
      </c>
      <c r="V19" s="22" t="str">
        <f>IFERROR(VLOOKUP($S19,List!$A$2:$C$100,3,0),"")</f>
        <v/>
      </c>
      <c r="W19" s="52"/>
      <c r="X19" s="53"/>
      <c r="Y19" s="22" t="str">
        <f>IFERROR(VLOOKUP($W19,List!$A$2:$C$100,2,0),"")</f>
        <v/>
      </c>
      <c r="Z19" s="22" t="str">
        <f>IFERROR(VLOOKUP($W19,List!$A$2:$C$100,3,0),"")</f>
        <v/>
      </c>
      <c r="AB19" s="11" t="s">
        <v>22</v>
      </c>
      <c r="AC19" s="19">
        <f>COUNTIF(D13:Z24,"Surg.")</f>
        <v>1</v>
      </c>
      <c r="AD19" s="5">
        <f>AC19/AC24</f>
        <v>0.14285714285714285</v>
      </c>
    </row>
    <row r="20" spans="1:30" ht="32.1" customHeight="1" thickTop="1" thickBot="1" x14ac:dyDescent="0.25">
      <c r="A20" s="15">
        <v>8</v>
      </c>
      <c r="B20" s="52"/>
      <c r="C20" s="53"/>
      <c r="D20" s="22" t="str">
        <f>IFERROR(VLOOKUP($B20,List!$A$2:$C$100,2,0),"")</f>
        <v/>
      </c>
      <c r="E20" s="22" t="str">
        <f>IFERROR(VLOOKUP($B20,List!$A$2:$C$100,3,0),"")</f>
        <v/>
      </c>
      <c r="F20" s="52"/>
      <c r="G20" s="53"/>
      <c r="H20" s="22" t="str">
        <f>IFERROR(VLOOKUP($F20,List!$A$2:$C$100,2,0),"")</f>
        <v/>
      </c>
      <c r="I20" s="22" t="str">
        <f>IFERROR(VLOOKUP($F20,List!$A$2:$C$100,3,0),"")</f>
        <v/>
      </c>
      <c r="J20" s="52"/>
      <c r="K20" s="53"/>
      <c r="L20" s="22" t="str">
        <f>IFERROR(VLOOKUP($J20,List!$A$2:$C$100,2,0),"")</f>
        <v/>
      </c>
      <c r="M20" s="22" t="str">
        <f>IFERROR(VLOOKUP($J20,List!$A$2:$C$100,3,0),"")</f>
        <v/>
      </c>
      <c r="N20" s="24"/>
      <c r="O20" s="71"/>
      <c r="P20" s="53"/>
      <c r="Q20" s="22" t="str">
        <f>IFERROR(VLOOKUP($O20,List!$A$2:$C$100,2,0),"")</f>
        <v/>
      </c>
      <c r="R20" s="22" t="str">
        <f>IFERROR(VLOOKUP($O20,List!$A$2:$C$100,3,0),"")</f>
        <v/>
      </c>
      <c r="S20" s="52"/>
      <c r="T20" s="53"/>
      <c r="U20" s="22" t="str">
        <f>IFERROR(VLOOKUP($S20,List!$A$2:$C$100,2,0),"")</f>
        <v/>
      </c>
      <c r="V20" s="22" t="str">
        <f>IFERROR(VLOOKUP($S20,List!$A$2:$C$100,3,0),"")</f>
        <v/>
      </c>
      <c r="W20" s="52"/>
      <c r="X20" s="53"/>
      <c r="Y20" s="22" t="str">
        <f>IFERROR(VLOOKUP($W20,List!$A$2:$C$100,2,0),"")</f>
        <v/>
      </c>
      <c r="Z20" s="22" t="str">
        <f>IFERROR(VLOOKUP($W20,List!$A$2:$C$100,3,0),"")</f>
        <v/>
      </c>
      <c r="AB20" s="11" t="s">
        <v>23</v>
      </c>
      <c r="AC20" s="18">
        <f>COUNTIF(D13:Y24,"Uro.")</f>
        <v>1</v>
      </c>
      <c r="AD20" s="5">
        <f>AC20/AC24</f>
        <v>0.14285714285714285</v>
      </c>
    </row>
    <row r="21" spans="1:30" ht="32.1" customHeight="1" thickTop="1" thickBot="1" x14ac:dyDescent="0.25">
      <c r="A21" s="15">
        <v>9</v>
      </c>
      <c r="B21" s="52"/>
      <c r="C21" s="53"/>
      <c r="D21" s="22" t="str">
        <f>IFERROR(VLOOKUP($B21,List!$A$2:$C$100,2,0),"")</f>
        <v/>
      </c>
      <c r="E21" s="22" t="str">
        <f>IFERROR(VLOOKUP($B21,List!$A$2:$C$100,3,0),"")</f>
        <v/>
      </c>
      <c r="F21" s="52"/>
      <c r="G21" s="53"/>
      <c r="H21" s="22" t="str">
        <f>IFERROR(VLOOKUP($F21,List!$A$2:$C$100,2,0),"")</f>
        <v/>
      </c>
      <c r="I21" s="22" t="str">
        <f>IFERROR(VLOOKUP($F21,List!$A$2:$C$100,3,0),"")</f>
        <v/>
      </c>
      <c r="J21" s="52"/>
      <c r="K21" s="53"/>
      <c r="L21" s="22" t="str">
        <f>IFERROR(VLOOKUP($J21,List!$A$2:$C$100,2,0),"")</f>
        <v/>
      </c>
      <c r="M21" s="22" t="str">
        <f>IFERROR(VLOOKUP($J21,List!$A$2:$C$100,3,0),"")</f>
        <v/>
      </c>
      <c r="N21" s="24"/>
      <c r="O21" s="71"/>
      <c r="P21" s="53"/>
      <c r="Q21" s="22" t="str">
        <f>IFERROR(VLOOKUP($O21,List!$A$2:$C$100,2,0),"")</f>
        <v/>
      </c>
      <c r="R21" s="22" t="str">
        <f>IFERROR(VLOOKUP($O21,List!$A$2:$C$100,3,0),"")</f>
        <v/>
      </c>
      <c r="S21" s="52"/>
      <c r="T21" s="53"/>
      <c r="U21" s="22" t="str">
        <f>IFERROR(VLOOKUP($S21,List!$A$2:$C$100,2,0),"")</f>
        <v/>
      </c>
      <c r="V21" s="22" t="str">
        <f>IFERROR(VLOOKUP($S21,List!$A$2:$C$100,3,0),"")</f>
        <v/>
      </c>
      <c r="W21" s="52"/>
      <c r="X21" s="53"/>
      <c r="Y21" s="22" t="str">
        <f>IFERROR(VLOOKUP($W21,List!$A$2:$C$100,2,0),"")</f>
        <v/>
      </c>
      <c r="Z21" s="22" t="str">
        <f>IFERROR(VLOOKUP($W21,List!$A$2:$C$100,3,0),"")</f>
        <v/>
      </c>
      <c r="AB21" s="11" t="s">
        <v>5</v>
      </c>
      <c r="AC21" s="20">
        <f>COUNTIF(D13:Y24,"D.V.")</f>
        <v>0</v>
      </c>
      <c r="AD21" s="5">
        <f>AC21/AC24</f>
        <v>0</v>
      </c>
    </row>
    <row r="22" spans="1:30" ht="32.1" customHeight="1" thickTop="1" thickBot="1" x14ac:dyDescent="0.25">
      <c r="A22" s="15">
        <v>10</v>
      </c>
      <c r="B22" s="52"/>
      <c r="C22" s="53"/>
      <c r="D22" s="22" t="str">
        <f>IFERROR(VLOOKUP($B22,List!$A$2:$C$100,2,0),"")</f>
        <v/>
      </c>
      <c r="E22" s="22" t="str">
        <f>IFERROR(VLOOKUP($B22,List!$A$2:$C$100,3,0),"")</f>
        <v/>
      </c>
      <c r="F22" s="52"/>
      <c r="G22" s="53"/>
      <c r="H22" s="22" t="str">
        <f>IFERROR(VLOOKUP($F22,List!$A$2:$C$100,2,0),"")</f>
        <v/>
      </c>
      <c r="I22" s="22" t="str">
        <f>IFERROR(VLOOKUP($F22,List!$A$2:$C$100,3,0),"")</f>
        <v/>
      </c>
      <c r="J22" s="52"/>
      <c r="K22" s="53"/>
      <c r="L22" s="22" t="str">
        <f>IFERROR(VLOOKUP($J22,List!$A$2:$C$100,2,0),"")</f>
        <v/>
      </c>
      <c r="M22" s="22" t="str">
        <f>IFERROR(VLOOKUP($J22,List!$A$2:$C$100,3,0),"")</f>
        <v/>
      </c>
      <c r="N22" s="24"/>
      <c r="O22" s="71"/>
      <c r="P22" s="53"/>
      <c r="Q22" s="22" t="str">
        <f>IFERROR(VLOOKUP($O22,List!$A$2:$C$100,2,0),"")</f>
        <v/>
      </c>
      <c r="R22" s="22" t="str">
        <f>IFERROR(VLOOKUP($O22,List!$A$2:$C$100,3,0),"")</f>
        <v/>
      </c>
      <c r="S22" s="52"/>
      <c r="T22" s="53"/>
      <c r="U22" s="22" t="str">
        <f>IFERROR(VLOOKUP($S22,List!$A$2:$C$100,2,0),"")</f>
        <v/>
      </c>
      <c r="V22" s="22" t="str">
        <f>IFERROR(VLOOKUP($S22,List!$A$2:$C$100,3,0),"")</f>
        <v/>
      </c>
      <c r="W22" s="52"/>
      <c r="X22" s="53"/>
      <c r="Y22" s="22" t="str">
        <f>IFERROR(VLOOKUP($W22,List!$A$2:$C$100,2,0),"")</f>
        <v/>
      </c>
      <c r="Z22" s="22" t="str">
        <f>IFERROR(VLOOKUP($W22,List!$A$2:$C$100,3,0),"")</f>
        <v/>
      </c>
      <c r="AB22" s="11" t="s">
        <v>24</v>
      </c>
      <c r="AC22" s="20">
        <f>COUNTIF(D13:Y24,"Neuro.")</f>
        <v>0</v>
      </c>
      <c r="AD22" s="5">
        <f>AC22/AC24</f>
        <v>0</v>
      </c>
    </row>
    <row r="23" spans="1:30" ht="32.1" customHeight="1" thickTop="1" thickBot="1" x14ac:dyDescent="0.25">
      <c r="A23" s="15">
        <v>11</v>
      </c>
      <c r="B23" s="52"/>
      <c r="C23" s="53"/>
      <c r="D23" s="22" t="str">
        <f>IFERROR(VLOOKUP($B23,List!$A$2:$C$100,2,0),"")</f>
        <v/>
      </c>
      <c r="E23" s="22" t="str">
        <f>IFERROR(VLOOKUP($B23,List!$A$2:$C$100,3,0),"")</f>
        <v/>
      </c>
      <c r="F23" s="52"/>
      <c r="G23" s="53"/>
      <c r="H23" s="22" t="str">
        <f>IFERROR(VLOOKUP($F23,List!$A$2:$C$100,2,0),"")</f>
        <v/>
      </c>
      <c r="I23" s="22" t="str">
        <f>IFERROR(VLOOKUP($F23,List!$A$2:$C$100,3,0),"")</f>
        <v/>
      </c>
      <c r="J23" s="52"/>
      <c r="K23" s="53"/>
      <c r="L23" s="22" t="str">
        <f>IFERROR(VLOOKUP($J23,List!$A$2:$C$100,2,0),"")</f>
        <v/>
      </c>
      <c r="M23" s="22" t="str">
        <f>IFERROR(VLOOKUP($J23,List!$A$2:$C$100,3,0),"")</f>
        <v/>
      </c>
      <c r="N23" s="24"/>
      <c r="O23" s="71"/>
      <c r="P23" s="53"/>
      <c r="Q23" s="22" t="str">
        <f>IFERROR(VLOOKUP($O23,List!$A$2:$C$100,2,0),"")</f>
        <v/>
      </c>
      <c r="R23" s="22" t="str">
        <f>IFERROR(VLOOKUP($O23,List!$A$2:$C$100,3,0),"")</f>
        <v/>
      </c>
      <c r="S23" s="52"/>
      <c r="T23" s="53"/>
      <c r="U23" s="22" t="str">
        <f>IFERROR(VLOOKUP($S23,List!$A$2:$C$100,2,0),"")</f>
        <v/>
      </c>
      <c r="V23" s="22" t="str">
        <f>IFERROR(VLOOKUP($S23,List!$A$2:$C$100,3,0),"")</f>
        <v/>
      </c>
      <c r="W23" s="52"/>
      <c r="X23" s="53"/>
      <c r="Y23" s="22" t="str">
        <f>IFERROR(VLOOKUP($W23,List!$A$2:$C$100,2,0),"")</f>
        <v/>
      </c>
      <c r="Z23" s="22" t="str">
        <f>IFERROR(VLOOKUP($W23,List!$A$2:$C$100,3,0),"")</f>
        <v/>
      </c>
      <c r="AB23" s="7"/>
      <c r="AC23" s="21"/>
      <c r="AD23" s="6"/>
    </row>
    <row r="24" spans="1:30" ht="32.1" customHeight="1" thickTop="1" thickBot="1" x14ac:dyDescent="0.25">
      <c r="A24" s="16">
        <v>12</v>
      </c>
      <c r="B24" s="54"/>
      <c r="C24" s="55"/>
      <c r="D24" s="22" t="str">
        <f>IFERROR(VLOOKUP($B24,List!$A$2:$C$100,2,0),"")</f>
        <v/>
      </c>
      <c r="E24" s="22" t="str">
        <f>IFERROR(VLOOKUP($B24,List!$A$2:$C$100,3,0),"")</f>
        <v/>
      </c>
      <c r="F24" s="54"/>
      <c r="G24" s="55"/>
      <c r="H24" s="22" t="str">
        <f>IFERROR(VLOOKUP($F24,List!$A$2:$C$100,2,0),"")</f>
        <v/>
      </c>
      <c r="I24" s="22" t="str">
        <f>IFERROR(VLOOKUP($F24,List!$A$2:$C$100,3,0),"")</f>
        <v/>
      </c>
      <c r="J24" s="54"/>
      <c r="K24" s="55"/>
      <c r="L24" s="22" t="str">
        <f>IFERROR(VLOOKUP($J24,List!$A$2:$C$100,2,0),"")</f>
        <v/>
      </c>
      <c r="M24" s="22" t="str">
        <f>IFERROR(VLOOKUP($J24,List!$A$2:$C$100,3,0),"")</f>
        <v/>
      </c>
      <c r="N24" s="25"/>
      <c r="O24" s="98"/>
      <c r="P24" s="55"/>
      <c r="Q24" s="22" t="str">
        <f>IFERROR(VLOOKUP($O24,List!$A$2:$C$100,2,0),"")</f>
        <v/>
      </c>
      <c r="R24" s="22" t="str">
        <f>IFERROR(VLOOKUP($O24,List!$A$2:$C$100,3,0),"")</f>
        <v/>
      </c>
      <c r="S24" s="54"/>
      <c r="T24" s="55"/>
      <c r="U24" s="22" t="str">
        <f>IFERROR(VLOOKUP($S24,List!$A$2:$C$100,2,0),"")</f>
        <v/>
      </c>
      <c r="V24" s="22" t="str">
        <f>IFERROR(VLOOKUP($S24,List!$A$2:$C$100,3,0),"")</f>
        <v/>
      </c>
      <c r="W24" s="54"/>
      <c r="X24" s="55"/>
      <c r="Y24" s="22" t="str">
        <f>IFERROR(VLOOKUP($W24,List!$A$2:$C$100,2,0),"")</f>
        <v/>
      </c>
      <c r="Z24" s="22" t="str">
        <f>IFERROR(VLOOKUP($W24,List!$A$2:$C$100,3,0),"")</f>
        <v/>
      </c>
      <c r="AB24" s="10" t="s">
        <v>25</v>
      </c>
      <c r="AC24" s="8">
        <f>AC13+AC14+AC15+AC16+AC17+AC18+AC19+AC20+AC21+AC22</f>
        <v>7</v>
      </c>
      <c r="AD24" s="9">
        <f>AC24/AC24</f>
        <v>1</v>
      </c>
    </row>
    <row r="25" spans="1:30" ht="18" customHeight="1" thickTop="1" thickBo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30" ht="32.1" customHeight="1" thickTop="1" thickBot="1" x14ac:dyDescent="0.25">
      <c r="A26" s="65" t="s">
        <v>12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7"/>
      <c r="N26" s="65" t="s">
        <v>12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7"/>
    </row>
    <row r="27" spans="1:30" ht="32.1" customHeight="1" thickTop="1" x14ac:dyDescent="0.2">
      <c r="A27" s="68"/>
      <c r="B27" s="26" t="s">
        <v>30</v>
      </c>
      <c r="C27" s="56"/>
      <c r="D27" s="57"/>
      <c r="E27" s="58"/>
      <c r="F27" s="26"/>
      <c r="G27" s="56"/>
      <c r="H27" s="57"/>
      <c r="I27" s="58"/>
      <c r="J27" s="26"/>
      <c r="K27" s="56"/>
      <c r="L27" s="57"/>
      <c r="M27" s="58"/>
      <c r="N27" s="89"/>
      <c r="O27" s="27"/>
      <c r="P27" s="56"/>
      <c r="Q27" s="57"/>
      <c r="R27" s="58"/>
      <c r="S27" s="26"/>
      <c r="T27" s="56"/>
      <c r="U27" s="57"/>
      <c r="V27" s="58"/>
      <c r="W27" s="26"/>
      <c r="X27" s="56"/>
      <c r="Y27" s="57"/>
      <c r="Z27" s="58"/>
    </row>
    <row r="28" spans="1:30" ht="32.1" customHeight="1" x14ac:dyDescent="0.2">
      <c r="A28" s="69"/>
      <c r="B28" s="28"/>
      <c r="C28" s="59"/>
      <c r="D28" s="60"/>
      <c r="E28" s="61"/>
      <c r="F28" s="28"/>
      <c r="G28" s="59"/>
      <c r="H28" s="60"/>
      <c r="I28" s="61"/>
      <c r="J28" s="28"/>
      <c r="K28" s="59"/>
      <c r="L28" s="60"/>
      <c r="M28" s="61"/>
      <c r="N28" s="90"/>
      <c r="O28" s="29"/>
      <c r="P28" s="59"/>
      <c r="Q28" s="60"/>
      <c r="R28" s="61"/>
      <c r="S28" s="28"/>
      <c r="T28" s="59"/>
      <c r="U28" s="60"/>
      <c r="V28" s="61"/>
      <c r="W28" s="28" t="s">
        <v>29</v>
      </c>
      <c r="X28" s="59"/>
      <c r="Y28" s="60"/>
      <c r="Z28" s="61"/>
    </row>
    <row r="29" spans="1:30" ht="32.1" customHeight="1" thickBot="1" x14ac:dyDescent="0.25">
      <c r="A29" s="70"/>
      <c r="B29" s="30"/>
      <c r="C29" s="62"/>
      <c r="D29" s="63"/>
      <c r="E29" s="64"/>
      <c r="F29" s="30"/>
      <c r="G29" s="62"/>
      <c r="H29" s="63"/>
      <c r="I29" s="64"/>
      <c r="J29" s="30"/>
      <c r="K29" s="62"/>
      <c r="L29" s="63"/>
      <c r="M29" s="64"/>
      <c r="N29" s="91"/>
      <c r="O29" s="31"/>
      <c r="P29" s="62"/>
      <c r="Q29" s="63"/>
      <c r="R29" s="64"/>
      <c r="S29" s="30"/>
      <c r="T29" s="62"/>
      <c r="U29" s="63"/>
      <c r="V29" s="64"/>
      <c r="W29" s="30"/>
      <c r="X29" s="62"/>
      <c r="Y29" s="63"/>
      <c r="Z29" s="64"/>
    </row>
    <row r="30" spans="1:30" ht="15.75" thickTop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3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3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</sheetData>
  <mergeCells count="164">
    <mergeCell ref="S24:T24"/>
    <mergeCell ref="N2:N4"/>
    <mergeCell ref="N27:N29"/>
    <mergeCell ref="O2:R2"/>
    <mergeCell ref="O3:R3"/>
    <mergeCell ref="O4:R4"/>
    <mergeCell ref="O5:R5"/>
    <mergeCell ref="O6:R6"/>
    <mergeCell ref="O8:R8"/>
    <mergeCell ref="O7:R7"/>
    <mergeCell ref="O10:R10"/>
    <mergeCell ref="O11:R11"/>
    <mergeCell ref="O24:P24"/>
    <mergeCell ref="O13:P13"/>
    <mergeCell ref="N10:N12"/>
    <mergeCell ref="S18:T18"/>
    <mergeCell ref="S5:V5"/>
    <mergeCell ref="N25:Z25"/>
    <mergeCell ref="W24:X24"/>
    <mergeCell ref="S19:T19"/>
    <mergeCell ref="W19:X19"/>
    <mergeCell ref="S20:T20"/>
    <mergeCell ref="W20:X20"/>
    <mergeCell ref="S21:T21"/>
    <mergeCell ref="N1:Z1"/>
    <mergeCell ref="A1:M1"/>
    <mergeCell ref="F11:I11"/>
    <mergeCell ref="J11:M11"/>
    <mergeCell ref="S11:V11"/>
    <mergeCell ref="W11:Z11"/>
    <mergeCell ref="P29:R29"/>
    <mergeCell ref="T29:V29"/>
    <mergeCell ref="X29:Z29"/>
    <mergeCell ref="A10:A12"/>
    <mergeCell ref="A2:A4"/>
    <mergeCell ref="B11:E11"/>
    <mergeCell ref="N26:Z26"/>
    <mergeCell ref="P27:R27"/>
    <mergeCell ref="T27:V27"/>
    <mergeCell ref="X27:Z27"/>
    <mergeCell ref="P28:R28"/>
    <mergeCell ref="T28:V28"/>
    <mergeCell ref="X28:Z28"/>
    <mergeCell ref="S22:T22"/>
    <mergeCell ref="W22:X22"/>
    <mergeCell ref="S23:T23"/>
    <mergeCell ref="W23:X23"/>
    <mergeCell ref="O12:P12"/>
    <mergeCell ref="B3:E3"/>
    <mergeCell ref="F3:I3"/>
    <mergeCell ref="J3:M3"/>
    <mergeCell ref="B2:E2"/>
    <mergeCell ref="F2:I2"/>
    <mergeCell ref="J2:M2"/>
    <mergeCell ref="W7:Z7"/>
    <mergeCell ref="S8:V8"/>
    <mergeCell ref="W8:Z8"/>
    <mergeCell ref="W4:Z4"/>
    <mergeCell ref="S2:V2"/>
    <mergeCell ref="W2:Z2"/>
    <mergeCell ref="S3:V3"/>
    <mergeCell ref="W3:Z3"/>
    <mergeCell ref="S4:V4"/>
    <mergeCell ref="F7:I7"/>
    <mergeCell ref="J7:M7"/>
    <mergeCell ref="F8:I8"/>
    <mergeCell ref="J8:M8"/>
    <mergeCell ref="S7:V7"/>
    <mergeCell ref="F4:I4"/>
    <mergeCell ref="J4:M4"/>
    <mergeCell ref="F5:I5"/>
    <mergeCell ref="J5:M5"/>
    <mergeCell ref="A9:M9"/>
    <mergeCell ref="N9:Z9"/>
    <mergeCell ref="W18:X18"/>
    <mergeCell ref="S14:T14"/>
    <mergeCell ref="W14:X14"/>
    <mergeCell ref="S15:T15"/>
    <mergeCell ref="W15:X15"/>
    <mergeCell ref="O14:P14"/>
    <mergeCell ref="O15:P15"/>
    <mergeCell ref="O16:P16"/>
    <mergeCell ref="O17:P17"/>
    <mergeCell ref="O18:P18"/>
    <mergeCell ref="W5:Z5"/>
    <mergeCell ref="S6:V6"/>
    <mergeCell ref="W6:Z6"/>
    <mergeCell ref="S12:T12"/>
    <mergeCell ref="W12:X12"/>
    <mergeCell ref="S13:T13"/>
    <mergeCell ref="W13:X13"/>
    <mergeCell ref="S10:V10"/>
    <mergeCell ref="W10:Z10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F15:G15"/>
    <mergeCell ref="F16:G16"/>
    <mergeCell ref="F17:G17"/>
    <mergeCell ref="J24:K24"/>
    <mergeCell ref="F24:G24"/>
    <mergeCell ref="F18:G18"/>
    <mergeCell ref="F19:G19"/>
    <mergeCell ref="F20:G20"/>
    <mergeCell ref="W21:X21"/>
    <mergeCell ref="O19:P19"/>
    <mergeCell ref="O20:P20"/>
    <mergeCell ref="O21:P21"/>
    <mergeCell ref="O22:P22"/>
    <mergeCell ref="O23:P23"/>
    <mergeCell ref="J21:K21"/>
    <mergeCell ref="J22:K22"/>
    <mergeCell ref="J23:K23"/>
    <mergeCell ref="S16:T16"/>
    <mergeCell ref="W16:X16"/>
    <mergeCell ref="S17:T17"/>
    <mergeCell ref="W17:X17"/>
    <mergeCell ref="F21:G21"/>
    <mergeCell ref="F22:G22"/>
    <mergeCell ref="F23:G23"/>
    <mergeCell ref="B16:C16"/>
    <mergeCell ref="B17:C17"/>
    <mergeCell ref="K27:M27"/>
    <mergeCell ref="K28:M28"/>
    <mergeCell ref="K29:M29"/>
    <mergeCell ref="A26:M26"/>
    <mergeCell ref="C27:E27"/>
    <mergeCell ref="C28:E28"/>
    <mergeCell ref="C29:E29"/>
    <mergeCell ref="G27:I27"/>
    <mergeCell ref="G28:I28"/>
    <mergeCell ref="G29:I29"/>
    <mergeCell ref="A27:A29"/>
    <mergeCell ref="B18:C18"/>
    <mergeCell ref="F6:I6"/>
    <mergeCell ref="J6:M6"/>
    <mergeCell ref="B10:E10"/>
    <mergeCell ref="A25:M25"/>
    <mergeCell ref="B12:C12"/>
    <mergeCell ref="B4:E4"/>
    <mergeCell ref="F10:I10"/>
    <mergeCell ref="J10:M10"/>
    <mergeCell ref="B5:E5"/>
    <mergeCell ref="B6:E6"/>
    <mergeCell ref="B7:E7"/>
    <mergeCell ref="B8:E8"/>
    <mergeCell ref="F13:G13"/>
    <mergeCell ref="F14:G14"/>
    <mergeCell ref="F12:G12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</mergeCells>
  <printOptions horizontalCentered="1" verticalCentered="1"/>
  <pageMargins left="0.25" right="0.25" top="0.75" bottom="0.75" header="0.3" footer="0.3"/>
  <pageSetup paperSize="9" scale="50" orientation="landscape" verticalDpi="300" r:id="rId1"/>
  <colBreaks count="1" manualBreakCount="1">
    <brk id="13" max="1048575" man="1"/>
  </colBreaks>
  <ignoredErrors>
    <ignoredError sqref="D13:E24 H13:I24 L13:M24 Q13:R24 U13:V24 Y13:Z24" unlockedFormula="1"/>
  </ignoredErrors>
  <drawing r:id="rId2"/>
  <legacyDrawing r:id="rId3"/>
  <controls>
    <mc:AlternateContent xmlns:mc="http://schemas.openxmlformats.org/markup-compatibility/2006">
      <mc:Choice Requires="x14">
        <control shapeId="2056" r:id="rId4" name="DTPicker24">
          <controlPr defaultSize="0" autoLine="0" autoPict="0" r:id="rId5">
            <anchor moveWithCells="1">
              <from>
                <xdr:col>22</xdr:col>
                <xdr:colOff>1362075</xdr:colOff>
                <xdr:row>0</xdr:row>
                <xdr:rowOff>1209675</xdr:rowOff>
              </from>
              <to>
                <xdr:col>25</xdr:col>
                <xdr:colOff>161925</xdr:colOff>
                <xdr:row>0</xdr:row>
                <xdr:rowOff>1504950</xdr:rowOff>
              </to>
            </anchor>
          </controlPr>
        </control>
      </mc:Choice>
      <mc:Fallback>
        <control shapeId="2056" r:id="rId4" name="DTPicker24"/>
      </mc:Fallback>
    </mc:AlternateContent>
    <mc:AlternateContent xmlns:mc="http://schemas.openxmlformats.org/markup-compatibility/2006">
      <mc:Choice Requires="x14">
        <control shapeId="2055" r:id="rId6" name="DTPicker22">
          <controlPr defaultSize="0" autoLine="0" autoPict="0" r:id="rId7">
            <anchor moveWithCells="1">
              <from>
                <xdr:col>22</xdr:col>
                <xdr:colOff>1419225</xdr:colOff>
                <xdr:row>0</xdr:row>
                <xdr:rowOff>885825</xdr:rowOff>
              </from>
              <to>
                <xdr:col>25</xdr:col>
                <xdr:colOff>190500</xdr:colOff>
                <xdr:row>0</xdr:row>
                <xdr:rowOff>1171575</xdr:rowOff>
              </to>
            </anchor>
          </controlPr>
        </control>
      </mc:Choice>
      <mc:Fallback>
        <control shapeId="2055" r:id="rId6" name="DTPicker22"/>
      </mc:Fallback>
    </mc:AlternateContent>
    <mc:AlternateContent xmlns:mc="http://schemas.openxmlformats.org/markup-compatibility/2006">
      <mc:Choice Requires="x14">
        <control shapeId="2051" r:id="rId8" name="DTPicker21">
          <controlPr defaultSize="0" autoLine="0" autoPict="0" r:id="rId9">
            <anchor moveWithCells="1">
              <from>
                <xdr:col>9</xdr:col>
                <xdr:colOff>1476375</xdr:colOff>
                <xdr:row>0</xdr:row>
                <xdr:rowOff>866775</xdr:rowOff>
              </from>
              <to>
                <xdr:col>12</xdr:col>
                <xdr:colOff>247650</xdr:colOff>
                <xdr:row>0</xdr:row>
                <xdr:rowOff>1200150</xdr:rowOff>
              </to>
            </anchor>
          </controlPr>
        </control>
      </mc:Choice>
      <mc:Fallback>
        <control shapeId="2051" r:id="rId8" name="DTPicker21"/>
      </mc:Fallback>
    </mc:AlternateContent>
    <mc:AlternateContent xmlns:mc="http://schemas.openxmlformats.org/markup-compatibility/2006">
      <mc:Choice Requires="x14">
        <control shapeId="2054" r:id="rId10" name="DTPicker23">
          <controlPr defaultSize="0" autoLine="0" autoPict="0" r:id="rId11">
            <anchor moveWithCells="1">
              <from>
                <xdr:col>9</xdr:col>
                <xdr:colOff>1466850</xdr:colOff>
                <xdr:row>0</xdr:row>
                <xdr:rowOff>1257300</xdr:rowOff>
              </from>
              <to>
                <xdr:col>12</xdr:col>
                <xdr:colOff>247650</xdr:colOff>
                <xdr:row>0</xdr:row>
                <xdr:rowOff>1571625</xdr:rowOff>
              </to>
            </anchor>
          </controlPr>
        </control>
      </mc:Choice>
      <mc:Fallback>
        <control shapeId="2054" r:id="rId10" name="DTPicker23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List!$A$2:$A$20</xm:f>
          </x14:formula1>
          <xm:sqref>B13:C24 F13:G24 J13:K24 O13:P24 S13:T24 W13:X24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 Group 2</dc:creator>
  <cp:lastModifiedBy>Ali Mohamed</cp:lastModifiedBy>
  <cp:lastPrinted>2018-12-05T22:19:40Z</cp:lastPrinted>
  <dcterms:created xsi:type="dcterms:W3CDTF">2015-01-02T21:07:31Z</dcterms:created>
  <dcterms:modified xsi:type="dcterms:W3CDTF">2018-12-09T08:12:46Z</dcterms:modified>
</cp:coreProperties>
</file>