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GB\"/>
    </mc:Choice>
  </mc:AlternateContent>
  <xr:revisionPtr revIDLastSave="0" documentId="8_{17E4C259-E1AB-4088-9B27-20C6146A80D6}" xr6:coauthVersionLast="40" xr6:coauthVersionMax="40" xr10:uidLastSave="{00000000-0000-0000-0000-000000000000}"/>
  <bookViews>
    <workbookView xWindow="0" yWindow="0" windowWidth="28800" windowHeight="12180" xr2:uid="{8D5AA7C4-E015-4DBF-B0F2-1A7047D39B8F}"/>
  </bookViews>
  <sheets>
    <sheet name="تصفية أقل من 5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9" i="1" l="1"/>
  <c r="M67" i="1"/>
  <c r="O65" i="1"/>
  <c r="N65" i="1"/>
  <c r="M65" i="1"/>
  <c r="M64" i="1"/>
  <c r="O60" i="1"/>
  <c r="F60" i="1"/>
  <c r="M78" i="1" s="1"/>
  <c r="O59" i="1"/>
  <c r="O58" i="1"/>
  <c r="L58" i="1"/>
  <c r="O57" i="1"/>
  <c r="L57" i="1"/>
  <c r="H52" i="1"/>
  <c r="F46" i="1"/>
  <c r="M75" i="1" s="1"/>
  <c r="F43" i="1"/>
  <c r="M74" i="1" s="1"/>
  <c r="F10" i="1"/>
  <c r="O64" i="1" s="1"/>
  <c r="E10" i="1"/>
  <c r="N64" i="1" s="1"/>
  <c r="D10" i="1"/>
  <c r="F9" i="1"/>
  <c r="O63" i="1" s="1"/>
  <c r="E9" i="1"/>
  <c r="N63" i="1" s="1"/>
  <c r="D9" i="1"/>
  <c r="F22" i="1" s="1"/>
  <c r="F8" i="1"/>
  <c r="O62" i="1" s="1"/>
  <c r="E8" i="1"/>
  <c r="N62" i="1" s="1"/>
  <c r="D8" i="1"/>
  <c r="M62" i="1" s="1"/>
  <c r="F7" i="1"/>
  <c r="O61" i="1" s="1"/>
  <c r="E7" i="1"/>
  <c r="N61" i="1" s="1"/>
  <c r="D7" i="1"/>
  <c r="M61" i="1" s="1"/>
  <c r="E6" i="1"/>
  <c r="F52" i="1" s="1"/>
  <c r="F55" i="1" l="1"/>
  <c r="F23" i="1"/>
  <c r="M69" i="1" s="1"/>
  <c r="M63" i="1"/>
  <c r="F17" i="1"/>
  <c r="F34" i="1"/>
  <c r="L59" i="1"/>
  <c r="M71" i="1" l="1"/>
  <c r="M68" i="1"/>
  <c r="F27" i="1"/>
  <c r="M76" i="1"/>
  <c r="F64" i="1"/>
  <c r="M80" i="1" s="1"/>
  <c r="M83" i="1" s="1"/>
  <c r="F37" i="1" l="1"/>
  <c r="M70" i="1"/>
  <c r="M72" i="1" l="1"/>
  <c r="F40" i="1"/>
  <c r="M73" i="1" s="1"/>
</calcChain>
</file>

<file path=xl/sharedStrings.xml><?xml version="1.0" encoding="utf-8"?>
<sst xmlns="http://schemas.openxmlformats.org/spreadsheetml/2006/main" count="167" uniqueCount="95">
  <si>
    <t>الإسم</t>
  </si>
  <si>
    <t>المهنة</t>
  </si>
  <si>
    <t>عامل مضخة</t>
  </si>
  <si>
    <t>الرقم الوظيفي</t>
  </si>
  <si>
    <t>عدد التذاكر</t>
  </si>
  <si>
    <t>الجنسية</t>
  </si>
  <si>
    <t>الهند</t>
  </si>
  <si>
    <t>الراتب</t>
  </si>
  <si>
    <t>بدلات</t>
  </si>
  <si>
    <t>إجمالي الراتب</t>
  </si>
  <si>
    <t>بداية العمل</t>
  </si>
  <si>
    <t>نهاية العمل</t>
  </si>
  <si>
    <t>مدة الخدمة</t>
  </si>
  <si>
    <t>خروج</t>
  </si>
  <si>
    <t>(-)</t>
  </si>
  <si>
    <t>إجازات في بلده</t>
  </si>
  <si>
    <t>دخول</t>
  </si>
  <si>
    <t>إجازات صُرفت</t>
  </si>
  <si>
    <t>-</t>
  </si>
  <si>
    <t>صافي مدة الخدمة</t>
  </si>
  <si>
    <t>(A)</t>
  </si>
  <si>
    <t>عدد أيام الإجازات التي تمتع بها خلال الفترة</t>
  </si>
  <si>
    <t>السنوات * 12</t>
  </si>
  <si>
    <t>تحسب من مدة الإجازة التي تمتع بها</t>
  </si>
  <si>
    <t>الأشهر*30</t>
  </si>
  <si>
    <t>+</t>
  </si>
  <si>
    <t>الأيام</t>
  </si>
  <si>
    <t>=</t>
  </si>
  <si>
    <t>(B)</t>
  </si>
  <si>
    <t>عدد أيام الإجازات المستحقة</t>
  </si>
  <si>
    <t>عدد سنوات الخبرة *21</t>
  </si>
  <si>
    <t xml:space="preserve">تحسب من مدة الخبرة, ثم نقوم بتقريب الناتج إذا كان خمس سنوات وأقل يستحق 21 يوم عن كل سنة  </t>
  </si>
  <si>
    <t>day's/30+month</t>
  </si>
  <si>
    <t>*2.5</t>
  </si>
  <si>
    <t>(C )</t>
  </si>
  <si>
    <t>الإجازات غير المستحقة</t>
  </si>
  <si>
    <t>A</t>
  </si>
  <si>
    <t xml:space="preserve">نطرح ناتج الإجازات المستحقة من أيام الإجازات التي تمتع بها </t>
  </si>
  <si>
    <t>B</t>
  </si>
  <si>
    <t>(D)</t>
  </si>
  <si>
    <t>يصرف حقوقه عن المدة</t>
  </si>
  <si>
    <t>السنوات *12</t>
  </si>
  <si>
    <t xml:space="preserve">تحسب من مدة الخبرة </t>
  </si>
  <si>
    <t>الأشهر</t>
  </si>
  <si>
    <t>الأيام\30</t>
  </si>
  <si>
    <t>(E )</t>
  </si>
  <si>
    <t>(C )/30</t>
  </si>
  <si>
    <t>نقسم الإجازات غير المستحقة على 30</t>
  </si>
  <si>
    <t>(F)</t>
  </si>
  <si>
    <t>يصرف حقوقه عن صافي المدة</t>
  </si>
  <si>
    <t>(D)-(E )</t>
  </si>
  <si>
    <t>نطرح حقوقه من الإجازات غير المستحقة</t>
  </si>
  <si>
    <t>(G)</t>
  </si>
  <si>
    <t>الخمس سنوات الأولى</t>
  </si>
  <si>
    <t>تبسيط الرقم (F)</t>
  </si>
  <si>
    <t>(H)</t>
  </si>
  <si>
    <t>المدة المتبقية</t>
  </si>
  <si>
    <t>الرقم بعد الفاصلة</t>
  </si>
  <si>
    <t>الأشهر والأيام</t>
  </si>
  <si>
    <t>(i)</t>
  </si>
  <si>
    <t>صافي الحقوق</t>
  </si>
  <si>
    <t>إجمالي الراتب (الراتب+البدلات)</t>
  </si>
  <si>
    <t xml:space="preserve">(إجمالي الراتب) الراتب مع البدلات تقسيم 30 ثم ضرب 1.25  ثم نضرب الناتج في صافي المدة </t>
  </si>
  <si>
    <t>/30</t>
  </si>
  <si>
    <t>(H)*2.5</t>
  </si>
  <si>
    <t>*1.25</t>
  </si>
  <si>
    <t>*إجمالي الراتب</t>
  </si>
  <si>
    <t>*(G)</t>
  </si>
  <si>
    <t>(J)</t>
  </si>
  <si>
    <t>يصرف حقوقه حتى تاريخ</t>
  </si>
  <si>
    <t xml:space="preserve">نجمع الناتج في العملية (i) </t>
  </si>
  <si>
    <t>(K)</t>
  </si>
  <si>
    <t>الإجازات المستحقة</t>
  </si>
  <si>
    <t>الراتب الأساسي/ 30</t>
  </si>
  <si>
    <t>الراتب الأساسي تقسيم 30 ثم نضربه بعدد سنوات الخدمة مطروح منها الإجازات المصروفة سابقاً * 21 إجازات مستحقة لكل سنة</t>
  </si>
  <si>
    <t>الإعاشة</t>
  </si>
  <si>
    <t>*21</t>
  </si>
  <si>
    <t>(L)</t>
  </si>
  <si>
    <t>كامل مستحقاته</t>
  </si>
  <si>
    <t>(J)+(K)</t>
  </si>
  <si>
    <t>إجمالي مدة الخدمة</t>
  </si>
  <si>
    <t>الإجازات المستحقة + صافي الحقوق</t>
  </si>
  <si>
    <t>إجازات ببلده</t>
  </si>
  <si>
    <t>صافي مدة الإجازات المستحقة</t>
  </si>
  <si>
    <t>(M)</t>
  </si>
  <si>
    <t>التذاكر</t>
  </si>
  <si>
    <t>في حال كان إجازة يستحق إجازة ذهاب وإياب</t>
  </si>
  <si>
    <t>إجازات مصروفه</t>
  </si>
  <si>
    <t>وفي حال كان نهائياً تصرف له فقط ذهاب</t>
  </si>
  <si>
    <t>وفي حال كان لا يستحق إجازة فعلى حسابه</t>
  </si>
  <si>
    <t>تذاكر</t>
  </si>
  <si>
    <t>رواتب لم تصرف</t>
  </si>
  <si>
    <t>حسومات</t>
  </si>
  <si>
    <t>المجموع</t>
  </si>
  <si>
    <t>ملاحظة: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</si>
</sst>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1"/>
      <color rgb="FF3F3F3F"/>
      <name val="Arial"/>
      <family val="2"/>
      <scheme val="minor"/>
    </font>
    <font>
      <b/>
      <sz val="11"/>
      <color rgb="FF3F3F76"/>
      <name val="Arial"/>
      <family val="2"/>
      <scheme val="minor"/>
    </font>
    <font>
      <b/>
      <sz val="11"/>
      <color rgb="FF9C5700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B2B2B2"/>
      </left>
      <right/>
      <top style="thin">
        <color rgb="FF7F7F7F"/>
      </top>
      <bottom/>
      <diagonal/>
    </border>
    <border>
      <left/>
      <right style="thin">
        <color rgb="FFB2B2B2"/>
      </right>
      <top style="thin">
        <color rgb="FF7F7F7F"/>
      </top>
      <bottom/>
      <diagonal/>
    </border>
    <border>
      <left style="thin">
        <color rgb="FFB2B2B2"/>
      </left>
      <right/>
      <top/>
      <bottom/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B2B2B2"/>
      </left>
      <right/>
      <top style="thin">
        <color rgb="FF7F7F7F"/>
      </top>
      <bottom style="thin">
        <color rgb="FFB2B2B2"/>
      </bottom>
      <diagonal/>
    </border>
    <border>
      <left/>
      <right/>
      <top style="thin">
        <color rgb="FF7F7F7F"/>
      </top>
      <bottom style="thin">
        <color rgb="FFB2B2B2"/>
      </bottom>
      <diagonal/>
    </border>
    <border>
      <left/>
      <right style="thin">
        <color rgb="FFB2B2B2"/>
      </right>
      <top style="thin">
        <color rgb="FF7F7F7F"/>
      </top>
      <bottom style="thin">
        <color rgb="FFB2B2B2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6" borderId="1" applyNumberFormat="0" applyAlignment="0" applyProtection="0"/>
    <xf numFmtId="0" fontId="8" fillId="0" borderId="0" applyNumberFormat="0" applyFill="0" applyBorder="0" applyAlignment="0" applyProtection="0"/>
    <xf numFmtId="0" fontId="1" fillId="7" borderId="3" applyNumberFormat="0" applyFont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</cellStyleXfs>
  <cellXfs count="87">
    <xf numFmtId="0" fontId="0" fillId="0" borderId="0" xfId="0"/>
    <xf numFmtId="0" fontId="6" fillId="6" borderId="2" xfId="5" applyAlignment="1">
      <alignment horizontal="center"/>
    </xf>
    <xf numFmtId="0" fontId="9" fillId="6" borderId="2" xfId="5" applyFont="1"/>
    <xf numFmtId="0" fontId="10" fillId="5" borderId="1" xfId="4" applyFont="1" applyAlignment="1">
      <alignment horizontal="center"/>
    </xf>
    <xf numFmtId="0" fontId="1" fillId="9" borderId="0" xfId="10" applyAlignment="1">
      <alignment horizontal="center" vertical="center"/>
    </xf>
    <xf numFmtId="0" fontId="1" fillId="9" borderId="4" xfId="10" applyBorder="1" applyAlignment="1">
      <alignment horizontal="center" vertical="center"/>
    </xf>
    <xf numFmtId="0" fontId="11" fillId="4" borderId="1" xfId="3" applyFont="1" applyBorder="1"/>
    <xf numFmtId="0" fontId="12" fillId="0" borderId="0" xfId="7" applyFont="1"/>
    <xf numFmtId="0" fontId="0" fillId="0" borderId="0" xfId="0" applyAlignment="1">
      <alignment horizontal="center" vertical="center"/>
    </xf>
    <xf numFmtId="0" fontId="3" fillId="3" borderId="0" xfId="2"/>
    <xf numFmtId="0" fontId="1" fillId="9" borderId="0" xfId="10"/>
    <xf numFmtId="0" fontId="2" fillId="2" borderId="0" xfId="1"/>
    <xf numFmtId="0" fontId="1" fillId="9" borderId="4" xfId="10" applyBorder="1"/>
    <xf numFmtId="0" fontId="0" fillId="0" borderId="4" xfId="0" applyBorder="1" applyAlignment="1">
      <alignment horizontal="center" vertical="center"/>
    </xf>
    <xf numFmtId="0" fontId="12" fillId="0" borderId="4" xfId="7" applyFont="1" applyBorder="1" applyAlignment="1">
      <alignment horizontal="center" vertical="center"/>
    </xf>
    <xf numFmtId="0" fontId="10" fillId="5" borderId="5" xfId="4" applyFont="1" applyBorder="1" applyAlignment="1">
      <alignment horizontal="center"/>
    </xf>
    <xf numFmtId="0" fontId="10" fillId="5" borderId="6" xfId="4" applyFont="1" applyBorder="1" applyAlignment="1">
      <alignment horizontal="center"/>
    </xf>
    <xf numFmtId="0" fontId="12" fillId="0" borderId="0" xfId="7" applyFont="1" applyAlignment="1">
      <alignment horizontal="center" vertical="center"/>
    </xf>
    <xf numFmtId="0" fontId="1" fillId="9" borderId="0" xfId="10" applyBorder="1"/>
    <xf numFmtId="0" fontId="0" fillId="7" borderId="7" xfId="8" applyFont="1" applyBorder="1" applyAlignment="1">
      <alignment horizontal="center" vertical="center"/>
    </xf>
    <xf numFmtId="0" fontId="0" fillId="7" borderId="0" xfId="8" applyFont="1" applyBorder="1" applyAlignment="1">
      <alignment horizontal="center" vertical="center"/>
    </xf>
    <xf numFmtId="0" fontId="2" fillId="2" borderId="0" xfId="1" applyAlignment="1">
      <alignment horizontal="center" vertical="center"/>
    </xf>
    <xf numFmtId="49" fontId="0" fillId="7" borderId="8" xfId="8" applyNumberFormat="1" applyFont="1" applyBorder="1" applyAlignment="1">
      <alignment horizontal="center" vertical="center" wrapText="1"/>
    </xf>
    <xf numFmtId="49" fontId="0" fillId="7" borderId="7" xfId="8" applyNumberFormat="1" applyFont="1" applyBorder="1" applyAlignment="1">
      <alignment horizontal="center" vertical="center" wrapText="1"/>
    </xf>
    <xf numFmtId="49" fontId="0" fillId="7" borderId="9" xfId="8" applyNumberFormat="1" applyFont="1" applyBorder="1" applyAlignment="1">
      <alignment horizontal="center" vertical="center" wrapText="1"/>
    </xf>
    <xf numFmtId="49" fontId="0" fillId="7" borderId="10" xfId="8" applyNumberFormat="1" applyFont="1" applyBorder="1" applyAlignment="1">
      <alignment horizontal="center" vertical="center" wrapText="1"/>
    </xf>
    <xf numFmtId="49" fontId="0" fillId="7" borderId="0" xfId="8" applyNumberFormat="1" applyFont="1" applyBorder="1" applyAlignment="1">
      <alignment horizontal="center" vertical="center" wrapText="1"/>
    </xf>
    <xf numFmtId="49" fontId="0" fillId="7" borderId="11" xfId="8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9" fontId="0" fillId="7" borderId="12" xfId="8" applyNumberFormat="1" applyFont="1" applyBorder="1" applyAlignment="1">
      <alignment horizontal="center" vertical="center" wrapText="1"/>
    </xf>
    <xf numFmtId="49" fontId="0" fillId="7" borderId="13" xfId="8" applyNumberFormat="1" applyFont="1" applyBorder="1" applyAlignment="1">
      <alignment horizontal="center" vertical="center" wrapText="1"/>
    </xf>
    <xf numFmtId="49" fontId="0" fillId="7" borderId="14" xfId="8" applyNumberFormat="1" applyFont="1" applyBorder="1" applyAlignment="1">
      <alignment horizontal="center" vertical="center" wrapText="1"/>
    </xf>
    <xf numFmtId="4" fontId="2" fillId="2" borderId="0" xfId="1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7" borderId="3" xfId="8" applyFont="1" applyAlignment="1">
      <alignment horizontal="center" vertical="center" wrapText="1"/>
    </xf>
    <xf numFmtId="0" fontId="10" fillId="5" borderId="5" xfId="4" applyFont="1" applyBorder="1" applyAlignment="1">
      <alignment horizontal="center" vertical="center"/>
    </xf>
    <xf numFmtId="0" fontId="10" fillId="5" borderId="15" xfId="4" applyFont="1" applyBorder="1" applyAlignment="1">
      <alignment horizontal="center" vertical="center"/>
    </xf>
    <xf numFmtId="0" fontId="10" fillId="5" borderId="6" xfId="4" applyFont="1" applyBorder="1" applyAlignment="1">
      <alignment horizontal="center" vertical="center"/>
    </xf>
    <xf numFmtId="0" fontId="0" fillId="7" borderId="3" xfId="8" applyFont="1" applyAlignment="1">
      <alignment horizontal="center" vertical="center"/>
    </xf>
    <xf numFmtId="0" fontId="10" fillId="5" borderId="15" xfId="4" applyFont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7" borderId="16" xfId="8" applyFont="1" applyBorder="1" applyAlignment="1">
      <alignment horizontal="center"/>
    </xf>
    <xf numFmtId="0" fontId="0" fillId="7" borderId="17" xfId="8" applyFont="1" applyBorder="1" applyAlignment="1">
      <alignment horizontal="center"/>
    </xf>
    <xf numFmtId="0" fontId="0" fillId="7" borderId="18" xfId="8" applyFont="1" applyBorder="1" applyAlignment="1">
      <alignment horizontal="center"/>
    </xf>
    <xf numFmtId="0" fontId="0" fillId="0" borderId="0" xfId="0" applyAlignment="1">
      <alignment vertical="center"/>
    </xf>
    <xf numFmtId="0" fontId="0" fillId="7" borderId="3" xfId="8" applyFont="1" applyAlignment="1">
      <alignment horizontal="center"/>
    </xf>
    <xf numFmtId="4" fontId="3" fillId="3" borderId="0" xfId="2" applyNumberFormat="1" applyAlignment="1">
      <alignment horizontal="center" vertical="center"/>
    </xf>
    <xf numFmtId="164" fontId="1" fillId="9" borderId="0" xfId="10" applyNumberFormat="1" applyAlignment="1">
      <alignment horizontal="center" vertical="center"/>
    </xf>
    <xf numFmtId="1" fontId="1" fillId="9" borderId="0" xfId="10" applyNumberFormat="1" applyAlignment="1">
      <alignment horizontal="center" vertical="center"/>
    </xf>
    <xf numFmtId="1" fontId="0" fillId="0" borderId="0" xfId="0" applyNumberFormat="1"/>
    <xf numFmtId="0" fontId="5" fillId="7" borderId="16" xfId="8" applyFont="1" applyBorder="1" applyAlignment="1">
      <alignment horizontal="center"/>
    </xf>
    <xf numFmtId="0" fontId="5" fillId="7" borderId="17" xfId="8" applyFont="1" applyBorder="1" applyAlignment="1">
      <alignment horizontal="center"/>
    </xf>
    <xf numFmtId="0" fontId="5" fillId="7" borderId="18" xfId="8" applyFont="1" applyBorder="1" applyAlignment="1">
      <alignment horizontal="center"/>
    </xf>
    <xf numFmtId="0" fontId="11" fillId="4" borderId="0" xfId="3" applyFont="1" applyAlignment="1">
      <alignment vertical="center"/>
    </xf>
    <xf numFmtId="0" fontId="11" fillId="4" borderId="0" xfId="3" applyFont="1"/>
    <xf numFmtId="0" fontId="5" fillId="7" borderId="3" xfId="8" applyFont="1" applyAlignment="1">
      <alignment horizontal="center"/>
    </xf>
    <xf numFmtId="0" fontId="0" fillId="0" borderId="0" xfId="0"/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3" fontId="2" fillId="2" borderId="0" xfId="1" applyNumberFormat="1" applyAlignment="1">
      <alignment horizontal="center" vertical="center"/>
    </xf>
    <xf numFmtId="0" fontId="7" fillId="6" borderId="1" xfId="6" applyAlignment="1">
      <alignment horizontal="center" vertical="center"/>
    </xf>
    <xf numFmtId="0" fontId="1" fillId="8" borderId="20" xfId="9" applyBorder="1" applyAlignment="1">
      <alignment horizontal="center" vertical="center"/>
    </xf>
    <xf numFmtId="0" fontId="1" fillId="8" borderId="21" xfId="9" applyBorder="1" applyAlignment="1">
      <alignment horizontal="center" vertical="center"/>
    </xf>
    <xf numFmtId="0" fontId="1" fillId="8" borderId="22" xfId="9" applyBorder="1" applyAlignment="1">
      <alignment horizontal="center" vertical="center"/>
    </xf>
    <xf numFmtId="0" fontId="0" fillId="7" borderId="3" xfId="8" applyFont="1" applyAlignment="1">
      <alignment vertical="center" wrapText="1"/>
    </xf>
    <xf numFmtId="0" fontId="0" fillId="8" borderId="20" xfId="9" applyFont="1" applyBorder="1" applyAlignment="1">
      <alignment horizontal="center" vertical="center"/>
    </xf>
    <xf numFmtId="0" fontId="0" fillId="8" borderId="21" xfId="9" applyFont="1" applyBorder="1" applyAlignment="1">
      <alignment horizontal="center" vertical="center"/>
    </xf>
    <xf numFmtId="0" fontId="7" fillId="6" borderId="1" xfId="6" applyAlignment="1">
      <alignment horizontal="center" vertical="center"/>
    </xf>
    <xf numFmtId="0" fontId="7" fillId="6" borderId="23" xfId="6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/>
    <xf numFmtId="0" fontId="7" fillId="6" borderId="5" xfId="6" applyBorder="1" applyAlignment="1">
      <alignment horizontal="center" vertical="center"/>
    </xf>
    <xf numFmtId="0" fontId="4" fillId="4" borderId="22" xfId="3" applyBorder="1" applyAlignment="1">
      <alignment horizontal="center" vertical="center"/>
    </xf>
    <xf numFmtId="0" fontId="2" fillId="2" borderId="22" xfId="1" applyBorder="1" applyAlignment="1">
      <alignment horizontal="center" vertical="center"/>
    </xf>
    <xf numFmtId="0" fontId="7" fillId="6" borderId="25" xfId="6" applyBorder="1" applyAlignment="1">
      <alignment horizontal="center" vertical="center"/>
    </xf>
    <xf numFmtId="0" fontId="7" fillId="6" borderId="15" xfId="6" applyBorder="1" applyAlignment="1">
      <alignment horizontal="center" vertical="center"/>
    </xf>
    <xf numFmtId="3" fontId="3" fillId="3" borderId="22" xfId="2" applyNumberFormat="1" applyBorder="1" applyAlignment="1">
      <alignment horizontal="center"/>
    </xf>
    <xf numFmtId="4" fontId="0" fillId="0" borderId="22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4" fontId="0" fillId="0" borderId="26" xfId="0" applyNumberFormat="1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4" fontId="0" fillId="0" borderId="0" xfId="0" applyNumberFormat="1"/>
    <xf numFmtId="0" fontId="7" fillId="6" borderId="22" xfId="6" applyBorder="1"/>
    <xf numFmtId="0" fontId="13" fillId="0" borderId="20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1" xfId="0" applyFont="1" applyBorder="1" applyAlignment="1">
      <alignment horizontal="center"/>
    </xf>
  </cellXfs>
  <cellStyles count="11">
    <cellStyle name="20% - تمييز1" xfId="9" builtinId="30"/>
    <cellStyle name="60% - تمييز1" xfId="10" builtinId="32"/>
    <cellStyle name="إخراج" xfId="5" builtinId="21"/>
    <cellStyle name="إدخال" xfId="4" builtinId="20"/>
    <cellStyle name="جيد" xfId="1" builtinId="26"/>
    <cellStyle name="حساب" xfId="6" builtinId="22"/>
    <cellStyle name="سيئ" xfId="2" builtinId="27"/>
    <cellStyle name="عادي" xfId="0" builtinId="0"/>
    <cellStyle name="محايد" xfId="3" builtinId="28"/>
    <cellStyle name="ملاحظة" xfId="8" builtinId="10"/>
    <cellStyle name="نص تحذير" xfId="7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1c88a7d85bb95c1/&#1578;&#1589;&#1601;&#1610;&#1577;%5e120&#1581;&#1602;&#1608;&#1602;%5e120&#1575;&#1604;&#1593;&#1605;&#1575;&#1604;&#1577;%20(version%201).xlsb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نموذج تصفية مستحقات"/>
      <sheetName val="ورقة2"/>
      <sheetName val="tickets"/>
      <sheetName val="نموذج الطباعة"/>
      <sheetName val="أكثر من 5 سنوات"/>
      <sheetName val="أقل من 5 سنوات2"/>
      <sheetName val="أقل من 5 سنوات (بعد التعديل)"/>
      <sheetName val="أقل من 5 سنوات"/>
      <sheetName val="أقل من خمس سنوات"/>
      <sheetName val="6 سنوات واكثر"/>
      <sheetName val="تصفية أكثر من 5"/>
      <sheetName val="تصفية أقل من 5"/>
      <sheetName val="ورقة1"/>
    </sheetNames>
    <sheetDataSet>
      <sheetData sheetId="0"/>
      <sheetData sheetId="1"/>
      <sheetData sheetId="2">
        <row r="25">
          <cell r="E25" t="str">
            <v>مصر</v>
          </cell>
          <cell r="F25">
            <v>1800</v>
          </cell>
        </row>
        <row r="26">
          <cell r="E26" t="str">
            <v>سوريا</v>
          </cell>
          <cell r="F26">
            <v>1500</v>
          </cell>
        </row>
        <row r="27">
          <cell r="E27" t="str">
            <v>باكستان</v>
          </cell>
          <cell r="F27">
            <v>1800</v>
          </cell>
        </row>
        <row r="28">
          <cell r="E28" t="str">
            <v>الهند</v>
          </cell>
          <cell r="F28">
            <v>1500</v>
          </cell>
        </row>
        <row r="29">
          <cell r="E29" t="str">
            <v>نيبال</v>
          </cell>
          <cell r="F29">
            <v>2200</v>
          </cell>
        </row>
        <row r="30">
          <cell r="E30" t="str">
            <v>سيرلانكا</v>
          </cell>
          <cell r="F30">
            <v>1600</v>
          </cell>
        </row>
        <row r="31">
          <cell r="E31" t="str">
            <v>بنجلاديش</v>
          </cell>
          <cell r="F31">
            <v>1800</v>
          </cell>
        </row>
        <row r="32">
          <cell r="E32" t="str">
            <v>الصومال</v>
          </cell>
          <cell r="F32">
            <v>2000</v>
          </cell>
        </row>
        <row r="33">
          <cell r="E33" t="str">
            <v>تايلند</v>
          </cell>
          <cell r="F33">
            <v>2200</v>
          </cell>
        </row>
        <row r="34">
          <cell r="E34" t="str">
            <v>الأردن</v>
          </cell>
          <cell r="F34">
            <v>2300</v>
          </cell>
        </row>
        <row r="35">
          <cell r="E35" t="str">
            <v>اليمن</v>
          </cell>
          <cell r="F35">
            <v>1500</v>
          </cell>
        </row>
        <row r="36">
          <cell r="E36" t="str">
            <v>الفلبين</v>
          </cell>
          <cell r="F36">
            <v>2200</v>
          </cell>
        </row>
        <row r="37">
          <cell r="E37" t="str">
            <v>لبنان</v>
          </cell>
          <cell r="F37">
            <v>1750</v>
          </cell>
        </row>
        <row r="38">
          <cell r="E38" t="str">
            <v>السودان</v>
          </cell>
          <cell r="F38">
            <v>1800</v>
          </cell>
        </row>
        <row r="39">
          <cell r="E39" t="str">
            <v>مصر-وجهه واحدة</v>
          </cell>
          <cell r="F39">
            <v>900</v>
          </cell>
        </row>
        <row r="40">
          <cell r="E40" t="str">
            <v>سوريا-وجهه واحدة</v>
          </cell>
          <cell r="F40">
            <v>750</v>
          </cell>
        </row>
        <row r="41">
          <cell r="E41" t="str">
            <v>باكستان-وجهه واحدة</v>
          </cell>
          <cell r="F41">
            <v>900</v>
          </cell>
        </row>
        <row r="42">
          <cell r="E42" t="str">
            <v>الهند-وجهه واحدة</v>
          </cell>
          <cell r="F42">
            <v>750</v>
          </cell>
        </row>
        <row r="43">
          <cell r="E43" t="str">
            <v>نيبال-وجهه واحدة</v>
          </cell>
          <cell r="F43">
            <v>1100</v>
          </cell>
        </row>
        <row r="44">
          <cell r="E44" t="str">
            <v>سيرلانكا-وجهه واحدة</v>
          </cell>
          <cell r="F44">
            <v>800</v>
          </cell>
        </row>
        <row r="45">
          <cell r="E45" t="str">
            <v>بنجلاديش-وجهه واحدة</v>
          </cell>
          <cell r="F45">
            <v>900</v>
          </cell>
        </row>
        <row r="46">
          <cell r="E46" t="str">
            <v>الصومال-وجهه واحدة</v>
          </cell>
          <cell r="F46">
            <v>1000</v>
          </cell>
        </row>
        <row r="47">
          <cell r="E47" t="str">
            <v>تايلند-وجهه واحدة</v>
          </cell>
          <cell r="F47">
            <v>1100</v>
          </cell>
        </row>
        <row r="48">
          <cell r="E48" t="str">
            <v>الأردن-وجهه واحدة</v>
          </cell>
          <cell r="F48">
            <v>1150</v>
          </cell>
        </row>
        <row r="49">
          <cell r="E49" t="str">
            <v>اليمن-وجهه واحدة</v>
          </cell>
          <cell r="F49">
            <v>750</v>
          </cell>
        </row>
        <row r="50">
          <cell r="E50" t="str">
            <v>الفلبين-وجهه واحدة</v>
          </cell>
          <cell r="F50">
            <v>1100</v>
          </cell>
        </row>
        <row r="51">
          <cell r="E51" t="str">
            <v>لبنان-وجهه واحدة</v>
          </cell>
          <cell r="F51">
            <v>875</v>
          </cell>
        </row>
        <row r="52">
          <cell r="E52" t="str">
            <v>السودان-وجهه واحدة</v>
          </cell>
          <cell r="F52">
            <v>900</v>
          </cell>
        </row>
        <row r="53">
          <cell r="E53" t="str">
            <v>لايوجد</v>
          </cell>
          <cell r="F53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212DE-AFE5-4DB5-86D7-E822A8AA6064}">
  <dimension ref="A1:Q85"/>
  <sheetViews>
    <sheetView rightToLeft="1" tabSelected="1" view="pageLayout" zoomScale="40" zoomScaleNormal="100" zoomScalePageLayoutView="40" workbookViewId="0">
      <selection activeCell="E1" sqref="E1:E3"/>
    </sheetView>
  </sheetViews>
  <sheetFormatPr defaultRowHeight="14.25" x14ac:dyDescent="0.2"/>
  <cols>
    <col min="5" max="5" width="8.875" bestFit="1" customWidth="1"/>
    <col min="6" max="6" width="14" customWidth="1"/>
    <col min="7" max="7" width="4.25" customWidth="1"/>
    <col min="9" max="9" width="4" customWidth="1"/>
    <col min="10" max="10" width="18.625" customWidth="1"/>
  </cols>
  <sheetData>
    <row r="1" spans="1:15" ht="15" x14ac:dyDescent="0.25">
      <c r="C1" s="1" t="s">
        <v>0</v>
      </c>
      <c r="D1" s="1"/>
      <c r="F1" s="2" t="s">
        <v>1</v>
      </c>
      <c r="G1" t="s">
        <v>2</v>
      </c>
    </row>
    <row r="2" spans="1:15" ht="15" x14ac:dyDescent="0.25">
      <c r="C2" s="1" t="s">
        <v>3</v>
      </c>
      <c r="D2" s="1"/>
      <c r="F2" s="2" t="s">
        <v>4</v>
      </c>
      <c r="G2">
        <v>1</v>
      </c>
    </row>
    <row r="3" spans="1:15" ht="15" x14ac:dyDescent="0.25">
      <c r="C3" s="1" t="s">
        <v>5</v>
      </c>
      <c r="D3" s="1"/>
    </row>
    <row r="4" spans="1:15" ht="15" x14ac:dyDescent="0.25">
      <c r="C4" s="1" t="s">
        <v>7</v>
      </c>
      <c r="D4" s="1"/>
      <c r="E4">
        <v>1200</v>
      </c>
    </row>
    <row r="5" spans="1:15" ht="15" x14ac:dyDescent="0.25">
      <c r="C5" s="1" t="s">
        <v>8</v>
      </c>
      <c r="D5" s="1"/>
      <c r="E5">
        <v>200</v>
      </c>
    </row>
    <row r="6" spans="1:15" ht="15" x14ac:dyDescent="0.25">
      <c r="C6" s="1" t="s">
        <v>9</v>
      </c>
      <c r="D6" s="1"/>
      <c r="E6">
        <f>E4+E5</f>
        <v>1400</v>
      </c>
    </row>
    <row r="7" spans="1:15" ht="15" x14ac:dyDescent="0.25">
      <c r="B7" s="3" t="s">
        <v>10</v>
      </c>
      <c r="C7" s="3"/>
      <c r="D7" s="4">
        <f>M8</f>
        <v>9</v>
      </c>
      <c r="E7" s="4">
        <f>N8</f>
        <v>7</v>
      </c>
      <c r="F7" s="4">
        <f>O8</f>
        <v>1434</v>
      </c>
    </row>
    <row r="8" spans="1:15" ht="15" x14ac:dyDescent="0.25">
      <c r="B8" s="3" t="s">
        <v>11</v>
      </c>
      <c r="C8" s="3"/>
      <c r="D8" s="5">
        <f>M44</f>
        <v>17</v>
      </c>
      <c r="E8" s="5">
        <f>N44</f>
        <v>3</v>
      </c>
      <c r="F8" s="5">
        <f>O44</f>
        <v>1440</v>
      </c>
      <c r="L8" s="6" t="s">
        <v>10</v>
      </c>
      <c r="M8" s="7">
        <v>9</v>
      </c>
      <c r="N8" s="7">
        <v>7</v>
      </c>
      <c r="O8" s="7">
        <v>1434</v>
      </c>
    </row>
    <row r="9" spans="1:15" ht="15" x14ac:dyDescent="0.25">
      <c r="B9" s="3" t="s">
        <v>12</v>
      </c>
      <c r="C9" s="3"/>
      <c r="D9" s="8">
        <f>M46</f>
        <v>5</v>
      </c>
      <c r="E9" s="8">
        <f>N46</f>
        <v>8</v>
      </c>
      <c r="F9" s="8">
        <f>O46</f>
        <v>5</v>
      </c>
      <c r="L9" s="9" t="s">
        <v>13</v>
      </c>
      <c r="M9" s="10">
        <v>9</v>
      </c>
      <c r="N9" s="10">
        <v>3</v>
      </c>
      <c r="O9" s="10">
        <v>1437</v>
      </c>
    </row>
    <row r="10" spans="1:15" ht="15" x14ac:dyDescent="0.25">
      <c r="A10" t="s">
        <v>14</v>
      </c>
      <c r="B10" s="3" t="s">
        <v>15</v>
      </c>
      <c r="C10" s="3"/>
      <c r="D10" s="8">
        <f>M45</f>
        <v>13</v>
      </c>
      <c r="E10" s="8">
        <f>N45</f>
        <v>5</v>
      </c>
      <c r="F10" s="8">
        <f>O45</f>
        <v>0</v>
      </c>
      <c r="L10" s="11" t="s">
        <v>16</v>
      </c>
      <c r="M10" s="12">
        <v>22</v>
      </c>
      <c r="N10" s="12">
        <v>8</v>
      </c>
      <c r="O10" s="12">
        <v>1437</v>
      </c>
    </row>
    <row r="11" spans="1:15" ht="15" x14ac:dyDescent="0.25">
      <c r="A11" t="s">
        <v>14</v>
      </c>
      <c r="B11" s="3" t="s">
        <v>17</v>
      </c>
      <c r="C11" s="3"/>
      <c r="D11" s="13" t="s">
        <v>18</v>
      </c>
      <c r="E11" s="13" t="s">
        <v>18</v>
      </c>
      <c r="F11" s="14">
        <v>2</v>
      </c>
      <c r="L11" s="9" t="s">
        <v>13</v>
      </c>
      <c r="M11" s="10"/>
      <c r="N11" s="10"/>
      <c r="O11" s="10"/>
    </row>
    <row r="12" spans="1:15" ht="15" x14ac:dyDescent="0.25">
      <c r="B12" s="15" t="s">
        <v>19</v>
      </c>
      <c r="C12" s="16"/>
      <c r="D12" s="17">
        <v>22</v>
      </c>
      <c r="E12" s="17">
        <v>2</v>
      </c>
      <c r="F12" s="17">
        <v>5</v>
      </c>
      <c r="L12" s="11" t="s">
        <v>16</v>
      </c>
      <c r="M12" s="12"/>
      <c r="N12" s="12"/>
      <c r="O12" s="12"/>
    </row>
    <row r="13" spans="1:15" x14ac:dyDescent="0.2">
      <c r="L13" s="9" t="s">
        <v>13</v>
      </c>
      <c r="M13" s="18"/>
      <c r="N13" s="18"/>
      <c r="O13" s="18"/>
    </row>
    <row r="14" spans="1:15" ht="15" x14ac:dyDescent="0.25">
      <c r="B14" t="s">
        <v>20</v>
      </c>
      <c r="C14" s="3" t="s">
        <v>21</v>
      </c>
      <c r="D14" s="3"/>
      <c r="E14" s="3"/>
      <c r="F14" s="8" t="s">
        <v>22</v>
      </c>
      <c r="L14" s="11" t="s">
        <v>16</v>
      </c>
      <c r="M14" s="12"/>
      <c r="N14" s="12"/>
      <c r="O14" s="12"/>
    </row>
    <row r="15" spans="1:15" x14ac:dyDescent="0.2">
      <c r="C15" s="19" t="s">
        <v>23</v>
      </c>
      <c r="D15" s="19"/>
      <c r="E15" s="19"/>
      <c r="F15" s="8" t="s">
        <v>24</v>
      </c>
      <c r="G15" t="s">
        <v>25</v>
      </c>
      <c r="L15" s="9" t="s">
        <v>13</v>
      </c>
      <c r="M15" s="18"/>
      <c r="N15" s="18"/>
      <c r="O15" s="18"/>
    </row>
    <row r="16" spans="1:15" x14ac:dyDescent="0.2">
      <c r="C16" s="20"/>
      <c r="D16" s="20"/>
      <c r="E16" s="20"/>
      <c r="F16" s="8" t="s">
        <v>26</v>
      </c>
      <c r="G16" t="s">
        <v>25</v>
      </c>
      <c r="L16" s="11" t="s">
        <v>16</v>
      </c>
      <c r="M16" s="12"/>
      <c r="N16" s="12"/>
      <c r="O16" s="12"/>
    </row>
    <row r="17" spans="2:15" x14ac:dyDescent="0.2">
      <c r="C17" s="20"/>
      <c r="D17" s="20"/>
      <c r="E17" s="20"/>
      <c r="F17" s="21">
        <f>(((F10*12)+E10)*30)+D10</f>
        <v>163</v>
      </c>
      <c r="G17" t="s">
        <v>27</v>
      </c>
      <c r="L17" s="9" t="s">
        <v>13</v>
      </c>
      <c r="M17" s="10"/>
      <c r="N17" s="10"/>
      <c r="O17" s="10"/>
    </row>
    <row r="18" spans="2:15" x14ac:dyDescent="0.2">
      <c r="L18" s="11" t="s">
        <v>16</v>
      </c>
      <c r="M18" s="10"/>
      <c r="N18" s="10"/>
      <c r="O18" s="10"/>
    </row>
    <row r="19" spans="2:15" ht="15" x14ac:dyDescent="0.25">
      <c r="B19" t="s">
        <v>28</v>
      </c>
      <c r="C19" s="3" t="s">
        <v>29</v>
      </c>
      <c r="D19" s="3"/>
      <c r="E19" s="3"/>
      <c r="F19" s="8" t="s">
        <v>30</v>
      </c>
      <c r="L19" s="9" t="s">
        <v>13</v>
      </c>
      <c r="M19" s="12"/>
      <c r="N19" s="12"/>
      <c r="O19" s="12"/>
    </row>
    <row r="20" spans="2:15" x14ac:dyDescent="0.2">
      <c r="C20" s="22" t="s">
        <v>31</v>
      </c>
      <c r="D20" s="23"/>
      <c r="E20" s="24"/>
      <c r="F20" s="8" t="s">
        <v>32</v>
      </c>
      <c r="G20" t="s">
        <v>25</v>
      </c>
      <c r="L20" s="11" t="s">
        <v>16</v>
      </c>
      <c r="M20" s="10"/>
      <c r="N20" s="10"/>
      <c r="O20" s="10"/>
    </row>
    <row r="21" spans="2:15" x14ac:dyDescent="0.2">
      <c r="C21" s="25"/>
      <c r="D21" s="26"/>
      <c r="E21" s="27"/>
      <c r="F21" s="8" t="s">
        <v>33</v>
      </c>
      <c r="G21" t="s">
        <v>25</v>
      </c>
      <c r="L21" s="9" t="s">
        <v>13</v>
      </c>
      <c r="M21" s="12"/>
      <c r="N21" s="12"/>
      <c r="O21" s="12"/>
    </row>
    <row r="22" spans="2:15" x14ac:dyDescent="0.2">
      <c r="C22" s="25"/>
      <c r="D22" s="26"/>
      <c r="E22" s="27"/>
      <c r="F22" s="28">
        <f>(((D9/30)+E9)*2.5)+(F9*21)</f>
        <v>125.41666666666666</v>
      </c>
      <c r="G22" t="s">
        <v>27</v>
      </c>
      <c r="L22" s="11" t="s">
        <v>16</v>
      </c>
      <c r="M22" s="10"/>
      <c r="N22" s="10"/>
      <c r="O22" s="10"/>
    </row>
    <row r="23" spans="2:15" x14ac:dyDescent="0.2">
      <c r="C23" s="29"/>
      <c r="D23" s="30"/>
      <c r="E23" s="31"/>
      <c r="F23" s="32">
        <f>(((D9/30)+E9)*2.5)+(F9*21)</f>
        <v>125.41666666666666</v>
      </c>
      <c r="L23" s="9" t="s">
        <v>13</v>
      </c>
      <c r="M23" s="12"/>
      <c r="N23" s="12"/>
      <c r="O23" s="12"/>
    </row>
    <row r="24" spans="2:15" x14ac:dyDescent="0.2">
      <c r="L24" s="11" t="s">
        <v>16</v>
      </c>
      <c r="M24" s="10"/>
      <c r="N24" s="10"/>
      <c r="O24" s="10"/>
    </row>
    <row r="25" spans="2:15" ht="15" x14ac:dyDescent="0.25">
      <c r="B25" t="s">
        <v>34</v>
      </c>
      <c r="C25" s="3" t="s">
        <v>35</v>
      </c>
      <c r="D25" s="3"/>
      <c r="E25" s="3"/>
      <c r="F25" s="33" t="s">
        <v>36</v>
      </c>
      <c r="L25" s="9" t="s">
        <v>13</v>
      </c>
      <c r="M25" s="12"/>
      <c r="N25" s="12"/>
      <c r="O25" s="12"/>
    </row>
    <row r="26" spans="2:15" x14ac:dyDescent="0.2">
      <c r="C26" s="34" t="s">
        <v>37</v>
      </c>
      <c r="D26" s="34"/>
      <c r="E26" s="34"/>
      <c r="F26" s="33" t="s">
        <v>38</v>
      </c>
      <c r="G26" t="s">
        <v>18</v>
      </c>
      <c r="L26" s="11" t="s">
        <v>16</v>
      </c>
      <c r="M26" s="10"/>
      <c r="N26" s="10"/>
      <c r="O26" s="10"/>
    </row>
    <row r="27" spans="2:15" x14ac:dyDescent="0.2">
      <c r="C27" s="34"/>
      <c r="D27" s="34"/>
      <c r="E27" s="34"/>
      <c r="F27" s="32">
        <f>F17-F23</f>
        <v>37.583333333333343</v>
      </c>
      <c r="L27" s="9" t="s">
        <v>13</v>
      </c>
      <c r="M27" s="12"/>
      <c r="N27" s="12"/>
      <c r="O27" s="12"/>
    </row>
    <row r="28" spans="2:15" x14ac:dyDescent="0.2">
      <c r="L28" s="11" t="s">
        <v>16</v>
      </c>
      <c r="M28" s="10"/>
      <c r="N28" s="10"/>
      <c r="O28" s="10"/>
    </row>
    <row r="29" spans="2:15" x14ac:dyDescent="0.2">
      <c r="L29" s="9" t="s">
        <v>13</v>
      </c>
      <c r="M29" s="12"/>
      <c r="N29" s="12"/>
      <c r="O29" s="12"/>
    </row>
    <row r="30" spans="2:15" x14ac:dyDescent="0.2">
      <c r="F30" s="8"/>
      <c r="L30" s="11" t="s">
        <v>16</v>
      </c>
      <c r="M30" s="10"/>
      <c r="N30" s="10"/>
      <c r="O30" s="10"/>
    </row>
    <row r="31" spans="2:15" ht="15" x14ac:dyDescent="0.2">
      <c r="B31" t="s">
        <v>39</v>
      </c>
      <c r="C31" s="35" t="s">
        <v>40</v>
      </c>
      <c r="D31" s="36"/>
      <c r="E31" s="37"/>
      <c r="F31" s="8" t="s">
        <v>41</v>
      </c>
      <c r="L31" s="9" t="s">
        <v>13</v>
      </c>
      <c r="M31" s="12"/>
      <c r="N31" s="12"/>
      <c r="O31" s="12"/>
    </row>
    <row r="32" spans="2:15" x14ac:dyDescent="0.2">
      <c r="C32" s="38" t="s">
        <v>42</v>
      </c>
      <c r="D32" s="38"/>
      <c r="E32" s="38"/>
      <c r="F32" s="8" t="s">
        <v>43</v>
      </c>
      <c r="G32" t="s">
        <v>25</v>
      </c>
      <c r="L32" s="11" t="s">
        <v>16</v>
      </c>
      <c r="M32" s="10"/>
      <c r="N32" s="10"/>
      <c r="O32" s="10"/>
    </row>
    <row r="33" spans="2:17" x14ac:dyDescent="0.2">
      <c r="C33" s="38"/>
      <c r="D33" s="38"/>
      <c r="E33" s="38"/>
      <c r="F33" s="8" t="s">
        <v>44</v>
      </c>
      <c r="G33" t="s">
        <v>25</v>
      </c>
      <c r="L33" s="9" t="s">
        <v>13</v>
      </c>
      <c r="M33" s="12"/>
      <c r="N33" s="12"/>
      <c r="O33" s="12"/>
    </row>
    <row r="34" spans="2:17" x14ac:dyDescent="0.2">
      <c r="C34" s="38"/>
      <c r="D34" s="38"/>
      <c r="E34" s="38"/>
      <c r="F34" s="32">
        <f>(F9*12+E9)+(D9/30)</f>
        <v>68.166666666666671</v>
      </c>
      <c r="G34" t="s">
        <v>27</v>
      </c>
      <c r="L34" s="11" t="s">
        <v>16</v>
      </c>
      <c r="M34" s="10"/>
      <c r="N34" s="10"/>
      <c r="O34" s="10"/>
    </row>
    <row r="35" spans="2:17" x14ac:dyDescent="0.2">
      <c r="L35" s="9" t="s">
        <v>13</v>
      </c>
      <c r="M35" s="12"/>
      <c r="N35" s="12"/>
      <c r="O35" s="12"/>
    </row>
    <row r="36" spans="2:17" ht="15" x14ac:dyDescent="0.25">
      <c r="B36" t="s">
        <v>45</v>
      </c>
      <c r="C36" s="15" t="s">
        <v>35</v>
      </c>
      <c r="D36" s="39"/>
      <c r="E36" s="16"/>
      <c r="F36" s="40" t="s">
        <v>46</v>
      </c>
      <c r="L36" s="11" t="s">
        <v>16</v>
      </c>
      <c r="M36" s="10"/>
      <c r="N36" s="10"/>
      <c r="O36" s="10"/>
    </row>
    <row r="37" spans="2:17" x14ac:dyDescent="0.2">
      <c r="C37" s="41" t="s">
        <v>47</v>
      </c>
      <c r="D37" s="42"/>
      <c r="E37" s="43"/>
      <c r="F37" s="32">
        <f>F27/30</f>
        <v>1.252777777777778</v>
      </c>
      <c r="L37" s="9" t="s">
        <v>13</v>
      </c>
      <c r="M37" s="12"/>
      <c r="N37" s="12"/>
      <c r="O37" s="12"/>
    </row>
    <row r="38" spans="2:17" x14ac:dyDescent="0.2">
      <c r="L38" s="11" t="s">
        <v>16</v>
      </c>
      <c r="M38" s="10"/>
      <c r="N38" s="10"/>
      <c r="O38" s="10"/>
    </row>
    <row r="39" spans="2:17" ht="15" x14ac:dyDescent="0.25">
      <c r="B39" t="s">
        <v>48</v>
      </c>
      <c r="C39" s="3" t="s">
        <v>49</v>
      </c>
      <c r="D39" s="3"/>
      <c r="E39" s="3"/>
      <c r="F39" s="44" t="s">
        <v>50</v>
      </c>
      <c r="L39" s="9" t="s">
        <v>13</v>
      </c>
      <c r="M39" s="12"/>
      <c r="N39" s="12"/>
      <c r="O39" s="12"/>
    </row>
    <row r="40" spans="2:17" x14ac:dyDescent="0.2">
      <c r="C40" s="45" t="s">
        <v>51</v>
      </c>
      <c r="D40" s="45"/>
      <c r="E40" s="45"/>
      <c r="F40" s="46">
        <f>F34-F37</f>
        <v>66.913888888888891</v>
      </c>
      <c r="G40" s="47">
        <v>6.9</v>
      </c>
      <c r="H40" s="48">
        <v>60</v>
      </c>
      <c r="L40" s="11" t="s">
        <v>16</v>
      </c>
      <c r="M40" s="10"/>
      <c r="N40" s="10"/>
      <c r="O40" s="10"/>
    </row>
    <row r="41" spans="2:17" x14ac:dyDescent="0.2">
      <c r="L41" s="9" t="s">
        <v>13</v>
      </c>
      <c r="M41" s="12"/>
      <c r="N41" s="12"/>
      <c r="O41" s="12"/>
    </row>
    <row r="42" spans="2:17" ht="15" x14ac:dyDescent="0.25">
      <c r="B42" t="s">
        <v>52</v>
      </c>
      <c r="C42" s="3" t="s">
        <v>53</v>
      </c>
      <c r="D42" s="3"/>
      <c r="E42" s="3"/>
      <c r="F42" t="s">
        <v>54</v>
      </c>
      <c r="L42" s="11" t="s">
        <v>16</v>
      </c>
      <c r="M42" s="10"/>
      <c r="N42" s="10"/>
      <c r="O42" s="10"/>
      <c r="Q42" s="49"/>
    </row>
    <row r="43" spans="2:17" x14ac:dyDescent="0.2">
      <c r="C43" s="50" t="s">
        <v>43</v>
      </c>
      <c r="D43" s="51"/>
      <c r="E43" s="52"/>
      <c r="F43" s="32">
        <f>H40</f>
        <v>60</v>
      </c>
      <c r="L43" s="9" t="s">
        <v>13</v>
      </c>
      <c r="M43" s="12"/>
      <c r="N43" s="12"/>
      <c r="O43" s="12"/>
      <c r="Q43" s="49"/>
    </row>
    <row r="44" spans="2:17" ht="15" x14ac:dyDescent="0.25">
      <c r="L44" s="53" t="s">
        <v>11</v>
      </c>
      <c r="M44" s="7">
        <v>17</v>
      </c>
      <c r="N44" s="7">
        <v>3</v>
      </c>
      <c r="O44" s="7">
        <v>1440</v>
      </c>
      <c r="Q44" s="49"/>
    </row>
    <row r="45" spans="2:17" ht="15" x14ac:dyDescent="0.25">
      <c r="B45" t="s">
        <v>55</v>
      </c>
      <c r="C45" s="15" t="s">
        <v>56</v>
      </c>
      <c r="D45" s="39"/>
      <c r="E45" s="16"/>
      <c r="F45" t="s">
        <v>57</v>
      </c>
      <c r="L45" s="54" t="s">
        <v>15</v>
      </c>
      <c r="M45" s="7">
        <v>13</v>
      </c>
      <c r="N45" s="7">
        <v>5</v>
      </c>
      <c r="O45" s="7">
        <v>0</v>
      </c>
      <c r="Q45" s="49"/>
    </row>
    <row r="46" spans="2:17" ht="15" x14ac:dyDescent="0.25">
      <c r="C46" s="55" t="s">
        <v>58</v>
      </c>
      <c r="D46" s="55"/>
      <c r="E46" s="55"/>
      <c r="F46" s="32">
        <f>G40</f>
        <v>6.9</v>
      </c>
      <c r="L46" s="54" t="s">
        <v>12</v>
      </c>
      <c r="M46" s="7">
        <v>5</v>
      </c>
      <c r="N46" s="7">
        <v>8</v>
      </c>
      <c r="O46" s="7">
        <v>5</v>
      </c>
      <c r="Q46" s="49"/>
    </row>
    <row r="47" spans="2:17" x14ac:dyDescent="0.2">
      <c r="C47" s="56"/>
      <c r="D47" s="56"/>
      <c r="E47" s="56"/>
      <c r="Q47" s="49"/>
    </row>
    <row r="48" spans="2:17" ht="15" x14ac:dyDescent="0.25">
      <c r="B48" t="s">
        <v>59</v>
      </c>
      <c r="C48" s="3" t="s">
        <v>60</v>
      </c>
      <c r="D48" s="3"/>
      <c r="E48" s="3"/>
      <c r="F48" s="57" t="s">
        <v>61</v>
      </c>
      <c r="G48" s="58"/>
      <c r="H48" s="58"/>
    </row>
    <row r="49" spans="2:15" ht="14.25" customHeight="1" x14ac:dyDescent="0.2">
      <c r="C49" s="34" t="s">
        <v>62</v>
      </c>
      <c r="D49" s="34"/>
      <c r="E49" s="34"/>
      <c r="F49" s="44" t="s">
        <v>63</v>
      </c>
      <c r="H49" t="s">
        <v>64</v>
      </c>
    </row>
    <row r="50" spans="2:15" x14ac:dyDescent="0.2">
      <c r="C50" s="34"/>
      <c r="D50" s="34"/>
      <c r="E50" s="34"/>
      <c r="F50" s="44" t="s">
        <v>65</v>
      </c>
      <c r="H50" t="s">
        <v>66</v>
      </c>
    </row>
    <row r="51" spans="2:15" x14ac:dyDescent="0.2">
      <c r="C51" s="34"/>
      <c r="D51" s="34"/>
      <c r="E51" s="34"/>
      <c r="F51" s="44" t="s">
        <v>67</v>
      </c>
      <c r="H51" t="s">
        <v>63</v>
      </c>
    </row>
    <row r="52" spans="2:15" x14ac:dyDescent="0.2">
      <c r="F52" s="59">
        <f>((E6/30)*1.25)*F43</f>
        <v>3499.9999999999995</v>
      </c>
      <c r="H52" s="32">
        <f>((F46*2.5)*E6)/30</f>
        <v>805</v>
      </c>
    </row>
    <row r="54" spans="2:15" ht="15" x14ac:dyDescent="0.25">
      <c r="B54" t="s">
        <v>68</v>
      </c>
      <c r="C54" s="3" t="s">
        <v>69</v>
      </c>
      <c r="D54" s="3"/>
      <c r="E54" s="3"/>
    </row>
    <row r="55" spans="2:15" x14ac:dyDescent="0.2">
      <c r="C55" s="41" t="s">
        <v>70</v>
      </c>
      <c r="D55" s="42"/>
      <c r="E55" s="43"/>
      <c r="F55" s="32">
        <f>H52+F52</f>
        <v>4305</v>
      </c>
    </row>
    <row r="57" spans="2:15" ht="15" x14ac:dyDescent="0.25">
      <c r="B57" t="s">
        <v>71</v>
      </c>
      <c r="C57" s="3" t="s">
        <v>72</v>
      </c>
      <c r="D57" s="3"/>
      <c r="E57" s="3"/>
      <c r="F57" t="s">
        <v>73</v>
      </c>
      <c r="K57" s="60" t="s">
        <v>0</v>
      </c>
      <c r="L57" s="61">
        <f>E1</f>
        <v>0</v>
      </c>
      <c r="M57" s="62"/>
      <c r="N57" s="60" t="s">
        <v>3</v>
      </c>
      <c r="O57" s="63">
        <f>E2</f>
        <v>0</v>
      </c>
    </row>
    <row r="58" spans="2:15" ht="14.25" customHeight="1" x14ac:dyDescent="0.2">
      <c r="C58" s="64" t="s">
        <v>74</v>
      </c>
      <c r="D58" s="64"/>
      <c r="E58" s="64"/>
      <c r="F58" t="s">
        <v>19</v>
      </c>
      <c r="K58" s="60" t="s">
        <v>7</v>
      </c>
      <c r="L58" s="61">
        <f>E4</f>
        <v>1200</v>
      </c>
      <c r="M58" s="62"/>
      <c r="N58" s="60" t="s">
        <v>75</v>
      </c>
      <c r="O58" s="63">
        <f>E5</f>
        <v>200</v>
      </c>
    </row>
    <row r="59" spans="2:15" ht="15" x14ac:dyDescent="0.2">
      <c r="C59" s="64"/>
      <c r="D59" s="64"/>
      <c r="E59" s="64"/>
      <c r="F59" t="s">
        <v>76</v>
      </c>
      <c r="K59" s="60" t="s">
        <v>9</v>
      </c>
      <c r="L59" s="61">
        <f>E6</f>
        <v>1400</v>
      </c>
      <c r="M59" s="62"/>
      <c r="N59" s="60" t="s">
        <v>1</v>
      </c>
      <c r="O59" s="63" t="str">
        <f>G1</f>
        <v>عامل مضخة</v>
      </c>
    </row>
    <row r="60" spans="2:15" ht="15" x14ac:dyDescent="0.2">
      <c r="C60" s="64"/>
      <c r="D60" s="64"/>
      <c r="E60" s="64"/>
      <c r="F60" s="32">
        <f>(E4/30)*(F12)*(21)</f>
        <v>4200</v>
      </c>
      <c r="K60" s="60" t="s">
        <v>5</v>
      </c>
      <c r="L60" s="65" t="s">
        <v>6</v>
      </c>
      <c r="M60" s="66"/>
      <c r="N60" s="60" t="s">
        <v>4</v>
      </c>
      <c r="O60" s="63">
        <f>G2</f>
        <v>1</v>
      </c>
    </row>
    <row r="61" spans="2:15" ht="15" x14ac:dyDescent="0.2">
      <c r="C61" s="64"/>
      <c r="D61" s="64"/>
      <c r="E61" s="64"/>
      <c r="K61" s="67" t="s">
        <v>10</v>
      </c>
      <c r="L61" s="68"/>
      <c r="M61" s="69">
        <f t="shared" ref="M61:O64" si="0">D7</f>
        <v>9</v>
      </c>
      <c r="N61" s="70">
        <f t="shared" si="0"/>
        <v>7</v>
      </c>
      <c r="O61" s="69">
        <f t="shared" si="0"/>
        <v>1434</v>
      </c>
    </row>
    <row r="62" spans="2:15" ht="15" x14ac:dyDescent="0.2">
      <c r="K62" s="67" t="s">
        <v>11</v>
      </c>
      <c r="L62" s="67"/>
      <c r="M62" s="70">
        <f t="shared" si="0"/>
        <v>17</v>
      </c>
      <c r="N62" s="70">
        <f t="shared" si="0"/>
        <v>3</v>
      </c>
      <c r="O62" s="70">
        <f t="shared" si="0"/>
        <v>1440</v>
      </c>
    </row>
    <row r="63" spans="2:15" ht="15" x14ac:dyDescent="0.25">
      <c r="B63" t="s">
        <v>77</v>
      </c>
      <c r="C63" s="15" t="s">
        <v>78</v>
      </c>
      <c r="D63" s="39"/>
      <c r="E63" s="16"/>
      <c r="F63" s="71" t="s">
        <v>79</v>
      </c>
      <c r="K63" s="67" t="s">
        <v>80</v>
      </c>
      <c r="L63" s="72"/>
      <c r="M63" s="73">
        <f t="shared" si="0"/>
        <v>5</v>
      </c>
      <c r="N63" s="73">
        <f t="shared" si="0"/>
        <v>8</v>
      </c>
      <c r="O63" s="73">
        <f t="shared" si="0"/>
        <v>5</v>
      </c>
    </row>
    <row r="64" spans="2:15" ht="15" x14ac:dyDescent="0.2">
      <c r="C64" s="45" t="s">
        <v>81</v>
      </c>
      <c r="D64" s="45"/>
      <c r="E64" s="45"/>
      <c r="F64" s="32">
        <f>F55+F60</f>
        <v>8505</v>
      </c>
      <c r="K64" s="67" t="s">
        <v>82</v>
      </c>
      <c r="L64" s="67"/>
      <c r="M64" s="74">
        <f t="shared" si="0"/>
        <v>13</v>
      </c>
      <c r="N64" s="74">
        <f t="shared" si="0"/>
        <v>5</v>
      </c>
      <c r="O64" s="74">
        <f t="shared" si="0"/>
        <v>0</v>
      </c>
    </row>
    <row r="65" spans="2:15" ht="15" x14ac:dyDescent="0.2">
      <c r="K65" s="72" t="s">
        <v>83</v>
      </c>
      <c r="L65" s="75"/>
      <c r="M65" s="74">
        <f>D12</f>
        <v>22</v>
      </c>
      <c r="N65" s="74">
        <f>E12</f>
        <v>2</v>
      </c>
      <c r="O65" s="74">
        <f>F12</f>
        <v>5</v>
      </c>
    </row>
    <row r="66" spans="2:15" ht="15" x14ac:dyDescent="0.25">
      <c r="B66" t="s">
        <v>84</v>
      </c>
      <c r="C66" s="3" t="s">
        <v>85</v>
      </c>
      <c r="D66" s="3"/>
      <c r="E66" s="3"/>
      <c r="K66" s="44"/>
      <c r="L66" s="44"/>
      <c r="M66" s="44"/>
      <c r="N66" s="44"/>
      <c r="O66" s="44"/>
    </row>
    <row r="67" spans="2:15" ht="15" x14ac:dyDescent="0.2">
      <c r="C67" s="45" t="s">
        <v>86</v>
      </c>
      <c r="D67" s="45"/>
      <c r="E67" s="45"/>
      <c r="K67" s="72" t="s">
        <v>87</v>
      </c>
      <c r="L67" s="76"/>
      <c r="M67" s="77">
        <f>F11</f>
        <v>2</v>
      </c>
      <c r="N67" s="77"/>
      <c r="O67" s="77"/>
    </row>
    <row r="68" spans="2:15" ht="15" x14ac:dyDescent="0.2">
      <c r="C68" s="45" t="s">
        <v>88</v>
      </c>
      <c r="D68" s="45"/>
      <c r="E68" s="45"/>
      <c r="K68" s="67" t="s">
        <v>21</v>
      </c>
      <c r="L68" s="72"/>
      <c r="M68" s="78">
        <f>F17</f>
        <v>163</v>
      </c>
      <c r="N68" s="78"/>
      <c r="O68" s="78"/>
    </row>
    <row r="69" spans="2:15" ht="15" x14ac:dyDescent="0.2">
      <c r="C69" s="45" t="s">
        <v>89</v>
      </c>
      <c r="D69" s="45"/>
      <c r="E69" s="45"/>
      <c r="K69" s="72" t="s">
        <v>29</v>
      </c>
      <c r="L69" s="75"/>
      <c r="M69" s="79">
        <f>F23</f>
        <v>125.41666666666666</v>
      </c>
      <c r="N69" s="80"/>
      <c r="O69" s="81"/>
    </row>
    <row r="70" spans="2:15" ht="15" x14ac:dyDescent="0.2">
      <c r="K70" s="67" t="s">
        <v>35</v>
      </c>
      <c r="L70" s="72"/>
      <c r="M70" s="78">
        <f>F27</f>
        <v>37.583333333333343</v>
      </c>
      <c r="N70" s="78"/>
      <c r="O70" s="78"/>
    </row>
    <row r="71" spans="2:15" ht="15" x14ac:dyDescent="0.2">
      <c r="K71" s="67" t="s">
        <v>40</v>
      </c>
      <c r="L71" s="72"/>
      <c r="M71" s="78">
        <f>F34</f>
        <v>68.166666666666671</v>
      </c>
      <c r="N71" s="78"/>
      <c r="O71" s="78"/>
    </row>
    <row r="72" spans="2:15" ht="15" x14ac:dyDescent="0.2">
      <c r="K72" s="72" t="s">
        <v>35</v>
      </c>
      <c r="L72" s="76"/>
      <c r="M72" s="79">
        <f>F37</f>
        <v>1.252777777777778</v>
      </c>
      <c r="N72" s="80"/>
      <c r="O72" s="81"/>
    </row>
    <row r="73" spans="2:15" ht="15" x14ac:dyDescent="0.2">
      <c r="K73" s="72" t="s">
        <v>49</v>
      </c>
      <c r="L73" s="75"/>
      <c r="M73" s="79">
        <f>F40</f>
        <v>66.913888888888891</v>
      </c>
      <c r="N73" s="80"/>
      <c r="O73" s="81"/>
    </row>
    <row r="74" spans="2:15" ht="15" x14ac:dyDescent="0.2">
      <c r="K74" s="72" t="s">
        <v>53</v>
      </c>
      <c r="L74" s="75"/>
      <c r="M74" s="79">
        <f>F43</f>
        <v>60</v>
      </c>
      <c r="N74" s="80"/>
      <c r="O74" s="81"/>
    </row>
    <row r="75" spans="2:15" ht="15" x14ac:dyDescent="0.2">
      <c r="K75" s="72" t="s">
        <v>56</v>
      </c>
      <c r="L75" s="75"/>
      <c r="M75" s="79">
        <f>F46</f>
        <v>6.9</v>
      </c>
      <c r="N75" s="80"/>
      <c r="O75" s="81"/>
    </row>
    <row r="76" spans="2:15" ht="15" x14ac:dyDescent="0.2">
      <c r="K76" s="72" t="s">
        <v>69</v>
      </c>
      <c r="L76" s="75"/>
      <c r="M76" s="79">
        <f>F55</f>
        <v>4305</v>
      </c>
      <c r="N76" s="80"/>
      <c r="O76" s="81"/>
    </row>
    <row r="77" spans="2:15" x14ac:dyDescent="0.2">
      <c r="K77" s="44"/>
      <c r="L77" s="44"/>
      <c r="M77" s="82"/>
      <c r="N77" s="82"/>
      <c r="O77" s="82"/>
    </row>
    <row r="78" spans="2:15" ht="15" x14ac:dyDescent="0.2">
      <c r="K78" s="67" t="s">
        <v>72</v>
      </c>
      <c r="L78" s="72"/>
      <c r="M78" s="78">
        <f>F60</f>
        <v>4200</v>
      </c>
      <c r="N78" s="78"/>
      <c r="O78" s="78"/>
    </row>
    <row r="79" spans="2:15" ht="15" x14ac:dyDescent="0.2">
      <c r="K79" s="67" t="s">
        <v>90</v>
      </c>
      <c r="L79" s="72"/>
      <c r="M79" s="78">
        <f>IF(L60=[1]tickets!E25,[1]tickets!F25,IF(L60=[1]tickets!E26,[1]tickets!F26,IF(L60=[1]tickets!E27,[1]tickets!F27,IF(L60=[1]tickets!E28,[1]tickets!F28,IF(L60=[1]tickets!E29,[1]tickets!F29,IF(L60=[1]tickets!E30,[1]tickets!F30,IF(L60=[1]tickets!E31,[1]tickets!F31,IF(L60=[1]tickets!E32,[1]tickets!F32,IF(L60=[1]tickets!E33,[1]tickets!F33,IF(L60=[1]tickets!E34,[1]tickets!F34,IF(L60=[1]tickets!E35,[1]tickets!F35,IF(L60=[1]tickets!E36,[1]tickets!F36,IF(L60=[1]tickets!E37,[1]tickets!F37,IF(L60=[1]tickets!E38,[1]tickets!F38,IF(L60=[1]tickets!E39,[1]tickets!F39,IF(L60=[1]tickets!E40,[1]tickets!F40,IF(L60=[1]tickets!E41,[1]tickets!F41,IF(L60=[1]tickets!E42,[1]tickets!F42,IF(L60=[1]tickets!E43,[1]tickets!F43,IF(L60=[1]tickets!E44,[1]tickets!F44,IF(L60=[1]tickets!E45,[1]tickets!F45,IF(L60=[1]tickets!E46,[1]tickets!F46,IF(L60=[1]tickets!E47,[1]tickets!F47,IF(L60=[1]tickets!E48,[1]tickets!F48,IF(L60=[1]tickets!E49,[1]tickets!F49,IF(L60=[1]tickets!E50,[1]tickets!F50,IF(L60=[1]tickets!E51,[1]tickets!F51,IF(L60=[1]tickets!E52,[1]tickets!F52,IF(L60=[1]tickets!E53,[1]tickets!F53,IF(L60=[1]tickets!E54,[1]tickets!F54)))))))))))))))))))))))))))))*O60)</f>
        <v>1500</v>
      </c>
      <c r="N79" s="78"/>
      <c r="O79" s="78"/>
    </row>
    <row r="80" spans="2:15" ht="15" x14ac:dyDescent="0.2">
      <c r="K80" s="67" t="s">
        <v>78</v>
      </c>
      <c r="L80" s="72"/>
      <c r="M80" s="78">
        <f>F64</f>
        <v>8505</v>
      </c>
      <c r="N80" s="78"/>
      <c r="O80" s="78"/>
    </row>
    <row r="81" spans="11:15" ht="15" x14ac:dyDescent="0.2">
      <c r="K81" s="72" t="s">
        <v>91</v>
      </c>
      <c r="L81" s="75"/>
      <c r="M81" s="79">
        <v>0</v>
      </c>
      <c r="N81" s="80"/>
      <c r="O81" s="81"/>
    </row>
    <row r="82" spans="11:15" ht="15" x14ac:dyDescent="0.2">
      <c r="K82" s="72" t="s">
        <v>92</v>
      </c>
      <c r="L82" s="75"/>
      <c r="M82" s="79">
        <v>0</v>
      </c>
      <c r="N82" s="80"/>
      <c r="O82" s="81"/>
    </row>
    <row r="83" spans="11:15" ht="15" x14ac:dyDescent="0.2">
      <c r="K83" s="67" t="s">
        <v>93</v>
      </c>
      <c r="L83" s="72"/>
      <c r="M83" s="78">
        <f>M79+M80+M78-M82+(M81*L59)</f>
        <v>14205</v>
      </c>
      <c r="N83" s="78"/>
      <c r="O83" s="78"/>
    </row>
    <row r="85" spans="11:15" ht="18" x14ac:dyDescent="0.25">
      <c r="K85" s="83" t="s">
        <v>94</v>
      </c>
      <c r="L85" s="84" t="s">
        <v>18</v>
      </c>
      <c r="M85" s="85"/>
      <c r="N85" s="85"/>
      <c r="O85" s="86"/>
    </row>
  </sheetData>
  <mergeCells count="84">
    <mergeCell ref="K82:L82"/>
    <mergeCell ref="M82:O82"/>
    <mergeCell ref="K83:L83"/>
    <mergeCell ref="M83:O83"/>
    <mergeCell ref="L85:O85"/>
    <mergeCell ref="K79:L79"/>
    <mergeCell ref="M79:O79"/>
    <mergeCell ref="K80:L80"/>
    <mergeCell ref="M80:O80"/>
    <mergeCell ref="K81:L81"/>
    <mergeCell ref="M81:O81"/>
    <mergeCell ref="K75:L75"/>
    <mergeCell ref="M75:O75"/>
    <mergeCell ref="K76:L76"/>
    <mergeCell ref="M76:O76"/>
    <mergeCell ref="K78:L78"/>
    <mergeCell ref="M78:O78"/>
    <mergeCell ref="K72:L72"/>
    <mergeCell ref="M72:O72"/>
    <mergeCell ref="K73:L73"/>
    <mergeCell ref="M73:O73"/>
    <mergeCell ref="K74:L74"/>
    <mergeCell ref="M74:O74"/>
    <mergeCell ref="C69:E69"/>
    <mergeCell ref="K69:L69"/>
    <mergeCell ref="M69:O69"/>
    <mergeCell ref="K70:L70"/>
    <mergeCell ref="M70:O70"/>
    <mergeCell ref="K71:L71"/>
    <mergeCell ref="M71:O71"/>
    <mergeCell ref="C67:E67"/>
    <mergeCell ref="K67:L67"/>
    <mergeCell ref="M67:O67"/>
    <mergeCell ref="C68:E68"/>
    <mergeCell ref="K68:L68"/>
    <mergeCell ref="M68:O68"/>
    <mergeCell ref="C63:E63"/>
    <mergeCell ref="K63:L63"/>
    <mergeCell ref="C64:E64"/>
    <mergeCell ref="K64:L64"/>
    <mergeCell ref="K65:L65"/>
    <mergeCell ref="C66:E66"/>
    <mergeCell ref="C58:E61"/>
    <mergeCell ref="L58:M58"/>
    <mergeCell ref="L59:M59"/>
    <mergeCell ref="L60:M60"/>
    <mergeCell ref="K61:L61"/>
    <mergeCell ref="K62:L62"/>
    <mergeCell ref="F48:H48"/>
    <mergeCell ref="C49:E51"/>
    <mergeCell ref="C54:E54"/>
    <mergeCell ref="C55:E55"/>
    <mergeCell ref="C57:E57"/>
    <mergeCell ref="L57:M57"/>
    <mergeCell ref="C42:E42"/>
    <mergeCell ref="C43:E43"/>
    <mergeCell ref="C45:E45"/>
    <mergeCell ref="C46:E46"/>
    <mergeCell ref="C47:E47"/>
    <mergeCell ref="C48:E48"/>
    <mergeCell ref="C31:E31"/>
    <mergeCell ref="C32:E34"/>
    <mergeCell ref="C36:E36"/>
    <mergeCell ref="C37:E37"/>
    <mergeCell ref="C39:E39"/>
    <mergeCell ref="C40:E40"/>
    <mergeCell ref="C14:E14"/>
    <mergeCell ref="C15:E17"/>
    <mergeCell ref="C19:E19"/>
    <mergeCell ref="C20:E23"/>
    <mergeCell ref="C25:E25"/>
    <mergeCell ref="C26:E27"/>
    <mergeCell ref="B7:C7"/>
    <mergeCell ref="B8:C8"/>
    <mergeCell ref="B9:C9"/>
    <mergeCell ref="B10:C10"/>
    <mergeCell ref="B11:C11"/>
    <mergeCell ref="B12:C12"/>
    <mergeCell ref="C1:D1"/>
    <mergeCell ref="C2:D2"/>
    <mergeCell ref="C3:D3"/>
    <mergeCell ref="C4:D4"/>
    <mergeCell ref="C5:D5"/>
    <mergeCell ref="C6:D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EC4D232-F8BD-4BFB-83CF-918D4CF84BA3}">
          <x14:formula1>
            <xm:f>'[تصفية^120حقوق^120العمالة (version 1).xlsb.xlsm]tickets'!#REF!</xm:f>
          </x14:formula1>
          <xm:sqref>L60:M60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تصفية أقل من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2018-12-19T04:57:12Z</dcterms:created>
  <dcterms:modified xsi:type="dcterms:W3CDTF">2018-12-19T04:58:39Z</dcterms:modified>
</cp:coreProperties>
</file>