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50" yWindow="-15" windowWidth="7665" windowHeight="8505"/>
  </bookViews>
  <sheets>
    <sheet name="كشف الراتب" sheetId="2" r:id="rId1"/>
  </sheets>
  <definedNames>
    <definedName name="cf">#REF!</definedName>
    <definedName name="classe">#REF!</definedName>
    <definedName name="data">#REF!</definedName>
    <definedName name="ech">#REF!</definedName>
    <definedName name="IRG">#REF!</definedName>
    <definedName name="minatec">#REF!</definedName>
    <definedName name="resp">#REF!</definedName>
    <definedName name="tra">#REF!</definedName>
  </definedNames>
  <calcPr calcId="124519"/>
  <fileRecoveryPr repairLoad="1"/>
</workbook>
</file>

<file path=xl/calcChain.xml><?xml version="1.0" encoding="utf-8"?>
<calcChain xmlns="http://schemas.openxmlformats.org/spreadsheetml/2006/main">
  <c r="B7" i="2"/>
  <c r="B8"/>
  <c r="B11"/>
  <c r="B13"/>
  <c r="B23"/>
  <c r="B22"/>
  <c r="B21"/>
  <c r="B19"/>
  <c r="B10" l="1"/>
  <c r="B9"/>
  <c r="B12"/>
  <c r="B14"/>
  <c r="E19" l="1"/>
  <c r="B15"/>
  <c r="B16" l="1"/>
  <c r="B17" l="1"/>
  <c r="B18" l="1"/>
  <c r="B20" s="1"/>
  <c r="B25" l="1"/>
  <c r="B24"/>
</calcChain>
</file>

<file path=xl/comments1.xml><?xml version="1.0" encoding="utf-8"?>
<comments xmlns="http://schemas.openxmlformats.org/spreadsheetml/2006/main">
  <authors>
    <author>SIFOUR HOCINE</author>
  </authors>
  <commentList>
    <comment ref="B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الصنف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10"/>
            <rFont val="Tahoma"/>
            <family val="2"/>
          </rPr>
          <t>المناسب</t>
        </r>
        <r>
          <rPr>
            <sz val="8"/>
            <color indexed="81"/>
            <rFont val="Tahoma"/>
            <charset val="178"/>
          </rPr>
          <t xml:space="preserve"> </t>
        </r>
        <r>
          <rPr>
            <b/>
            <sz val="8"/>
            <color indexed="10"/>
            <rFont val="Tahoma"/>
            <family val="2"/>
          </rPr>
          <t>لمنصبك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أختر </t>
        </r>
        <r>
          <rPr>
            <sz val="9"/>
            <color indexed="10"/>
            <rFont val="Tahoma"/>
            <family val="2"/>
          </rPr>
          <t>نوع المنصب النوعي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B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الدرجة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أختر </t>
        </r>
        <r>
          <rPr>
            <b/>
            <sz val="8"/>
            <color indexed="10"/>
            <rFont val="Tahoma"/>
            <family val="2"/>
          </rPr>
          <t>الجواب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7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عدد أيام</t>
        </r>
        <r>
          <rPr>
            <sz val="8"/>
            <color indexed="81"/>
            <rFont val="Tahoma"/>
            <charset val="178"/>
          </rPr>
          <t xml:space="preserve"> الغيابات</t>
        </r>
      </text>
    </comment>
    <comment ref="E9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الحالة العائلية من القائمة المنسدلة</t>
        </r>
      </text>
    </comment>
    <comment ref="E11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من القائمة المنسدلة وضعية الزوج أو الزوجة</t>
        </r>
      </text>
    </comment>
    <comment ref="E1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إذا كنت </t>
        </r>
        <r>
          <rPr>
            <b/>
            <sz val="8"/>
            <color indexed="10"/>
            <rFont val="Tahoma"/>
            <family val="2"/>
          </rPr>
          <t>أعزب</t>
        </r>
        <r>
          <rPr>
            <sz val="8"/>
            <color indexed="81"/>
            <rFont val="Tahoma"/>
            <charset val="178"/>
          </rPr>
          <t xml:space="preserve"> أدخل </t>
        </r>
        <r>
          <rPr>
            <sz val="8"/>
            <color indexed="10"/>
            <rFont val="Tahoma"/>
            <family val="2"/>
          </rPr>
          <t>0</t>
        </r>
        <r>
          <rPr>
            <sz val="8"/>
            <color indexed="81"/>
            <rFont val="Tahoma"/>
            <charset val="178"/>
          </rPr>
          <t xml:space="preserve"> وإذا كنت </t>
        </r>
        <r>
          <rPr>
            <b/>
            <sz val="8"/>
            <color indexed="10"/>
            <rFont val="Tahoma"/>
            <family val="2"/>
          </rPr>
          <t>متزوج</t>
        </r>
        <r>
          <rPr>
            <sz val="8"/>
            <color indexed="81"/>
            <rFont val="Tahoma"/>
            <charset val="178"/>
          </rPr>
          <t xml:space="preserve"> أو </t>
        </r>
        <r>
          <rPr>
            <b/>
            <sz val="8"/>
            <color indexed="10"/>
            <rFont val="Tahoma"/>
            <family val="2"/>
          </rPr>
          <t>أرمل</t>
        </r>
        <r>
          <rPr>
            <sz val="8"/>
            <color indexed="81"/>
            <rFont val="Tahoma"/>
            <charset val="178"/>
          </rPr>
          <t xml:space="preserve"> أدخل </t>
        </r>
        <r>
          <rPr>
            <b/>
            <sz val="8"/>
            <color indexed="10"/>
            <rFont val="Tahoma"/>
            <family val="2"/>
          </rPr>
          <t>عدد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charset val="178"/>
          </rPr>
          <t xml:space="preserve">الأولاد </t>
        </r>
        <r>
          <rPr>
            <b/>
            <sz val="8"/>
            <color indexed="10"/>
            <rFont val="Tahoma"/>
            <family val="2"/>
          </rPr>
          <t>الخاضعين</t>
        </r>
        <r>
          <rPr>
            <sz val="8"/>
            <color indexed="81"/>
            <rFont val="Tahoma"/>
            <charset val="178"/>
          </rPr>
          <t xml:space="preserve"> للمنحة</t>
        </r>
      </text>
    </comment>
    <comment ref="E1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عدد الأولاد التي أعمارهم أكبر من 10 سنوات والحاضعين للمنحة</t>
        </r>
      </text>
    </comment>
    <comment ref="E17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علامة المردودية تكون على 40</t>
        </r>
      </text>
    </comment>
  </commentList>
</comments>
</file>

<file path=xl/sharedStrings.xml><?xml version="1.0" encoding="utf-8"?>
<sst xmlns="http://schemas.openxmlformats.org/spreadsheetml/2006/main" count="34" uniqueCount="34">
  <si>
    <t>الصنف</t>
  </si>
  <si>
    <t>الدرجة</t>
  </si>
  <si>
    <t xml:space="preserve">الحالة العائلية : </t>
  </si>
  <si>
    <t>متزوج</t>
  </si>
  <si>
    <t>ماكثة</t>
  </si>
  <si>
    <t xml:space="preserve">وضعية الزوج(ة) : </t>
  </si>
  <si>
    <t>الراتب الخام</t>
  </si>
  <si>
    <t>الراتب الخاضع للضريبة</t>
  </si>
  <si>
    <t>الراتب الصافي</t>
  </si>
  <si>
    <t>منح عائلية</t>
  </si>
  <si>
    <t>القيمة المضافة للمنح العائلية</t>
  </si>
  <si>
    <t>منحة الاجر الوحيد</t>
  </si>
  <si>
    <t>عدد الأولاد</t>
  </si>
  <si>
    <t>عدد الأولاد فوق 10 سنوات</t>
  </si>
  <si>
    <t>قيمة المردودية</t>
  </si>
  <si>
    <t>علامة المردودية (3 اشهر)</t>
  </si>
  <si>
    <t>ثانوية : عين البنيان الجديدة  (مقاطعة جزائر غرب)</t>
  </si>
  <si>
    <t>الاجر القاعدي</t>
  </si>
  <si>
    <t>منحة الخبرة المهنية</t>
  </si>
  <si>
    <t>الأجر الاساسي</t>
  </si>
  <si>
    <t>منحة الخبرة البيداغوجية</t>
  </si>
  <si>
    <t>منحة التأهيل</t>
  </si>
  <si>
    <t>منحة جزافية تعويضية</t>
  </si>
  <si>
    <t xml:space="preserve">منحة التوثيق </t>
  </si>
  <si>
    <t>الضمان الاجتماعي</t>
  </si>
  <si>
    <t xml:space="preserve">الضريبة على الدخل </t>
  </si>
  <si>
    <t>المبلغ الصافي الشهري</t>
  </si>
  <si>
    <t>لا</t>
  </si>
  <si>
    <t>أقتطاع التعاضدية</t>
  </si>
  <si>
    <t>الأشتراك في التعاضدية</t>
  </si>
  <si>
    <t>أقتطاع الغياب</t>
  </si>
  <si>
    <t>عدد أيام الخصم ( الغيابات )</t>
  </si>
  <si>
    <t>المناصب النوعية</t>
  </si>
  <si>
    <t>منحة المنصب النوعي</t>
  </si>
</sst>
</file>

<file path=xl/styles.xml><?xml version="1.0" encoding="utf-8"?>
<styleSheet xmlns="http://schemas.openxmlformats.org/spreadsheetml/2006/main">
  <fonts count="22">
    <font>
      <sz val="10"/>
      <name val="Arial"/>
      <charset val="178"/>
    </font>
    <font>
      <b/>
      <sz val="10"/>
      <name val="Arial"/>
      <family val="2"/>
    </font>
    <font>
      <sz val="8"/>
      <name val="Arial"/>
      <charset val="178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sz val="8"/>
      <color indexed="81"/>
      <name val="Tahoma"/>
      <charset val="178"/>
    </font>
    <font>
      <b/>
      <sz val="8"/>
      <color indexed="81"/>
      <name val="Tahoma"/>
      <charset val="178"/>
    </font>
    <font>
      <b/>
      <sz val="12"/>
      <color indexed="12"/>
      <name val="Calibri"/>
      <family val="2"/>
    </font>
    <font>
      <b/>
      <sz val="16"/>
      <color indexed="10"/>
      <name val="Arial"/>
      <family val="2"/>
    </font>
    <font>
      <b/>
      <sz val="14"/>
      <color indexed="12"/>
      <name val="Calibri"/>
      <charset val="178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8"/>
      <color indexed="10"/>
      <name val="Tahoma"/>
      <family val="2"/>
    </font>
    <font>
      <sz val="9"/>
      <color indexed="10"/>
      <name val="Tahoma"/>
      <family val="2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8" fillId="0" borderId="1" xfId="0" applyFont="1" applyFill="1" applyBorder="1"/>
    <xf numFmtId="0" fontId="5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5" fillId="2" borderId="4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/>
    <xf numFmtId="0" fontId="10" fillId="2" borderId="1" xfId="0" applyFont="1" applyFill="1" applyBorder="1"/>
    <xf numFmtId="2" fontId="0" fillId="0" borderId="0" xfId="0" applyNumberFormat="1"/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/>
    <xf numFmtId="0" fontId="14" fillId="0" borderId="0" xfId="0" applyFont="1"/>
    <xf numFmtId="2" fontId="1" fillId="0" borderId="0" xfId="0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right" vertical="center"/>
    </xf>
    <xf numFmtId="0" fontId="9" fillId="0" borderId="2" xfId="0" applyFont="1" applyFill="1" applyBorder="1"/>
    <xf numFmtId="0" fontId="8" fillId="2" borderId="2" xfId="0" applyFont="1" applyFill="1" applyBorder="1" applyAlignment="1">
      <alignment horizontal="right" vertical="center"/>
    </xf>
    <xf numFmtId="0" fontId="0" fillId="2" borderId="0" xfId="0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0" fontId="7" fillId="2" borderId="2" xfId="0" applyFont="1" applyFill="1" applyBorder="1" applyAlignment="1" applyProtection="1">
      <alignment horizontal="center"/>
      <protection locked="0"/>
    </xf>
    <xf numFmtId="2" fontId="16" fillId="0" borderId="1" xfId="0" applyNumberFormat="1" applyFont="1" applyBorder="1" applyAlignment="1">
      <alignment horizontal="right"/>
    </xf>
    <xf numFmtId="0" fontId="5" fillId="2" borderId="0" xfId="0" applyFont="1" applyFill="1" applyAlignment="1">
      <alignment horizontal="right"/>
    </xf>
    <xf numFmtId="0" fontId="17" fillId="3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H26"/>
  <sheetViews>
    <sheetView showGridLines="0" showRowColHeaders="0" rightToLeft="1" tabSelected="1" workbookViewId="0">
      <selection activeCell="B5" sqref="B5"/>
    </sheetView>
  </sheetViews>
  <sheetFormatPr defaultColWidth="11.42578125" defaultRowHeight="12.75"/>
  <cols>
    <col min="1" max="1" width="23.140625" bestFit="1" customWidth="1"/>
    <col min="2" max="2" width="13" bestFit="1" customWidth="1"/>
    <col min="3" max="3" width="11.42578125" customWidth="1"/>
    <col min="4" max="4" width="21" customWidth="1"/>
    <col min="5" max="5" width="11.42578125" customWidth="1"/>
    <col min="6" max="6" width="22" customWidth="1"/>
  </cols>
  <sheetData>
    <row r="1" spans="1:8" ht="20.25">
      <c r="A1" s="18" t="s">
        <v>16</v>
      </c>
    </row>
    <row r="2" spans="1:8" ht="10.5" customHeight="1">
      <c r="B2" s="17"/>
    </row>
    <row r="3" spans="1:8" ht="17.25" customHeight="1">
      <c r="A3" s="3" t="s">
        <v>0</v>
      </c>
      <c r="B3" s="8">
        <v>10</v>
      </c>
      <c r="D3" s="30" t="s">
        <v>32</v>
      </c>
      <c r="E3" s="24"/>
      <c r="F3" s="31"/>
    </row>
    <row r="5" spans="1:8" ht="18">
      <c r="A5" s="3" t="s">
        <v>1</v>
      </c>
      <c r="B5" s="8">
        <v>7</v>
      </c>
      <c r="D5" s="24" t="s">
        <v>29</v>
      </c>
      <c r="E5" s="23"/>
      <c r="F5" s="8" t="s">
        <v>27</v>
      </c>
    </row>
    <row r="6" spans="1:8" ht="6.75" customHeight="1"/>
    <row r="7" spans="1:8" ht="18">
      <c r="A7" s="12" t="s">
        <v>17</v>
      </c>
      <c r="B7" s="29" t="e">
        <f>45*#REF!</f>
        <v>#REF!</v>
      </c>
      <c r="D7" s="25" t="s">
        <v>31</v>
      </c>
      <c r="E7" s="23"/>
      <c r="F7" s="8">
        <v>0</v>
      </c>
    </row>
    <row r="8" spans="1:8" ht="15.75">
      <c r="A8" s="2" t="s">
        <v>18</v>
      </c>
      <c r="B8" s="4" t="e">
        <f>45*#REF!</f>
        <v>#REF!</v>
      </c>
    </row>
    <row r="9" spans="1:8" ht="18">
      <c r="A9" s="12" t="s">
        <v>19</v>
      </c>
      <c r="B9" s="29" t="e">
        <f>B7+B8</f>
        <v>#REF!</v>
      </c>
      <c r="D9" s="20" t="s">
        <v>2</v>
      </c>
      <c r="E9" s="9" t="s">
        <v>3</v>
      </c>
    </row>
    <row r="10" spans="1:8" ht="15.75">
      <c r="A10" s="2" t="s">
        <v>20</v>
      </c>
      <c r="B10" s="4" t="e">
        <f>B7*B5*0.04</f>
        <v>#REF!</v>
      </c>
      <c r="D10" s="21"/>
      <c r="E10" s="5"/>
    </row>
    <row r="11" spans="1:8" ht="18">
      <c r="A11" s="2" t="s">
        <v>23</v>
      </c>
      <c r="B11" s="4">
        <f>IF( B3=0,0,IF(B3&lt;=10,2000,IF(B3&lt;13,2500,3000)))</f>
        <v>2000</v>
      </c>
      <c r="D11" s="22" t="s">
        <v>5</v>
      </c>
      <c r="E11" s="10" t="s">
        <v>4</v>
      </c>
    </row>
    <row r="12" spans="1:8" ht="15.75">
      <c r="A12" s="2" t="s">
        <v>21</v>
      </c>
      <c r="B12" s="4" t="e">
        <f>IF(B3&lt;=12,B7*0.25,B7*0.3)</f>
        <v>#REF!</v>
      </c>
      <c r="D12" s="5"/>
      <c r="E12" s="5"/>
    </row>
    <row r="13" spans="1:8" ht="15.75">
      <c r="A13" s="2" t="s">
        <v>22</v>
      </c>
      <c r="B13" s="4">
        <f>IF(B3=0,0,IF(B3=10,2000,IF(B3&lt;10,2500,1500)))</f>
        <v>2000</v>
      </c>
      <c r="D13" s="22" t="s">
        <v>12</v>
      </c>
      <c r="E13" s="11">
        <v>4</v>
      </c>
    </row>
    <row r="14" spans="1:8" ht="15.75">
      <c r="A14" s="2" t="s">
        <v>33</v>
      </c>
      <c r="B14" s="4" t="e">
        <f>#REF!*45</f>
        <v>#REF!</v>
      </c>
      <c r="D14" s="5"/>
      <c r="E14" s="5"/>
    </row>
    <row r="15" spans="1:8" ht="15.75">
      <c r="A15" s="12" t="s">
        <v>6</v>
      </c>
      <c r="B15" s="29" t="e">
        <f>B9+B10+B11+B12+B13+B14</f>
        <v>#REF!</v>
      </c>
      <c r="D15" s="22" t="s">
        <v>13</v>
      </c>
      <c r="E15" s="11">
        <v>1</v>
      </c>
      <c r="H15" s="14"/>
    </row>
    <row r="16" spans="1:8" ht="15.75">
      <c r="A16" s="2" t="s">
        <v>24</v>
      </c>
      <c r="B16" s="4" t="e">
        <f>B15*0.09</f>
        <v>#REF!</v>
      </c>
      <c r="D16" s="5"/>
      <c r="E16" s="5"/>
    </row>
    <row r="17" spans="1:8" ht="15.75">
      <c r="A17" s="2" t="s">
        <v>7</v>
      </c>
      <c r="B17" s="4" t="e">
        <f>B15-B16</f>
        <v>#REF!</v>
      </c>
      <c r="D17" s="26" t="s">
        <v>15</v>
      </c>
      <c r="E17" s="28">
        <v>40</v>
      </c>
    </row>
    <row r="18" spans="1:8" ht="15.75">
      <c r="A18" s="2" t="s">
        <v>25</v>
      </c>
      <c r="B18" s="4" t="e">
        <f>#REF!</f>
        <v>#REF!</v>
      </c>
      <c r="C18" s="19"/>
      <c r="D18" s="5"/>
      <c r="E18" s="5"/>
    </row>
    <row r="19" spans="1:8" ht="18.75">
      <c r="A19" s="2" t="s">
        <v>28</v>
      </c>
      <c r="B19" s="4">
        <f>IF($F$5="نعم",$B$15*0.01,0)</f>
        <v>0</v>
      </c>
      <c r="C19" s="1"/>
      <c r="D19" s="27" t="s">
        <v>14</v>
      </c>
      <c r="E19" s="7" t="e">
        <f>IF(E17="","",(E17/40)*(B9*3)*0.4*0.819)</f>
        <v>#REF!</v>
      </c>
    </row>
    <row r="20" spans="1:8" ht="15.75">
      <c r="A20" s="12" t="s">
        <v>8</v>
      </c>
      <c r="B20" s="29" t="e">
        <f>B15-B16-B18-B19</f>
        <v>#REF!</v>
      </c>
      <c r="H20" s="14"/>
    </row>
    <row r="21" spans="1:8" ht="15.75">
      <c r="A21" s="2" t="s">
        <v>9</v>
      </c>
      <c r="B21" s="4">
        <f>IF(E13&lt;=5,E13*600,5*600+(E13-5)*300)</f>
        <v>2400</v>
      </c>
      <c r="D21" s="15"/>
      <c r="E21" s="16"/>
      <c r="H21" s="14"/>
    </row>
    <row r="22" spans="1:8" ht="15.75">
      <c r="A22" s="2" t="s">
        <v>10</v>
      </c>
      <c r="B22" s="4">
        <f>E15*11.25</f>
        <v>11.25</v>
      </c>
      <c r="F22" s="14"/>
    </row>
    <row r="23" spans="1:8" ht="15.75">
      <c r="A23" s="2" t="s">
        <v>11</v>
      </c>
      <c r="B23" s="4">
        <f>IF(E9="متزوج",IF(E11="ماكثة",800,0),0)</f>
        <v>800</v>
      </c>
      <c r="D23" s="14"/>
    </row>
    <row r="24" spans="1:8" ht="15.75">
      <c r="A24" s="2" t="s">
        <v>30</v>
      </c>
      <c r="B24" s="4" t="e">
        <f>F7*(B20/30)</f>
        <v>#REF!</v>
      </c>
      <c r="D24" s="14"/>
    </row>
    <row r="25" spans="1:8" ht="15.75">
      <c r="A25" s="13" t="s">
        <v>26</v>
      </c>
      <c r="B25" s="6" t="e">
        <f>B20+B21+B22-B24+B23</f>
        <v>#REF!</v>
      </c>
      <c r="C25" s="14"/>
    </row>
    <row r="26" spans="1:8">
      <c r="D26" s="14"/>
    </row>
  </sheetData>
  <sheetProtection password="CAAD" sheet="1" objects="1" scenarios="1" selectLockedCells="1"/>
  <phoneticPr fontId="2" type="noConversion"/>
  <dataValidations xWindow="375" yWindow="164" count="9">
    <dataValidation type="whole" allowBlank="1" showInputMessage="1" showErrorMessage="1" errorTitle="حذاري" error="عدد الأولاد الأكبر من 10 سنوات أقل أو يساوي عدد الأولاد الكلي" sqref="E15:E16">
      <formula1>0</formula1>
      <formula2>E13</formula2>
    </dataValidation>
    <dataValidation type="list" allowBlank="1" showInputMessage="1" showErrorMessage="1" sqref="B5">
      <formula1>ech</formula1>
    </dataValidation>
    <dataValidation type="list" allowBlank="1" showInputMessage="1" showErrorMessage="1" sqref="F3">
      <formula1>resp</formula1>
    </dataValidation>
    <dataValidation type="list" allowBlank="1" showInputMessage="1" showErrorMessage="1" sqref="B3">
      <formula1>classe</formula1>
    </dataValidation>
    <dataValidation type="decimal" allowBlank="1" showInputMessage="1" showErrorMessage="1" sqref="E17">
      <formula1>0</formula1>
      <formula2>40</formula2>
    </dataValidation>
    <dataValidation type="list" allowBlank="1" showInputMessage="1" showErrorMessage="1" sqref="E11">
      <formula1>tra</formula1>
    </dataValidation>
    <dataValidation type="whole" allowBlank="1" showInputMessage="1" showErrorMessage="1" sqref="E13">
      <formula1>0</formula1>
      <formula2>20</formula2>
    </dataValidation>
    <dataValidation type="list" allowBlank="1" showInputMessage="1" showErrorMessage="1" sqref="E9">
      <formula1>cf</formula1>
    </dataValidation>
    <dataValidation type="list" allowBlank="1" showInputMessage="1" showErrorMessage="1" sqref="F5">
      <formula1>minatec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كشف الراتب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SIFOUR HOCINE</dc:creator>
  <cp:lastModifiedBy>Badr  Programes</cp:lastModifiedBy>
  <dcterms:created xsi:type="dcterms:W3CDTF">2010-04-01T09:56:20Z</dcterms:created>
  <dcterms:modified xsi:type="dcterms:W3CDTF">2018-12-25T19:17:07Z</dcterms:modified>
</cp:coreProperties>
</file>