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126"/>
  <workbookPr filterPrivacy="1"/>
  <xr:revisionPtr revIDLastSave="0" documentId="13_ncr:1_{AB9EC271-DAA0-4AD5-BD7D-8EC9E50E33B0}" xr6:coauthVersionLast="40" xr6:coauthVersionMax="40" xr10:uidLastSave="{00000000-0000-0000-0000-000000000000}"/>
  <bookViews>
    <workbookView xWindow="0" yWindow="0" windowWidth="22260" windowHeight="12645" activeTab="1" xr2:uid="{00000000-000D-0000-FFFF-FFFF00000000}"/>
  </bookViews>
  <sheets>
    <sheet name="الشيت الرئيسي " sheetId="1" r:id="rId1"/>
    <sheet name="تطبيق قواعد الرأفة" sheetId="10" r:id="rId2"/>
    <sheet name="درجات الرأفة" sheetId="11" r:id="rId3"/>
    <sheet name="ورقة1" sheetId="9" r:id="rId4"/>
  </sheets>
  <definedNames>
    <definedName name="_xlnm._FilterDatabase" localSheetId="0" hidden="1">'الشيت الرئيسي '!$A$7:$BZ$17</definedName>
    <definedName name="_xlnm._FilterDatabase" localSheetId="1" hidden="1">'تطبيق قواعد الرأفة'!$A$7:$BZ$12</definedName>
    <definedName name="_xlnm.Print_Area" localSheetId="0">'الشيت الرئيسي '!$A$1:$BJ$17</definedName>
    <definedName name="_xlnm.Print_Area" localSheetId="1">'تطبيق قواعد الرأفة'!$A$1:$BJ$12</definedName>
    <definedName name="_xlnm.Print_Titles" localSheetId="0">'الشيت الرئيسي '!$1:$7</definedName>
    <definedName name="_xlnm.Print_Titles" localSheetId="1">'تطبيق قواعد الرأفة'!$1:$7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8" i="10" l="1"/>
  <c r="BC12" i="10" l="1"/>
  <c r="BW12" i="10" s="1"/>
  <c r="AW12" i="10"/>
  <c r="BY12" i="10" s="1"/>
  <c r="BW11" i="10"/>
  <c r="AW11" i="10"/>
  <c r="BY11" i="10" s="1"/>
  <c r="BC10" i="10"/>
  <c r="BW10" i="10" s="1"/>
  <c r="AW10" i="10"/>
  <c r="BY10" i="10" s="1"/>
  <c r="BC9" i="10"/>
  <c r="BW9" i="10" s="1"/>
  <c r="AW9" i="10"/>
  <c r="BY9" i="10" s="1"/>
  <c r="BC8" i="10"/>
  <c r="BW8" i="10" s="1"/>
  <c r="AW8" i="10"/>
  <c r="BY8" i="10" s="1"/>
  <c r="AM9" i="1" l="1"/>
  <c r="AN9" i="1" s="1"/>
  <c r="AI9" i="1"/>
  <c r="AJ9" i="1" s="1"/>
  <c r="AA9" i="1"/>
  <c r="AB9" i="1" s="1"/>
  <c r="W9" i="1"/>
  <c r="X9" i="1" s="1"/>
  <c r="K8" i="1"/>
  <c r="L8" i="1" s="1"/>
  <c r="G8" i="1"/>
  <c r="H8" i="1" s="1"/>
  <c r="AE11" i="1"/>
  <c r="AF11" i="1" s="1"/>
  <c r="AA11" i="1"/>
  <c r="AB11" i="1" s="1"/>
  <c r="AM8" i="1"/>
  <c r="AN8" i="1" s="1"/>
  <c r="AI8" i="1"/>
  <c r="AJ8" i="1" s="1"/>
  <c r="AA8" i="1"/>
  <c r="AB8" i="1" s="1"/>
  <c r="W8" i="1"/>
  <c r="X8" i="1" s="1"/>
  <c r="AI10" i="1"/>
  <c r="AJ10" i="1" s="1"/>
  <c r="AE10" i="1"/>
  <c r="AF10" i="1" s="1"/>
  <c r="AA10" i="1"/>
  <c r="AB10" i="1" s="1"/>
  <c r="W10" i="1"/>
  <c r="X10" i="1" s="1"/>
  <c r="AI12" i="1"/>
  <c r="AJ12" i="1" s="1"/>
  <c r="AE12" i="1"/>
  <c r="AF12" i="1" s="1"/>
  <c r="AA12" i="1"/>
  <c r="AB12" i="1" s="1"/>
  <c r="W12" i="1"/>
  <c r="X12" i="1" s="1"/>
  <c r="G9" i="1" l="1"/>
  <c r="K9" i="1"/>
  <c r="L9" i="1" s="1"/>
  <c r="BM9" i="1" s="1"/>
  <c r="O9" i="1"/>
  <c r="P9" i="1" s="1"/>
  <c r="BN9" i="1" s="1"/>
  <c r="S9" i="1"/>
  <c r="T9" i="1" s="1"/>
  <c r="BO9" i="1" s="1"/>
  <c r="BP9" i="1"/>
  <c r="BQ9" i="1"/>
  <c r="AE9" i="1"/>
  <c r="AF9" i="1" s="1"/>
  <c r="BR9" i="1" s="1"/>
  <c r="BS9" i="1"/>
  <c r="BT9" i="1"/>
  <c r="AQ9" i="1"/>
  <c r="AR9" i="1" s="1"/>
  <c r="BU9" i="1" s="1"/>
  <c r="G10" i="1"/>
  <c r="K10" i="1"/>
  <c r="L10" i="1" s="1"/>
  <c r="BM10" i="1" s="1"/>
  <c r="O10" i="1"/>
  <c r="P10" i="1" s="1"/>
  <c r="BN10" i="1" s="1"/>
  <c r="S10" i="1"/>
  <c r="T10" i="1" s="1"/>
  <c r="BO10" i="1" s="1"/>
  <c r="BP10" i="1"/>
  <c r="BQ10" i="1"/>
  <c r="BR10" i="1"/>
  <c r="BS10" i="1"/>
  <c r="AM10" i="1"/>
  <c r="AN10" i="1" s="1"/>
  <c r="BT10" i="1" s="1"/>
  <c r="AQ10" i="1"/>
  <c r="AR10" i="1" s="1"/>
  <c r="BU10" i="1" s="1"/>
  <c r="G11" i="1"/>
  <c r="K11" i="1"/>
  <c r="L11" i="1" s="1"/>
  <c r="BM11" i="1" s="1"/>
  <c r="O11" i="1"/>
  <c r="P11" i="1" s="1"/>
  <c r="BN11" i="1" s="1"/>
  <c r="S11" i="1"/>
  <c r="T11" i="1" s="1"/>
  <c r="BO11" i="1" s="1"/>
  <c r="W11" i="1"/>
  <c r="X11" i="1" s="1"/>
  <c r="BP11" i="1" s="1"/>
  <c r="BQ11" i="1"/>
  <c r="BR11" i="1"/>
  <c r="AI11" i="1"/>
  <c r="AJ11" i="1" s="1"/>
  <c r="BS11" i="1" s="1"/>
  <c r="AM11" i="1"/>
  <c r="AN11" i="1" s="1"/>
  <c r="BT11" i="1" s="1"/>
  <c r="AQ11" i="1"/>
  <c r="AR11" i="1" s="1"/>
  <c r="BU11" i="1" s="1"/>
  <c r="G12" i="1"/>
  <c r="K12" i="1"/>
  <c r="L12" i="1" s="1"/>
  <c r="BM12" i="1" s="1"/>
  <c r="O12" i="1"/>
  <c r="P12" i="1" s="1"/>
  <c r="BN12" i="1" s="1"/>
  <c r="S12" i="1"/>
  <c r="T12" i="1" s="1"/>
  <c r="BO12" i="1" s="1"/>
  <c r="BP12" i="1"/>
  <c r="BQ12" i="1"/>
  <c r="BR12" i="1"/>
  <c r="BS12" i="1"/>
  <c r="AM12" i="1"/>
  <c r="AN12" i="1" s="1"/>
  <c r="BT12" i="1" s="1"/>
  <c r="AQ12" i="1"/>
  <c r="AR12" i="1" s="1"/>
  <c r="BU12" i="1" s="1"/>
  <c r="G13" i="1"/>
  <c r="K13" i="1"/>
  <c r="L13" i="1" s="1"/>
  <c r="BM13" i="1" s="1"/>
  <c r="O13" i="1"/>
  <c r="P13" i="1" s="1"/>
  <c r="BN13" i="1" s="1"/>
  <c r="S13" i="1"/>
  <c r="T13" i="1" s="1"/>
  <c r="BO13" i="1" s="1"/>
  <c r="W13" i="1"/>
  <c r="X13" i="1" s="1"/>
  <c r="BP13" i="1" s="1"/>
  <c r="AA13" i="1"/>
  <c r="AB13" i="1" s="1"/>
  <c r="BQ13" i="1" s="1"/>
  <c r="AE13" i="1"/>
  <c r="AF13" i="1" s="1"/>
  <c r="BR13" i="1" s="1"/>
  <c r="AI13" i="1"/>
  <c r="AJ13" i="1" s="1"/>
  <c r="BS13" i="1" s="1"/>
  <c r="AM13" i="1"/>
  <c r="AN13" i="1" s="1"/>
  <c r="BT13" i="1" s="1"/>
  <c r="AQ13" i="1"/>
  <c r="AR13" i="1" s="1"/>
  <c r="BU13" i="1" s="1"/>
  <c r="G14" i="1"/>
  <c r="BM14" i="1"/>
  <c r="BN14" i="1"/>
  <c r="BO14" i="1"/>
  <c r="BP14" i="1"/>
  <c r="BQ14" i="1"/>
  <c r="BR14" i="1"/>
  <c r="BS14" i="1"/>
  <c r="BT14" i="1"/>
  <c r="AQ14" i="1"/>
  <c r="AR14" i="1" s="1"/>
  <c r="BU14" i="1" s="1"/>
  <c r="G15" i="1"/>
  <c r="BM15" i="1"/>
  <c r="BN15" i="1"/>
  <c r="BO15" i="1"/>
  <c r="BP15" i="1"/>
  <c r="BQ15" i="1"/>
  <c r="BR15" i="1"/>
  <c r="BS15" i="1"/>
  <c r="BT15" i="1"/>
  <c r="AQ15" i="1"/>
  <c r="AR15" i="1" s="1"/>
  <c r="BU15" i="1" s="1"/>
  <c r="G16" i="1"/>
  <c r="BM16" i="1"/>
  <c r="BN16" i="1"/>
  <c r="BO16" i="1"/>
  <c r="BP16" i="1"/>
  <c r="BQ16" i="1"/>
  <c r="BR16" i="1"/>
  <c r="BS16" i="1"/>
  <c r="BT16" i="1"/>
  <c r="AQ16" i="1"/>
  <c r="AR16" i="1" s="1"/>
  <c r="BU16" i="1" s="1"/>
  <c r="G17" i="1"/>
  <c r="K17" i="1"/>
  <c r="L17" i="1" s="1"/>
  <c r="BM17" i="1" s="1"/>
  <c r="O17" i="1"/>
  <c r="P17" i="1" s="1"/>
  <c r="BN17" i="1" s="1"/>
  <c r="S17" i="1"/>
  <c r="T17" i="1" s="1"/>
  <c r="BO17" i="1" s="1"/>
  <c r="W17" i="1"/>
  <c r="X17" i="1" s="1"/>
  <c r="BP17" i="1" s="1"/>
  <c r="AA17" i="1"/>
  <c r="AB17" i="1" s="1"/>
  <c r="BQ17" i="1" s="1"/>
  <c r="AE17" i="1"/>
  <c r="AF17" i="1" s="1"/>
  <c r="BR17" i="1" s="1"/>
  <c r="AI17" i="1"/>
  <c r="AJ17" i="1" s="1"/>
  <c r="BS17" i="1" s="1"/>
  <c r="AM17" i="1"/>
  <c r="AN17" i="1" s="1"/>
  <c r="BT17" i="1" s="1"/>
  <c r="AQ17" i="1"/>
  <c r="AR17" i="1" s="1"/>
  <c r="BU17" i="1" s="1"/>
  <c r="H16" i="1" l="1"/>
  <c r="BL16" i="1" s="1"/>
  <c r="H12" i="1"/>
  <c r="BL12" i="1" s="1"/>
  <c r="H15" i="1"/>
  <c r="BL15" i="1" s="1"/>
  <c r="H11" i="1"/>
  <c r="BL11" i="1" s="1"/>
  <c r="H14" i="1"/>
  <c r="BL14" i="1" s="1"/>
  <c r="H10" i="1"/>
  <c r="BL10" i="1" s="1"/>
  <c r="H17" i="1"/>
  <c r="BL17" i="1" s="1"/>
  <c r="H13" i="1"/>
  <c r="BL13" i="1" s="1"/>
  <c r="H9" i="1"/>
  <c r="BL9" i="1" s="1"/>
  <c r="BX9" i="1" s="1"/>
  <c r="AZ9" i="1"/>
  <c r="BV9" i="1" s="1"/>
  <c r="AZ10" i="1"/>
  <c r="BV10" i="1" s="1"/>
  <c r="AZ11" i="1"/>
  <c r="BV11" i="1" s="1"/>
  <c r="AZ12" i="1"/>
  <c r="BV12" i="1" s="1"/>
  <c r="AZ13" i="1"/>
  <c r="BV13" i="1" s="1"/>
  <c r="AZ14" i="1"/>
  <c r="BV14" i="1" s="1"/>
  <c r="AZ15" i="1"/>
  <c r="BV15" i="1" s="1"/>
  <c r="AZ16" i="1"/>
  <c r="BV16" i="1" s="1"/>
  <c r="AZ17" i="1"/>
  <c r="BV17" i="1" s="1"/>
  <c r="BC9" i="1"/>
  <c r="BW9" i="1" s="1"/>
  <c r="BC10" i="1"/>
  <c r="BW10" i="1" s="1"/>
  <c r="BW11" i="1"/>
  <c r="BC12" i="1"/>
  <c r="BW12" i="1" s="1"/>
  <c r="BC13" i="1"/>
  <c r="BW13" i="1" s="1"/>
  <c r="BC14" i="1"/>
  <c r="BW14" i="1" s="1"/>
  <c r="BC15" i="1"/>
  <c r="BW15" i="1" s="1"/>
  <c r="BC16" i="1"/>
  <c r="BW16" i="1" s="1"/>
  <c r="BC17" i="1"/>
  <c r="BW17" i="1" s="1"/>
  <c r="BC8" i="1"/>
  <c r="BW8" i="1" s="1"/>
  <c r="AZ8" i="1"/>
  <c r="BV8" i="1" s="1"/>
  <c r="BX10" i="1" l="1"/>
  <c r="AM9" i="10"/>
  <c r="AI9" i="10"/>
  <c r="AE9" i="10"/>
  <c r="S9" i="10"/>
  <c r="AJ9" i="10"/>
  <c r="BS9" i="10" s="1"/>
  <c r="T9" i="10"/>
  <c r="BO9" i="10" s="1"/>
  <c r="AF9" i="10"/>
  <c r="BR9" i="10" s="1"/>
  <c r="AZ9" i="10"/>
  <c r="BV9" i="10" s="1"/>
  <c r="AR9" i="10"/>
  <c r="BU9" i="10" s="1"/>
  <c r="H9" i="10"/>
  <c r="BL9" i="10" s="1"/>
  <c r="O9" i="10"/>
  <c r="AQ9" i="10"/>
  <c r="X9" i="10"/>
  <c r="BP9" i="10" s="1"/>
  <c r="G9" i="10"/>
  <c r="W9" i="10"/>
  <c r="AY9" i="10"/>
  <c r="P9" i="10"/>
  <c r="BN9" i="10" s="1"/>
  <c r="AA9" i="10"/>
  <c r="K9" i="10"/>
  <c r="AN9" i="10"/>
  <c r="BT9" i="10" s="1"/>
  <c r="AB9" i="10"/>
  <c r="BQ9" i="10" s="1"/>
  <c r="L9" i="10"/>
  <c r="BM9" i="10" s="1"/>
  <c r="F19" i="1"/>
  <c r="I19" i="1"/>
  <c r="J19" i="1"/>
  <c r="M19" i="1"/>
  <c r="N19" i="1"/>
  <c r="Q19" i="1"/>
  <c r="R19" i="1"/>
  <c r="U19" i="1"/>
  <c r="V19" i="1"/>
  <c r="Y19" i="1"/>
  <c r="Z19" i="1"/>
  <c r="AC19" i="1"/>
  <c r="AG19" i="1"/>
  <c r="AK19" i="1"/>
  <c r="AO19" i="1"/>
  <c r="AV19" i="1"/>
  <c r="BD19" i="1"/>
  <c r="BE19" i="1"/>
  <c r="BF19" i="1"/>
  <c r="F20" i="1"/>
  <c r="I20" i="1"/>
  <c r="J20" i="1"/>
  <c r="M20" i="1"/>
  <c r="N20" i="1"/>
  <c r="Q20" i="1"/>
  <c r="R20" i="1"/>
  <c r="U20" i="1"/>
  <c r="V20" i="1"/>
  <c r="Y20" i="1"/>
  <c r="Z20" i="1"/>
  <c r="AC20" i="1"/>
  <c r="AG20" i="1"/>
  <c r="AK20" i="1"/>
  <c r="AO20" i="1"/>
  <c r="AV20" i="1"/>
  <c r="BD20" i="1"/>
  <c r="BE20" i="1"/>
  <c r="BF20" i="1"/>
  <c r="E19" i="1"/>
  <c r="E20" i="1"/>
  <c r="BX9" i="10" l="1"/>
  <c r="BZ9" i="10" s="1"/>
  <c r="AS9" i="10" s="1"/>
  <c r="AN10" i="10"/>
  <c r="BT10" i="10" s="1"/>
  <c r="T10" i="10"/>
  <c r="BO10" i="10" s="1"/>
  <c r="AM10" i="10"/>
  <c r="AI10" i="10"/>
  <c r="AE10" i="10"/>
  <c r="AA10" i="10"/>
  <c r="W10" i="10"/>
  <c r="S10" i="10"/>
  <c r="O10" i="10"/>
  <c r="K10" i="10"/>
  <c r="AQ10" i="10"/>
  <c r="AB10" i="10"/>
  <c r="BQ10" i="10" s="1"/>
  <c r="AY10" i="10"/>
  <c r="AZ10" i="10"/>
  <c r="BV10" i="10" s="1"/>
  <c r="AR10" i="10"/>
  <c r="BU10" i="10" s="1"/>
  <c r="H10" i="10"/>
  <c r="BL10" i="10" s="1"/>
  <c r="AF10" i="10"/>
  <c r="BR10" i="10" s="1"/>
  <c r="P10" i="10"/>
  <c r="BN10" i="10" s="1"/>
  <c r="X10" i="10"/>
  <c r="BP10" i="10" s="1"/>
  <c r="G10" i="10"/>
  <c r="AJ10" i="10"/>
  <c r="BS10" i="10" s="1"/>
  <c r="L10" i="10"/>
  <c r="BM10" i="10" s="1"/>
  <c r="AW9" i="1"/>
  <c r="AW10" i="1"/>
  <c r="AW11" i="1"/>
  <c r="AW12" i="1"/>
  <c r="AW13" i="1"/>
  <c r="AW14" i="1"/>
  <c r="AW15" i="1"/>
  <c r="AW16" i="1"/>
  <c r="AW17" i="1"/>
  <c r="BX10" i="10" l="1"/>
  <c r="BZ10" i="10" s="1"/>
  <c r="AS10" i="10" s="1"/>
  <c r="BG10" i="10" s="1"/>
  <c r="BH10" i="10" s="1"/>
  <c r="BI10" i="10" s="1"/>
  <c r="AT9" i="10"/>
  <c r="AU9" i="10" s="1"/>
  <c r="BG9" i="10"/>
  <c r="BH9" i="10" s="1"/>
  <c r="BI9" i="10" s="1"/>
  <c r="BY15" i="1"/>
  <c r="BY11" i="1"/>
  <c r="BY16" i="1"/>
  <c r="BY12" i="1"/>
  <c r="BY17" i="1"/>
  <c r="BY13" i="1"/>
  <c r="BY9" i="1"/>
  <c r="BY14" i="1"/>
  <c r="BY10" i="1"/>
  <c r="AU10" i="10" l="1"/>
  <c r="AT10" i="10"/>
  <c r="AW8" i="1"/>
  <c r="BY8" i="1" s="1"/>
  <c r="AY19" i="1" l="1"/>
  <c r="AY20" i="1"/>
  <c r="BB20" i="1"/>
  <c r="BB19" i="1"/>
  <c r="AE8" i="1" l="1"/>
  <c r="AF8" i="1" s="1"/>
  <c r="AQ8" i="1"/>
  <c r="AR8" i="1" s="1"/>
  <c r="S8" i="1"/>
  <c r="T8" i="1" s="1"/>
  <c r="O8" i="1"/>
  <c r="P8" i="1" s="1"/>
  <c r="BN8" i="1" l="1"/>
  <c r="BO8" i="1"/>
  <c r="BQ8" i="1"/>
  <c r="BM8" i="1"/>
  <c r="BU8" i="1"/>
  <c r="BP8" i="1"/>
  <c r="BT8" i="1"/>
  <c r="BS8" i="1"/>
  <c r="BR8" i="1"/>
  <c r="AD19" i="1"/>
  <c r="AD20" i="1"/>
  <c r="AH19" i="1"/>
  <c r="AH20" i="1"/>
  <c r="AP19" i="1"/>
  <c r="AP20" i="1"/>
  <c r="AL19" i="1"/>
  <c r="AL20" i="1"/>
  <c r="BX16" i="1"/>
  <c r="BL8" i="1"/>
  <c r="BX8" i="1" l="1"/>
  <c r="AQ8" i="10" s="1"/>
  <c r="AY8" i="10"/>
  <c r="AR8" i="10"/>
  <c r="BU8" i="10" s="1"/>
  <c r="H8" i="10"/>
  <c r="BL8" i="10" s="1"/>
  <c r="AM8" i="10"/>
  <c r="K8" i="10"/>
  <c r="AB8" i="10"/>
  <c r="BQ8" i="10" s="1"/>
  <c r="X8" i="10"/>
  <c r="BP8" i="10" s="1"/>
  <c r="T8" i="10"/>
  <c r="BO8" i="10" s="1"/>
  <c r="L8" i="10"/>
  <c r="BM8" i="10" s="1"/>
  <c r="S8" i="10"/>
  <c r="BZ10" i="1"/>
  <c r="BZ16" i="1"/>
  <c r="BX15" i="1"/>
  <c r="BX14" i="1"/>
  <c r="BX12" i="1"/>
  <c r="H12" i="10" s="1"/>
  <c r="BX11" i="1"/>
  <c r="BX13" i="1"/>
  <c r="BX17" i="1"/>
  <c r="AF8" i="10" l="1"/>
  <c r="BR8" i="10" s="1"/>
  <c r="O8" i="10"/>
  <c r="AE8" i="10"/>
  <c r="AJ8" i="10"/>
  <c r="BS8" i="10" s="1"/>
  <c r="AA8" i="10"/>
  <c r="AZ8" i="10"/>
  <c r="BV8" i="10" s="1"/>
  <c r="AN8" i="10"/>
  <c r="BT8" i="10" s="1"/>
  <c r="AI8" i="10"/>
  <c r="P8" i="10"/>
  <c r="BN8" i="10" s="1"/>
  <c r="W8" i="10"/>
  <c r="AM12" i="10"/>
  <c r="AI12" i="10"/>
  <c r="AE12" i="10"/>
  <c r="AA12" i="10"/>
  <c r="W12" i="10"/>
  <c r="S12" i="10"/>
  <c r="O12" i="10"/>
  <c r="K12" i="10"/>
  <c r="AY12" i="10"/>
  <c r="AQ12" i="10"/>
  <c r="AN12" i="10"/>
  <c r="BT12" i="10" s="1"/>
  <c r="AJ12" i="10"/>
  <c r="BS12" i="10" s="1"/>
  <c r="AF12" i="10"/>
  <c r="BR12" i="10" s="1"/>
  <c r="AB12" i="10"/>
  <c r="BQ12" i="10" s="1"/>
  <c r="X12" i="10"/>
  <c r="BP12" i="10" s="1"/>
  <c r="T12" i="10"/>
  <c r="BO12" i="10" s="1"/>
  <c r="P12" i="10"/>
  <c r="BN12" i="10" s="1"/>
  <c r="L12" i="10"/>
  <c r="BM12" i="10" s="1"/>
  <c r="G12" i="10"/>
  <c r="AZ12" i="10"/>
  <c r="BV12" i="10" s="1"/>
  <c r="AR12" i="10"/>
  <c r="BU12" i="10" s="1"/>
  <c r="AI11" i="10"/>
  <c r="S11" i="10"/>
  <c r="H11" i="10"/>
  <c r="BL11" i="10" s="1"/>
  <c r="AJ11" i="10"/>
  <c r="BS11" i="10" s="1"/>
  <c r="T11" i="10"/>
  <c r="BO11" i="10" s="1"/>
  <c r="P11" i="10"/>
  <c r="BN11" i="10" s="1"/>
  <c r="G11" i="10"/>
  <c r="AY11" i="10"/>
  <c r="AE11" i="10"/>
  <c r="O11" i="10"/>
  <c r="AZ11" i="10"/>
  <c r="BV11" i="10" s="1"/>
  <c r="AF11" i="10"/>
  <c r="BR11" i="10" s="1"/>
  <c r="AN11" i="10"/>
  <c r="BT11" i="10" s="1"/>
  <c r="AA11" i="10"/>
  <c r="K11" i="10"/>
  <c r="AQ11" i="10"/>
  <c r="AB11" i="10"/>
  <c r="BQ11" i="10" s="1"/>
  <c r="L11" i="10"/>
  <c r="BM11" i="10" s="1"/>
  <c r="AR11" i="10"/>
  <c r="BU11" i="10" s="1"/>
  <c r="AM11" i="10"/>
  <c r="W11" i="10"/>
  <c r="X11" i="10"/>
  <c r="BP11" i="10" s="1"/>
  <c r="BL12" i="10"/>
  <c r="AS16" i="1"/>
  <c r="BG16" i="1" s="1"/>
  <c r="BH16" i="1" s="1"/>
  <c r="BI16" i="1" s="1"/>
  <c r="AS10" i="1"/>
  <c r="BZ15" i="1"/>
  <c r="BZ11" i="1"/>
  <c r="BZ9" i="1"/>
  <c r="BZ13" i="1"/>
  <c r="BZ12" i="1"/>
  <c r="BZ14" i="1"/>
  <c r="BZ17" i="1"/>
  <c r="K20" i="1"/>
  <c r="K19" i="1"/>
  <c r="AQ19" i="1"/>
  <c r="AQ20" i="1"/>
  <c r="AE20" i="1"/>
  <c r="AE19" i="1"/>
  <c r="AM20" i="1"/>
  <c r="AM19" i="1"/>
  <c r="W20" i="1"/>
  <c r="W19" i="1"/>
  <c r="S19" i="1"/>
  <c r="S20" i="1"/>
  <c r="O19" i="1"/>
  <c r="O20" i="1"/>
  <c r="AI19" i="1"/>
  <c r="AI20" i="1"/>
  <c r="AA20" i="1"/>
  <c r="AA19" i="1"/>
  <c r="BX8" i="10" l="1"/>
  <c r="BZ8" i="10" s="1"/>
  <c r="AS8" i="10" s="1"/>
  <c r="BG8" i="10" s="1"/>
  <c r="BH8" i="10" s="1"/>
  <c r="BI8" i="10" s="1"/>
  <c r="AT16" i="1"/>
  <c r="AU16" i="1" s="1"/>
  <c r="BX12" i="10"/>
  <c r="BZ12" i="10" s="1"/>
  <c r="AS12" i="10" s="1"/>
  <c r="AT12" i="10" s="1"/>
  <c r="BX11" i="10"/>
  <c r="BZ11" i="10" s="1"/>
  <c r="AS11" i="10" s="1"/>
  <c r="AS17" i="1"/>
  <c r="BG17" i="1" s="1"/>
  <c r="BH17" i="1" s="1"/>
  <c r="BI17" i="1" s="1"/>
  <c r="AS14" i="1"/>
  <c r="BG14" i="1" s="1"/>
  <c r="BH14" i="1" s="1"/>
  <c r="BI14" i="1" s="1"/>
  <c r="AS12" i="1"/>
  <c r="AT12" i="1" s="1"/>
  <c r="AU12" i="1" s="1"/>
  <c r="AS9" i="1"/>
  <c r="AT9" i="1" s="1"/>
  <c r="AU9" i="1" s="1"/>
  <c r="AS11" i="1"/>
  <c r="AT11" i="1" s="1"/>
  <c r="AU11" i="1" s="1"/>
  <c r="AS13" i="1"/>
  <c r="BG13" i="1" s="1"/>
  <c r="BH13" i="1" s="1"/>
  <c r="BI13" i="1" s="1"/>
  <c r="AS15" i="1"/>
  <c r="AT15" i="1" s="1"/>
  <c r="AU15" i="1" s="1"/>
  <c r="AT10" i="1"/>
  <c r="AU10" i="1" s="1"/>
  <c r="BG10" i="1"/>
  <c r="BH10" i="1" s="1"/>
  <c r="BI10" i="1" s="1"/>
  <c r="AT17" i="1"/>
  <c r="AU17" i="1" s="1"/>
  <c r="AT8" i="10" l="1"/>
  <c r="AU8" i="10" s="1"/>
  <c r="BG12" i="10"/>
  <c r="BH12" i="10" s="1"/>
  <c r="AT11" i="10"/>
  <c r="AU11" i="10" s="1"/>
  <c r="BG11" i="10"/>
  <c r="BH11" i="10" s="1"/>
  <c r="BI11" i="10" s="1"/>
  <c r="AU12" i="10"/>
  <c r="BG11" i="1"/>
  <c r="BH11" i="1" s="1"/>
  <c r="BI11" i="1" s="1"/>
  <c r="AT14" i="1"/>
  <c r="AU14" i="1" s="1"/>
  <c r="BG15" i="1"/>
  <c r="BH15" i="1" s="1"/>
  <c r="BI15" i="1" s="1"/>
  <c r="BG12" i="1"/>
  <c r="BH12" i="1" s="1"/>
  <c r="BI12" i="1" s="1"/>
  <c r="AT13" i="1"/>
  <c r="AU13" i="1" s="1"/>
  <c r="BG9" i="1"/>
  <c r="BH9" i="1" s="1"/>
  <c r="BI9" i="1" s="1"/>
  <c r="G19" i="1"/>
  <c r="G20" i="1"/>
  <c r="BI12" i="10" l="1"/>
  <c r="BZ8" i="1"/>
  <c r="AS8" i="1" l="1"/>
  <c r="BG8" i="1" s="1"/>
  <c r="BH8" i="1" s="1"/>
  <c r="BI8" i="1" s="1"/>
  <c r="AS19" i="1" l="1"/>
  <c r="AT8" i="1"/>
  <c r="AU8" i="1" s="1"/>
  <c r="AS20" i="1"/>
  <c r="AT19" i="1"/>
  <c r="AT20" i="1" l="1"/>
  <c r="BG20" i="1" l="1"/>
  <c r="BG19" i="1"/>
  <c r="BH20" i="1" l="1"/>
  <c r="BH19" i="1"/>
</calcChain>
</file>

<file path=xl/sharedStrings.xml><?xml version="1.0" encoding="utf-8"?>
<sst xmlns="http://schemas.openxmlformats.org/spreadsheetml/2006/main" count="452" uniqueCount="141">
  <si>
    <t>الدرجة</t>
  </si>
  <si>
    <t>%</t>
  </si>
  <si>
    <t>المجموع الكلي للفرق الأربع</t>
  </si>
  <si>
    <t>التقدير
 التراكمي</t>
  </si>
  <si>
    <t>التقدير</t>
  </si>
  <si>
    <t>رقم الجلوس</t>
  </si>
  <si>
    <t>مقررات الفصل الدراسي الأول</t>
  </si>
  <si>
    <t>مقررات الفصل الدراسي الثاني</t>
  </si>
  <si>
    <t>النسبة المئوية للفرقة الرابعة</t>
  </si>
  <si>
    <t>تخلفات من ســنوات ســابقة</t>
  </si>
  <si>
    <t>النسبة المئوية للمجموع التراكمي</t>
  </si>
  <si>
    <t>المادة</t>
  </si>
  <si>
    <t>الاســـــــــــــــم</t>
  </si>
  <si>
    <t>الرقم السري</t>
  </si>
  <si>
    <t>المواد</t>
  </si>
  <si>
    <t>المجموع الكلــي للفرقــة الرابعــة</t>
  </si>
  <si>
    <t>التقديـــر العام للفرقة الرابعـة</t>
  </si>
  <si>
    <t>المجمـــوع التراكمـي للطـالــب</t>
  </si>
  <si>
    <t>ملاحظات</t>
  </si>
  <si>
    <t>أعمال السنة</t>
  </si>
  <si>
    <t>تحريـــري</t>
  </si>
  <si>
    <t>مجمـــوع</t>
  </si>
  <si>
    <t>التقـديــــر</t>
  </si>
  <si>
    <t>مجموع الفرقة
 الأولي</t>
  </si>
  <si>
    <t>مجموع الفرقة
الثانية</t>
  </si>
  <si>
    <t>مجموع الفرقة
الثالثة</t>
  </si>
  <si>
    <t>النهاية الكبرى</t>
  </si>
  <si>
    <t>النهاية الصغري</t>
  </si>
  <si>
    <t>مواد الدور الثاني أو الرسوب</t>
  </si>
  <si>
    <t>خاص بدالة تقدير الفرقة الرابعة</t>
  </si>
  <si>
    <t>مادة تخلف 1</t>
  </si>
  <si>
    <t>مادة تخلف 2</t>
  </si>
  <si>
    <t xml:space="preserve">معني ظهور اسم المادة  ان الطالب راسب في المادة ومعني عدم ظهور اسم المادة هو ان الطالب ناجح في المادة </t>
  </si>
  <si>
    <t>مجموع</t>
  </si>
  <si>
    <t xml:space="preserve">أدني درجة </t>
  </si>
  <si>
    <t xml:space="preserve">أعلي درجة </t>
  </si>
  <si>
    <t>محمد1</t>
  </si>
  <si>
    <t>محمد2</t>
  </si>
  <si>
    <t>محمد3</t>
  </si>
  <si>
    <t>محمد4</t>
  </si>
  <si>
    <t>محمد5</t>
  </si>
  <si>
    <t>محمد6</t>
  </si>
  <si>
    <t>محمد7</t>
  </si>
  <si>
    <t>محمد8</t>
  </si>
  <si>
    <t>محمد9</t>
  </si>
  <si>
    <t>محمد10</t>
  </si>
  <si>
    <t>مشروع التخرج</t>
  </si>
  <si>
    <t>مادة1</t>
  </si>
  <si>
    <t>مادة2</t>
  </si>
  <si>
    <t>مادة3</t>
  </si>
  <si>
    <t>مادة4</t>
  </si>
  <si>
    <t>مادة5</t>
  </si>
  <si>
    <t>مادة6</t>
  </si>
  <si>
    <t>مادة7</t>
  </si>
  <si>
    <t>مادة8</t>
  </si>
  <si>
    <t>مادة9</t>
  </si>
  <si>
    <t>مادة10</t>
  </si>
  <si>
    <t>م1</t>
  </si>
  <si>
    <t>غ</t>
  </si>
  <si>
    <t>درجات الرأفة ورفع التقدير</t>
  </si>
  <si>
    <r>
      <t xml:space="preserve">درجات الرأفة ورفع التقدير
</t>
    </r>
    <r>
      <rPr>
        <b/>
        <sz val="18"/>
        <color rgb="FFC00000"/>
        <rFont val="Calibri"/>
        <family val="2"/>
      </rPr>
      <t>وتنزيل الدرجة والتقدير للباقين ومن الخارج</t>
    </r>
  </si>
  <si>
    <t>البيان</t>
  </si>
  <si>
    <t>سلة الدرجات</t>
  </si>
  <si>
    <t>الرأفة</t>
  </si>
  <si>
    <r>
      <rPr>
        <b/>
        <sz val="23"/>
        <color rgb="FF008000"/>
        <rFont val="Arial Black"/>
        <family val="2"/>
      </rPr>
      <t>50</t>
    </r>
    <r>
      <rPr>
        <b/>
        <sz val="23"/>
        <rFont val="Arial Black"/>
        <family val="2"/>
      </rPr>
      <t xml:space="preserve">
</t>
    </r>
    <r>
      <rPr>
        <b/>
        <sz val="23"/>
        <color rgb="FFFF0000"/>
        <rFont val="Arial Black"/>
        <family val="2"/>
      </rPr>
      <t>40</t>
    </r>
  </si>
  <si>
    <r>
      <rPr>
        <b/>
        <sz val="28"/>
        <color rgb="FF008000"/>
        <rFont val="Arial"/>
        <family val="2"/>
        <scheme val="minor"/>
      </rPr>
      <t>ل</t>
    </r>
    <r>
      <rPr>
        <b/>
        <sz val="28"/>
        <rFont val="Arial"/>
        <family val="2"/>
        <scheme val="minor"/>
      </rPr>
      <t xml:space="preserve">
</t>
    </r>
    <r>
      <rPr>
        <b/>
        <sz val="28"/>
        <color rgb="FFFF0000"/>
        <rFont val="Arial"/>
        <family val="2"/>
        <scheme val="minor"/>
      </rPr>
      <t>ض</t>
    </r>
  </si>
  <si>
    <r>
      <t xml:space="preserve">تنزيل الدرجة من </t>
    </r>
    <r>
      <rPr>
        <b/>
        <sz val="36"/>
        <color rgb="FF0000CC"/>
        <rFont val="Calibri"/>
        <family val="2"/>
      </rPr>
      <t>جيد//</t>
    </r>
    <r>
      <rPr>
        <b/>
        <sz val="36"/>
        <color rgb="FFC00000"/>
        <rFont val="Calibri"/>
        <family val="2"/>
      </rPr>
      <t xml:space="preserve"> إلي </t>
    </r>
    <r>
      <rPr>
        <b/>
        <sz val="36"/>
        <color rgb="FF0000CC"/>
        <rFont val="Calibri"/>
        <family val="2"/>
      </rPr>
      <t>مقبول</t>
    </r>
  </si>
  <si>
    <r>
      <rPr>
        <b/>
        <sz val="22"/>
        <color rgb="FF008000"/>
        <rFont val="Arial"/>
        <family val="2"/>
        <scheme val="minor"/>
      </rPr>
      <t>64</t>
    </r>
    <r>
      <rPr>
        <b/>
        <sz val="22"/>
        <rFont val="Arial"/>
        <family val="2"/>
        <scheme val="minor"/>
      </rPr>
      <t xml:space="preserve">
65</t>
    </r>
  </si>
  <si>
    <r>
      <rPr>
        <b/>
        <sz val="24"/>
        <color rgb="FF008000"/>
        <rFont val="Arial"/>
        <family val="2"/>
        <scheme val="minor"/>
      </rPr>
      <t>ل</t>
    </r>
    <r>
      <rPr>
        <b/>
        <sz val="24"/>
        <rFont val="Arial"/>
        <family val="2"/>
        <scheme val="minor"/>
      </rPr>
      <t xml:space="preserve">
</t>
    </r>
    <r>
      <rPr>
        <b/>
        <sz val="24"/>
        <color theme="1"/>
        <rFont val="Arial"/>
        <family val="2"/>
        <scheme val="minor"/>
      </rPr>
      <t>جـً</t>
    </r>
  </si>
  <si>
    <r>
      <rPr>
        <b/>
        <sz val="23"/>
        <color rgb="FF008000"/>
        <rFont val="Arial Black"/>
        <family val="2"/>
      </rPr>
      <t>50</t>
    </r>
    <r>
      <rPr>
        <b/>
        <sz val="23"/>
        <rFont val="Arial Black"/>
        <family val="2"/>
      </rPr>
      <t xml:space="preserve">
</t>
    </r>
    <r>
      <rPr>
        <b/>
        <sz val="23"/>
        <color rgb="FFFF0000"/>
        <rFont val="Arial Black"/>
        <family val="2"/>
      </rPr>
      <t>41</t>
    </r>
    <r>
      <rPr>
        <sz val="11"/>
        <color theme="1"/>
        <rFont val="Arial"/>
        <family val="2"/>
        <charset val="178"/>
        <scheme val="minor"/>
      </rPr>
      <t/>
    </r>
  </si>
  <si>
    <r>
      <rPr>
        <b/>
        <sz val="22"/>
        <color rgb="FF008000"/>
        <rFont val="Arial"/>
        <family val="2"/>
        <scheme val="minor"/>
      </rPr>
      <t>64</t>
    </r>
    <r>
      <rPr>
        <b/>
        <sz val="22"/>
        <rFont val="Arial"/>
        <family val="2"/>
        <scheme val="minor"/>
      </rPr>
      <t xml:space="preserve">
66</t>
    </r>
    <r>
      <rPr>
        <sz val="11"/>
        <color theme="1"/>
        <rFont val="Arial"/>
        <family val="2"/>
        <charset val="178"/>
        <scheme val="minor"/>
      </rPr>
      <t/>
    </r>
  </si>
  <si>
    <r>
      <rPr>
        <b/>
        <sz val="23"/>
        <color rgb="FF008000"/>
        <rFont val="Arial Black"/>
        <family val="2"/>
      </rPr>
      <t>50</t>
    </r>
    <r>
      <rPr>
        <b/>
        <sz val="23"/>
        <rFont val="Arial Black"/>
        <family val="2"/>
      </rPr>
      <t xml:space="preserve">
</t>
    </r>
    <r>
      <rPr>
        <b/>
        <sz val="23"/>
        <color rgb="FFFF0000"/>
        <rFont val="Arial Black"/>
        <family val="2"/>
      </rPr>
      <t>42</t>
    </r>
    <r>
      <rPr>
        <sz val="11"/>
        <color theme="1"/>
        <rFont val="Arial"/>
        <family val="2"/>
        <charset val="178"/>
        <scheme val="minor"/>
      </rPr>
      <t/>
    </r>
  </si>
  <si>
    <r>
      <rPr>
        <b/>
        <sz val="22"/>
        <color rgb="FF008000"/>
        <rFont val="Arial"/>
        <family val="2"/>
        <scheme val="minor"/>
      </rPr>
      <t>64</t>
    </r>
    <r>
      <rPr>
        <b/>
        <sz val="22"/>
        <rFont val="Arial"/>
        <family val="2"/>
        <scheme val="minor"/>
      </rPr>
      <t xml:space="preserve">
67</t>
    </r>
    <r>
      <rPr>
        <sz val="11"/>
        <color theme="1"/>
        <rFont val="Arial"/>
        <family val="2"/>
        <charset val="178"/>
        <scheme val="minor"/>
      </rPr>
      <t/>
    </r>
  </si>
  <si>
    <r>
      <rPr>
        <b/>
        <sz val="23"/>
        <color rgb="FF008000"/>
        <rFont val="Arial Black"/>
        <family val="2"/>
      </rPr>
      <t>50</t>
    </r>
    <r>
      <rPr>
        <b/>
        <sz val="23"/>
        <rFont val="Arial Black"/>
        <family val="2"/>
      </rPr>
      <t xml:space="preserve">
</t>
    </r>
    <r>
      <rPr>
        <b/>
        <sz val="23"/>
        <color rgb="FFFF0000"/>
        <rFont val="Arial Black"/>
        <family val="2"/>
      </rPr>
      <t>43</t>
    </r>
    <r>
      <rPr>
        <sz val="11"/>
        <color theme="1"/>
        <rFont val="Arial"/>
        <family val="2"/>
        <charset val="178"/>
        <scheme val="minor"/>
      </rPr>
      <t/>
    </r>
  </si>
  <si>
    <r>
      <rPr>
        <b/>
        <sz val="22"/>
        <color rgb="FF008000"/>
        <rFont val="Arial"/>
        <family val="2"/>
        <scheme val="minor"/>
      </rPr>
      <t>64</t>
    </r>
    <r>
      <rPr>
        <b/>
        <sz val="22"/>
        <rFont val="Arial"/>
        <family val="2"/>
        <scheme val="minor"/>
      </rPr>
      <t xml:space="preserve">
68</t>
    </r>
    <r>
      <rPr>
        <sz val="11"/>
        <color theme="1"/>
        <rFont val="Arial"/>
        <family val="2"/>
        <charset val="178"/>
        <scheme val="minor"/>
      </rPr>
      <t/>
    </r>
  </si>
  <si>
    <r>
      <rPr>
        <b/>
        <sz val="23"/>
        <color rgb="FF008000"/>
        <rFont val="Arial Black"/>
        <family val="2"/>
      </rPr>
      <t>50</t>
    </r>
    <r>
      <rPr>
        <b/>
        <sz val="23"/>
        <rFont val="Arial Black"/>
        <family val="2"/>
      </rPr>
      <t xml:space="preserve">
</t>
    </r>
    <r>
      <rPr>
        <b/>
        <sz val="23"/>
        <color rgb="FFFF0000"/>
        <rFont val="Arial Black"/>
        <family val="2"/>
      </rPr>
      <t>44</t>
    </r>
    <r>
      <rPr>
        <sz val="11"/>
        <color theme="1"/>
        <rFont val="Arial"/>
        <family val="2"/>
        <charset val="178"/>
        <scheme val="minor"/>
      </rPr>
      <t/>
    </r>
  </si>
  <si>
    <r>
      <rPr>
        <b/>
        <sz val="22"/>
        <color rgb="FF008000"/>
        <rFont val="Arial"/>
        <family val="2"/>
        <scheme val="minor"/>
      </rPr>
      <t>64</t>
    </r>
    <r>
      <rPr>
        <b/>
        <sz val="22"/>
        <rFont val="Arial"/>
        <family val="2"/>
        <scheme val="minor"/>
      </rPr>
      <t xml:space="preserve">
69</t>
    </r>
    <r>
      <rPr>
        <sz val="11"/>
        <color theme="1"/>
        <rFont val="Arial"/>
        <family val="2"/>
        <charset val="178"/>
        <scheme val="minor"/>
      </rPr>
      <t/>
    </r>
  </si>
  <si>
    <r>
      <rPr>
        <b/>
        <sz val="23"/>
        <color rgb="FF008000"/>
        <rFont val="Arial Black"/>
        <family val="2"/>
      </rPr>
      <t>50</t>
    </r>
    <r>
      <rPr>
        <b/>
        <sz val="23"/>
        <rFont val="Arial Black"/>
        <family val="2"/>
      </rPr>
      <t xml:space="preserve">
</t>
    </r>
    <r>
      <rPr>
        <b/>
        <sz val="23"/>
        <color rgb="FFFF0000"/>
        <rFont val="Arial Black"/>
        <family val="2"/>
      </rPr>
      <t>45</t>
    </r>
    <r>
      <rPr>
        <sz val="11"/>
        <color theme="1"/>
        <rFont val="Arial"/>
        <family val="2"/>
        <charset val="178"/>
        <scheme val="minor"/>
      </rPr>
      <t/>
    </r>
  </si>
  <si>
    <r>
      <rPr>
        <b/>
        <sz val="22"/>
        <color rgb="FF008000"/>
        <rFont val="Arial"/>
        <family val="2"/>
        <scheme val="minor"/>
      </rPr>
      <t>64</t>
    </r>
    <r>
      <rPr>
        <b/>
        <sz val="22"/>
        <rFont val="Arial"/>
        <family val="2"/>
        <scheme val="minor"/>
      </rPr>
      <t xml:space="preserve">
70</t>
    </r>
    <r>
      <rPr>
        <sz val="11"/>
        <color theme="1"/>
        <rFont val="Arial"/>
        <family val="2"/>
        <charset val="178"/>
        <scheme val="minor"/>
      </rPr>
      <t/>
    </r>
  </si>
  <si>
    <r>
      <rPr>
        <b/>
        <sz val="23"/>
        <color rgb="FF008000"/>
        <rFont val="Arial Black"/>
        <family val="2"/>
      </rPr>
      <t>50</t>
    </r>
    <r>
      <rPr>
        <b/>
        <sz val="23"/>
        <rFont val="Arial Black"/>
        <family val="2"/>
      </rPr>
      <t xml:space="preserve">
</t>
    </r>
    <r>
      <rPr>
        <b/>
        <sz val="23"/>
        <color rgb="FFFF0000"/>
        <rFont val="Arial Black"/>
        <family val="2"/>
      </rPr>
      <t>46</t>
    </r>
    <r>
      <rPr>
        <sz val="11"/>
        <color theme="1"/>
        <rFont val="Arial"/>
        <family val="2"/>
        <charset val="178"/>
        <scheme val="minor"/>
      </rPr>
      <t/>
    </r>
  </si>
  <si>
    <r>
      <rPr>
        <b/>
        <sz val="22"/>
        <color rgb="FF008000"/>
        <rFont val="Arial"/>
        <family val="2"/>
        <scheme val="minor"/>
      </rPr>
      <t>64</t>
    </r>
    <r>
      <rPr>
        <b/>
        <sz val="22"/>
        <rFont val="Arial"/>
        <family val="2"/>
        <scheme val="minor"/>
      </rPr>
      <t xml:space="preserve">
71</t>
    </r>
    <r>
      <rPr>
        <sz val="11"/>
        <color theme="1"/>
        <rFont val="Arial"/>
        <family val="2"/>
        <charset val="178"/>
        <scheme val="minor"/>
      </rPr>
      <t/>
    </r>
  </si>
  <si>
    <r>
      <rPr>
        <b/>
        <sz val="23"/>
        <color rgb="FF008000"/>
        <rFont val="Arial Black"/>
        <family val="2"/>
      </rPr>
      <t>50</t>
    </r>
    <r>
      <rPr>
        <b/>
        <sz val="23"/>
        <rFont val="Arial Black"/>
        <family val="2"/>
      </rPr>
      <t xml:space="preserve">
</t>
    </r>
    <r>
      <rPr>
        <b/>
        <sz val="23"/>
        <color rgb="FFFF0000"/>
        <rFont val="Arial Black"/>
        <family val="2"/>
      </rPr>
      <t>47</t>
    </r>
    <r>
      <rPr>
        <sz val="11"/>
        <color theme="1"/>
        <rFont val="Arial"/>
        <family val="2"/>
        <charset val="178"/>
        <scheme val="minor"/>
      </rPr>
      <t/>
    </r>
  </si>
  <si>
    <r>
      <rPr>
        <b/>
        <sz val="22"/>
        <color rgb="FF008000"/>
        <rFont val="Arial"/>
        <family val="2"/>
        <scheme val="minor"/>
      </rPr>
      <t>64</t>
    </r>
    <r>
      <rPr>
        <b/>
        <sz val="22"/>
        <rFont val="Arial"/>
        <family val="2"/>
        <scheme val="minor"/>
      </rPr>
      <t xml:space="preserve">
72</t>
    </r>
    <r>
      <rPr>
        <sz val="11"/>
        <color theme="1"/>
        <rFont val="Arial"/>
        <family val="2"/>
        <charset val="178"/>
        <scheme val="minor"/>
      </rPr>
      <t/>
    </r>
  </si>
  <si>
    <r>
      <rPr>
        <b/>
        <sz val="23"/>
        <color rgb="FF008000"/>
        <rFont val="Arial Black"/>
        <family val="2"/>
      </rPr>
      <t>50</t>
    </r>
    <r>
      <rPr>
        <b/>
        <sz val="23"/>
        <rFont val="Arial Black"/>
        <family val="2"/>
      </rPr>
      <t xml:space="preserve">
</t>
    </r>
    <r>
      <rPr>
        <b/>
        <sz val="23"/>
        <color rgb="FFFF0000"/>
        <rFont val="Arial Black"/>
        <family val="2"/>
      </rPr>
      <t>48</t>
    </r>
    <r>
      <rPr>
        <sz val="11"/>
        <color theme="1"/>
        <rFont val="Arial"/>
        <family val="2"/>
        <charset val="178"/>
        <scheme val="minor"/>
      </rPr>
      <t/>
    </r>
  </si>
  <si>
    <r>
      <rPr>
        <b/>
        <sz val="22"/>
        <color rgb="FF008000"/>
        <rFont val="Arial"/>
        <family val="2"/>
        <scheme val="minor"/>
      </rPr>
      <t>64</t>
    </r>
    <r>
      <rPr>
        <b/>
        <sz val="22"/>
        <rFont val="Arial"/>
        <family val="2"/>
        <scheme val="minor"/>
      </rPr>
      <t xml:space="preserve">
73</t>
    </r>
    <r>
      <rPr>
        <sz val="11"/>
        <color theme="1"/>
        <rFont val="Arial"/>
        <family val="2"/>
        <charset val="178"/>
        <scheme val="minor"/>
      </rPr>
      <t/>
    </r>
  </si>
  <si>
    <r>
      <rPr>
        <b/>
        <sz val="23"/>
        <color rgb="FF008000"/>
        <rFont val="Arial Black"/>
        <family val="2"/>
      </rPr>
      <t>50</t>
    </r>
    <r>
      <rPr>
        <b/>
        <sz val="23"/>
        <rFont val="Arial Black"/>
        <family val="2"/>
      </rPr>
      <t xml:space="preserve">
</t>
    </r>
    <r>
      <rPr>
        <b/>
        <sz val="23"/>
        <color rgb="FFFF0000"/>
        <rFont val="Arial Black"/>
        <family val="2"/>
      </rPr>
      <t>49</t>
    </r>
    <r>
      <rPr>
        <sz val="11"/>
        <color theme="1"/>
        <rFont val="Arial"/>
        <family val="2"/>
        <charset val="178"/>
        <scheme val="minor"/>
      </rPr>
      <t/>
    </r>
  </si>
  <si>
    <r>
      <rPr>
        <b/>
        <sz val="22"/>
        <color rgb="FF008000"/>
        <rFont val="Arial"/>
        <family val="2"/>
        <scheme val="minor"/>
      </rPr>
      <t>64</t>
    </r>
    <r>
      <rPr>
        <b/>
        <sz val="22"/>
        <rFont val="Arial"/>
        <family val="2"/>
        <scheme val="minor"/>
      </rPr>
      <t xml:space="preserve">
74</t>
    </r>
    <r>
      <rPr>
        <sz val="11"/>
        <color theme="1"/>
        <rFont val="Arial"/>
        <family val="2"/>
        <charset val="178"/>
        <scheme val="minor"/>
      </rPr>
      <t/>
    </r>
  </si>
  <si>
    <t>رفع التقدير</t>
  </si>
  <si>
    <r>
      <rPr>
        <b/>
        <sz val="20"/>
        <color rgb="FF008000"/>
        <rFont val="Arial"/>
        <family val="2"/>
        <scheme val="minor"/>
      </rPr>
      <t>65</t>
    </r>
    <r>
      <rPr>
        <b/>
        <sz val="20"/>
        <rFont val="Arial"/>
        <family val="2"/>
        <scheme val="minor"/>
      </rPr>
      <t xml:space="preserve">
</t>
    </r>
    <r>
      <rPr>
        <b/>
        <sz val="20"/>
        <color theme="1"/>
        <rFont val="Arial"/>
        <family val="2"/>
        <scheme val="minor"/>
      </rPr>
      <t>64</t>
    </r>
  </si>
  <si>
    <r>
      <rPr>
        <b/>
        <sz val="24"/>
        <color rgb="FF008000"/>
        <rFont val="Arial"/>
        <family val="2"/>
        <scheme val="minor"/>
      </rPr>
      <t>جـً</t>
    </r>
    <r>
      <rPr>
        <b/>
        <sz val="24"/>
        <rFont val="Arial"/>
        <family val="2"/>
        <scheme val="minor"/>
      </rPr>
      <t xml:space="preserve">
</t>
    </r>
    <r>
      <rPr>
        <b/>
        <sz val="24"/>
        <color theme="1"/>
        <rFont val="Arial"/>
        <family val="2"/>
        <scheme val="minor"/>
      </rPr>
      <t>ل</t>
    </r>
  </si>
  <si>
    <r>
      <t xml:space="preserve">تنزيل الدرجة من </t>
    </r>
    <r>
      <rPr>
        <b/>
        <sz val="36"/>
        <color rgb="FF0000CC"/>
        <rFont val="Calibri"/>
        <family val="2"/>
      </rPr>
      <t>جيدجداً</t>
    </r>
    <r>
      <rPr>
        <b/>
        <sz val="36"/>
        <color rgb="FFC00000"/>
        <rFont val="Calibri"/>
        <family val="2"/>
      </rPr>
      <t xml:space="preserve"> إلي </t>
    </r>
    <r>
      <rPr>
        <b/>
        <sz val="36"/>
        <color rgb="FF0000CC"/>
        <rFont val="Calibri"/>
        <family val="2"/>
      </rPr>
      <t>مقبول</t>
    </r>
  </si>
  <si>
    <r>
      <rPr>
        <b/>
        <sz val="22"/>
        <color rgb="FF008000"/>
        <rFont val="Arial"/>
        <family val="2"/>
        <scheme val="minor"/>
      </rPr>
      <t>64</t>
    </r>
    <r>
      <rPr>
        <b/>
        <sz val="22"/>
        <rFont val="Arial"/>
        <family val="2"/>
        <scheme val="minor"/>
      </rPr>
      <t xml:space="preserve">
75</t>
    </r>
  </si>
  <si>
    <r>
      <rPr>
        <b/>
        <sz val="24"/>
        <color rgb="FF008000"/>
        <rFont val="Arial"/>
        <family val="2"/>
        <scheme val="minor"/>
      </rPr>
      <t>ل</t>
    </r>
    <r>
      <rPr>
        <b/>
        <sz val="24"/>
        <rFont val="Arial"/>
        <family val="2"/>
        <scheme val="minor"/>
      </rPr>
      <t xml:space="preserve">
</t>
    </r>
    <r>
      <rPr>
        <b/>
        <sz val="24"/>
        <color theme="1"/>
        <rFont val="Arial"/>
        <family val="2"/>
        <scheme val="minor"/>
      </rPr>
      <t>جـ جـ</t>
    </r>
  </si>
  <si>
    <r>
      <rPr>
        <b/>
        <sz val="22"/>
        <color rgb="FF008000"/>
        <rFont val="Arial"/>
        <family val="2"/>
        <scheme val="minor"/>
      </rPr>
      <t>75</t>
    </r>
    <r>
      <rPr>
        <b/>
        <sz val="22"/>
        <rFont val="Arial"/>
        <family val="2"/>
        <scheme val="minor"/>
      </rPr>
      <t xml:space="preserve">
74</t>
    </r>
  </si>
  <si>
    <r>
      <rPr>
        <b/>
        <sz val="24"/>
        <color rgb="FF008000"/>
        <rFont val="Arial"/>
        <family val="2"/>
        <scheme val="minor"/>
      </rPr>
      <t>جـ جـ</t>
    </r>
    <r>
      <rPr>
        <b/>
        <sz val="24"/>
        <rFont val="Arial"/>
        <family val="2"/>
        <scheme val="minor"/>
      </rPr>
      <t xml:space="preserve">
</t>
    </r>
    <r>
      <rPr>
        <b/>
        <sz val="24"/>
        <color theme="1"/>
        <rFont val="Arial"/>
        <family val="2"/>
        <scheme val="minor"/>
      </rPr>
      <t>جـً</t>
    </r>
  </si>
  <si>
    <r>
      <rPr>
        <b/>
        <sz val="22"/>
        <color rgb="FF008000"/>
        <rFont val="Arial"/>
        <family val="2"/>
        <scheme val="minor"/>
      </rPr>
      <t>64</t>
    </r>
    <r>
      <rPr>
        <b/>
        <sz val="22"/>
        <rFont val="Arial"/>
        <family val="2"/>
        <scheme val="minor"/>
      </rPr>
      <t xml:space="preserve">
76</t>
    </r>
    <r>
      <rPr>
        <sz val="11"/>
        <color theme="1"/>
        <rFont val="Arial"/>
        <family val="2"/>
        <charset val="178"/>
        <scheme val="minor"/>
      </rPr>
      <t/>
    </r>
  </si>
  <si>
    <r>
      <rPr>
        <b/>
        <sz val="20"/>
        <color rgb="FF008000"/>
        <rFont val="Arial"/>
        <family val="2"/>
        <scheme val="minor"/>
      </rPr>
      <t>85</t>
    </r>
    <r>
      <rPr>
        <b/>
        <sz val="20"/>
        <rFont val="Arial"/>
        <family val="2"/>
        <scheme val="minor"/>
      </rPr>
      <t xml:space="preserve">
</t>
    </r>
    <r>
      <rPr>
        <b/>
        <sz val="20"/>
        <color theme="1"/>
        <rFont val="Arial"/>
        <family val="2"/>
        <scheme val="minor"/>
      </rPr>
      <t>84</t>
    </r>
  </si>
  <si>
    <r>
      <rPr>
        <b/>
        <sz val="24"/>
        <color rgb="FF008000"/>
        <rFont val="Arial"/>
        <family val="2"/>
        <scheme val="minor"/>
      </rPr>
      <t>م</t>
    </r>
    <r>
      <rPr>
        <b/>
        <sz val="24"/>
        <rFont val="Arial"/>
        <family val="2"/>
        <scheme val="minor"/>
      </rPr>
      <t xml:space="preserve">
</t>
    </r>
    <r>
      <rPr>
        <b/>
        <sz val="24"/>
        <color theme="1"/>
        <rFont val="Arial"/>
        <family val="2"/>
        <scheme val="minor"/>
      </rPr>
      <t>جـ جـ</t>
    </r>
  </si>
  <si>
    <r>
      <rPr>
        <b/>
        <sz val="22"/>
        <color rgb="FF008000"/>
        <rFont val="Arial"/>
        <family val="2"/>
        <scheme val="minor"/>
      </rPr>
      <t>64</t>
    </r>
    <r>
      <rPr>
        <b/>
        <sz val="22"/>
        <rFont val="Arial"/>
        <family val="2"/>
        <scheme val="minor"/>
      </rPr>
      <t xml:space="preserve">
77</t>
    </r>
    <r>
      <rPr>
        <sz val="11"/>
        <color theme="1"/>
        <rFont val="Arial"/>
        <family val="2"/>
        <charset val="178"/>
        <scheme val="minor"/>
      </rPr>
      <t/>
    </r>
  </si>
  <si>
    <r>
      <rPr>
        <b/>
        <sz val="22"/>
        <color rgb="FF008000"/>
        <rFont val="Arial"/>
        <family val="2"/>
        <scheme val="minor"/>
      </rPr>
      <t>64</t>
    </r>
    <r>
      <rPr>
        <b/>
        <sz val="22"/>
        <rFont val="Arial"/>
        <family val="2"/>
        <scheme val="minor"/>
      </rPr>
      <t xml:space="preserve">
78</t>
    </r>
    <r>
      <rPr>
        <sz val="11"/>
        <color theme="1"/>
        <rFont val="Arial"/>
        <family val="2"/>
        <charset val="178"/>
        <scheme val="minor"/>
      </rPr>
      <t/>
    </r>
  </si>
  <si>
    <r>
      <rPr>
        <b/>
        <sz val="22"/>
        <color rgb="FF008000"/>
        <rFont val="Arial"/>
        <family val="2"/>
        <scheme val="minor"/>
      </rPr>
      <t>64</t>
    </r>
    <r>
      <rPr>
        <b/>
        <sz val="22"/>
        <rFont val="Arial"/>
        <family val="2"/>
        <scheme val="minor"/>
      </rPr>
      <t xml:space="preserve">
79</t>
    </r>
    <r>
      <rPr>
        <sz val="11"/>
        <color theme="1"/>
        <rFont val="Arial"/>
        <family val="2"/>
        <charset val="178"/>
        <scheme val="minor"/>
      </rPr>
      <t/>
    </r>
  </si>
  <si>
    <r>
      <rPr>
        <b/>
        <sz val="22"/>
        <color rgb="FF008000"/>
        <rFont val="Arial"/>
        <family val="2"/>
        <scheme val="minor"/>
      </rPr>
      <t>64</t>
    </r>
    <r>
      <rPr>
        <b/>
        <sz val="22"/>
        <rFont val="Arial"/>
        <family val="2"/>
        <scheme val="minor"/>
      </rPr>
      <t xml:space="preserve">
80</t>
    </r>
    <r>
      <rPr>
        <sz val="11"/>
        <color theme="1"/>
        <rFont val="Arial"/>
        <family val="2"/>
        <charset val="178"/>
        <scheme val="minor"/>
      </rPr>
      <t/>
    </r>
  </si>
  <si>
    <r>
      <rPr>
        <b/>
        <sz val="22"/>
        <color rgb="FF008000"/>
        <rFont val="Arial"/>
        <family val="2"/>
        <scheme val="minor"/>
      </rPr>
      <t>64</t>
    </r>
    <r>
      <rPr>
        <b/>
        <sz val="22"/>
        <rFont val="Arial"/>
        <family val="2"/>
        <scheme val="minor"/>
      </rPr>
      <t xml:space="preserve">
81</t>
    </r>
    <r>
      <rPr>
        <sz val="11"/>
        <color theme="1"/>
        <rFont val="Arial"/>
        <family val="2"/>
        <charset val="178"/>
        <scheme val="minor"/>
      </rPr>
      <t/>
    </r>
  </si>
  <si>
    <r>
      <rPr>
        <b/>
        <sz val="22"/>
        <color rgb="FF008000"/>
        <rFont val="Arial"/>
        <family val="2"/>
        <scheme val="minor"/>
      </rPr>
      <t>64</t>
    </r>
    <r>
      <rPr>
        <b/>
        <sz val="22"/>
        <rFont val="Arial"/>
        <family val="2"/>
        <scheme val="minor"/>
      </rPr>
      <t xml:space="preserve">
82</t>
    </r>
    <r>
      <rPr>
        <sz val="11"/>
        <color theme="1"/>
        <rFont val="Arial"/>
        <family val="2"/>
        <charset val="178"/>
        <scheme val="minor"/>
      </rPr>
      <t/>
    </r>
  </si>
  <si>
    <r>
      <rPr>
        <b/>
        <sz val="22"/>
        <color rgb="FF008000"/>
        <rFont val="Arial"/>
        <family val="2"/>
        <scheme val="minor"/>
      </rPr>
      <t>64</t>
    </r>
    <r>
      <rPr>
        <b/>
        <sz val="22"/>
        <rFont val="Arial"/>
        <family val="2"/>
        <scheme val="minor"/>
      </rPr>
      <t xml:space="preserve">
83</t>
    </r>
    <r>
      <rPr>
        <sz val="11"/>
        <color theme="1"/>
        <rFont val="Arial"/>
        <family val="2"/>
        <charset val="178"/>
        <scheme val="minor"/>
      </rPr>
      <t/>
    </r>
  </si>
  <si>
    <r>
      <rPr>
        <b/>
        <sz val="22"/>
        <color rgb="FF008000"/>
        <rFont val="Arial"/>
        <family val="2"/>
        <scheme val="minor"/>
      </rPr>
      <t>64</t>
    </r>
    <r>
      <rPr>
        <b/>
        <sz val="22"/>
        <rFont val="Arial"/>
        <family val="2"/>
        <scheme val="minor"/>
      </rPr>
      <t xml:space="preserve">
84</t>
    </r>
    <r>
      <rPr>
        <sz val="11"/>
        <color theme="1"/>
        <rFont val="Arial"/>
        <family val="2"/>
        <charset val="178"/>
        <scheme val="minor"/>
      </rPr>
      <t/>
    </r>
  </si>
  <si>
    <r>
      <t xml:space="preserve">تنزيل الدرجة من </t>
    </r>
    <r>
      <rPr>
        <b/>
        <sz val="36"/>
        <color rgb="FF0000CC"/>
        <rFont val="Calibri"/>
        <family val="2"/>
      </rPr>
      <t>ممتاز</t>
    </r>
    <r>
      <rPr>
        <b/>
        <sz val="36"/>
        <color rgb="FFC00000"/>
        <rFont val="Calibri"/>
        <family val="2"/>
      </rPr>
      <t xml:space="preserve"> إلي </t>
    </r>
    <r>
      <rPr>
        <b/>
        <sz val="36"/>
        <color rgb="FF0000CC"/>
        <rFont val="Calibri"/>
        <family val="2"/>
      </rPr>
      <t>مقبول</t>
    </r>
  </si>
  <si>
    <r>
      <rPr>
        <b/>
        <sz val="22"/>
        <color rgb="FF008000"/>
        <rFont val="Arial"/>
        <family val="2"/>
        <scheme val="minor"/>
      </rPr>
      <t>64</t>
    </r>
    <r>
      <rPr>
        <b/>
        <sz val="22"/>
        <rFont val="Arial"/>
        <family val="2"/>
        <scheme val="minor"/>
      </rPr>
      <t xml:space="preserve">
85</t>
    </r>
    <r>
      <rPr>
        <sz val="11"/>
        <color theme="1"/>
        <rFont val="Arial"/>
        <family val="2"/>
        <charset val="178"/>
        <scheme val="minor"/>
      </rPr>
      <t/>
    </r>
  </si>
  <si>
    <r>
      <rPr>
        <b/>
        <sz val="24"/>
        <color rgb="FF008000"/>
        <rFont val="Arial"/>
        <family val="2"/>
        <scheme val="minor"/>
      </rPr>
      <t>ل</t>
    </r>
    <r>
      <rPr>
        <b/>
        <sz val="24"/>
        <rFont val="Arial"/>
        <family val="2"/>
        <scheme val="minor"/>
      </rPr>
      <t xml:space="preserve">
</t>
    </r>
    <r>
      <rPr>
        <b/>
        <sz val="24"/>
        <color theme="1"/>
        <rFont val="Arial"/>
        <family val="2"/>
        <scheme val="minor"/>
      </rPr>
      <t>م</t>
    </r>
  </si>
  <si>
    <r>
      <rPr>
        <b/>
        <sz val="22"/>
        <color rgb="FF008000"/>
        <rFont val="Arial"/>
        <family val="2"/>
        <scheme val="minor"/>
      </rPr>
      <t>64</t>
    </r>
    <r>
      <rPr>
        <b/>
        <sz val="22"/>
        <rFont val="Arial"/>
        <family val="2"/>
        <scheme val="minor"/>
      </rPr>
      <t xml:space="preserve">
86</t>
    </r>
    <r>
      <rPr>
        <sz val="11"/>
        <color theme="1"/>
        <rFont val="Arial"/>
        <family val="2"/>
        <charset val="178"/>
        <scheme val="minor"/>
      </rPr>
      <t/>
    </r>
  </si>
  <si>
    <r>
      <rPr>
        <b/>
        <sz val="22"/>
        <color rgb="FF008000"/>
        <rFont val="Arial"/>
        <family val="2"/>
        <scheme val="minor"/>
      </rPr>
      <t>64</t>
    </r>
    <r>
      <rPr>
        <b/>
        <sz val="22"/>
        <rFont val="Arial"/>
        <family val="2"/>
        <scheme val="minor"/>
      </rPr>
      <t xml:space="preserve">
87</t>
    </r>
    <r>
      <rPr>
        <sz val="11"/>
        <color theme="1"/>
        <rFont val="Arial"/>
        <family val="2"/>
        <charset val="178"/>
        <scheme val="minor"/>
      </rPr>
      <t/>
    </r>
  </si>
  <si>
    <r>
      <rPr>
        <b/>
        <sz val="22"/>
        <color rgb="FF008000"/>
        <rFont val="Arial"/>
        <family val="2"/>
        <scheme val="minor"/>
      </rPr>
      <t>64</t>
    </r>
    <r>
      <rPr>
        <b/>
        <sz val="22"/>
        <rFont val="Arial"/>
        <family val="2"/>
        <scheme val="minor"/>
      </rPr>
      <t xml:space="preserve">
88</t>
    </r>
    <r>
      <rPr>
        <sz val="11"/>
        <color theme="1"/>
        <rFont val="Arial"/>
        <family val="2"/>
        <charset val="178"/>
        <scheme val="minor"/>
      </rPr>
      <t/>
    </r>
  </si>
  <si>
    <r>
      <rPr>
        <b/>
        <sz val="22"/>
        <color rgb="FF008000"/>
        <rFont val="Arial"/>
        <family val="2"/>
        <scheme val="minor"/>
      </rPr>
      <t>64</t>
    </r>
    <r>
      <rPr>
        <b/>
        <sz val="22"/>
        <rFont val="Arial"/>
        <family val="2"/>
        <scheme val="minor"/>
      </rPr>
      <t xml:space="preserve">
89</t>
    </r>
    <r>
      <rPr>
        <sz val="11"/>
        <color theme="1"/>
        <rFont val="Arial"/>
        <family val="2"/>
        <charset val="178"/>
        <scheme val="minor"/>
      </rPr>
      <t/>
    </r>
  </si>
  <si>
    <r>
      <rPr>
        <b/>
        <sz val="22"/>
        <color rgb="FF008000"/>
        <rFont val="Arial"/>
        <family val="2"/>
        <scheme val="minor"/>
      </rPr>
      <t>64</t>
    </r>
    <r>
      <rPr>
        <b/>
        <sz val="22"/>
        <rFont val="Arial"/>
        <family val="2"/>
        <scheme val="minor"/>
      </rPr>
      <t xml:space="preserve">
90</t>
    </r>
    <r>
      <rPr>
        <sz val="11"/>
        <color theme="1"/>
        <rFont val="Arial"/>
        <family val="2"/>
        <charset val="178"/>
        <scheme val="minor"/>
      </rPr>
      <t/>
    </r>
  </si>
  <si>
    <r>
      <rPr>
        <b/>
        <sz val="22"/>
        <color rgb="FF008000"/>
        <rFont val="Arial"/>
        <family val="2"/>
        <scheme val="minor"/>
      </rPr>
      <t>64</t>
    </r>
    <r>
      <rPr>
        <b/>
        <sz val="22"/>
        <rFont val="Arial"/>
        <family val="2"/>
        <scheme val="minor"/>
      </rPr>
      <t xml:space="preserve">
91</t>
    </r>
    <r>
      <rPr>
        <sz val="11"/>
        <color theme="1"/>
        <rFont val="Arial"/>
        <family val="2"/>
        <charset val="178"/>
        <scheme val="minor"/>
      </rPr>
      <t/>
    </r>
  </si>
  <si>
    <r>
      <rPr>
        <b/>
        <sz val="22"/>
        <color rgb="FF008000"/>
        <rFont val="Arial"/>
        <family val="2"/>
        <scheme val="minor"/>
      </rPr>
      <t>64</t>
    </r>
    <r>
      <rPr>
        <b/>
        <sz val="22"/>
        <rFont val="Arial"/>
        <family val="2"/>
        <scheme val="minor"/>
      </rPr>
      <t xml:space="preserve">
92</t>
    </r>
    <r>
      <rPr>
        <sz val="11"/>
        <color theme="1"/>
        <rFont val="Arial"/>
        <family val="2"/>
        <charset val="178"/>
        <scheme val="minor"/>
      </rPr>
      <t/>
    </r>
  </si>
  <si>
    <r>
      <rPr>
        <b/>
        <sz val="22"/>
        <color rgb="FF008000"/>
        <rFont val="Arial"/>
        <family val="2"/>
        <scheme val="minor"/>
      </rPr>
      <t>64</t>
    </r>
    <r>
      <rPr>
        <b/>
        <sz val="22"/>
        <rFont val="Arial"/>
        <family val="2"/>
        <scheme val="minor"/>
      </rPr>
      <t xml:space="preserve">
93</t>
    </r>
    <r>
      <rPr>
        <sz val="11"/>
        <color theme="1"/>
        <rFont val="Arial"/>
        <family val="2"/>
        <charset val="178"/>
        <scheme val="minor"/>
      </rPr>
      <t/>
    </r>
  </si>
  <si>
    <r>
      <rPr>
        <b/>
        <sz val="22"/>
        <color rgb="FF008000"/>
        <rFont val="Arial"/>
        <family val="2"/>
        <scheme val="minor"/>
      </rPr>
      <t>64</t>
    </r>
    <r>
      <rPr>
        <b/>
        <sz val="22"/>
        <rFont val="Arial"/>
        <family val="2"/>
        <scheme val="minor"/>
      </rPr>
      <t xml:space="preserve">
94</t>
    </r>
    <r>
      <rPr>
        <sz val="11"/>
        <color theme="1"/>
        <rFont val="Arial"/>
        <family val="2"/>
        <charset val="178"/>
        <scheme val="minor"/>
      </rPr>
      <t/>
    </r>
  </si>
  <si>
    <r>
      <rPr>
        <b/>
        <sz val="22"/>
        <color rgb="FF008000"/>
        <rFont val="Arial"/>
        <family val="2"/>
        <scheme val="minor"/>
      </rPr>
      <t>64</t>
    </r>
    <r>
      <rPr>
        <b/>
        <sz val="22"/>
        <rFont val="Arial"/>
        <family val="2"/>
        <scheme val="minor"/>
      </rPr>
      <t xml:space="preserve">
95</t>
    </r>
    <r>
      <rPr>
        <sz val="11"/>
        <color theme="1"/>
        <rFont val="Arial"/>
        <family val="2"/>
        <charset val="178"/>
        <scheme val="minor"/>
      </rPr>
      <t/>
    </r>
  </si>
  <si>
    <r>
      <rPr>
        <b/>
        <sz val="22"/>
        <color rgb="FF008000"/>
        <rFont val="Arial"/>
        <family val="2"/>
        <scheme val="minor"/>
      </rPr>
      <t>64</t>
    </r>
    <r>
      <rPr>
        <b/>
        <sz val="22"/>
        <rFont val="Arial"/>
        <family val="2"/>
        <scheme val="minor"/>
      </rPr>
      <t xml:space="preserve">
96</t>
    </r>
    <r>
      <rPr>
        <sz val="11"/>
        <color theme="1"/>
        <rFont val="Arial"/>
        <family val="2"/>
        <charset val="178"/>
        <scheme val="minor"/>
      </rPr>
      <t/>
    </r>
  </si>
  <si>
    <r>
      <rPr>
        <b/>
        <sz val="22"/>
        <color rgb="FF008000"/>
        <rFont val="Arial"/>
        <family val="2"/>
        <scheme val="minor"/>
      </rPr>
      <t>64</t>
    </r>
    <r>
      <rPr>
        <b/>
        <sz val="22"/>
        <rFont val="Arial"/>
        <family val="2"/>
        <scheme val="minor"/>
      </rPr>
      <t xml:space="preserve">
97</t>
    </r>
    <r>
      <rPr>
        <sz val="11"/>
        <color theme="1"/>
        <rFont val="Arial"/>
        <family val="2"/>
        <charset val="178"/>
        <scheme val="minor"/>
      </rPr>
      <t/>
    </r>
  </si>
  <si>
    <r>
      <rPr>
        <b/>
        <sz val="22"/>
        <color rgb="FF008000"/>
        <rFont val="Arial"/>
        <family val="2"/>
        <scheme val="minor"/>
      </rPr>
      <t>64</t>
    </r>
    <r>
      <rPr>
        <b/>
        <sz val="22"/>
        <rFont val="Arial"/>
        <family val="2"/>
        <scheme val="minor"/>
      </rPr>
      <t xml:space="preserve">
98</t>
    </r>
    <r>
      <rPr>
        <sz val="11"/>
        <color theme="1"/>
        <rFont val="Arial"/>
        <family val="2"/>
        <charset val="178"/>
        <scheme val="minor"/>
      </rPr>
      <t/>
    </r>
  </si>
  <si>
    <r>
      <rPr>
        <b/>
        <sz val="22"/>
        <color rgb="FF008000"/>
        <rFont val="Arial"/>
        <family val="2"/>
        <scheme val="minor"/>
      </rPr>
      <t>64</t>
    </r>
    <r>
      <rPr>
        <b/>
        <sz val="22"/>
        <rFont val="Arial"/>
        <family val="2"/>
        <scheme val="minor"/>
      </rPr>
      <t xml:space="preserve">
99</t>
    </r>
    <r>
      <rPr>
        <sz val="11"/>
        <color theme="1"/>
        <rFont val="Arial"/>
        <family val="2"/>
        <charset val="178"/>
        <scheme val="minor"/>
      </rPr>
      <t/>
    </r>
  </si>
  <si>
    <r>
      <rPr>
        <b/>
        <sz val="22"/>
        <color rgb="FF008000"/>
        <rFont val="Arial"/>
        <family val="2"/>
        <scheme val="minor"/>
      </rPr>
      <t>64</t>
    </r>
    <r>
      <rPr>
        <b/>
        <sz val="22"/>
        <rFont val="Arial"/>
        <family val="2"/>
        <scheme val="minor"/>
      </rPr>
      <t xml:space="preserve">
100</t>
    </r>
    <r>
      <rPr>
        <sz val="11"/>
        <color theme="1"/>
        <rFont val="Arial"/>
        <family val="2"/>
        <charset val="178"/>
        <scheme val="minor"/>
      </rPr>
      <t/>
    </r>
  </si>
  <si>
    <t>ج</t>
  </si>
  <si>
    <t>ج.ج</t>
  </si>
  <si>
    <t>ل</t>
  </si>
  <si>
    <t>جيد</t>
  </si>
  <si>
    <t/>
  </si>
  <si>
    <t>ر.ت</t>
  </si>
  <si>
    <t>مادتين</t>
  </si>
  <si>
    <t>ض</t>
  </si>
  <si>
    <t>راسب</t>
  </si>
  <si>
    <t>م</t>
  </si>
  <si>
    <t>مقبول</t>
  </si>
  <si>
    <r>
      <rPr>
        <b/>
        <sz val="23"/>
        <color rgb="FF008000"/>
        <rFont val="Arial Black"/>
        <family val="2"/>
      </rPr>
      <t>50</t>
    </r>
    <r>
      <rPr>
        <b/>
        <sz val="23"/>
        <rFont val="Arial Black"/>
        <family val="2"/>
      </rPr>
      <t xml:space="preserve">
</t>
    </r>
    <r>
      <rPr>
        <b/>
        <sz val="23"/>
        <color rgb="FFFF0000"/>
        <rFont val="Arial Black"/>
        <family val="2"/>
      </rPr>
      <t>47</t>
    </r>
  </si>
  <si>
    <r>
      <rPr>
        <b/>
        <sz val="23"/>
        <color rgb="FF008000"/>
        <rFont val="Arial Black"/>
        <family val="2"/>
      </rPr>
      <t>50</t>
    </r>
    <r>
      <rPr>
        <b/>
        <sz val="23"/>
        <rFont val="Arial Black"/>
        <family val="2"/>
      </rPr>
      <t xml:space="preserve">
</t>
    </r>
    <r>
      <rPr>
        <b/>
        <sz val="23"/>
        <color rgb="FFFF0000"/>
        <rFont val="Arial Black"/>
        <family val="2"/>
      </rPr>
      <t>44</t>
    </r>
  </si>
  <si>
    <r>
      <rPr>
        <b/>
        <sz val="23"/>
        <color rgb="FF008000"/>
        <rFont val="Arial Black"/>
        <family val="2"/>
      </rPr>
      <t>50</t>
    </r>
    <r>
      <rPr>
        <b/>
        <sz val="23"/>
        <rFont val="Arial Black"/>
        <family val="2"/>
      </rPr>
      <t xml:space="preserve">
</t>
    </r>
    <r>
      <rPr>
        <b/>
        <sz val="23"/>
        <color rgb="FFFF0000"/>
        <rFont val="Arial Black"/>
        <family val="2"/>
      </rPr>
      <t>45</t>
    </r>
  </si>
  <si>
    <r>
      <t xml:space="preserve">هذا هو الشيت الرئيسي قبل تطبق قواعد الرأفة
</t>
    </r>
    <r>
      <rPr>
        <b/>
        <sz val="48"/>
        <color rgb="FF0000CC"/>
        <rFont val="Calibri"/>
        <family val="2"/>
      </rPr>
      <t>والمطلوب في شيت (تطبيق قواعد الرأفة)</t>
    </r>
  </si>
  <si>
    <t>أي أن المطلوب أن تظهر الخلايا التي بها رفع بهذا الشكل وبنفس التنسيق</t>
  </si>
  <si>
    <r>
      <t xml:space="preserve">نلاحظ أنه عند تطبق قواعد الرأفة تقوم دالة (VLOOKUP) المستخدمة في هذا الشيت بإستخراج البيانات المقابلة لقيمة البحث بدون أية تنسيقات أي أن الخلية لا تظهر بالشكل المطلوب (الذي أرغبه) كما هو </t>
    </r>
    <r>
      <rPr>
        <b/>
        <sz val="48"/>
        <color rgb="FFFF0000"/>
        <rFont val="Calibri"/>
        <family val="2"/>
      </rPr>
      <t>بشيت درجات الرأفة</t>
    </r>
    <r>
      <rPr>
        <b/>
        <sz val="48"/>
        <color theme="1"/>
        <rFont val="Calibri"/>
        <family val="2"/>
      </rPr>
      <t xml:space="preserve">
</t>
    </r>
    <r>
      <rPr>
        <b/>
        <sz val="48"/>
        <color rgb="FFFF0000"/>
        <rFont val="Calibri"/>
        <family val="2"/>
      </rPr>
      <t xml:space="preserve">
والمطلوب</t>
    </r>
    <r>
      <rPr>
        <b/>
        <sz val="48"/>
        <color theme="1"/>
        <rFont val="Calibri"/>
        <family val="2"/>
      </rPr>
      <t xml:space="preserve">: هل هناك دالة أخري أو كود برمجي أستطيع  من خلاله نقل الخلية بنفس التنسيق التي هي عليه من شيت (درجات الرأفة)
حيث أنني بعد الانتهاء من الشيت أقوم بعمل تصفية لعمود المجموع وأقوم بتغيير الخلايا التي تم تطبيق قواعد الرأفة عليها يدوياً ، وذلك لكل مادة علي حدة، مما يستغرق وقت وجهد كبير ، خاصة مع وجود أعداد كبيرة من الطلاب.
</t>
    </r>
    <r>
      <rPr>
        <b/>
        <sz val="48"/>
        <color rgb="FF0000CC"/>
        <rFont val="Calibri"/>
        <family val="2"/>
      </rPr>
      <t>وجزاكم الله كـل خير</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</si>
</sst>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7">
    <font>
      <sz val="11"/>
      <color theme="1"/>
      <name val="Arial"/>
      <family val="2"/>
      <scheme val="minor"/>
    </font>
    <font>
      <b/>
      <sz val="20"/>
      <name val="Calibri"/>
      <family val="2"/>
    </font>
    <font>
      <b/>
      <sz val="28"/>
      <name val="Calibri"/>
      <family val="2"/>
    </font>
    <font>
      <b/>
      <sz val="26"/>
      <name val="Calibri"/>
      <family val="2"/>
    </font>
    <font>
      <b/>
      <sz val="28"/>
      <color theme="1"/>
      <name val="Calibri"/>
      <family val="2"/>
    </font>
    <font>
      <b/>
      <sz val="48"/>
      <name val="Calibri"/>
      <family val="2"/>
    </font>
    <font>
      <sz val="12"/>
      <name val="Arial"/>
      <family val="2"/>
    </font>
    <font>
      <b/>
      <sz val="22"/>
      <color theme="1"/>
      <name val="Arial"/>
      <family val="2"/>
      <scheme val="minor"/>
    </font>
    <font>
      <b/>
      <sz val="36"/>
      <name val="Calibri"/>
      <family val="2"/>
    </font>
    <font>
      <b/>
      <sz val="24"/>
      <name val="Calibri"/>
      <family val="2"/>
    </font>
    <font>
      <b/>
      <sz val="22"/>
      <name val="Arial"/>
      <family val="2"/>
    </font>
    <font>
      <b/>
      <sz val="18"/>
      <name val="Arial"/>
      <family val="2"/>
    </font>
    <font>
      <b/>
      <sz val="22"/>
      <name val="Calibri"/>
      <family val="2"/>
    </font>
    <font>
      <b/>
      <sz val="16"/>
      <name val="Corbel"/>
      <family val="2"/>
    </font>
    <font>
      <b/>
      <sz val="16"/>
      <name val="Arial"/>
      <family val="2"/>
    </font>
    <font>
      <b/>
      <sz val="11"/>
      <name val="Arial"/>
      <family val="2"/>
    </font>
    <font>
      <b/>
      <sz val="17"/>
      <name val="Arial"/>
      <family val="2"/>
    </font>
    <font>
      <b/>
      <sz val="11"/>
      <name val="Calibri"/>
      <family val="2"/>
    </font>
    <font>
      <b/>
      <sz val="16"/>
      <color rgb="FFFFFFFF"/>
      <name val="Arial"/>
      <family val="2"/>
    </font>
    <font>
      <b/>
      <sz val="16"/>
      <color rgb="FFFF0000"/>
      <name val="Arial"/>
      <family val="2"/>
    </font>
    <font>
      <b/>
      <sz val="18"/>
      <name val="Arial Black"/>
      <family val="2"/>
    </font>
    <font>
      <b/>
      <sz val="16"/>
      <color theme="0"/>
      <name val="Arial"/>
      <family val="2"/>
    </font>
    <font>
      <b/>
      <sz val="16"/>
      <name val="Arial MT Black"/>
    </font>
    <font>
      <b/>
      <sz val="18"/>
      <name val="Calibri"/>
      <family val="2"/>
    </font>
    <font>
      <b/>
      <sz val="28"/>
      <color theme="0"/>
      <name val="Calibri"/>
      <family val="2"/>
    </font>
    <font>
      <sz val="60"/>
      <color rgb="FFC00000"/>
      <name val="PT Bold Dusky"/>
      <charset val="178"/>
    </font>
    <font>
      <b/>
      <sz val="24"/>
      <color theme="0"/>
      <name val="Calibri"/>
      <family val="2"/>
    </font>
    <font>
      <b/>
      <sz val="21"/>
      <color theme="1"/>
      <name val="Calibri"/>
      <family val="2"/>
    </font>
    <font>
      <b/>
      <sz val="12"/>
      <name val="Arial"/>
      <family val="2"/>
    </font>
    <font>
      <sz val="10"/>
      <name val="Arial"/>
      <family val="2"/>
    </font>
    <font>
      <b/>
      <sz val="26"/>
      <name val="Simplified Arabic"/>
      <family val="1"/>
    </font>
    <font>
      <b/>
      <sz val="24"/>
      <name val="Comic Sans MS"/>
      <family val="4"/>
    </font>
    <font>
      <b/>
      <sz val="22"/>
      <name val="Calibri"/>
      <family val="2"/>
      <charset val="178"/>
    </font>
    <font>
      <b/>
      <sz val="26"/>
      <name val="Calibri"/>
      <family val="2"/>
      <charset val="178"/>
    </font>
    <font>
      <b/>
      <sz val="26"/>
      <color theme="1"/>
      <name val="Simplified Arabic"/>
      <family val="1"/>
      <charset val="178"/>
    </font>
    <font>
      <b/>
      <sz val="30"/>
      <name val="Calibri"/>
      <family val="2"/>
      <charset val="178"/>
    </font>
    <font>
      <b/>
      <sz val="30"/>
      <color theme="1"/>
      <name val="Simplified Arabic"/>
      <family val="1"/>
      <charset val="178"/>
    </font>
    <font>
      <b/>
      <sz val="24"/>
      <name val="Arial"/>
      <family val="2"/>
    </font>
    <font>
      <b/>
      <sz val="28"/>
      <name val="Arial"/>
      <family val="2"/>
    </font>
    <font>
      <b/>
      <sz val="40"/>
      <name val="Times New Roman"/>
      <family val="1"/>
      <scheme val="major"/>
    </font>
    <font>
      <b/>
      <sz val="26"/>
      <color rgb="FF3333FF"/>
      <name val="Calibri"/>
      <family val="2"/>
    </font>
    <font>
      <sz val="11"/>
      <name val="Arial"/>
      <family val="2"/>
      <scheme val="minor"/>
    </font>
    <font>
      <b/>
      <sz val="24"/>
      <name val="Simplified Arabic"/>
      <family val="1"/>
    </font>
    <font>
      <b/>
      <sz val="36"/>
      <color theme="1"/>
      <name val="Arial"/>
      <family val="2"/>
      <scheme val="minor"/>
    </font>
    <font>
      <b/>
      <sz val="20"/>
      <name val="Arial"/>
      <family val="2"/>
    </font>
    <font>
      <sz val="28"/>
      <color theme="1"/>
      <name val="Arial"/>
      <family val="2"/>
      <scheme val="minor"/>
    </font>
    <font>
      <b/>
      <sz val="18"/>
      <color theme="1"/>
      <name val="Calibri"/>
      <family val="2"/>
    </font>
    <font>
      <b/>
      <sz val="18"/>
      <color rgb="FFC00000"/>
      <name val="Calibri"/>
      <family val="2"/>
    </font>
    <font>
      <b/>
      <sz val="22"/>
      <color theme="0"/>
      <name val="Arial"/>
      <family val="2"/>
      <scheme val="minor"/>
    </font>
    <font>
      <b/>
      <sz val="26"/>
      <color theme="1"/>
      <name val="Arial"/>
      <family val="2"/>
      <scheme val="minor"/>
    </font>
    <font>
      <b/>
      <sz val="28"/>
      <color theme="1"/>
      <name val="Arial"/>
      <family val="2"/>
      <scheme val="minor"/>
    </font>
    <font>
      <b/>
      <sz val="36"/>
      <name val="Franklin Gothic Medium Cond"/>
      <family val="2"/>
    </font>
    <font>
      <b/>
      <sz val="36"/>
      <color theme="0"/>
      <name val="Arial"/>
      <family val="2"/>
      <scheme val="minor"/>
    </font>
    <font>
      <b/>
      <sz val="23"/>
      <name val="Arial Black"/>
      <family val="2"/>
    </font>
    <font>
      <b/>
      <sz val="23"/>
      <color rgb="FF008000"/>
      <name val="Arial Black"/>
      <family val="2"/>
    </font>
    <font>
      <b/>
      <sz val="23"/>
      <color rgb="FFFF0000"/>
      <name val="Arial Black"/>
      <family val="2"/>
    </font>
    <font>
      <b/>
      <sz val="28"/>
      <name val="Arial"/>
      <family val="2"/>
      <scheme val="minor"/>
    </font>
    <font>
      <b/>
      <sz val="28"/>
      <color rgb="FF008000"/>
      <name val="Arial"/>
      <family val="2"/>
      <scheme val="minor"/>
    </font>
    <font>
      <b/>
      <sz val="28"/>
      <color rgb="FFFF0000"/>
      <name val="Arial"/>
      <family val="2"/>
      <scheme val="minor"/>
    </font>
    <font>
      <b/>
      <sz val="36"/>
      <color rgb="FFC00000"/>
      <name val="Calibri"/>
      <family val="2"/>
    </font>
    <font>
      <b/>
      <sz val="36"/>
      <color rgb="FF0000CC"/>
      <name val="Calibri"/>
      <family val="2"/>
    </font>
    <font>
      <b/>
      <sz val="36"/>
      <color rgb="FF0000CC"/>
      <name val="Arial"/>
      <family val="2"/>
      <scheme val="minor"/>
    </font>
    <font>
      <b/>
      <sz val="22"/>
      <name val="Arial"/>
      <family val="2"/>
      <scheme val="minor"/>
    </font>
    <font>
      <b/>
      <sz val="22"/>
      <color rgb="FF008000"/>
      <name val="Arial"/>
      <family val="2"/>
      <scheme val="minor"/>
    </font>
    <font>
      <b/>
      <sz val="24"/>
      <name val="Arial"/>
      <family val="2"/>
      <scheme val="minor"/>
    </font>
    <font>
      <b/>
      <sz val="24"/>
      <color rgb="FF008000"/>
      <name val="Arial"/>
      <family val="2"/>
      <scheme val="minor"/>
    </font>
    <font>
      <b/>
      <sz val="24"/>
      <color theme="1"/>
      <name val="Arial"/>
      <family val="2"/>
      <scheme val="minor"/>
    </font>
    <font>
      <sz val="11"/>
      <color theme="1"/>
      <name val="Arial"/>
      <family val="2"/>
      <charset val="178"/>
      <scheme val="minor"/>
    </font>
    <font>
      <b/>
      <sz val="48"/>
      <color theme="9" tint="-0.499984740745262"/>
      <name val="Calibri"/>
      <family val="2"/>
    </font>
    <font>
      <b/>
      <sz val="20"/>
      <name val="Arial"/>
      <family val="2"/>
      <scheme val="minor"/>
    </font>
    <font>
      <b/>
      <sz val="20"/>
      <color rgb="FF008000"/>
      <name val="Arial"/>
      <family val="2"/>
      <scheme val="minor"/>
    </font>
    <font>
      <b/>
      <sz val="20"/>
      <color theme="1"/>
      <name val="Arial"/>
      <family val="2"/>
      <scheme val="minor"/>
    </font>
    <font>
      <b/>
      <sz val="16"/>
      <color theme="1"/>
      <name val="Arial"/>
      <family val="2"/>
      <scheme val="minor"/>
    </font>
    <font>
      <b/>
      <sz val="36"/>
      <color rgb="FFC00000"/>
      <name val="Arial"/>
      <family val="2"/>
      <scheme val="minor"/>
    </font>
    <font>
      <b/>
      <sz val="48"/>
      <color theme="1"/>
      <name val="Calibri"/>
      <family val="2"/>
    </font>
    <font>
      <b/>
      <sz val="48"/>
      <color rgb="FFFF0000"/>
      <name val="Calibri"/>
      <family val="2"/>
    </font>
    <font>
      <b/>
      <sz val="48"/>
      <color rgb="FF0000CC"/>
      <name val="Calibri"/>
      <family val="2"/>
    </font>
  </fonts>
  <fills count="31">
    <fill>
      <patternFill patternType="none"/>
    </fill>
    <fill>
      <patternFill patternType="gray125"/>
    </fill>
    <fill>
      <patternFill patternType="solid">
        <fgColor rgb="FFC00000"/>
        <bgColor indexed="64"/>
      </patternFill>
    </fill>
    <fill>
      <patternFill patternType="solid">
        <fgColor rgb="FF002060"/>
        <bgColor indexed="64"/>
      </patternFill>
    </fill>
    <fill>
      <patternFill patternType="solid">
        <fgColor theme="0"/>
        <bgColor indexed="64"/>
      </patternFill>
    </fill>
    <fill>
      <patternFill patternType="solid">
        <fgColor theme="9" tint="0.39997558519241921"/>
        <bgColor indexed="64"/>
      </patternFill>
    </fill>
    <fill>
      <patternFill patternType="solid">
        <fgColor rgb="FFFFFFFF"/>
        <bgColor rgb="FF000000"/>
      </patternFill>
    </fill>
    <fill>
      <patternFill patternType="solid">
        <fgColor theme="7" tint="0.79998168889431442"/>
        <bgColor rgb="FF000000"/>
      </patternFill>
    </fill>
    <fill>
      <patternFill patternType="solid">
        <fgColor theme="8" tint="0.79998168889431442"/>
        <bgColor rgb="FF000000"/>
      </patternFill>
    </fill>
    <fill>
      <patternFill patternType="solid">
        <fgColor rgb="FFD9D9D9"/>
        <bgColor rgb="FF000000"/>
      </patternFill>
    </fill>
    <fill>
      <patternFill patternType="solid">
        <fgColor theme="0"/>
        <bgColor rgb="FF000000"/>
      </patternFill>
    </fill>
    <fill>
      <patternFill patternType="solid">
        <fgColor theme="4" tint="0.59999389629810485"/>
        <bgColor rgb="FF000000"/>
      </patternFill>
    </fill>
    <fill>
      <patternFill patternType="solid">
        <fgColor rgb="FF66FFCC"/>
        <bgColor indexed="64"/>
      </patternFill>
    </fill>
    <fill>
      <patternFill patternType="solid">
        <fgColor rgb="FFFF99CC"/>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9" tint="-0.249977111117893"/>
        <bgColor indexed="64"/>
      </patternFill>
    </fill>
    <fill>
      <patternFill patternType="solid">
        <fgColor rgb="FFFFFF99"/>
        <bgColor rgb="FF000000"/>
      </patternFill>
    </fill>
    <fill>
      <patternFill patternType="solid">
        <fgColor indexed="9"/>
        <bgColor indexed="64"/>
      </patternFill>
    </fill>
    <fill>
      <patternFill patternType="solid">
        <fgColor indexed="9"/>
        <bgColor theme="5" tint="0.59999389629810485"/>
      </patternFill>
    </fill>
    <fill>
      <patternFill patternType="solid">
        <fgColor rgb="FFFFCCCC"/>
        <bgColor rgb="FF000000"/>
      </patternFill>
    </fill>
    <fill>
      <patternFill patternType="solid">
        <fgColor rgb="FFFFFF99"/>
        <bgColor indexed="64"/>
      </patternFill>
    </fill>
    <fill>
      <patternFill patternType="solid">
        <fgColor theme="6" tint="0.79998168889431442"/>
        <bgColor indexed="64"/>
      </patternFill>
    </fill>
    <fill>
      <patternFill patternType="solid">
        <fgColor rgb="FF66FFFF"/>
        <bgColor indexed="64"/>
      </patternFill>
    </fill>
    <fill>
      <patternFill patternType="solid">
        <fgColor theme="7" tint="0.39997558519241921"/>
        <bgColor indexed="64"/>
      </patternFill>
    </fill>
    <fill>
      <patternFill patternType="solid">
        <fgColor rgb="FFFFCCFF"/>
        <bgColor indexed="64"/>
      </patternFill>
    </fill>
    <fill>
      <patternFill patternType="solid">
        <fgColor rgb="FFFFB9FF"/>
        <bgColor indexed="64"/>
      </patternFill>
    </fill>
    <fill>
      <patternFill patternType="solid">
        <fgColor rgb="FF66FF99"/>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theme="7" tint="0.59999389629810485"/>
        <bgColor indexed="64"/>
      </patternFill>
    </fill>
  </fills>
  <borders count="209">
    <border>
      <left/>
      <right/>
      <top/>
      <bottom/>
      <diagonal/>
    </border>
    <border>
      <left style="double">
        <color indexed="64"/>
      </left>
      <right style="double">
        <color indexed="64"/>
      </right>
      <top style="double">
        <color indexed="64"/>
      </top>
      <bottom style="double">
        <color indexed="64"/>
      </bottom>
      <diagonal/>
    </border>
    <border>
      <left style="thick">
        <color rgb="FF001642"/>
      </left>
      <right/>
      <top style="thick">
        <color rgb="FF001642"/>
      </top>
      <bottom style="double">
        <color indexed="64"/>
      </bottom>
      <diagonal/>
    </border>
    <border>
      <left style="thick">
        <color rgb="FF001642"/>
      </left>
      <right style="double">
        <color indexed="64"/>
      </right>
      <top style="thick">
        <color rgb="FF001642"/>
      </top>
      <bottom style="double">
        <color indexed="64"/>
      </bottom>
      <diagonal/>
    </border>
    <border>
      <left style="double">
        <color indexed="64"/>
      </left>
      <right style="thick">
        <color rgb="FF001642"/>
      </right>
      <top style="thick">
        <color rgb="FF001642"/>
      </top>
      <bottom style="double">
        <color indexed="64"/>
      </bottom>
      <diagonal/>
    </border>
    <border>
      <left/>
      <right/>
      <top style="thick">
        <color rgb="FF001642"/>
      </top>
      <bottom style="double">
        <color indexed="64"/>
      </bottom>
      <diagonal/>
    </border>
    <border>
      <left/>
      <right/>
      <top style="thick">
        <color rgb="FF001642"/>
      </top>
      <bottom style="thick">
        <color rgb="FF001642"/>
      </bottom>
      <diagonal/>
    </border>
    <border>
      <left/>
      <right style="double">
        <color indexed="64"/>
      </right>
      <top style="thick">
        <color rgb="FF001642"/>
      </top>
      <bottom style="double">
        <color indexed="64"/>
      </bottom>
      <diagonal/>
    </border>
    <border>
      <left style="double">
        <color indexed="64"/>
      </left>
      <right style="double">
        <color indexed="64"/>
      </right>
      <top style="thick">
        <color rgb="FF001642"/>
      </top>
      <bottom style="double">
        <color indexed="64"/>
      </bottom>
      <diagonal/>
    </border>
    <border>
      <left style="double">
        <color indexed="64"/>
      </left>
      <right/>
      <top style="thick">
        <color rgb="FF001642"/>
      </top>
      <bottom style="double">
        <color indexed="64"/>
      </bottom>
      <diagonal/>
    </border>
    <border>
      <left style="thick">
        <color rgb="FF001642"/>
      </left>
      <right style="thin">
        <color indexed="64"/>
      </right>
      <top style="thick">
        <color rgb="FF001642"/>
      </top>
      <bottom style="double">
        <color indexed="64"/>
      </bottom>
      <diagonal/>
    </border>
    <border>
      <left style="thin">
        <color indexed="64"/>
      </left>
      <right style="thick">
        <color rgb="FF001642"/>
      </right>
      <top style="thick">
        <color rgb="FF001642"/>
      </top>
      <bottom style="double">
        <color indexed="64"/>
      </bottom>
      <diagonal/>
    </border>
    <border>
      <left style="thick">
        <color rgb="FF001642"/>
      </left>
      <right style="thick">
        <color rgb="FF001642"/>
      </right>
      <top style="thick">
        <color rgb="FF001642"/>
      </top>
      <bottom/>
      <diagonal/>
    </border>
    <border>
      <left/>
      <right style="thick">
        <color rgb="FF001642"/>
      </right>
      <top style="thick">
        <color rgb="FF001642"/>
      </top>
      <bottom style="double">
        <color indexed="64"/>
      </bottom>
      <diagonal/>
    </border>
    <border>
      <left style="thick">
        <color rgb="FF001642"/>
      </left>
      <right/>
      <top style="double">
        <color indexed="64"/>
      </top>
      <bottom style="double">
        <color indexed="64"/>
      </bottom>
      <diagonal/>
    </border>
    <border>
      <left style="thick">
        <color rgb="FF001642"/>
      </left>
      <right style="double">
        <color indexed="64"/>
      </right>
      <top style="double">
        <color indexed="64"/>
      </top>
      <bottom style="double">
        <color indexed="64"/>
      </bottom>
      <diagonal/>
    </border>
    <border>
      <left style="double">
        <color indexed="64"/>
      </left>
      <right style="thick">
        <color rgb="FF001642"/>
      </right>
      <top style="double">
        <color indexed="64"/>
      </top>
      <bottom style="double">
        <color indexed="64"/>
      </bottom>
      <diagonal/>
    </border>
    <border>
      <left/>
      <right/>
      <top style="double">
        <color indexed="64"/>
      </top>
      <bottom style="double">
        <color indexed="64"/>
      </bottom>
      <diagonal/>
    </border>
    <border>
      <left style="thin">
        <color indexed="64"/>
      </left>
      <right style="thin">
        <color indexed="64"/>
      </right>
      <top style="thick">
        <color rgb="FF001642"/>
      </top>
      <bottom style="thick">
        <color rgb="FF001642"/>
      </bottom>
      <diagonal/>
    </border>
    <border>
      <left style="thin">
        <color indexed="64"/>
      </left>
      <right style="thick">
        <color rgb="FF001642"/>
      </right>
      <top style="thick">
        <color rgb="FF001642"/>
      </top>
      <bottom style="thick">
        <color rgb="FF001642"/>
      </bottom>
      <diagonal/>
    </border>
    <border>
      <left style="thick">
        <color rgb="FF001642"/>
      </left>
      <right style="thin">
        <color indexed="64"/>
      </right>
      <top style="thick">
        <color rgb="FF001642"/>
      </top>
      <bottom style="thick">
        <color rgb="FF001642"/>
      </bottom>
      <diagonal/>
    </border>
    <border>
      <left style="thick">
        <color rgb="FF001642"/>
      </left>
      <right style="thin">
        <color rgb="FF001642"/>
      </right>
      <top style="thick">
        <color rgb="FF001642"/>
      </top>
      <bottom style="thick">
        <color rgb="FF001642"/>
      </bottom>
      <diagonal/>
    </border>
    <border>
      <left style="thin">
        <color rgb="FF001642"/>
      </left>
      <right style="thin">
        <color rgb="FF001642"/>
      </right>
      <top style="thick">
        <color rgb="FF001642"/>
      </top>
      <bottom style="thick">
        <color rgb="FF001642"/>
      </bottom>
      <diagonal/>
    </border>
    <border>
      <left style="thin">
        <color rgb="FF001642"/>
      </left>
      <right style="thick">
        <color rgb="FF001642"/>
      </right>
      <top style="thick">
        <color rgb="FF001642"/>
      </top>
      <bottom style="thick">
        <color rgb="FF001642"/>
      </bottom>
      <diagonal/>
    </border>
    <border>
      <left style="thick">
        <color rgb="FF001642"/>
      </left>
      <right style="thin">
        <color theme="1"/>
      </right>
      <top style="thick">
        <color rgb="FF001642"/>
      </top>
      <bottom style="thick">
        <color rgb="FF001642"/>
      </bottom>
      <diagonal/>
    </border>
    <border>
      <left style="thin">
        <color theme="1"/>
      </left>
      <right style="thin">
        <color theme="1"/>
      </right>
      <top style="thick">
        <color rgb="FF001642"/>
      </top>
      <bottom style="thick">
        <color rgb="FF001642"/>
      </bottom>
      <diagonal/>
    </border>
    <border>
      <left style="thin">
        <color theme="1"/>
      </left>
      <right style="thick">
        <color rgb="FF001642"/>
      </right>
      <top style="thick">
        <color rgb="FF001642"/>
      </top>
      <bottom style="thick">
        <color rgb="FF001642"/>
      </bottom>
      <diagonal/>
    </border>
    <border>
      <left/>
      <right style="double">
        <color indexed="64"/>
      </right>
      <top style="double">
        <color indexed="64"/>
      </top>
      <bottom style="double">
        <color indexed="64"/>
      </bottom>
      <diagonal/>
    </border>
    <border>
      <left style="double">
        <color indexed="64"/>
      </left>
      <right/>
      <top style="double">
        <color indexed="64"/>
      </top>
      <bottom style="double">
        <color indexed="64"/>
      </bottom>
      <diagonal/>
    </border>
    <border>
      <left style="thick">
        <color rgb="FF001642"/>
      </left>
      <right style="thin">
        <color indexed="64"/>
      </right>
      <top style="double">
        <color indexed="64"/>
      </top>
      <bottom style="thick">
        <color rgb="FF001642"/>
      </bottom>
      <diagonal/>
    </border>
    <border>
      <left style="thick">
        <color rgb="FF001642"/>
      </left>
      <right style="thick">
        <color rgb="FF001642"/>
      </right>
      <top/>
      <bottom/>
      <diagonal/>
    </border>
    <border>
      <left style="thick">
        <color rgb="FF001642"/>
      </left>
      <right/>
      <top style="double">
        <color indexed="64"/>
      </top>
      <bottom style="thick">
        <color rgb="FF001642"/>
      </bottom>
      <diagonal/>
    </border>
    <border>
      <left/>
      <right/>
      <top style="double">
        <color indexed="64"/>
      </top>
      <bottom style="thick">
        <color rgb="FF001642"/>
      </bottom>
      <diagonal/>
    </border>
    <border>
      <left/>
      <right style="thick">
        <color rgb="FF001642"/>
      </right>
      <top style="double">
        <color indexed="64"/>
      </top>
      <bottom style="thick">
        <color rgb="FF001642"/>
      </bottom>
      <diagonal/>
    </border>
    <border>
      <left style="thin">
        <color indexed="64"/>
      </left>
      <right style="thin">
        <color indexed="64"/>
      </right>
      <top/>
      <bottom style="double">
        <color indexed="64"/>
      </bottom>
      <diagonal/>
    </border>
    <border>
      <left style="thin">
        <color indexed="64"/>
      </left>
      <right style="thick">
        <color rgb="FF001642"/>
      </right>
      <top/>
      <bottom style="double">
        <color indexed="64"/>
      </bottom>
      <diagonal/>
    </border>
    <border>
      <left style="thick">
        <color rgb="FF001642"/>
      </left>
      <right style="thin">
        <color indexed="64"/>
      </right>
      <top/>
      <bottom style="double">
        <color indexed="64"/>
      </bottom>
      <diagonal/>
    </border>
    <border>
      <left style="thick">
        <color rgb="FF001642"/>
      </left>
      <right style="thin">
        <color rgb="FF001642"/>
      </right>
      <top/>
      <bottom style="double">
        <color indexed="64"/>
      </bottom>
      <diagonal/>
    </border>
    <border>
      <left style="thin">
        <color rgb="FF001642"/>
      </left>
      <right style="thin">
        <color rgb="FF001642"/>
      </right>
      <top/>
      <bottom style="double">
        <color indexed="64"/>
      </bottom>
      <diagonal/>
    </border>
    <border>
      <left style="thin">
        <color rgb="FF001642"/>
      </left>
      <right style="thick">
        <color rgb="FF001642"/>
      </right>
      <top/>
      <bottom style="double">
        <color indexed="64"/>
      </bottom>
      <diagonal/>
    </border>
    <border>
      <left style="thick">
        <color rgb="FF001642"/>
      </left>
      <right style="thin">
        <color theme="1"/>
      </right>
      <top/>
      <bottom style="double">
        <color indexed="64"/>
      </bottom>
      <diagonal/>
    </border>
    <border>
      <left style="thin">
        <color theme="1"/>
      </left>
      <right style="thin">
        <color theme="1"/>
      </right>
      <top/>
      <bottom style="double">
        <color indexed="64"/>
      </bottom>
      <diagonal/>
    </border>
    <border>
      <left style="thin">
        <color theme="1"/>
      </left>
      <right style="thick">
        <color rgb="FF001642"/>
      </right>
      <top/>
      <bottom style="double">
        <color indexed="64"/>
      </bottom>
      <diagonal/>
    </border>
    <border>
      <left style="thin">
        <color indexed="64"/>
      </left>
      <right style="double">
        <color indexed="64"/>
      </right>
      <top/>
      <bottom style="double">
        <color indexed="64"/>
      </bottom>
      <diagonal/>
    </border>
    <border>
      <left/>
      <right style="thin">
        <color indexed="64"/>
      </right>
      <top/>
      <bottom style="double">
        <color indexed="64"/>
      </bottom>
      <diagonal/>
    </border>
    <border>
      <left style="double">
        <color indexed="64"/>
      </left>
      <right style="thin">
        <color theme="1"/>
      </right>
      <top/>
      <bottom style="double">
        <color indexed="64"/>
      </bottom>
      <diagonal/>
    </border>
    <border>
      <left/>
      <right/>
      <top style="double">
        <color indexed="64"/>
      </top>
      <bottom/>
      <diagonal/>
    </border>
    <border>
      <left style="thin">
        <color indexed="64"/>
      </left>
      <right style="thin">
        <color indexed="64"/>
      </right>
      <top style="double">
        <color indexed="64"/>
      </top>
      <bottom/>
      <diagonal/>
    </border>
    <border>
      <left style="thin">
        <color indexed="64"/>
      </left>
      <right style="thick">
        <color rgb="FF001642"/>
      </right>
      <top style="double">
        <color indexed="64"/>
      </top>
      <bottom/>
      <diagonal/>
    </border>
    <border>
      <left style="thick">
        <color rgb="FF001642"/>
      </left>
      <right style="thin">
        <color indexed="64"/>
      </right>
      <top style="double">
        <color indexed="64"/>
      </top>
      <bottom/>
      <diagonal/>
    </border>
    <border>
      <left style="thick">
        <color rgb="FF001642"/>
      </left>
      <right style="thin">
        <color rgb="FF001642"/>
      </right>
      <top style="double">
        <color indexed="64"/>
      </top>
      <bottom/>
      <diagonal/>
    </border>
    <border>
      <left style="thin">
        <color rgb="FF001642"/>
      </left>
      <right style="thin">
        <color rgb="FF001642"/>
      </right>
      <top style="double">
        <color indexed="64"/>
      </top>
      <bottom/>
      <diagonal/>
    </border>
    <border>
      <left style="thin">
        <color rgb="FF001642"/>
      </left>
      <right style="thick">
        <color rgb="FF001642"/>
      </right>
      <top style="double">
        <color indexed="64"/>
      </top>
      <bottom/>
      <diagonal/>
    </border>
    <border>
      <left style="thick">
        <color rgb="FF001642"/>
      </left>
      <right style="thin">
        <color theme="1"/>
      </right>
      <top style="double">
        <color indexed="64"/>
      </top>
      <bottom/>
      <diagonal/>
    </border>
    <border>
      <left style="thin">
        <color theme="1"/>
      </left>
      <right style="thin">
        <color theme="1"/>
      </right>
      <top style="double">
        <color indexed="64"/>
      </top>
      <bottom/>
      <diagonal/>
    </border>
    <border>
      <left style="thin">
        <color theme="1"/>
      </left>
      <right style="thick">
        <color rgb="FF001642"/>
      </right>
      <top style="double">
        <color indexed="64"/>
      </top>
      <bottom/>
      <diagonal/>
    </border>
    <border>
      <left/>
      <right style="double">
        <color indexed="64"/>
      </right>
      <top style="double">
        <color indexed="64"/>
      </top>
      <bottom/>
      <diagonal/>
    </border>
    <border>
      <left style="double">
        <color indexed="64"/>
      </left>
      <right style="double">
        <color indexed="64"/>
      </right>
      <top style="double">
        <color indexed="64"/>
      </top>
      <bottom/>
      <diagonal/>
    </border>
    <border>
      <left style="double">
        <color indexed="64"/>
      </left>
      <right/>
      <top style="double">
        <color indexed="64"/>
      </top>
      <bottom/>
      <diagonal/>
    </border>
    <border>
      <left style="thin">
        <color indexed="64"/>
      </left>
      <right style="double">
        <color indexed="64"/>
      </right>
      <top style="double">
        <color indexed="64"/>
      </top>
      <bottom/>
      <diagonal/>
    </border>
    <border>
      <left/>
      <right style="thin">
        <color indexed="64"/>
      </right>
      <top style="double">
        <color indexed="64"/>
      </top>
      <bottom/>
      <diagonal/>
    </border>
    <border>
      <left style="double">
        <color indexed="64"/>
      </left>
      <right style="thin">
        <color theme="1"/>
      </right>
      <top style="double">
        <color indexed="64"/>
      </top>
      <bottom/>
      <diagonal/>
    </border>
    <border>
      <left style="thick">
        <color rgb="FF001642"/>
      </left>
      <right/>
      <top style="thick">
        <color rgb="FF001642"/>
      </top>
      <bottom style="thick">
        <color rgb="FF001642"/>
      </bottom>
      <diagonal/>
    </border>
    <border>
      <left/>
      <right style="double">
        <color indexed="64"/>
      </right>
      <top style="thick">
        <color rgb="FF001642"/>
      </top>
      <bottom style="thick">
        <color rgb="FF001642"/>
      </bottom>
      <diagonal/>
    </border>
    <border>
      <left style="double">
        <color indexed="64"/>
      </left>
      <right style="double">
        <color indexed="64"/>
      </right>
      <top style="thick">
        <color rgb="FF001642"/>
      </top>
      <bottom style="thick">
        <color rgb="FF001642"/>
      </bottom>
      <diagonal/>
    </border>
    <border>
      <left style="double">
        <color indexed="64"/>
      </left>
      <right/>
      <top style="thick">
        <color rgb="FF001642"/>
      </top>
      <bottom style="thick">
        <color rgb="FF001642"/>
      </bottom>
      <diagonal/>
    </border>
    <border>
      <left style="thin">
        <color indexed="64"/>
      </left>
      <right style="double">
        <color indexed="64"/>
      </right>
      <top style="thick">
        <color rgb="FF001642"/>
      </top>
      <bottom style="thick">
        <color rgb="FF001642"/>
      </bottom>
      <diagonal/>
    </border>
    <border>
      <left/>
      <right style="thin">
        <color indexed="64"/>
      </right>
      <top style="thick">
        <color rgb="FF001642"/>
      </top>
      <bottom style="thick">
        <color rgb="FF001642"/>
      </bottom>
      <diagonal/>
    </border>
    <border>
      <left style="double">
        <color indexed="64"/>
      </left>
      <right style="thin">
        <color theme="1"/>
      </right>
      <top style="thick">
        <color rgb="FF001642"/>
      </top>
      <bottom style="thick">
        <color rgb="FF001642"/>
      </bottom>
      <diagonal/>
    </border>
    <border>
      <left style="thick">
        <color rgb="FF001642"/>
      </left>
      <right style="double">
        <color indexed="64"/>
      </right>
      <top style="double">
        <color indexed="64"/>
      </top>
      <bottom style="thick">
        <color rgb="FF001642"/>
      </bottom>
      <diagonal/>
    </border>
    <border>
      <left style="double">
        <color indexed="64"/>
      </left>
      <right style="thick">
        <color rgb="FF001642"/>
      </right>
      <top style="double">
        <color indexed="64"/>
      </top>
      <bottom style="thick">
        <color rgb="FF001642"/>
      </bottom>
      <diagonal/>
    </border>
    <border>
      <left/>
      <right/>
      <top/>
      <bottom style="thick">
        <color rgb="FF001642"/>
      </bottom>
      <diagonal/>
    </border>
    <border>
      <left style="thin">
        <color auto="1"/>
      </left>
      <right style="thin">
        <color auto="1"/>
      </right>
      <top/>
      <bottom style="thick">
        <color rgb="FF001642"/>
      </bottom>
      <diagonal/>
    </border>
    <border>
      <left style="thin">
        <color auto="1"/>
      </left>
      <right style="thick">
        <color rgb="FF001642"/>
      </right>
      <top/>
      <bottom style="thick">
        <color rgb="FF001642"/>
      </bottom>
      <diagonal/>
    </border>
    <border>
      <left style="thick">
        <color rgb="FF001642"/>
      </left>
      <right style="thin">
        <color indexed="64"/>
      </right>
      <top/>
      <bottom style="thick">
        <color rgb="FF001642"/>
      </bottom>
      <diagonal/>
    </border>
    <border>
      <left style="thick">
        <color rgb="FF001642"/>
      </left>
      <right style="thin">
        <color rgb="FF001642"/>
      </right>
      <top/>
      <bottom style="thick">
        <color rgb="FF001642"/>
      </bottom>
      <diagonal/>
    </border>
    <border>
      <left style="thin">
        <color rgb="FF001642"/>
      </left>
      <right style="thin">
        <color rgb="FF001642"/>
      </right>
      <top/>
      <bottom style="thick">
        <color rgb="FF001642"/>
      </bottom>
      <diagonal/>
    </border>
    <border>
      <left style="thin">
        <color rgb="FF001642"/>
      </left>
      <right style="thick">
        <color rgb="FF001642"/>
      </right>
      <top/>
      <bottom style="thick">
        <color rgb="FF001642"/>
      </bottom>
      <diagonal/>
    </border>
    <border>
      <left style="thick">
        <color rgb="FF001642"/>
      </left>
      <right style="thin">
        <color theme="1"/>
      </right>
      <top/>
      <bottom style="thick">
        <color rgb="FF001642"/>
      </bottom>
      <diagonal/>
    </border>
    <border>
      <left style="thin">
        <color theme="1"/>
      </left>
      <right style="thin">
        <color theme="1"/>
      </right>
      <top/>
      <bottom style="thick">
        <color rgb="FF001642"/>
      </bottom>
      <diagonal/>
    </border>
    <border>
      <left style="thin">
        <color theme="1"/>
      </left>
      <right style="thick">
        <color rgb="FF001642"/>
      </right>
      <top/>
      <bottom style="thick">
        <color rgb="FF001642"/>
      </bottom>
      <diagonal/>
    </border>
    <border>
      <left/>
      <right style="double">
        <color indexed="64"/>
      </right>
      <top/>
      <bottom style="thick">
        <color rgb="FF001642"/>
      </bottom>
      <diagonal/>
    </border>
    <border>
      <left style="double">
        <color indexed="64"/>
      </left>
      <right style="double">
        <color indexed="64"/>
      </right>
      <top/>
      <bottom style="thick">
        <color rgb="FF001642"/>
      </bottom>
      <diagonal/>
    </border>
    <border>
      <left style="double">
        <color indexed="64"/>
      </left>
      <right/>
      <top/>
      <bottom style="thick">
        <color rgb="FF001642"/>
      </bottom>
      <diagonal/>
    </border>
    <border>
      <left style="thin">
        <color indexed="64"/>
      </left>
      <right style="double">
        <color indexed="64"/>
      </right>
      <top/>
      <bottom style="thick">
        <color rgb="FF001642"/>
      </bottom>
      <diagonal/>
    </border>
    <border>
      <left style="thick">
        <color rgb="FF001642"/>
      </left>
      <right style="thick">
        <color rgb="FF001642"/>
      </right>
      <top/>
      <bottom style="thick">
        <color rgb="FF001642"/>
      </bottom>
      <diagonal/>
    </border>
    <border>
      <left/>
      <right style="thin">
        <color indexed="64"/>
      </right>
      <top/>
      <bottom style="thick">
        <color rgb="FF001642"/>
      </bottom>
      <diagonal/>
    </border>
    <border>
      <left style="double">
        <color indexed="64"/>
      </left>
      <right style="thin">
        <color theme="1"/>
      </right>
      <top/>
      <bottom style="thick">
        <color rgb="FF001642"/>
      </bottom>
      <diagonal/>
    </border>
    <border>
      <left/>
      <right style="thick">
        <color rgb="FF001642"/>
      </right>
      <top/>
      <bottom style="thick">
        <color rgb="FF001642"/>
      </bottom>
      <diagonal/>
    </border>
    <border>
      <left style="thick">
        <color rgb="FF001642"/>
      </left>
      <right/>
      <top/>
      <bottom style="thick">
        <color rgb="FF001642"/>
      </bottom>
      <diagonal/>
    </border>
    <border>
      <left style="thick">
        <color rgb="FF001642"/>
      </left>
      <right style="double">
        <color indexed="64"/>
      </right>
      <top/>
      <bottom style="thick">
        <color rgb="FF001642"/>
      </bottom>
      <diagonal/>
    </border>
    <border>
      <left style="double">
        <color indexed="64"/>
      </left>
      <right style="thick">
        <color rgb="FF001642"/>
      </right>
      <top/>
      <bottom style="thick">
        <color rgb="FF001642"/>
      </bottom>
      <diagonal/>
    </border>
    <border>
      <left style="medium">
        <color rgb="FF000066"/>
      </left>
      <right style="medium">
        <color rgb="FF000066"/>
      </right>
      <top style="medium">
        <color rgb="FF000066"/>
      </top>
      <bottom style="medium">
        <color rgb="FF000066"/>
      </bottom>
      <diagonal/>
    </border>
    <border>
      <left style="medium">
        <color rgb="FF000066"/>
      </left>
      <right style="medium">
        <color rgb="FF000066"/>
      </right>
      <top style="medium">
        <color rgb="FF000066"/>
      </top>
      <bottom/>
      <diagonal/>
    </border>
    <border>
      <left style="medium">
        <color rgb="FF000066"/>
      </left>
      <right style="medium">
        <color rgb="FF000066"/>
      </right>
      <top/>
      <bottom style="medium">
        <color rgb="FF000066"/>
      </bottom>
      <diagonal/>
    </border>
    <border>
      <left style="medium">
        <color rgb="FF000066"/>
      </left>
      <right style="medium">
        <color rgb="FF000066"/>
      </right>
      <top/>
      <bottom/>
      <diagonal/>
    </border>
    <border>
      <left/>
      <right style="thick">
        <color rgb="FF002060"/>
      </right>
      <top style="thick">
        <color rgb="FF001642"/>
      </top>
      <bottom style="thick">
        <color rgb="FF001642"/>
      </bottom>
      <diagonal/>
    </border>
    <border>
      <left style="thick">
        <color rgb="FF002060"/>
      </left>
      <right style="thin">
        <color indexed="64"/>
      </right>
      <top style="thick">
        <color rgb="FF001642"/>
      </top>
      <bottom style="thick">
        <color rgb="FF001642"/>
      </bottom>
      <diagonal/>
    </border>
    <border>
      <left style="thin">
        <color rgb="FF001642"/>
      </left>
      <right style="thick">
        <color rgb="FF002060"/>
      </right>
      <top style="thick">
        <color rgb="FF001642"/>
      </top>
      <bottom style="thick">
        <color rgb="FF001642"/>
      </bottom>
      <diagonal/>
    </border>
    <border>
      <left style="thick">
        <color rgb="FF002060"/>
      </left>
      <right style="thin">
        <color indexed="64"/>
      </right>
      <top/>
      <bottom style="double">
        <color indexed="64"/>
      </bottom>
      <diagonal/>
    </border>
    <border>
      <left style="thin">
        <color rgb="FF001642"/>
      </left>
      <right style="thick">
        <color rgb="FF002060"/>
      </right>
      <top/>
      <bottom style="double">
        <color indexed="64"/>
      </bottom>
      <diagonal/>
    </border>
    <border>
      <left style="thick">
        <color rgb="FF002060"/>
      </left>
      <right style="thin">
        <color indexed="64"/>
      </right>
      <top style="double">
        <color indexed="64"/>
      </top>
      <bottom/>
      <diagonal/>
    </border>
    <border>
      <left style="thin">
        <color rgb="FF001642"/>
      </left>
      <right style="thick">
        <color rgb="FF002060"/>
      </right>
      <top style="double">
        <color indexed="64"/>
      </top>
      <bottom/>
      <diagonal/>
    </border>
    <border>
      <left style="thick">
        <color rgb="FF002060"/>
      </left>
      <right style="thin">
        <color indexed="64"/>
      </right>
      <top/>
      <bottom style="thick">
        <color rgb="FF001642"/>
      </bottom>
      <diagonal/>
    </border>
    <border>
      <left style="thin">
        <color rgb="FF001642"/>
      </left>
      <right style="thick">
        <color rgb="FF002060"/>
      </right>
      <top/>
      <bottom style="thick">
        <color rgb="FF001642"/>
      </bottom>
      <diagonal/>
    </border>
    <border>
      <left style="thick">
        <color rgb="FF001642"/>
      </left>
      <right style="thick">
        <color rgb="FF001642"/>
      </right>
      <top style="thick">
        <color rgb="FF001642"/>
      </top>
      <bottom style="double">
        <color indexed="64"/>
      </bottom>
      <diagonal/>
    </border>
    <border>
      <left style="thin">
        <color indexed="64"/>
      </left>
      <right style="thin">
        <color indexed="64"/>
      </right>
      <top style="thick">
        <color rgb="FF001642"/>
      </top>
      <bottom style="double">
        <color indexed="64"/>
      </bottom>
      <diagonal/>
    </border>
    <border>
      <left style="thick">
        <color rgb="FF001642"/>
      </left>
      <right style="thick">
        <color rgb="FF001642"/>
      </right>
      <top/>
      <bottom style="double">
        <color indexed="64"/>
      </bottom>
      <diagonal/>
    </border>
    <border>
      <left style="double">
        <color indexed="64"/>
      </left>
      <right style="thick">
        <color rgb="FF001642"/>
      </right>
      <top/>
      <bottom style="double">
        <color indexed="64"/>
      </bottom>
      <diagonal/>
    </border>
    <border>
      <left/>
      <right style="double">
        <color rgb="FFC00000"/>
      </right>
      <top style="double">
        <color rgb="FFC00000"/>
      </top>
      <bottom style="double">
        <color rgb="FFC00000"/>
      </bottom>
      <diagonal/>
    </border>
    <border>
      <left style="double">
        <color rgb="FFC00000"/>
      </left>
      <right/>
      <top style="double">
        <color rgb="FFC00000"/>
      </top>
      <bottom style="double">
        <color rgb="FFC00000"/>
      </bottom>
      <diagonal/>
    </border>
    <border>
      <left style="thick">
        <color rgb="FF002060"/>
      </left>
      <right style="double">
        <color rgb="FFC00000"/>
      </right>
      <top style="thick">
        <color rgb="FF002060"/>
      </top>
      <bottom style="double">
        <color rgb="FFC00000"/>
      </bottom>
      <diagonal/>
    </border>
    <border>
      <left style="double">
        <color rgb="FFC00000"/>
      </left>
      <right style="double">
        <color rgb="FFC00000"/>
      </right>
      <top style="thick">
        <color rgb="FF002060"/>
      </top>
      <bottom style="double">
        <color rgb="FFC00000"/>
      </bottom>
      <diagonal/>
    </border>
    <border>
      <left style="double">
        <color rgb="FFC00000"/>
      </left>
      <right style="thick">
        <color rgb="FF002060"/>
      </right>
      <top style="thick">
        <color rgb="FF002060"/>
      </top>
      <bottom style="double">
        <color rgb="FFC00000"/>
      </bottom>
      <diagonal/>
    </border>
    <border>
      <left style="thick">
        <color rgb="FF002060"/>
      </left>
      <right style="double">
        <color rgb="FFC00000"/>
      </right>
      <top style="double">
        <color rgb="FFC00000"/>
      </top>
      <bottom style="thick">
        <color rgb="FF002060"/>
      </bottom>
      <diagonal/>
    </border>
    <border>
      <left style="double">
        <color rgb="FFC00000"/>
      </left>
      <right style="double">
        <color rgb="FFC00000"/>
      </right>
      <top style="double">
        <color rgb="FFC00000"/>
      </top>
      <bottom style="thick">
        <color rgb="FF002060"/>
      </bottom>
      <diagonal/>
    </border>
    <border>
      <left style="double">
        <color rgb="FFC00000"/>
      </left>
      <right style="thick">
        <color rgb="FF002060"/>
      </right>
      <top style="double">
        <color rgb="FFC00000"/>
      </top>
      <bottom style="thick">
        <color rgb="FF002060"/>
      </bottom>
      <diagonal/>
    </border>
    <border>
      <left style="thick">
        <color rgb="FF002060"/>
      </left>
      <right style="thick">
        <color rgb="FF002060"/>
      </right>
      <top style="thick">
        <color rgb="FF002060"/>
      </top>
      <bottom style="double">
        <color rgb="FFC00000"/>
      </bottom>
      <diagonal/>
    </border>
    <border>
      <left style="thick">
        <color rgb="FF002060"/>
      </left>
      <right style="thick">
        <color rgb="FF002060"/>
      </right>
      <top style="double">
        <color rgb="FFC00000"/>
      </top>
      <bottom style="thick">
        <color rgb="FF002060"/>
      </bottom>
      <diagonal/>
    </border>
    <border>
      <left style="double">
        <color indexed="64"/>
      </left>
      <right style="thin">
        <color theme="1"/>
      </right>
      <top style="thick">
        <color rgb="FF001642"/>
      </top>
      <bottom style="double">
        <color rgb="FF001642"/>
      </bottom>
      <diagonal/>
    </border>
    <border>
      <left style="thin">
        <color theme="1"/>
      </left>
      <right style="thin">
        <color rgb="FF000066"/>
      </right>
      <top style="thick">
        <color rgb="FF001642"/>
      </top>
      <bottom style="double">
        <color rgb="FF001642"/>
      </bottom>
      <diagonal/>
    </border>
    <border>
      <left style="double">
        <color indexed="64"/>
      </left>
      <right style="thin">
        <color theme="1"/>
      </right>
      <top/>
      <bottom style="double">
        <color rgb="FF001642"/>
      </bottom>
      <diagonal/>
    </border>
    <border>
      <left style="thin">
        <color theme="1"/>
      </left>
      <right style="thin">
        <color rgb="FF000066"/>
      </right>
      <top/>
      <bottom style="double">
        <color rgb="FF001642"/>
      </bottom>
      <diagonal/>
    </border>
    <border>
      <left style="thin">
        <color rgb="FF001642"/>
      </left>
      <right style="thin">
        <color rgb="FF001642"/>
      </right>
      <top style="thick">
        <color rgb="FF001642"/>
      </top>
      <bottom style="double">
        <color rgb="FF001642"/>
      </bottom>
      <diagonal/>
    </border>
    <border>
      <left style="thin">
        <color rgb="FF001642"/>
      </left>
      <right style="thick">
        <color rgb="FF001642"/>
      </right>
      <top style="thick">
        <color rgb="FF001642"/>
      </top>
      <bottom style="double">
        <color rgb="FF001642"/>
      </bottom>
      <diagonal/>
    </border>
    <border>
      <left/>
      <right style="thin">
        <color rgb="FF001642"/>
      </right>
      <top style="thick">
        <color rgb="FF001642"/>
      </top>
      <bottom style="double">
        <color rgb="FF001642"/>
      </bottom>
      <diagonal/>
    </border>
    <border>
      <left style="thin">
        <color rgb="FF001642"/>
      </left>
      <right style="double">
        <color rgb="FF001642"/>
      </right>
      <top style="thick">
        <color rgb="FF001642"/>
      </top>
      <bottom style="double">
        <color rgb="FF001642"/>
      </bottom>
      <diagonal/>
    </border>
    <border>
      <left style="thick">
        <color rgb="FF001642"/>
      </left>
      <right style="thin">
        <color rgb="FF002060"/>
      </right>
      <top style="thick">
        <color rgb="FF001642"/>
      </top>
      <bottom style="double">
        <color rgb="FF002060"/>
      </bottom>
      <diagonal/>
    </border>
    <border>
      <left style="thin">
        <color rgb="FF002060"/>
      </left>
      <right style="thin">
        <color rgb="FF002060"/>
      </right>
      <top style="thick">
        <color rgb="FF001642"/>
      </top>
      <bottom style="double">
        <color rgb="FF002060"/>
      </bottom>
      <diagonal/>
    </border>
    <border>
      <left style="thick">
        <color rgb="FF001642"/>
      </left>
      <right style="thin">
        <color rgb="FF002060"/>
      </right>
      <top/>
      <bottom style="double">
        <color rgb="FF002060"/>
      </bottom>
      <diagonal/>
    </border>
    <border>
      <left style="thin">
        <color rgb="FF002060"/>
      </left>
      <right style="thin">
        <color rgb="FF002060"/>
      </right>
      <top/>
      <bottom style="double">
        <color rgb="FF002060"/>
      </bottom>
      <diagonal/>
    </border>
    <border>
      <left style="thick">
        <color rgb="FF002060"/>
      </left>
      <right/>
      <top style="thick">
        <color rgb="FF002060"/>
      </top>
      <bottom style="thick">
        <color rgb="FF001642"/>
      </bottom>
      <diagonal/>
    </border>
    <border>
      <left/>
      <right/>
      <top style="thick">
        <color rgb="FF002060"/>
      </top>
      <bottom style="thick">
        <color rgb="FF001642"/>
      </bottom>
      <diagonal/>
    </border>
    <border>
      <left/>
      <right style="thick">
        <color rgb="FF002060"/>
      </right>
      <top style="thick">
        <color rgb="FF002060"/>
      </top>
      <bottom style="thick">
        <color rgb="FF001642"/>
      </bottom>
      <diagonal/>
    </border>
    <border>
      <left style="thick">
        <color rgb="FF002060"/>
      </left>
      <right style="thin">
        <color indexed="64"/>
      </right>
      <top/>
      <bottom style="thick">
        <color rgb="FF002060"/>
      </bottom>
      <diagonal/>
    </border>
    <border>
      <left style="thin">
        <color auto="1"/>
      </left>
      <right style="thin">
        <color auto="1"/>
      </right>
      <top/>
      <bottom style="thick">
        <color rgb="FF002060"/>
      </bottom>
      <diagonal/>
    </border>
    <border>
      <left style="thin">
        <color auto="1"/>
      </left>
      <right style="thick">
        <color rgb="FF001642"/>
      </right>
      <top/>
      <bottom style="thick">
        <color rgb="FF002060"/>
      </bottom>
      <diagonal/>
    </border>
    <border>
      <left style="thick">
        <color rgb="FF001642"/>
      </left>
      <right style="thin">
        <color indexed="64"/>
      </right>
      <top/>
      <bottom style="thick">
        <color rgb="FF002060"/>
      </bottom>
      <diagonal/>
    </border>
    <border>
      <left style="thick">
        <color rgb="FF001642"/>
      </left>
      <right style="thin">
        <color rgb="FF001642"/>
      </right>
      <top/>
      <bottom style="thick">
        <color rgb="FF002060"/>
      </bottom>
      <diagonal/>
    </border>
    <border>
      <left style="thin">
        <color rgb="FF001642"/>
      </left>
      <right style="thin">
        <color rgb="FF001642"/>
      </right>
      <top/>
      <bottom style="thick">
        <color rgb="FF002060"/>
      </bottom>
      <diagonal/>
    </border>
    <border>
      <left style="thin">
        <color rgb="FF001642"/>
      </left>
      <right style="thick">
        <color rgb="FF001642"/>
      </right>
      <top/>
      <bottom style="thick">
        <color rgb="FF002060"/>
      </bottom>
      <diagonal/>
    </border>
    <border>
      <left style="thin">
        <color rgb="FF001642"/>
      </left>
      <right style="thick">
        <color rgb="FF002060"/>
      </right>
      <top/>
      <bottom style="thick">
        <color rgb="FF002060"/>
      </bottom>
      <diagonal/>
    </border>
    <border>
      <left/>
      <right style="thin">
        <color indexed="64"/>
      </right>
      <top style="thick">
        <color rgb="FF001642"/>
      </top>
      <bottom style="double">
        <color indexed="64"/>
      </bottom>
      <diagonal/>
    </border>
    <border>
      <left style="thin">
        <color indexed="64"/>
      </left>
      <right style="thick">
        <color indexed="64"/>
      </right>
      <top style="thick">
        <color rgb="FF001642"/>
      </top>
      <bottom style="double">
        <color indexed="64"/>
      </bottom>
      <diagonal/>
    </border>
    <border>
      <left style="thin">
        <color indexed="64"/>
      </left>
      <right style="thick">
        <color indexed="64"/>
      </right>
      <top style="double">
        <color indexed="64"/>
      </top>
      <bottom style="thick">
        <color rgb="FF001642"/>
      </bottom>
      <diagonal/>
    </border>
    <border>
      <left style="thin">
        <color indexed="64"/>
      </left>
      <right style="thick">
        <color indexed="64"/>
      </right>
      <top/>
      <bottom style="double">
        <color indexed="64"/>
      </bottom>
      <diagonal/>
    </border>
    <border>
      <left style="thin">
        <color indexed="64"/>
      </left>
      <right style="thick">
        <color indexed="64"/>
      </right>
      <top style="double">
        <color indexed="64"/>
      </top>
      <bottom/>
      <diagonal/>
    </border>
    <border>
      <left style="thin">
        <color indexed="64"/>
      </left>
      <right style="thick">
        <color indexed="64"/>
      </right>
      <top style="thick">
        <color rgb="FF001642"/>
      </top>
      <bottom style="thick">
        <color rgb="FF001642"/>
      </bottom>
      <diagonal/>
    </border>
    <border>
      <left style="thin">
        <color indexed="64"/>
      </left>
      <right style="thick">
        <color indexed="64"/>
      </right>
      <top/>
      <bottom style="thick">
        <color rgb="FF001642"/>
      </bottom>
      <diagonal/>
    </border>
    <border>
      <left style="medium">
        <color indexed="64"/>
      </left>
      <right style="medium">
        <color indexed="64"/>
      </right>
      <top style="medium">
        <color indexed="64"/>
      </top>
      <bottom style="medium">
        <color indexed="64"/>
      </bottom>
      <diagonal/>
    </border>
    <border>
      <left style="thin">
        <color indexed="64"/>
      </left>
      <right style="double">
        <color rgb="FF001642"/>
      </right>
      <top style="thick">
        <color rgb="FF001642"/>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ck">
        <color rgb="FF001642"/>
      </left>
      <right style="thin">
        <color rgb="FF002060"/>
      </right>
      <top style="thick">
        <color rgb="FF001642"/>
      </top>
      <bottom style="double">
        <color rgb="FF001642"/>
      </bottom>
      <diagonal/>
    </border>
    <border>
      <left style="thin">
        <color rgb="FF002060"/>
      </left>
      <right style="thin">
        <color rgb="FF002060"/>
      </right>
      <top style="thick">
        <color rgb="FF001642"/>
      </top>
      <bottom style="double">
        <color rgb="FF001642"/>
      </bottom>
      <diagonal/>
    </border>
    <border>
      <left style="medium">
        <color indexed="64"/>
      </left>
      <right style="medium">
        <color indexed="64"/>
      </right>
      <top style="medium">
        <color indexed="64"/>
      </top>
      <bottom style="double">
        <color rgb="FF001642"/>
      </bottom>
      <diagonal/>
    </border>
    <border>
      <left/>
      <right style="double">
        <color indexed="64"/>
      </right>
      <top style="thick">
        <color rgb="FF001642"/>
      </top>
      <bottom style="double">
        <color rgb="FF001642"/>
      </bottom>
      <diagonal/>
    </border>
    <border>
      <left style="double">
        <color indexed="64"/>
      </left>
      <right style="double">
        <color indexed="64"/>
      </right>
      <top style="thick">
        <color rgb="FF001642"/>
      </top>
      <bottom style="double">
        <color rgb="FF001642"/>
      </bottom>
      <diagonal/>
    </border>
    <border>
      <left style="thin">
        <color indexed="64"/>
      </left>
      <right style="thin">
        <color indexed="64"/>
      </right>
      <top style="thick">
        <color rgb="FF001642"/>
      </top>
      <bottom style="double">
        <color rgb="FF001642"/>
      </bottom>
      <diagonal/>
    </border>
    <border>
      <left style="thin">
        <color indexed="64"/>
      </left>
      <right style="thick">
        <color rgb="FF001642"/>
      </right>
      <top style="thick">
        <color rgb="FF001642"/>
      </top>
      <bottom style="double">
        <color rgb="FF001642"/>
      </bottom>
      <diagonal/>
    </border>
    <border>
      <left style="double">
        <color indexed="64"/>
      </left>
      <right/>
      <top style="thick">
        <color rgb="FF001642"/>
      </top>
      <bottom style="double">
        <color rgb="FF001642"/>
      </bottom>
      <diagonal/>
    </border>
    <border>
      <left style="thick">
        <color rgb="FF001642"/>
      </left>
      <right style="thin">
        <color indexed="64"/>
      </right>
      <top style="thick">
        <color rgb="FF001642"/>
      </top>
      <bottom style="double">
        <color rgb="FF001642"/>
      </bottom>
      <diagonal/>
    </border>
    <border>
      <left style="thin">
        <color indexed="64"/>
      </left>
      <right style="thick">
        <color indexed="64"/>
      </right>
      <top style="thick">
        <color rgb="FF001642"/>
      </top>
      <bottom style="double">
        <color rgb="FF001642"/>
      </bottom>
      <diagonal/>
    </border>
    <border>
      <left/>
      <right style="thin">
        <color indexed="64"/>
      </right>
      <top style="thick">
        <color rgb="FF001642"/>
      </top>
      <bottom style="double">
        <color rgb="FF001642"/>
      </bottom>
      <diagonal/>
    </border>
    <border>
      <left style="thick">
        <color rgb="FF001642"/>
      </left>
      <right style="thick">
        <color rgb="FF001642"/>
      </right>
      <top style="thick">
        <color rgb="FF001642"/>
      </top>
      <bottom style="double">
        <color rgb="FF001642"/>
      </bottom>
      <diagonal/>
    </border>
    <border>
      <left style="thick">
        <color rgb="FF001642"/>
      </left>
      <right style="thin">
        <color rgb="FF002060"/>
      </right>
      <top style="double">
        <color rgb="FF001642"/>
      </top>
      <bottom style="double">
        <color rgb="FF001642"/>
      </bottom>
      <diagonal/>
    </border>
    <border>
      <left style="thin">
        <color rgb="FF002060"/>
      </left>
      <right style="thin">
        <color rgb="FF002060"/>
      </right>
      <top style="double">
        <color rgb="FF001642"/>
      </top>
      <bottom style="double">
        <color rgb="FF001642"/>
      </bottom>
      <diagonal/>
    </border>
    <border>
      <left style="thin">
        <color indexed="64"/>
      </left>
      <right style="thin">
        <color indexed="64"/>
      </right>
      <top style="double">
        <color rgb="FF001642"/>
      </top>
      <bottom style="double">
        <color rgb="FF001642"/>
      </bottom>
      <diagonal/>
    </border>
    <border>
      <left style="thin">
        <color indexed="64"/>
      </left>
      <right style="thick">
        <color rgb="FF001642"/>
      </right>
      <top style="double">
        <color rgb="FF001642"/>
      </top>
      <bottom style="double">
        <color rgb="FF001642"/>
      </bottom>
      <diagonal/>
    </border>
    <border>
      <left style="medium">
        <color indexed="64"/>
      </left>
      <right style="medium">
        <color indexed="64"/>
      </right>
      <top style="double">
        <color rgb="FF001642"/>
      </top>
      <bottom style="double">
        <color rgb="FF001642"/>
      </bottom>
      <diagonal/>
    </border>
    <border>
      <left/>
      <right style="double">
        <color indexed="64"/>
      </right>
      <top style="double">
        <color rgb="FF001642"/>
      </top>
      <bottom style="double">
        <color rgb="FF001642"/>
      </bottom>
      <diagonal/>
    </border>
    <border>
      <left style="double">
        <color indexed="64"/>
      </left>
      <right style="double">
        <color indexed="64"/>
      </right>
      <top style="double">
        <color rgb="FF001642"/>
      </top>
      <bottom style="double">
        <color rgb="FF001642"/>
      </bottom>
      <diagonal/>
    </border>
    <border>
      <left style="double">
        <color indexed="64"/>
      </left>
      <right/>
      <top style="double">
        <color rgb="FF001642"/>
      </top>
      <bottom style="double">
        <color rgb="FF001642"/>
      </bottom>
      <diagonal/>
    </border>
    <border>
      <left style="thick">
        <color rgb="FF001642"/>
      </left>
      <right style="thin">
        <color indexed="64"/>
      </right>
      <top style="double">
        <color rgb="FF001642"/>
      </top>
      <bottom style="double">
        <color rgb="FF001642"/>
      </bottom>
      <diagonal/>
    </border>
    <border>
      <left style="thin">
        <color indexed="64"/>
      </left>
      <right style="thick">
        <color indexed="64"/>
      </right>
      <top style="double">
        <color rgb="FF001642"/>
      </top>
      <bottom style="double">
        <color rgb="FF001642"/>
      </bottom>
      <diagonal/>
    </border>
    <border>
      <left/>
      <right style="thin">
        <color indexed="64"/>
      </right>
      <top style="double">
        <color rgb="FF001642"/>
      </top>
      <bottom style="double">
        <color rgb="FF001642"/>
      </bottom>
      <diagonal/>
    </border>
    <border>
      <left style="thin">
        <color rgb="FF001642"/>
      </left>
      <right style="double">
        <color rgb="FF001642"/>
      </right>
      <top style="double">
        <color rgb="FF001642"/>
      </top>
      <bottom style="double">
        <color rgb="FF001642"/>
      </bottom>
      <diagonal/>
    </border>
    <border>
      <left style="double">
        <color indexed="64"/>
      </left>
      <right style="thin">
        <color theme="1"/>
      </right>
      <top style="double">
        <color rgb="FF001642"/>
      </top>
      <bottom style="double">
        <color rgb="FF001642"/>
      </bottom>
      <diagonal/>
    </border>
    <border>
      <left style="thin">
        <color theme="1"/>
      </left>
      <right style="thin">
        <color rgb="FF000066"/>
      </right>
      <top style="double">
        <color rgb="FF001642"/>
      </top>
      <bottom style="double">
        <color rgb="FF001642"/>
      </bottom>
      <diagonal/>
    </border>
    <border>
      <left style="thin">
        <color rgb="FF001642"/>
      </left>
      <right style="thick">
        <color rgb="FF001642"/>
      </right>
      <top style="double">
        <color rgb="FF001642"/>
      </top>
      <bottom style="double">
        <color rgb="FF001642"/>
      </bottom>
      <diagonal/>
    </border>
    <border>
      <left style="thick">
        <color rgb="FF001642"/>
      </left>
      <right style="thick">
        <color rgb="FF001642"/>
      </right>
      <top style="double">
        <color rgb="FF001642"/>
      </top>
      <bottom style="double">
        <color rgb="FF001642"/>
      </bottom>
      <diagonal/>
    </border>
    <border>
      <left style="double">
        <color indexed="64"/>
      </left>
      <right style="thick">
        <color rgb="FF001642"/>
      </right>
      <top style="double">
        <color rgb="FF001642"/>
      </top>
      <bottom style="double">
        <color rgb="FF001642"/>
      </bottom>
      <diagonal/>
    </border>
    <border>
      <left style="thick">
        <color rgb="FF001642"/>
      </left>
      <right style="thin">
        <color indexed="64"/>
      </right>
      <top style="double">
        <color rgb="FF001642"/>
      </top>
      <bottom style="double">
        <color indexed="64"/>
      </bottom>
      <diagonal/>
    </border>
    <border>
      <left style="thin">
        <color indexed="64"/>
      </left>
      <right style="thick">
        <color indexed="64"/>
      </right>
      <top style="double">
        <color rgb="FF001642"/>
      </top>
      <bottom style="double">
        <color indexed="64"/>
      </bottom>
      <diagonal/>
    </border>
    <border>
      <left/>
      <right style="thin">
        <color indexed="64"/>
      </right>
      <top style="double">
        <color rgb="FF001642"/>
      </top>
      <bottom style="double">
        <color indexed="64"/>
      </bottom>
      <diagonal/>
    </border>
    <border>
      <left style="thin">
        <color indexed="64"/>
      </left>
      <right style="thin">
        <color indexed="64"/>
      </right>
      <top style="double">
        <color rgb="FF001642"/>
      </top>
      <bottom style="double">
        <color indexed="64"/>
      </bottom>
      <diagonal/>
    </border>
    <border>
      <left style="thin">
        <color indexed="64"/>
      </left>
      <right style="thick">
        <color rgb="FF001642"/>
      </right>
      <top style="double">
        <color rgb="FF001642"/>
      </top>
      <bottom style="double">
        <color indexed="64"/>
      </bottom>
      <diagonal/>
    </border>
    <border>
      <left style="thick">
        <color rgb="FF001642"/>
      </left>
      <right style="thick">
        <color rgb="FF001642"/>
      </right>
      <top style="double">
        <color rgb="FF001642"/>
      </top>
      <bottom style="double">
        <color indexed="64"/>
      </bottom>
      <diagonal/>
    </border>
    <border>
      <left style="thick">
        <color rgb="FF001642"/>
      </left>
      <right/>
      <top/>
      <bottom/>
      <diagonal/>
    </border>
    <border>
      <left/>
      <right style="thick">
        <color rgb="FF001642"/>
      </right>
      <top/>
      <bottom/>
      <diagonal/>
    </border>
    <border>
      <left style="thick">
        <color rgb="FF001642"/>
      </left>
      <right style="thin">
        <color rgb="FF002060"/>
      </right>
      <top style="thick">
        <color rgb="FF001642"/>
      </top>
      <bottom/>
      <diagonal/>
    </border>
    <border>
      <left style="thin">
        <color rgb="FF002060"/>
      </left>
      <right style="thin">
        <color rgb="FF002060"/>
      </right>
      <top style="thick">
        <color rgb="FF001642"/>
      </top>
      <bottom/>
      <diagonal/>
    </border>
    <border>
      <left style="thin">
        <color indexed="64"/>
      </left>
      <right style="thin">
        <color indexed="64"/>
      </right>
      <top/>
      <bottom/>
      <diagonal/>
    </border>
    <border>
      <left style="thin">
        <color indexed="64"/>
      </left>
      <right style="thick">
        <color rgb="FF001642"/>
      </right>
      <top/>
      <bottom/>
      <diagonal/>
    </border>
    <border>
      <left style="thick">
        <color rgb="FF001642"/>
      </left>
      <right/>
      <top style="thick">
        <color rgb="FF001642"/>
      </top>
      <bottom/>
      <diagonal/>
    </border>
    <border>
      <left/>
      <right/>
      <top style="thick">
        <color rgb="FF001642"/>
      </top>
      <bottom/>
      <diagonal/>
    </border>
    <border>
      <left/>
      <right style="thick">
        <color rgb="FF001642"/>
      </right>
      <top style="thick">
        <color rgb="FF001642"/>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s>
  <cellStyleXfs count="3">
    <xf numFmtId="0" fontId="0" fillId="0" borderId="0"/>
    <xf numFmtId="0" fontId="6" fillId="0" borderId="0"/>
    <xf numFmtId="0" fontId="29" fillId="0" borderId="0"/>
  </cellStyleXfs>
  <cellXfs count="352">
    <xf numFmtId="0" fontId="0" fillId="0" borderId="0" xfId="0"/>
    <xf numFmtId="0" fontId="15" fillId="6" borderId="62" xfId="1" applyFont="1" applyFill="1" applyBorder="1" applyAlignment="1">
      <alignment horizontal="center" vertical="center"/>
    </xf>
    <xf numFmtId="0" fontId="14" fillId="6" borderId="18" xfId="1" applyFont="1" applyFill="1" applyBorder="1" applyAlignment="1">
      <alignment horizontal="center" vertical="center"/>
    </xf>
    <xf numFmtId="0" fontId="14" fillId="6" borderId="19" xfId="1" applyFont="1" applyFill="1" applyBorder="1" applyAlignment="1">
      <alignment horizontal="center" vertical="center" textRotation="90"/>
    </xf>
    <xf numFmtId="0" fontId="14" fillId="6" borderId="20" xfId="1" applyFont="1" applyFill="1" applyBorder="1" applyAlignment="1">
      <alignment horizontal="center" vertical="center"/>
    </xf>
    <xf numFmtId="0" fontId="14" fillId="6" borderId="21" xfId="1" applyFont="1" applyFill="1" applyBorder="1" applyAlignment="1">
      <alignment horizontal="center" vertical="center"/>
    </xf>
    <xf numFmtId="0" fontId="14" fillId="6" borderId="22" xfId="1" applyFont="1" applyFill="1" applyBorder="1" applyAlignment="1">
      <alignment horizontal="center" vertical="center"/>
    </xf>
    <xf numFmtId="0" fontId="14" fillId="6" borderId="23" xfId="1" applyFont="1" applyFill="1" applyBorder="1" applyAlignment="1">
      <alignment horizontal="center" vertical="center" textRotation="90"/>
    </xf>
    <xf numFmtId="0" fontId="14" fillId="6" borderId="24" xfId="1" applyFont="1" applyFill="1" applyBorder="1" applyAlignment="1">
      <alignment horizontal="center" vertical="center"/>
    </xf>
    <xf numFmtId="0" fontId="14" fillId="6" borderId="25" xfId="1" applyFont="1" applyFill="1" applyBorder="1" applyAlignment="1">
      <alignment horizontal="center" vertical="center"/>
    </xf>
    <xf numFmtId="0" fontId="14" fillId="6" borderId="26" xfId="1" applyFont="1" applyFill="1" applyBorder="1" applyAlignment="1">
      <alignment horizontal="center" vertical="center" textRotation="90"/>
    </xf>
    <xf numFmtId="0" fontId="16" fillId="6" borderId="63" xfId="1" applyFont="1" applyFill="1" applyBorder="1" applyAlignment="1">
      <alignment horizontal="center" vertical="center"/>
    </xf>
    <xf numFmtId="0" fontId="14" fillId="6" borderId="64" xfId="1" applyFont="1" applyFill="1" applyBorder="1" applyAlignment="1">
      <alignment horizontal="center" vertical="center"/>
    </xf>
    <xf numFmtId="0" fontId="14" fillId="6" borderId="65" xfId="1" applyFont="1" applyFill="1" applyBorder="1" applyAlignment="1">
      <alignment horizontal="center" vertical="center"/>
    </xf>
    <xf numFmtId="0" fontId="14" fillId="6" borderId="66" xfId="1" applyFont="1" applyFill="1" applyBorder="1" applyAlignment="1">
      <alignment horizontal="center" vertical="center"/>
    </xf>
    <xf numFmtId="0" fontId="14" fillId="6" borderId="67" xfId="1" applyFont="1" applyFill="1" applyBorder="1" applyAlignment="1">
      <alignment horizontal="center" vertical="center"/>
    </xf>
    <xf numFmtId="0" fontId="14" fillId="6" borderId="68" xfId="1" applyFont="1" applyFill="1" applyBorder="1" applyAlignment="1">
      <alignment horizontal="center" vertical="center"/>
    </xf>
    <xf numFmtId="0" fontId="14" fillId="6" borderId="26" xfId="1" applyFont="1" applyFill="1" applyBorder="1" applyAlignment="1">
      <alignment horizontal="center" vertical="center"/>
    </xf>
    <xf numFmtId="0" fontId="14" fillId="6" borderId="19" xfId="1" applyFont="1" applyFill="1" applyBorder="1" applyAlignment="1">
      <alignment horizontal="center" vertical="center"/>
    </xf>
    <xf numFmtId="0" fontId="17" fillId="6" borderId="71" xfId="1" applyFont="1" applyFill="1" applyBorder="1" applyAlignment="1">
      <alignment horizontal="center" vertical="center"/>
    </xf>
    <xf numFmtId="0" fontId="14" fillId="6" borderId="72" xfId="1" applyFont="1" applyFill="1" applyBorder="1" applyAlignment="1">
      <alignment horizontal="center" vertical="center"/>
    </xf>
    <xf numFmtId="0" fontId="18" fillId="6" borderId="73" xfId="1" applyFont="1" applyFill="1" applyBorder="1" applyAlignment="1">
      <alignment horizontal="center" vertical="center"/>
    </xf>
    <xf numFmtId="0" fontId="14" fillId="6" borderId="74" xfId="1" applyFont="1" applyFill="1" applyBorder="1" applyAlignment="1">
      <alignment horizontal="center" vertical="center"/>
    </xf>
    <xf numFmtId="0" fontId="14" fillId="6" borderId="75" xfId="1" applyFont="1" applyFill="1" applyBorder="1" applyAlignment="1">
      <alignment horizontal="center" vertical="center"/>
    </xf>
    <xf numFmtId="0" fontId="14" fillId="6" borderId="76" xfId="1" applyFont="1" applyFill="1" applyBorder="1" applyAlignment="1">
      <alignment horizontal="center" vertical="center"/>
    </xf>
    <xf numFmtId="0" fontId="18" fillId="6" borderId="77" xfId="1" applyFont="1" applyFill="1" applyBorder="1" applyAlignment="1">
      <alignment horizontal="center" vertical="center"/>
    </xf>
    <xf numFmtId="0" fontId="14" fillId="6" borderId="78" xfId="1" applyFont="1" applyFill="1" applyBorder="1" applyAlignment="1">
      <alignment horizontal="center" vertical="center"/>
    </xf>
    <xf numFmtId="0" fontId="14" fillId="6" borderId="79" xfId="1" applyFont="1" applyFill="1" applyBorder="1" applyAlignment="1">
      <alignment horizontal="center" vertical="center"/>
    </xf>
    <xf numFmtId="0" fontId="18" fillId="6" borderId="80" xfId="1" applyFont="1" applyFill="1" applyBorder="1" applyAlignment="1">
      <alignment horizontal="center" vertical="center"/>
    </xf>
    <xf numFmtId="0" fontId="19" fillId="6" borderId="72" xfId="1" applyFont="1" applyFill="1" applyBorder="1" applyAlignment="1">
      <alignment horizontal="center" vertical="center"/>
    </xf>
    <xf numFmtId="0" fontId="16" fillId="6" borderId="81" xfId="1" applyFont="1" applyFill="1" applyBorder="1" applyAlignment="1">
      <alignment horizontal="center" vertical="center"/>
    </xf>
    <xf numFmtId="0" fontId="20" fillId="6" borderId="82" xfId="1" applyFont="1" applyFill="1" applyBorder="1" applyAlignment="1">
      <alignment horizontal="center" vertical="center"/>
    </xf>
    <xf numFmtId="0" fontId="18" fillId="6" borderId="83" xfId="1" applyFont="1" applyFill="1" applyBorder="1" applyAlignment="1">
      <alignment horizontal="center" vertical="center"/>
    </xf>
    <xf numFmtId="0" fontId="21" fillId="6" borderId="86" xfId="1" applyFont="1" applyFill="1" applyBorder="1" applyAlignment="1">
      <alignment horizontal="center" vertical="center"/>
    </xf>
    <xf numFmtId="0" fontId="21" fillId="6" borderId="84" xfId="1" applyFont="1" applyFill="1" applyBorder="1" applyAlignment="1">
      <alignment horizontal="center" vertical="center"/>
    </xf>
    <xf numFmtId="0" fontId="21" fillId="6" borderId="87" xfId="1" applyFont="1" applyFill="1" applyBorder="1" applyAlignment="1">
      <alignment horizontal="center" vertical="center"/>
    </xf>
    <xf numFmtId="0" fontId="21" fillId="6" borderId="80" xfId="1" applyFont="1" applyFill="1" applyBorder="1" applyAlignment="1">
      <alignment horizontal="center" vertical="center"/>
    </xf>
    <xf numFmtId="0" fontId="22" fillId="6" borderId="72" xfId="1" applyFont="1" applyFill="1" applyBorder="1" applyAlignment="1">
      <alignment horizontal="center" vertical="center"/>
    </xf>
    <xf numFmtId="0" fontId="14" fillId="6" borderId="97" xfId="1" applyFont="1" applyFill="1" applyBorder="1" applyAlignment="1">
      <alignment horizontal="center" vertical="center"/>
    </xf>
    <xf numFmtId="0" fontId="14" fillId="6" borderId="98" xfId="1" applyFont="1" applyFill="1" applyBorder="1" applyAlignment="1">
      <alignment horizontal="center" vertical="center" textRotation="90"/>
    </xf>
    <xf numFmtId="0" fontId="14" fillId="6" borderId="103" xfId="1" applyFont="1" applyFill="1" applyBorder="1" applyAlignment="1">
      <alignment horizontal="center" vertical="center"/>
    </xf>
    <xf numFmtId="0" fontId="18" fillId="6" borderId="104" xfId="1" applyFont="1" applyFill="1" applyBorder="1" applyAlignment="1">
      <alignment horizontal="center" vertical="center"/>
    </xf>
    <xf numFmtId="0" fontId="28" fillId="3" borderId="92" xfId="1" applyFont="1" applyFill="1" applyBorder="1" applyAlignment="1">
      <alignment horizontal="center" vertical="center" shrinkToFit="1"/>
    </xf>
    <xf numFmtId="0" fontId="28" fillId="3" borderId="92" xfId="1" applyFont="1" applyFill="1" applyBorder="1" applyAlignment="1">
      <alignment horizontal="center"/>
    </xf>
    <xf numFmtId="0" fontId="9" fillId="11" borderId="89" xfId="1" applyFont="1" applyFill="1" applyBorder="1" applyAlignment="1">
      <alignment horizontal="center" vertical="center" textRotation="90"/>
    </xf>
    <xf numFmtId="0" fontId="5" fillId="11" borderId="90" xfId="1" applyFont="1" applyFill="1" applyBorder="1" applyAlignment="1">
      <alignment horizontal="center" vertical="center"/>
    </xf>
    <xf numFmtId="0" fontId="9" fillId="11" borderId="91" xfId="1" applyFont="1" applyFill="1" applyBorder="1" applyAlignment="1">
      <alignment horizontal="center" vertical="center" textRotation="90"/>
    </xf>
    <xf numFmtId="0" fontId="17" fillId="11" borderId="71" xfId="1" applyFont="1" applyFill="1" applyBorder="1" applyAlignment="1">
      <alignment horizontal="center" vertical="center"/>
    </xf>
    <xf numFmtId="0" fontId="14" fillId="11" borderId="72" xfId="1" applyFont="1" applyFill="1" applyBorder="1" applyAlignment="1">
      <alignment horizontal="center" vertical="center"/>
    </xf>
    <xf numFmtId="0" fontId="18" fillId="11" borderId="73" xfId="1" applyFont="1" applyFill="1" applyBorder="1" applyAlignment="1">
      <alignment horizontal="center" vertical="center"/>
    </xf>
    <xf numFmtId="0" fontId="14" fillId="11" borderId="74" xfId="1" applyFont="1" applyFill="1" applyBorder="1" applyAlignment="1">
      <alignment horizontal="center" vertical="center"/>
    </xf>
    <xf numFmtId="0" fontId="14" fillId="11" borderId="75" xfId="1" applyFont="1" applyFill="1" applyBorder="1" applyAlignment="1">
      <alignment horizontal="center" vertical="center"/>
    </xf>
    <xf numFmtId="0" fontId="14" fillId="11" borderId="76" xfId="1" applyFont="1" applyFill="1" applyBorder="1" applyAlignment="1">
      <alignment horizontal="center" vertical="center"/>
    </xf>
    <xf numFmtId="0" fontId="14" fillId="11" borderId="78" xfId="1" applyFont="1" applyFill="1" applyBorder="1" applyAlignment="1">
      <alignment horizontal="center" vertical="center"/>
    </xf>
    <xf numFmtId="0" fontId="14" fillId="11" borderId="79" xfId="1" applyFont="1" applyFill="1" applyBorder="1" applyAlignment="1">
      <alignment horizontal="center" vertical="center"/>
    </xf>
    <xf numFmtId="0" fontId="18" fillId="11" borderId="80" xfId="1" applyFont="1" applyFill="1" applyBorder="1" applyAlignment="1">
      <alignment horizontal="center" vertical="center"/>
    </xf>
    <xf numFmtId="0" fontId="19" fillId="11" borderId="72" xfId="1" applyFont="1" applyFill="1" applyBorder="1" applyAlignment="1">
      <alignment horizontal="center" vertical="center"/>
    </xf>
    <xf numFmtId="0" fontId="18" fillId="11" borderId="104" xfId="1" applyFont="1" applyFill="1" applyBorder="1" applyAlignment="1">
      <alignment horizontal="center" vertical="center"/>
    </xf>
    <xf numFmtId="0" fontId="16" fillId="11" borderId="81" xfId="1" applyFont="1" applyFill="1" applyBorder="1" applyAlignment="1">
      <alignment horizontal="center" vertical="center"/>
    </xf>
    <xf numFmtId="0" fontId="20" fillId="11" borderId="82" xfId="1" applyFont="1" applyFill="1" applyBorder="1" applyAlignment="1">
      <alignment horizontal="center" vertical="center"/>
    </xf>
    <xf numFmtId="0" fontId="18" fillId="11" borderId="83" xfId="1" applyFont="1" applyFill="1" applyBorder="1" applyAlignment="1">
      <alignment horizontal="center" vertical="center"/>
    </xf>
    <xf numFmtId="0" fontId="18" fillId="11" borderId="84" xfId="1" applyFont="1" applyFill="1" applyBorder="1" applyAlignment="1">
      <alignment horizontal="center" vertical="center"/>
    </xf>
    <xf numFmtId="0" fontId="14" fillId="11" borderId="86" xfId="1" applyFont="1" applyFill="1" applyBorder="1" applyAlignment="1">
      <alignment horizontal="center" vertical="center"/>
    </xf>
    <xf numFmtId="0" fontId="18" fillId="11" borderId="72" xfId="1" applyFont="1" applyFill="1" applyBorder="1" applyAlignment="1">
      <alignment horizontal="center" vertical="center"/>
    </xf>
    <xf numFmtId="0" fontId="14" fillId="11" borderId="87" xfId="1" applyFont="1" applyFill="1" applyBorder="1" applyAlignment="1">
      <alignment horizontal="center" vertical="center"/>
    </xf>
    <xf numFmtId="0" fontId="18" fillId="11" borderId="79" xfId="1" applyFont="1" applyFill="1" applyBorder="1" applyAlignment="1">
      <alignment horizontal="center" vertical="center"/>
    </xf>
    <xf numFmtId="0" fontId="22" fillId="11" borderId="72" xfId="1" applyFont="1" applyFill="1" applyBorder="1" applyAlignment="1">
      <alignment horizontal="center" vertical="center"/>
    </xf>
    <xf numFmtId="0" fontId="18" fillId="11" borderId="88" xfId="1" applyFont="1" applyFill="1" applyBorder="1" applyAlignment="1">
      <alignment horizontal="center" vertical="center"/>
    </xf>
    <xf numFmtId="0" fontId="30" fillId="0" borderId="105" xfId="2" applyFont="1" applyBorder="1" applyAlignment="1">
      <alignment horizontal="center" vertical="center" wrapText="1" readingOrder="1"/>
    </xf>
    <xf numFmtId="0" fontId="12" fillId="4" borderId="106" xfId="1" applyFont="1" applyFill="1" applyBorder="1" applyAlignment="1">
      <alignment horizontal="center" vertical="center" wrapText="1" shrinkToFit="1" readingOrder="1"/>
    </xf>
    <xf numFmtId="0" fontId="3" fillId="4" borderId="7" xfId="1" applyFont="1" applyFill="1" applyBorder="1" applyAlignment="1">
      <alignment horizontal="center" vertical="center" shrinkToFit="1" readingOrder="1"/>
    </xf>
    <xf numFmtId="2" fontId="9" fillId="18" borderId="8" xfId="1" applyNumberFormat="1" applyFont="1" applyFill="1" applyBorder="1" applyAlignment="1">
      <alignment horizontal="center" vertical="center" shrinkToFit="1" readingOrder="1"/>
    </xf>
    <xf numFmtId="0" fontId="23" fillId="18" borderId="9" xfId="1" applyFont="1" applyFill="1" applyBorder="1" applyAlignment="1">
      <alignment horizontal="center" vertical="center" wrapText="1" shrinkToFit="1" readingOrder="2"/>
    </xf>
    <xf numFmtId="0" fontId="3" fillId="4" borderId="10" xfId="1" applyFont="1" applyFill="1" applyBorder="1" applyAlignment="1">
      <alignment horizontal="center" vertical="center" shrinkToFit="1" readingOrder="1"/>
    </xf>
    <xf numFmtId="0" fontId="32" fillId="4" borderId="106" xfId="1" applyFont="1" applyFill="1" applyBorder="1" applyAlignment="1">
      <alignment horizontal="center" vertical="center" wrapText="1" shrinkToFit="1" readingOrder="1"/>
    </xf>
    <xf numFmtId="0" fontId="12" fillId="0" borderId="10" xfId="2" applyFont="1" applyBorder="1" applyAlignment="1">
      <alignment horizontal="center" vertical="center" readingOrder="1"/>
    </xf>
    <xf numFmtId="0" fontId="12" fillId="0" borderId="106" xfId="2" applyFont="1" applyBorder="1" applyAlignment="1">
      <alignment horizontal="center" vertical="center" readingOrder="1"/>
    </xf>
    <xf numFmtId="0" fontId="37" fillId="18" borderId="92" xfId="1" applyFont="1" applyFill="1" applyBorder="1" applyAlignment="1">
      <alignment horizontal="center" vertical="center" shrinkToFit="1"/>
    </xf>
    <xf numFmtId="0" fontId="38" fillId="18" borderId="92" xfId="1" applyFont="1" applyFill="1" applyBorder="1" applyAlignment="1">
      <alignment horizontal="center" vertical="center" shrinkToFit="1"/>
    </xf>
    <xf numFmtId="0" fontId="39" fillId="18" borderId="92" xfId="1" applyFont="1" applyFill="1" applyBorder="1" applyAlignment="1">
      <alignment horizontal="center" vertical="center" shrinkToFit="1" readingOrder="1"/>
    </xf>
    <xf numFmtId="0" fontId="31" fillId="4" borderId="34" xfId="2" applyFont="1" applyFill="1" applyBorder="1" applyAlignment="1">
      <alignment horizontal="center" vertical="center" wrapText="1" readingOrder="1"/>
    </xf>
    <xf numFmtId="0" fontId="3" fillId="4" borderId="35" xfId="2" applyFont="1" applyFill="1" applyBorder="1" applyAlignment="1">
      <alignment horizontal="center" vertical="center" wrapText="1" readingOrder="1"/>
    </xf>
    <xf numFmtId="0" fontId="32" fillId="4" borderId="34" xfId="1" applyFont="1" applyFill="1" applyBorder="1" applyAlignment="1">
      <alignment horizontal="center" vertical="center" wrapText="1" shrinkToFit="1" readingOrder="1"/>
    </xf>
    <xf numFmtId="0" fontId="12" fillId="0" borderId="36" xfId="2" applyFont="1" applyBorder="1" applyAlignment="1">
      <alignment horizontal="center" vertical="center" readingOrder="1"/>
    </xf>
    <xf numFmtId="0" fontId="12" fillId="0" borderId="34" xfId="2" applyFont="1" applyBorder="1" applyAlignment="1">
      <alignment horizontal="center" vertical="center" readingOrder="1"/>
    </xf>
    <xf numFmtId="0" fontId="40" fillId="10" borderId="2" xfId="1" applyFont="1" applyFill="1" applyBorder="1" applyAlignment="1">
      <alignment horizontal="center" vertical="center"/>
    </xf>
    <xf numFmtId="0" fontId="4" fillId="14" borderId="108" xfId="0" applyFont="1" applyFill="1" applyBorder="1" applyAlignment="1">
      <alignment horizontal="center" vertical="center" textRotation="90"/>
    </xf>
    <xf numFmtId="0" fontId="3" fillId="10" borderId="3" xfId="1" applyFont="1" applyFill="1" applyBorder="1" applyAlignment="1">
      <alignment horizontal="right" vertical="center"/>
    </xf>
    <xf numFmtId="0" fontId="3" fillId="4" borderId="111" xfId="1" applyFont="1" applyFill="1" applyBorder="1" applyAlignment="1">
      <alignment horizontal="center" vertical="center" shrinkToFit="1" readingOrder="1"/>
    </xf>
    <xf numFmtId="0" fontId="3" fillId="4" borderId="112" xfId="1" applyFont="1" applyFill="1" applyBorder="1" applyAlignment="1">
      <alignment horizontal="center" vertical="center" shrinkToFit="1" readingOrder="1"/>
    </xf>
    <xf numFmtId="0" fontId="3" fillId="4" borderId="113" xfId="1" applyFont="1" applyFill="1" applyBorder="1" applyAlignment="1">
      <alignment horizontal="center" vertical="center" shrinkToFit="1" readingOrder="1"/>
    </xf>
    <xf numFmtId="0" fontId="3" fillId="4" borderId="114" xfId="1" applyFont="1" applyFill="1" applyBorder="1" applyAlignment="1">
      <alignment horizontal="center" vertical="center" shrinkToFit="1" readingOrder="1"/>
    </xf>
    <xf numFmtId="0" fontId="3" fillId="4" borderId="115" xfId="1" applyFont="1" applyFill="1" applyBorder="1" applyAlignment="1">
      <alignment horizontal="center" vertical="center" shrinkToFit="1" readingOrder="1"/>
    </xf>
    <xf numFmtId="0" fontId="3" fillId="4" borderId="116" xfId="1" applyFont="1" applyFill="1" applyBorder="1" applyAlignment="1">
      <alignment horizontal="center" vertical="center" shrinkToFit="1" readingOrder="1"/>
    </xf>
    <xf numFmtId="0" fontId="3" fillId="4" borderId="117" xfId="1" applyFont="1" applyFill="1" applyBorder="1" applyAlignment="1">
      <alignment horizontal="center" vertical="center" shrinkToFit="1" readingOrder="1"/>
    </xf>
    <xf numFmtId="0" fontId="3" fillId="4" borderId="118" xfId="1" applyFont="1" applyFill="1" applyBorder="1" applyAlignment="1">
      <alignment horizontal="center" vertical="center" shrinkToFit="1" readingOrder="1"/>
    </xf>
    <xf numFmtId="0" fontId="14" fillId="10" borderId="105" xfId="1" applyFont="1" applyFill="1" applyBorder="1" applyAlignment="1">
      <alignment horizontal="center" vertical="center"/>
    </xf>
    <xf numFmtId="0" fontId="41" fillId="0" borderId="0" xfId="0" applyFont="1"/>
    <xf numFmtId="0" fontId="32" fillId="4" borderId="119" xfId="2" applyFont="1" applyFill="1" applyBorder="1" applyAlignment="1">
      <alignment horizontal="center" vertical="center" textRotation="90" readingOrder="1"/>
    </xf>
    <xf numFmtId="0" fontId="32" fillId="4" borderId="120" xfId="1" applyFont="1" applyFill="1" applyBorder="1" applyAlignment="1">
      <alignment horizontal="center" vertical="center" wrapText="1" shrinkToFit="1" readingOrder="1"/>
    </xf>
    <xf numFmtId="0" fontId="32" fillId="4" borderId="121" xfId="2" applyFont="1" applyFill="1" applyBorder="1" applyAlignment="1">
      <alignment horizontal="center" vertical="center" textRotation="90" readingOrder="1"/>
    </xf>
    <xf numFmtId="0" fontId="32" fillId="4" borderId="122" xfId="1" applyFont="1" applyFill="1" applyBorder="1" applyAlignment="1">
      <alignment horizontal="center" vertical="center" wrapText="1" shrinkToFit="1" readingOrder="1"/>
    </xf>
    <xf numFmtId="0" fontId="33" fillId="4" borderId="123" xfId="1" applyFont="1" applyFill="1" applyBorder="1" applyAlignment="1">
      <alignment horizontal="center" vertical="center" shrinkToFit="1" readingOrder="1"/>
    </xf>
    <xf numFmtId="0" fontId="35" fillId="4" borderId="123" xfId="1" applyFont="1" applyFill="1" applyBorder="1" applyAlignment="1">
      <alignment horizontal="center" vertical="center" shrinkToFit="1" readingOrder="1"/>
    </xf>
    <xf numFmtId="0" fontId="36" fillId="19" borderId="124" xfId="0" applyFont="1" applyFill="1" applyBorder="1" applyAlignment="1">
      <alignment horizontal="center" vertical="center" readingOrder="1"/>
    </xf>
    <xf numFmtId="0" fontId="32" fillId="4" borderId="125" xfId="2" applyFont="1" applyFill="1" applyBorder="1" applyAlignment="1">
      <alignment horizontal="center" vertical="center" textRotation="90" readingOrder="1"/>
    </xf>
    <xf numFmtId="0" fontId="34" fillId="19" borderId="126" xfId="0" applyFont="1" applyFill="1" applyBorder="1" applyAlignment="1">
      <alignment horizontal="center" vertical="center" readingOrder="1"/>
    </xf>
    <xf numFmtId="0" fontId="3" fillId="4" borderId="127" xfId="1" applyFont="1" applyFill="1" applyBorder="1" applyAlignment="1">
      <alignment horizontal="center" vertical="center" shrinkToFit="1" readingOrder="1"/>
    </xf>
    <xf numFmtId="0" fontId="3" fillId="4" borderId="128" xfId="1" applyFont="1" applyFill="1" applyBorder="1" applyAlignment="1">
      <alignment horizontal="center" vertical="center" shrinkToFit="1" readingOrder="1"/>
    </xf>
    <xf numFmtId="0" fontId="14" fillId="6" borderId="86" xfId="1" applyFont="1" applyFill="1" applyBorder="1" applyAlignment="1">
      <alignment horizontal="center" vertical="center"/>
    </xf>
    <xf numFmtId="0" fontId="3" fillId="4" borderId="129" xfId="1" applyFont="1" applyFill="1" applyBorder="1" applyAlignment="1">
      <alignment horizontal="center" vertical="center" shrinkToFit="1" readingOrder="1"/>
    </xf>
    <xf numFmtId="0" fontId="3" fillId="4" borderId="130" xfId="1" applyFont="1" applyFill="1" applyBorder="1" applyAlignment="1">
      <alignment horizontal="center" vertical="center" shrinkToFit="1" readingOrder="1"/>
    </xf>
    <xf numFmtId="0" fontId="14" fillId="11" borderId="134" xfId="1" applyFont="1" applyFill="1" applyBorder="1" applyAlignment="1">
      <alignment horizontal="center" vertical="center"/>
    </xf>
    <xf numFmtId="0" fontId="14" fillId="11" borderId="135" xfId="1" applyFont="1" applyFill="1" applyBorder="1" applyAlignment="1">
      <alignment horizontal="center" vertical="center"/>
    </xf>
    <xf numFmtId="0" fontId="18" fillId="11" borderId="136" xfId="1" applyFont="1" applyFill="1" applyBorder="1" applyAlignment="1">
      <alignment horizontal="center" vertical="center"/>
    </xf>
    <xf numFmtId="0" fontId="14" fillId="11" borderId="137" xfId="1" applyFont="1" applyFill="1" applyBorder="1" applyAlignment="1">
      <alignment horizontal="center" vertical="center"/>
    </xf>
    <xf numFmtId="0" fontId="14" fillId="11" borderId="138" xfId="1" applyFont="1" applyFill="1" applyBorder="1" applyAlignment="1">
      <alignment horizontal="center" vertical="center"/>
    </xf>
    <xf numFmtId="0" fontId="14" fillId="11" borderId="139" xfId="1" applyFont="1" applyFill="1" applyBorder="1" applyAlignment="1">
      <alignment horizontal="center" vertical="center"/>
    </xf>
    <xf numFmtId="0" fontId="18" fillId="11" borderId="140" xfId="1" applyFont="1" applyFill="1" applyBorder="1" applyAlignment="1">
      <alignment horizontal="center" vertical="center"/>
    </xf>
    <xf numFmtId="0" fontId="18" fillId="11" borderId="141" xfId="1" applyFont="1" applyFill="1" applyBorder="1" applyAlignment="1">
      <alignment horizontal="center" vertical="center"/>
    </xf>
    <xf numFmtId="0" fontId="14" fillId="10" borderId="107" xfId="1" applyFont="1" applyFill="1" applyBorder="1" applyAlignment="1">
      <alignment horizontal="center" vertical="center"/>
    </xf>
    <xf numFmtId="2" fontId="30" fillId="18" borderId="106" xfId="0" applyNumberFormat="1" applyFont="1" applyFill="1" applyBorder="1" applyAlignment="1">
      <alignment horizontal="center" vertical="center" readingOrder="1"/>
    </xf>
    <xf numFmtId="0" fontId="42" fillId="18" borderId="11" xfId="0" applyFont="1" applyFill="1" applyBorder="1" applyAlignment="1">
      <alignment horizontal="center" vertical="center" readingOrder="2"/>
    </xf>
    <xf numFmtId="0" fontId="32" fillId="4" borderId="44" xfId="2" applyFont="1" applyFill="1" applyBorder="1" applyAlignment="1">
      <alignment horizontal="center" vertical="center" textRotation="90" readingOrder="1"/>
    </xf>
    <xf numFmtId="0" fontId="32" fillId="4" borderId="142" xfId="2" applyFont="1" applyFill="1" applyBorder="1" applyAlignment="1">
      <alignment horizontal="center" vertical="center" textRotation="90" readingOrder="1"/>
    </xf>
    <xf numFmtId="0" fontId="14" fillId="6" borderId="147" xfId="1" applyFont="1" applyFill="1" applyBorder="1" applyAlignment="1">
      <alignment horizontal="center" vertical="center"/>
    </xf>
    <xf numFmtId="0" fontId="18" fillId="6" borderId="148" xfId="1" applyFont="1" applyFill="1" applyBorder="1" applyAlignment="1">
      <alignment horizontal="center" vertical="center"/>
    </xf>
    <xf numFmtId="0" fontId="18" fillId="11" borderId="148" xfId="1" applyFont="1" applyFill="1" applyBorder="1" applyAlignment="1">
      <alignment horizontal="center" vertical="center"/>
    </xf>
    <xf numFmtId="0" fontId="30" fillId="18" borderId="143" xfId="0" applyFont="1" applyFill="1" applyBorder="1" applyAlignment="1">
      <alignment horizontal="center" vertical="center" readingOrder="1"/>
    </xf>
    <xf numFmtId="0" fontId="44" fillId="18" borderId="92" xfId="1" applyFont="1" applyFill="1" applyBorder="1" applyAlignment="1">
      <alignment horizontal="center" vertical="center" wrapText="1" shrinkToFit="1" readingOrder="1"/>
    </xf>
    <xf numFmtId="0" fontId="45" fillId="0" borderId="0" xfId="0" applyFont="1"/>
    <xf numFmtId="0" fontId="2" fillId="0" borderId="149" xfId="0" applyFont="1" applyFill="1" applyBorder="1" applyAlignment="1">
      <alignment horizontal="center" vertical="center" wrapText="1" readingOrder="2"/>
    </xf>
    <xf numFmtId="0" fontId="2" fillId="23" borderId="149" xfId="0" applyFont="1" applyFill="1" applyBorder="1" applyAlignment="1">
      <alignment horizontal="center" vertical="center" wrapText="1" readingOrder="2"/>
    </xf>
    <xf numFmtId="0" fontId="48" fillId="2" borderId="149" xfId="0" applyFont="1" applyFill="1" applyBorder="1" applyAlignment="1">
      <alignment horizontal="center" vertical="center" wrapText="1"/>
    </xf>
    <xf numFmtId="0" fontId="49" fillId="21" borderId="149" xfId="0" applyFont="1" applyFill="1" applyBorder="1" applyAlignment="1">
      <alignment horizontal="center" vertical="center" textRotation="90"/>
    </xf>
    <xf numFmtId="0" fontId="50" fillId="21" borderId="149" xfId="0" applyFont="1" applyFill="1" applyBorder="1" applyAlignment="1">
      <alignment horizontal="center" vertical="center" textRotation="90"/>
    </xf>
    <xf numFmtId="0" fontId="3" fillId="23" borderId="149" xfId="0" applyFont="1" applyFill="1" applyBorder="1" applyAlignment="1">
      <alignment horizontal="center" vertical="center" wrapText="1" readingOrder="2"/>
    </xf>
    <xf numFmtId="0" fontId="51" fillId="24" borderId="149" xfId="0" applyNumberFormat="1" applyFont="1" applyFill="1" applyBorder="1" applyAlignment="1">
      <alignment horizontal="center" vertical="center" wrapText="1" readingOrder="1"/>
    </xf>
    <xf numFmtId="0" fontId="52" fillId="3" borderId="149" xfId="0" applyFont="1" applyFill="1" applyBorder="1" applyAlignment="1">
      <alignment horizontal="center" vertical="center"/>
    </xf>
    <xf numFmtId="0" fontId="53" fillId="0" borderId="149" xfId="0" applyFont="1" applyFill="1" applyBorder="1" applyAlignment="1">
      <alignment horizontal="center" vertical="center" wrapText="1"/>
    </xf>
    <xf numFmtId="0" fontId="56" fillId="0" borderId="149" xfId="0" applyFont="1" applyFill="1" applyBorder="1" applyAlignment="1">
      <alignment horizontal="center" vertical="center" wrapText="1"/>
    </xf>
    <xf numFmtId="0" fontId="61" fillId="26" borderId="149" xfId="0" applyFont="1" applyFill="1" applyBorder="1" applyAlignment="1">
      <alignment horizontal="center" vertical="center"/>
    </xf>
    <xf numFmtId="0" fontId="62" fillId="0" borderId="149" xfId="0" applyFont="1" applyFill="1" applyBorder="1" applyAlignment="1">
      <alignment horizontal="center" vertical="center" wrapText="1"/>
    </xf>
    <xf numFmtId="0" fontId="64" fillId="0" borderId="149" xfId="0" applyFont="1" applyFill="1" applyBorder="1" applyAlignment="1">
      <alignment horizontal="center" vertical="center" wrapText="1"/>
    </xf>
    <xf numFmtId="0" fontId="51" fillId="23" borderId="149" xfId="0" applyNumberFormat="1" applyFont="1" applyFill="1" applyBorder="1" applyAlignment="1">
      <alignment horizontal="center" vertical="center" wrapText="1" readingOrder="1"/>
    </xf>
    <xf numFmtId="0" fontId="61" fillId="23" borderId="149" xfId="0" applyFont="1" applyFill="1" applyBorder="1" applyAlignment="1">
      <alignment horizontal="center" vertical="center"/>
    </xf>
    <xf numFmtId="0" fontId="69" fillId="0" borderId="149" xfId="0" applyFont="1" applyFill="1" applyBorder="1" applyAlignment="1">
      <alignment horizontal="center" vertical="center" wrapText="1"/>
    </xf>
    <xf numFmtId="0" fontId="43" fillId="27" borderId="149" xfId="0" applyFont="1" applyFill="1" applyBorder="1" applyAlignment="1">
      <alignment horizontal="center" vertical="center"/>
    </xf>
    <xf numFmtId="0" fontId="72" fillId="0" borderId="0" xfId="0" applyFont="1" applyAlignment="1">
      <alignment horizontal="center" vertical="center"/>
    </xf>
    <xf numFmtId="0" fontId="73" fillId="28" borderId="149" xfId="0" applyFont="1" applyFill="1" applyBorder="1" applyAlignment="1">
      <alignment horizontal="center" vertical="center"/>
    </xf>
    <xf numFmtId="2" fontId="1" fillId="0" borderId="0" xfId="0" applyNumberFormat="1" applyFont="1" applyFill="1" applyBorder="1" applyAlignment="1">
      <alignment horizontal="center" vertical="center" wrapText="1" readingOrder="1"/>
    </xf>
    <xf numFmtId="0" fontId="3" fillId="29" borderId="129" xfId="1" applyFont="1" applyFill="1" applyBorder="1" applyAlignment="1">
      <alignment horizontal="center" vertical="center" shrinkToFit="1" readingOrder="1"/>
    </xf>
    <xf numFmtId="0" fontId="3" fillId="29" borderId="128" xfId="1" applyFont="1" applyFill="1" applyBorder="1" applyAlignment="1">
      <alignment horizontal="center" vertical="center" shrinkToFit="1" readingOrder="1"/>
    </xf>
    <xf numFmtId="0" fontId="31" fillId="29" borderId="34" xfId="2" applyFont="1" applyFill="1" applyBorder="1" applyAlignment="1">
      <alignment horizontal="center" vertical="center" wrapText="1" readingOrder="1"/>
    </xf>
    <xf numFmtId="0" fontId="3" fillId="29" borderId="35" xfId="2" applyFont="1" applyFill="1" applyBorder="1" applyAlignment="1">
      <alignment horizontal="center" vertical="center" wrapText="1" readingOrder="1"/>
    </xf>
    <xf numFmtId="0" fontId="32" fillId="30" borderId="125" xfId="2" applyFont="1" applyFill="1" applyBorder="1" applyAlignment="1">
      <alignment horizontal="center" vertical="center" textRotation="90" readingOrder="1"/>
    </xf>
    <xf numFmtId="0" fontId="31" fillId="30" borderId="34" xfId="2" applyFont="1" applyFill="1" applyBorder="1" applyAlignment="1">
      <alignment horizontal="center" vertical="center" wrapText="1" readingOrder="1"/>
    </xf>
    <xf numFmtId="0" fontId="3" fillId="30" borderId="150" xfId="2" applyFont="1" applyFill="1" applyBorder="1" applyAlignment="1">
      <alignment horizontal="center" vertical="center" wrapText="1" readingOrder="1"/>
    </xf>
    <xf numFmtId="0" fontId="3" fillId="4" borderId="150" xfId="2" applyFont="1" applyFill="1" applyBorder="1" applyAlignment="1">
      <alignment horizontal="center" vertical="center" wrapText="1" readingOrder="1"/>
    </xf>
    <xf numFmtId="0" fontId="4" fillId="14" borderId="4" xfId="0" applyFont="1" applyFill="1" applyBorder="1" applyAlignment="1">
      <alignment horizontal="center" vertical="center" textRotation="90"/>
    </xf>
    <xf numFmtId="0" fontId="3" fillId="4" borderId="159" xfId="1" applyFont="1" applyFill="1" applyBorder="1" applyAlignment="1">
      <alignment horizontal="center" vertical="center" shrinkToFit="1" readingOrder="1"/>
    </xf>
    <xf numFmtId="0" fontId="3" fillId="4" borderId="160" xfId="1" applyFont="1" applyFill="1" applyBorder="1" applyAlignment="1">
      <alignment horizontal="center" vertical="center" shrinkToFit="1" readingOrder="1"/>
    </xf>
    <xf numFmtId="0" fontId="53" fillId="0" borderId="161" xfId="0" applyFont="1" applyFill="1" applyBorder="1" applyAlignment="1">
      <alignment horizontal="center" vertical="center" wrapText="1"/>
    </xf>
    <xf numFmtId="0" fontId="56" fillId="0" borderId="161" xfId="0" applyFont="1" applyFill="1" applyBorder="1" applyAlignment="1">
      <alignment horizontal="center" vertical="center" wrapText="1"/>
    </xf>
    <xf numFmtId="0" fontId="3" fillId="4" borderId="162" xfId="1" applyFont="1" applyFill="1" applyBorder="1" applyAlignment="1">
      <alignment horizontal="center" vertical="center" shrinkToFit="1" readingOrder="1"/>
    </xf>
    <xf numFmtId="2" fontId="9" fillId="18" borderId="163" xfId="1" applyNumberFormat="1" applyFont="1" applyFill="1" applyBorder="1" applyAlignment="1">
      <alignment horizontal="center" vertical="center" shrinkToFit="1" readingOrder="1"/>
    </xf>
    <xf numFmtId="0" fontId="31" fillId="4" borderId="164" xfId="2" applyFont="1" applyFill="1" applyBorder="1" applyAlignment="1">
      <alignment horizontal="center" vertical="center" wrapText="1" readingOrder="1"/>
    </xf>
    <xf numFmtId="0" fontId="3" fillId="4" borderId="165" xfId="2" applyFont="1" applyFill="1" applyBorder="1" applyAlignment="1">
      <alignment horizontal="center" vertical="center" wrapText="1" readingOrder="1"/>
    </xf>
    <xf numFmtId="0" fontId="23" fillId="18" borderId="166" xfId="1" applyFont="1" applyFill="1" applyBorder="1" applyAlignment="1">
      <alignment horizontal="center" vertical="center" wrapText="1" shrinkToFit="1" readingOrder="2"/>
    </xf>
    <xf numFmtId="0" fontId="3" fillId="4" borderId="167" xfId="1" applyFont="1" applyFill="1" applyBorder="1" applyAlignment="1">
      <alignment horizontal="center" vertical="center" shrinkToFit="1" readingOrder="1"/>
    </xf>
    <xf numFmtId="0" fontId="30" fillId="18" borderId="168" xfId="0" applyFont="1" applyFill="1" applyBorder="1" applyAlignment="1">
      <alignment horizontal="center" vertical="center" readingOrder="1"/>
    </xf>
    <xf numFmtId="0" fontId="32" fillId="4" borderId="169" xfId="2" applyFont="1" applyFill="1" applyBorder="1" applyAlignment="1">
      <alignment horizontal="center" vertical="center" textRotation="90" readingOrder="1"/>
    </xf>
    <xf numFmtId="0" fontId="12" fillId="0" borderId="167" xfId="2" applyFont="1" applyBorder="1" applyAlignment="1">
      <alignment horizontal="center" vertical="center" readingOrder="1"/>
    </xf>
    <xf numFmtId="0" fontId="12" fillId="0" borderId="164" xfId="2" applyFont="1" applyBorder="1" applyAlignment="1">
      <alignment horizontal="center" vertical="center" readingOrder="1"/>
    </xf>
    <xf numFmtId="0" fontId="12" fillId="4" borderId="164" xfId="1" applyFont="1" applyFill="1" applyBorder="1" applyAlignment="1">
      <alignment horizontal="center" vertical="center" wrapText="1" shrinkToFit="1" readingOrder="1"/>
    </xf>
    <xf numFmtId="2" fontId="30" fillId="18" borderId="164" xfId="0" applyNumberFormat="1" applyFont="1" applyFill="1" applyBorder="1" applyAlignment="1">
      <alignment horizontal="center" vertical="center" readingOrder="1"/>
    </xf>
    <xf numFmtId="0" fontId="42" fillId="18" borderId="165" xfId="0" applyFont="1" applyFill="1" applyBorder="1" applyAlignment="1">
      <alignment horizontal="center" vertical="center" readingOrder="2"/>
    </xf>
    <xf numFmtId="0" fontId="14" fillId="10" borderId="170" xfId="1" applyFont="1" applyFill="1" applyBorder="1" applyAlignment="1">
      <alignment horizontal="center" vertical="center"/>
    </xf>
    <xf numFmtId="0" fontId="3" fillId="4" borderId="171" xfId="1" applyFont="1" applyFill="1" applyBorder="1" applyAlignment="1">
      <alignment horizontal="center" vertical="center" shrinkToFit="1" readingOrder="1"/>
    </xf>
    <xf numFmtId="0" fontId="3" fillId="4" borderId="172" xfId="1" applyFont="1" applyFill="1" applyBorder="1" applyAlignment="1">
      <alignment horizontal="center" vertical="center" shrinkToFit="1" readingOrder="1"/>
    </xf>
    <xf numFmtId="0" fontId="31" fillId="4" borderId="173" xfId="2" applyFont="1" applyFill="1" applyBorder="1" applyAlignment="1">
      <alignment horizontal="center" vertical="center" wrapText="1" readingOrder="1"/>
    </xf>
    <xf numFmtId="0" fontId="3" fillId="4" borderId="174" xfId="2" applyFont="1" applyFill="1" applyBorder="1" applyAlignment="1">
      <alignment horizontal="center" vertical="center" wrapText="1" readingOrder="1"/>
    </xf>
    <xf numFmtId="0" fontId="53" fillId="0" borderId="175" xfId="0" applyFont="1" applyFill="1" applyBorder="1" applyAlignment="1">
      <alignment horizontal="center" vertical="center" wrapText="1"/>
    </xf>
    <xf numFmtId="0" fontId="56" fillId="0" borderId="175" xfId="0" applyFont="1" applyFill="1" applyBorder="1" applyAlignment="1">
      <alignment horizontal="center" vertical="center" wrapText="1"/>
    </xf>
    <xf numFmtId="0" fontId="3" fillId="4" borderId="176" xfId="1" applyFont="1" applyFill="1" applyBorder="1" applyAlignment="1">
      <alignment horizontal="center" vertical="center" shrinkToFit="1" readingOrder="1"/>
    </xf>
    <xf numFmtId="2" fontId="9" fillId="18" borderId="177" xfId="1" applyNumberFormat="1" applyFont="1" applyFill="1" applyBorder="1" applyAlignment="1">
      <alignment horizontal="center" vertical="center" shrinkToFit="1" readingOrder="1"/>
    </xf>
    <xf numFmtId="0" fontId="23" fillId="18" borderId="178" xfId="1" applyFont="1" applyFill="1" applyBorder="1" applyAlignment="1">
      <alignment horizontal="center" vertical="center" wrapText="1" shrinkToFit="1" readingOrder="2"/>
    </xf>
    <xf numFmtId="0" fontId="3" fillId="4" borderId="179" xfId="1" applyFont="1" applyFill="1" applyBorder="1" applyAlignment="1">
      <alignment horizontal="center" vertical="center" shrinkToFit="1" readingOrder="1"/>
    </xf>
    <xf numFmtId="0" fontId="30" fillId="18" borderId="180" xfId="0" applyFont="1" applyFill="1" applyBorder="1" applyAlignment="1">
      <alignment horizontal="center" vertical="center" readingOrder="1"/>
    </xf>
    <xf numFmtId="0" fontId="32" fillId="4" borderId="181" xfId="2" applyFont="1" applyFill="1" applyBorder="1" applyAlignment="1">
      <alignment horizontal="center" vertical="center" textRotation="90" readingOrder="1"/>
    </xf>
    <xf numFmtId="0" fontId="32" fillId="4" borderId="173" xfId="1" applyFont="1" applyFill="1" applyBorder="1" applyAlignment="1">
      <alignment horizontal="center" vertical="center" wrapText="1" shrinkToFit="1" readingOrder="1"/>
    </xf>
    <xf numFmtId="0" fontId="34" fillId="19" borderId="182" xfId="0" applyFont="1" applyFill="1" applyBorder="1" applyAlignment="1">
      <alignment horizontal="center" vertical="center" readingOrder="1"/>
    </xf>
    <xf numFmtId="0" fontId="32" fillId="4" borderId="183" xfId="2" applyFont="1" applyFill="1" applyBorder="1" applyAlignment="1">
      <alignment horizontal="center" vertical="center" textRotation="90" readingOrder="1"/>
    </xf>
    <xf numFmtId="0" fontId="32" fillId="4" borderId="184" xfId="1" applyFont="1" applyFill="1" applyBorder="1" applyAlignment="1">
      <alignment horizontal="center" vertical="center" wrapText="1" shrinkToFit="1" readingOrder="1"/>
    </xf>
    <xf numFmtId="0" fontId="36" fillId="19" borderId="185" xfId="0" applyFont="1" applyFill="1" applyBorder="1" applyAlignment="1">
      <alignment horizontal="center" vertical="center" readingOrder="1"/>
    </xf>
    <xf numFmtId="0" fontId="12" fillId="0" borderId="179" xfId="2" applyFont="1" applyBorder="1" applyAlignment="1">
      <alignment horizontal="center" vertical="center" readingOrder="1"/>
    </xf>
    <xf numFmtId="0" fontId="12" fillId="0" borderId="173" xfId="2" applyFont="1" applyBorder="1" applyAlignment="1">
      <alignment horizontal="center" vertical="center" readingOrder="1"/>
    </xf>
    <xf numFmtId="0" fontId="12" fillId="4" borderId="173" xfId="1" applyFont="1" applyFill="1" applyBorder="1" applyAlignment="1">
      <alignment horizontal="center" vertical="center" wrapText="1" shrinkToFit="1" readingOrder="1"/>
    </xf>
    <xf numFmtId="2" fontId="30" fillId="18" borderId="173" xfId="0" applyNumberFormat="1" applyFont="1" applyFill="1" applyBorder="1" applyAlignment="1">
      <alignment horizontal="center" vertical="center" readingOrder="1"/>
    </xf>
    <xf numFmtId="0" fontId="42" fillId="18" borderId="174" xfId="0" applyFont="1" applyFill="1" applyBorder="1" applyAlignment="1">
      <alignment horizontal="center" vertical="center" readingOrder="2"/>
    </xf>
    <xf numFmtId="0" fontId="14" fillId="10" borderId="186" xfId="1" applyFont="1" applyFill="1" applyBorder="1" applyAlignment="1">
      <alignment horizontal="center" vertical="center"/>
    </xf>
    <xf numFmtId="0" fontId="23" fillId="18" borderId="187" xfId="1" applyFont="1" applyFill="1" applyBorder="1" applyAlignment="1">
      <alignment horizontal="center" vertical="center" wrapText="1" shrinkToFit="1" readingOrder="2"/>
    </xf>
    <xf numFmtId="0" fontId="3" fillId="4" borderId="188" xfId="1" applyFont="1" applyFill="1" applyBorder="1" applyAlignment="1">
      <alignment horizontal="center" vertical="center" shrinkToFit="1" readingOrder="1"/>
    </xf>
    <xf numFmtId="0" fontId="30" fillId="18" borderId="189" xfId="0" applyFont="1" applyFill="1" applyBorder="1" applyAlignment="1">
      <alignment horizontal="center" vertical="center" readingOrder="1"/>
    </xf>
    <xf numFmtId="0" fontId="32" fillId="4" borderId="190" xfId="2" applyFont="1" applyFill="1" applyBorder="1" applyAlignment="1">
      <alignment horizontal="center" vertical="center" textRotation="90" readingOrder="1"/>
    </xf>
    <xf numFmtId="0" fontId="32" fillId="4" borderId="191" xfId="1" applyFont="1" applyFill="1" applyBorder="1" applyAlignment="1">
      <alignment horizontal="center" vertical="center" wrapText="1" shrinkToFit="1" readingOrder="1"/>
    </xf>
    <xf numFmtId="0" fontId="12" fillId="0" borderId="188" xfId="2" applyFont="1" applyBorder="1" applyAlignment="1">
      <alignment horizontal="center" vertical="center" readingOrder="1"/>
    </xf>
    <xf numFmtId="0" fontId="12" fillId="0" borderId="191" xfId="2" applyFont="1" applyBorder="1" applyAlignment="1">
      <alignment horizontal="center" vertical="center" readingOrder="1"/>
    </xf>
    <xf numFmtId="0" fontId="12" fillId="4" borderId="191" xfId="1" applyFont="1" applyFill="1" applyBorder="1" applyAlignment="1">
      <alignment horizontal="center" vertical="center" wrapText="1" shrinkToFit="1" readingOrder="1"/>
    </xf>
    <xf numFmtId="2" fontId="30" fillId="18" borderId="191" xfId="0" applyNumberFormat="1" applyFont="1" applyFill="1" applyBorder="1" applyAlignment="1">
      <alignment horizontal="center" vertical="center" readingOrder="1"/>
    </xf>
    <xf numFmtId="0" fontId="42" fillId="18" borderId="192" xfId="0" applyFont="1" applyFill="1" applyBorder="1" applyAlignment="1">
      <alignment horizontal="center" vertical="center" readingOrder="2"/>
    </xf>
    <xf numFmtId="0" fontId="14" fillId="10" borderId="193" xfId="1" applyFont="1" applyFill="1" applyBorder="1" applyAlignment="1">
      <alignment horizontal="center" vertical="center"/>
    </xf>
    <xf numFmtId="0" fontId="3" fillId="4" borderId="196" xfId="1" applyFont="1" applyFill="1" applyBorder="1" applyAlignment="1">
      <alignment horizontal="center" vertical="center" shrinkToFit="1" readingOrder="1"/>
    </xf>
    <xf numFmtId="0" fontId="3" fillId="4" borderId="197" xfId="1" applyFont="1" applyFill="1" applyBorder="1" applyAlignment="1">
      <alignment horizontal="center" vertical="center" shrinkToFit="1" readingOrder="1"/>
    </xf>
    <xf numFmtId="0" fontId="31" fillId="4" borderId="198" xfId="2" applyFont="1" applyFill="1" applyBorder="1" applyAlignment="1">
      <alignment horizontal="center" vertical="center" wrapText="1" readingOrder="1"/>
    </xf>
    <xf numFmtId="0" fontId="3" fillId="4" borderId="199" xfId="2" applyFont="1" applyFill="1" applyBorder="1" applyAlignment="1">
      <alignment horizontal="center" vertical="center" wrapText="1" readingOrder="1"/>
    </xf>
    <xf numFmtId="0" fontId="43" fillId="5" borderId="92" xfId="0" applyFont="1" applyFill="1" applyBorder="1" applyAlignment="1">
      <alignment horizontal="center" vertical="center" textRotation="90" wrapText="1"/>
    </xf>
    <xf numFmtId="0" fontId="5" fillId="28" borderId="200" xfId="2" applyFont="1" applyFill="1" applyBorder="1" applyAlignment="1">
      <alignment horizontal="center" vertical="center" wrapText="1" readingOrder="1"/>
    </xf>
    <xf numFmtId="0" fontId="5" fillId="28" borderId="201" xfId="2" applyFont="1" applyFill="1" applyBorder="1" applyAlignment="1">
      <alignment horizontal="center" vertical="center" wrapText="1" readingOrder="1"/>
    </xf>
    <xf numFmtId="0" fontId="5" fillId="28" borderId="202" xfId="2" applyFont="1" applyFill="1" applyBorder="1" applyAlignment="1">
      <alignment horizontal="center" vertical="center" wrapText="1" readingOrder="1"/>
    </xf>
    <xf numFmtId="0" fontId="5" fillId="28" borderId="194" xfId="2" applyFont="1" applyFill="1" applyBorder="1" applyAlignment="1">
      <alignment horizontal="center" vertical="center" wrapText="1" readingOrder="1"/>
    </xf>
    <xf numFmtId="0" fontId="5" fillId="28" borderId="0" xfId="2" applyFont="1" applyFill="1" applyBorder="1" applyAlignment="1">
      <alignment horizontal="center" vertical="center" wrapText="1" readingOrder="1"/>
    </xf>
    <xf numFmtId="0" fontId="5" fillId="28" borderId="195" xfId="2" applyFont="1" applyFill="1" applyBorder="1" applyAlignment="1">
      <alignment horizontal="center" vertical="center" wrapText="1" readingOrder="1"/>
    </xf>
    <xf numFmtId="0" fontId="5" fillId="28" borderId="89" xfId="2" applyFont="1" applyFill="1" applyBorder="1" applyAlignment="1">
      <alignment horizontal="center" vertical="center" wrapText="1" readingOrder="1"/>
    </xf>
    <xf numFmtId="0" fontId="5" fillId="28" borderId="71" xfId="2" applyFont="1" applyFill="1" applyBorder="1" applyAlignment="1">
      <alignment horizontal="center" vertical="center" wrapText="1" readingOrder="1"/>
    </xf>
    <xf numFmtId="0" fontId="5" fillId="28" borderId="88" xfId="2" applyFont="1" applyFill="1" applyBorder="1" applyAlignment="1">
      <alignment horizontal="center" vertical="center" wrapText="1" readingOrder="1"/>
    </xf>
    <xf numFmtId="0" fontId="27" fillId="13" borderId="92" xfId="0" applyFont="1" applyFill="1" applyBorder="1" applyAlignment="1">
      <alignment horizontal="center" vertical="center" textRotation="90"/>
    </xf>
    <xf numFmtId="0" fontId="26" fillId="2" borderId="93" xfId="1" applyFont="1" applyFill="1" applyBorder="1" applyAlignment="1">
      <alignment horizontal="center" vertical="center" wrapText="1"/>
    </xf>
    <xf numFmtId="0" fontId="26" fillId="2" borderId="95" xfId="1" applyFont="1" applyFill="1" applyBorder="1" applyAlignment="1">
      <alignment horizontal="center" vertical="center" wrapText="1"/>
    </xf>
    <xf numFmtId="0" fontId="26" fillId="2" borderId="94" xfId="1" applyFont="1" applyFill="1" applyBorder="1" applyAlignment="1">
      <alignment horizontal="center" vertical="center" wrapText="1"/>
    </xf>
    <xf numFmtId="0" fontId="25" fillId="12" borderId="92" xfId="1" applyFont="1" applyFill="1" applyBorder="1" applyAlignment="1">
      <alignment horizontal="center" vertical="center"/>
    </xf>
    <xf numFmtId="0" fontId="7" fillId="14" borderId="92" xfId="0" applyFont="1" applyFill="1" applyBorder="1" applyAlignment="1">
      <alignment horizontal="center" vertical="center" wrapText="1"/>
    </xf>
    <xf numFmtId="0" fontId="9" fillId="15" borderId="92" xfId="0" applyFont="1" applyFill="1" applyBorder="1" applyAlignment="1">
      <alignment horizontal="center" vertical="center" textRotation="90"/>
    </xf>
    <xf numFmtId="0" fontId="24" fillId="16" borderId="92" xfId="0" applyFont="1" applyFill="1" applyBorder="1" applyAlignment="1">
      <alignment horizontal="center" vertical="center" textRotation="90"/>
    </xf>
    <xf numFmtId="0" fontId="13" fillId="6" borderId="41" xfId="1" applyFont="1" applyFill="1" applyBorder="1" applyAlignment="1">
      <alignment horizontal="center" vertical="center" textRotation="90"/>
    </xf>
    <xf numFmtId="0" fontId="13" fillId="6" borderId="54" xfId="1" applyFont="1" applyFill="1" applyBorder="1" applyAlignment="1">
      <alignment horizontal="center" vertical="center" textRotation="90"/>
    </xf>
    <xf numFmtId="0" fontId="13" fillId="6" borderId="44" xfId="1" applyFont="1" applyFill="1" applyBorder="1" applyAlignment="1">
      <alignment horizontal="center" vertical="center" textRotation="90"/>
    </xf>
    <xf numFmtId="0" fontId="13" fillId="6" borderId="60" xfId="1" applyFont="1" applyFill="1" applyBorder="1" applyAlignment="1">
      <alignment horizontal="center" vertical="center" textRotation="90"/>
    </xf>
    <xf numFmtId="0" fontId="13" fillId="6" borderId="34" xfId="1" applyFont="1" applyFill="1" applyBorder="1" applyAlignment="1">
      <alignment horizontal="center" vertical="center" textRotation="90"/>
    </xf>
    <xf numFmtId="0" fontId="13" fillId="6" borderId="47" xfId="1" applyFont="1" applyFill="1" applyBorder="1" applyAlignment="1">
      <alignment horizontal="center" vertical="center" textRotation="90"/>
    </xf>
    <xf numFmtId="0" fontId="13" fillId="6" borderId="38" xfId="1" applyFont="1" applyFill="1" applyBorder="1" applyAlignment="1">
      <alignment horizontal="center" vertical="center" textRotation="90"/>
    </xf>
    <xf numFmtId="0" fontId="13" fillId="6" borderId="51" xfId="1" applyFont="1" applyFill="1" applyBorder="1" applyAlignment="1">
      <alignment horizontal="center" vertical="center" textRotation="90"/>
    </xf>
    <xf numFmtId="0" fontId="13" fillId="6" borderId="100" xfId="1" applyFont="1" applyFill="1" applyBorder="1" applyAlignment="1">
      <alignment horizontal="center" vertical="center" textRotation="90"/>
    </xf>
    <xf numFmtId="0" fontId="13" fillId="6" borderId="102" xfId="1" applyFont="1" applyFill="1" applyBorder="1" applyAlignment="1">
      <alignment horizontal="center" vertical="center" textRotation="90"/>
    </xf>
    <xf numFmtId="0" fontId="1" fillId="6" borderId="44" xfId="1" applyFont="1" applyFill="1" applyBorder="1" applyAlignment="1">
      <alignment horizontal="center" vertical="center" textRotation="90" wrapText="1"/>
    </xf>
    <xf numFmtId="0" fontId="1" fillId="6" borderId="60" xfId="1" applyFont="1" applyFill="1" applyBorder="1" applyAlignment="1">
      <alignment horizontal="center" vertical="center" textRotation="90" wrapText="1"/>
    </xf>
    <xf numFmtId="0" fontId="1" fillId="6" borderId="34" xfId="1" applyFont="1" applyFill="1" applyBorder="1" applyAlignment="1">
      <alignment horizontal="center" vertical="center" textRotation="90" wrapText="1"/>
    </xf>
    <xf numFmtId="0" fontId="1" fillId="6" borderId="47" xfId="1" applyFont="1" applyFill="1" applyBorder="1" applyAlignment="1">
      <alignment horizontal="center" vertical="center" textRotation="90" wrapText="1"/>
    </xf>
    <xf numFmtId="0" fontId="14" fillId="6" borderId="34" xfId="1" applyFont="1" applyFill="1" applyBorder="1" applyAlignment="1">
      <alignment horizontal="center" vertical="center" wrapText="1"/>
    </xf>
    <xf numFmtId="0" fontId="14" fillId="0" borderId="47" xfId="1" applyFont="1" applyFill="1" applyBorder="1" applyAlignment="1">
      <alignment wrapText="1"/>
    </xf>
    <xf numFmtId="0" fontId="11" fillId="6" borderId="35" xfId="1" applyFont="1" applyFill="1" applyBorder="1" applyAlignment="1">
      <alignment horizontal="center" vertical="center" wrapText="1"/>
    </xf>
    <xf numFmtId="0" fontId="11" fillId="0" borderId="48" xfId="1" applyFont="1" applyFill="1" applyBorder="1" applyAlignment="1">
      <alignment wrapText="1"/>
    </xf>
    <xf numFmtId="0" fontId="1" fillId="6" borderId="41" xfId="1" applyFont="1" applyFill="1" applyBorder="1" applyAlignment="1">
      <alignment horizontal="center" vertical="center" textRotation="90" wrapText="1"/>
    </xf>
    <xf numFmtId="0" fontId="1" fillId="6" borderId="54" xfId="1" applyFont="1" applyFill="1" applyBorder="1" applyAlignment="1">
      <alignment horizontal="center" vertical="center" textRotation="90" wrapText="1"/>
    </xf>
    <xf numFmtId="0" fontId="1" fillId="6" borderId="42" xfId="1" applyFont="1" applyFill="1" applyBorder="1" applyAlignment="1">
      <alignment horizontal="center" vertical="center" textRotation="90" wrapText="1"/>
    </xf>
    <xf numFmtId="0" fontId="1" fillId="6" borderId="55" xfId="1" applyFont="1" applyFill="1" applyBorder="1" applyAlignment="1">
      <alignment horizontal="center" vertical="center" textRotation="90" wrapText="1"/>
    </xf>
    <xf numFmtId="0" fontId="11" fillId="6" borderId="36" xfId="1" applyFont="1" applyFill="1" applyBorder="1" applyAlignment="1">
      <alignment horizontal="center" vertical="center" wrapText="1"/>
    </xf>
    <xf numFmtId="0" fontId="11" fillId="0" borderId="49" xfId="1" applyFont="1" applyFill="1" applyBorder="1" applyAlignment="1">
      <alignment wrapText="1"/>
    </xf>
    <xf numFmtId="0" fontId="1" fillId="6" borderId="43" xfId="1" applyFont="1" applyFill="1" applyBorder="1" applyAlignment="1">
      <alignment horizontal="center" vertical="center" textRotation="90" wrapText="1"/>
    </xf>
    <xf numFmtId="0" fontId="1" fillId="6" borderId="59" xfId="1" applyFont="1" applyFill="1" applyBorder="1" applyAlignment="1">
      <alignment horizontal="center" vertical="center" textRotation="90" wrapText="1"/>
    </xf>
    <xf numFmtId="0" fontId="1" fillId="6" borderId="45" xfId="1" applyFont="1" applyFill="1" applyBorder="1" applyAlignment="1">
      <alignment horizontal="center" vertical="center" textRotation="90" wrapText="1"/>
    </xf>
    <xf numFmtId="0" fontId="1" fillId="6" borderId="61" xfId="1" applyFont="1" applyFill="1" applyBorder="1" applyAlignment="1">
      <alignment horizontal="center" vertical="center" textRotation="90" wrapText="1"/>
    </xf>
    <xf numFmtId="0" fontId="8" fillId="6" borderId="97" xfId="1" applyFont="1" applyFill="1" applyBorder="1" applyAlignment="1">
      <alignment horizontal="center" vertical="center" wrapText="1"/>
    </xf>
    <xf numFmtId="0" fontId="8" fillId="6" borderId="18" xfId="1" applyFont="1" applyFill="1" applyBorder="1" applyAlignment="1">
      <alignment horizontal="center" vertical="center" wrapText="1"/>
    </xf>
    <xf numFmtId="0" fontId="8" fillId="6" borderId="19" xfId="1" applyFont="1" applyFill="1" applyBorder="1" applyAlignment="1">
      <alignment horizontal="center" vertical="center" wrapText="1"/>
    </xf>
    <xf numFmtId="0" fontId="2" fillId="9" borderId="5" xfId="1" applyFont="1" applyFill="1" applyBorder="1" applyAlignment="1">
      <alignment horizontal="center" vertical="center"/>
    </xf>
    <xf numFmtId="0" fontId="2" fillId="9" borderId="13" xfId="1" applyFont="1" applyFill="1" applyBorder="1" applyAlignment="1">
      <alignment horizontal="center" vertical="center"/>
    </xf>
    <xf numFmtId="0" fontId="2" fillId="9" borderId="32" xfId="1" applyFont="1" applyFill="1" applyBorder="1" applyAlignment="1">
      <alignment horizontal="center" vertical="center"/>
    </xf>
    <xf numFmtId="0" fontId="2" fillId="9" borderId="33" xfId="1" applyFont="1" applyFill="1" applyBorder="1" applyAlignment="1">
      <alignment horizontal="center" vertical="center"/>
    </xf>
    <xf numFmtId="0" fontId="8" fillId="6" borderId="5" xfId="1" applyFont="1" applyFill="1" applyBorder="1" applyAlignment="1">
      <alignment horizontal="center" vertical="center"/>
    </xf>
    <xf numFmtId="0" fontId="8" fillId="6" borderId="13" xfId="1" applyFont="1" applyFill="1" applyBorder="1" applyAlignment="1">
      <alignment horizontal="center" vertical="center"/>
    </xf>
    <xf numFmtId="0" fontId="8" fillId="6" borderId="32" xfId="1" applyFont="1" applyFill="1" applyBorder="1" applyAlignment="1">
      <alignment horizontal="center" vertical="center"/>
    </xf>
    <xf numFmtId="0" fontId="8" fillId="6" borderId="33" xfId="1" applyFont="1" applyFill="1" applyBorder="1" applyAlignment="1">
      <alignment horizontal="center" vertical="center"/>
    </xf>
    <xf numFmtId="0" fontId="3" fillId="8" borderId="6" xfId="1" applyFont="1" applyFill="1" applyBorder="1" applyAlignment="1">
      <alignment horizontal="center" vertical="center"/>
    </xf>
    <xf numFmtId="0" fontId="3" fillId="8" borderId="96" xfId="1" applyFont="1" applyFill="1" applyBorder="1" applyAlignment="1">
      <alignment horizontal="center" vertical="center"/>
    </xf>
    <xf numFmtId="0" fontId="9" fillId="6" borderId="7" xfId="1" applyFont="1" applyFill="1" applyBorder="1" applyAlignment="1">
      <alignment horizontal="center" vertical="center" wrapText="1"/>
    </xf>
    <xf numFmtId="0" fontId="9" fillId="6" borderId="27" xfId="1" applyFont="1" applyFill="1" applyBorder="1" applyAlignment="1">
      <alignment horizontal="center" vertical="center" wrapText="1"/>
    </xf>
    <xf numFmtId="0" fontId="9" fillId="6" borderId="56" xfId="1" applyFont="1" applyFill="1" applyBorder="1" applyAlignment="1">
      <alignment horizontal="center" vertical="center" wrapText="1"/>
    </xf>
    <xf numFmtId="0" fontId="11" fillId="6" borderId="34" xfId="1" applyFont="1" applyFill="1" applyBorder="1" applyAlignment="1">
      <alignment horizontal="center" vertical="center" wrapText="1"/>
    </xf>
    <xf numFmtId="0" fontId="11" fillId="0" borderId="47" xfId="1" applyFont="1" applyFill="1" applyBorder="1" applyAlignment="1">
      <alignment wrapText="1"/>
    </xf>
    <xf numFmtId="0" fontId="9" fillId="6" borderId="8" xfId="1" applyFont="1" applyFill="1" applyBorder="1" applyAlignment="1">
      <alignment horizontal="center" vertical="center" wrapText="1"/>
    </xf>
    <xf numFmtId="0" fontId="9" fillId="6" borderId="1" xfId="1" applyFont="1" applyFill="1" applyBorder="1" applyAlignment="1">
      <alignment horizontal="center" vertical="center" wrapText="1"/>
    </xf>
    <xf numFmtId="0" fontId="9" fillId="6" borderId="57" xfId="1" applyFont="1" applyFill="1" applyBorder="1" applyAlignment="1">
      <alignment horizontal="center" vertical="center" wrapText="1"/>
    </xf>
    <xf numFmtId="0" fontId="9" fillId="6" borderId="9" xfId="1" applyFont="1" applyFill="1" applyBorder="1" applyAlignment="1">
      <alignment horizontal="center" vertical="center" wrapText="1"/>
    </xf>
    <xf numFmtId="0" fontId="9" fillId="6" borderId="28" xfId="1" applyFont="1" applyFill="1" applyBorder="1" applyAlignment="1">
      <alignment horizontal="center" vertical="center" wrapText="1"/>
    </xf>
    <xf numFmtId="0" fontId="9" fillId="6" borderId="58" xfId="1" applyFont="1" applyFill="1" applyBorder="1" applyAlignment="1">
      <alignment horizontal="center" vertical="center" wrapText="1"/>
    </xf>
    <xf numFmtId="0" fontId="2" fillId="6" borderId="10" xfId="1" applyFont="1" applyFill="1" applyBorder="1" applyAlignment="1">
      <alignment horizontal="center" vertical="center" wrapText="1"/>
    </xf>
    <xf numFmtId="0" fontId="2" fillId="6" borderId="143" xfId="1" applyFont="1" applyFill="1" applyBorder="1" applyAlignment="1">
      <alignment horizontal="center" vertical="center" wrapText="1"/>
    </xf>
    <xf numFmtId="0" fontId="2" fillId="6" borderId="29" xfId="1" applyFont="1" applyFill="1" applyBorder="1" applyAlignment="1">
      <alignment horizontal="center" vertical="center" wrapText="1"/>
    </xf>
    <xf numFmtId="0" fontId="2" fillId="6" borderId="144" xfId="1" applyFont="1" applyFill="1" applyBorder="1" applyAlignment="1">
      <alignment horizontal="center" vertical="center" wrapText="1"/>
    </xf>
    <xf numFmtId="0" fontId="13" fillId="6" borderId="35" xfId="1" applyFont="1" applyFill="1" applyBorder="1" applyAlignment="1">
      <alignment horizontal="center" vertical="center" textRotation="90"/>
    </xf>
    <xf numFmtId="0" fontId="13" fillId="6" borderId="48" xfId="1" applyFont="1" applyFill="1" applyBorder="1" applyAlignment="1">
      <alignment horizontal="center" vertical="center" textRotation="90"/>
    </xf>
    <xf numFmtId="0" fontId="13" fillId="6" borderId="99" xfId="1" applyFont="1" applyFill="1" applyBorder="1" applyAlignment="1">
      <alignment horizontal="center" vertical="center" textRotation="90"/>
    </xf>
    <xf numFmtId="0" fontId="13" fillId="6" borderId="101" xfId="1" applyFont="1" applyFill="1" applyBorder="1" applyAlignment="1">
      <alignment horizontal="center" vertical="center" textRotation="90"/>
    </xf>
    <xf numFmtId="0" fontId="13" fillId="6" borderId="36" xfId="1" applyFont="1" applyFill="1" applyBorder="1" applyAlignment="1">
      <alignment horizontal="center" vertical="center" textRotation="90"/>
    </xf>
    <xf numFmtId="0" fontId="13" fillId="6" borderId="49" xfId="1" applyFont="1" applyFill="1" applyBorder="1" applyAlignment="1">
      <alignment horizontal="center" vertical="center" textRotation="90"/>
    </xf>
    <xf numFmtId="0" fontId="13" fillId="6" borderId="37" xfId="1" applyFont="1" applyFill="1" applyBorder="1" applyAlignment="1">
      <alignment horizontal="center" vertical="center" textRotation="90"/>
    </xf>
    <xf numFmtId="0" fontId="13" fillId="6" borderId="50" xfId="1" applyFont="1" applyFill="1" applyBorder="1" applyAlignment="1">
      <alignment horizontal="center" vertical="center" textRotation="90"/>
    </xf>
    <xf numFmtId="0" fontId="13" fillId="6" borderId="39" xfId="1" applyFont="1" applyFill="1" applyBorder="1" applyAlignment="1">
      <alignment horizontal="center" vertical="center" textRotation="90"/>
    </xf>
    <xf numFmtId="0" fontId="13" fillId="6" borderId="52" xfId="1" applyFont="1" applyFill="1" applyBorder="1" applyAlignment="1">
      <alignment horizontal="center" vertical="center" textRotation="90"/>
    </xf>
    <xf numFmtId="0" fontId="13" fillId="6" borderId="42" xfId="1" applyFont="1" applyFill="1" applyBorder="1" applyAlignment="1">
      <alignment horizontal="center" vertical="center" textRotation="90"/>
    </xf>
    <xf numFmtId="0" fontId="13" fillId="6" borderId="55" xfId="1" applyFont="1" applyFill="1" applyBorder="1" applyAlignment="1">
      <alignment horizontal="center" vertical="center" textRotation="90"/>
    </xf>
    <xf numFmtId="0" fontId="13" fillId="6" borderId="40" xfId="1" applyFont="1" applyFill="1" applyBorder="1" applyAlignment="1">
      <alignment horizontal="center" vertical="center" textRotation="90"/>
    </xf>
    <xf numFmtId="0" fontId="13" fillId="6" borderId="53" xfId="1" applyFont="1" applyFill="1" applyBorder="1" applyAlignment="1">
      <alignment horizontal="center" vertical="center" textRotation="90"/>
    </xf>
    <xf numFmtId="0" fontId="2" fillId="17" borderId="110" xfId="1" applyFont="1" applyFill="1" applyBorder="1" applyAlignment="1">
      <alignment horizontal="center" vertical="center"/>
    </xf>
    <xf numFmtId="0" fontId="2" fillId="17" borderId="109" xfId="1" applyFont="1" applyFill="1" applyBorder="1" applyAlignment="1">
      <alignment horizontal="center" vertical="center"/>
    </xf>
    <xf numFmtId="0" fontId="2" fillId="20" borderId="110" xfId="1" applyFont="1" applyFill="1" applyBorder="1" applyAlignment="1">
      <alignment horizontal="center" vertical="center"/>
    </xf>
    <xf numFmtId="0" fontId="2" fillId="20" borderId="109" xfId="1" applyFont="1" applyFill="1" applyBorder="1" applyAlignment="1">
      <alignment horizontal="center" vertical="center"/>
    </xf>
    <xf numFmtId="0" fontId="2" fillId="6" borderId="12" xfId="1" applyFont="1" applyFill="1" applyBorder="1" applyAlignment="1">
      <alignment horizontal="center" vertical="center" wrapText="1"/>
    </xf>
    <xf numFmtId="0" fontId="2" fillId="6" borderId="30" xfId="1" applyFont="1" applyFill="1" applyBorder="1" applyAlignment="1">
      <alignment horizontal="center" vertical="center" wrapText="1"/>
    </xf>
    <xf numFmtId="0" fontId="2" fillId="6" borderId="85" xfId="1" applyFont="1" applyFill="1" applyBorder="1" applyAlignment="1">
      <alignment horizontal="center" vertical="center" wrapText="1"/>
    </xf>
    <xf numFmtId="0" fontId="9" fillId="6" borderId="2" xfId="1" applyFont="1" applyFill="1" applyBorder="1" applyAlignment="1">
      <alignment horizontal="center" vertical="center" textRotation="90"/>
    </xf>
    <xf numFmtId="0" fontId="9" fillId="6" borderId="14" xfId="1" applyFont="1" applyFill="1" applyBorder="1" applyAlignment="1">
      <alignment horizontal="center" vertical="center" textRotation="90"/>
    </xf>
    <xf numFmtId="0" fontId="9" fillId="6" borderId="31" xfId="1" applyFont="1" applyFill="1" applyBorder="1" applyAlignment="1">
      <alignment horizontal="center" vertical="center" textRotation="90"/>
    </xf>
    <xf numFmtId="0" fontId="5" fillId="6" borderId="3" xfId="1" applyFont="1" applyFill="1" applyBorder="1" applyAlignment="1">
      <alignment horizontal="center" vertical="center"/>
    </xf>
    <xf numFmtId="0" fontId="5" fillId="6" borderId="15" xfId="1" applyFont="1" applyFill="1" applyBorder="1" applyAlignment="1">
      <alignment horizontal="center" vertical="center"/>
    </xf>
    <xf numFmtId="0" fontId="5" fillId="6" borderId="69" xfId="1" applyFont="1" applyFill="1" applyBorder="1" applyAlignment="1">
      <alignment horizontal="center" vertical="center"/>
    </xf>
    <xf numFmtId="0" fontId="9" fillId="6" borderId="4" xfId="1" applyFont="1" applyFill="1" applyBorder="1" applyAlignment="1">
      <alignment horizontal="center" vertical="center" textRotation="90"/>
    </xf>
    <xf numFmtId="0" fontId="9" fillId="6" borderId="16" xfId="1" applyFont="1" applyFill="1" applyBorder="1" applyAlignment="1">
      <alignment horizontal="center" vertical="center" textRotation="90"/>
    </xf>
    <xf numFmtId="0" fontId="9" fillId="6" borderId="70" xfId="1" applyFont="1" applyFill="1" applyBorder="1" applyAlignment="1">
      <alignment horizontal="center" vertical="center" textRotation="90"/>
    </xf>
    <xf numFmtId="0" fontId="10" fillId="6" borderId="5" xfId="1" applyFont="1" applyFill="1" applyBorder="1" applyAlignment="1">
      <alignment horizontal="center" vertical="center"/>
    </xf>
    <xf numFmtId="0" fontId="10" fillId="6" borderId="17" xfId="1" applyFont="1" applyFill="1" applyBorder="1" applyAlignment="1">
      <alignment horizontal="center" vertical="center"/>
    </xf>
    <xf numFmtId="0" fontId="10" fillId="6" borderId="46" xfId="1" applyFont="1" applyFill="1" applyBorder="1" applyAlignment="1">
      <alignment horizontal="center" vertical="center"/>
    </xf>
    <xf numFmtId="0" fontId="3" fillId="7" borderId="131" xfId="1" applyFont="1" applyFill="1" applyBorder="1" applyAlignment="1">
      <alignment horizontal="center" vertical="center"/>
    </xf>
    <xf numFmtId="0" fontId="3" fillId="7" borderId="132" xfId="1" applyFont="1" applyFill="1" applyBorder="1" applyAlignment="1">
      <alignment horizontal="center" vertical="center"/>
    </xf>
    <xf numFmtId="0" fontId="3" fillId="7" borderId="133" xfId="1" applyFont="1" applyFill="1" applyBorder="1" applyAlignment="1">
      <alignment horizontal="center" vertical="center"/>
    </xf>
    <xf numFmtId="0" fontId="1" fillId="6" borderId="36" xfId="1" applyFont="1" applyFill="1" applyBorder="1" applyAlignment="1">
      <alignment horizontal="center" vertical="center" textRotation="90" wrapText="1"/>
    </xf>
    <xf numFmtId="0" fontId="1" fillId="6" borderId="49" xfId="1" applyFont="1" applyFill="1" applyBorder="1" applyAlignment="1">
      <alignment horizontal="center" vertical="center" textRotation="90" wrapText="1"/>
    </xf>
    <xf numFmtId="0" fontId="1" fillId="6" borderId="145" xfId="1" applyFont="1" applyFill="1" applyBorder="1" applyAlignment="1">
      <alignment horizontal="center" vertical="center" textRotation="90" wrapText="1"/>
    </xf>
    <xf numFmtId="0" fontId="1" fillId="6" borderId="146" xfId="1" applyFont="1" applyFill="1" applyBorder="1" applyAlignment="1">
      <alignment horizontal="center" vertical="center" textRotation="90" wrapText="1"/>
    </xf>
    <xf numFmtId="0" fontId="43" fillId="28" borderId="203" xfId="0" applyFont="1" applyFill="1" applyBorder="1" applyAlignment="1">
      <alignment horizontal="center" vertical="center" wrapText="1"/>
    </xf>
    <xf numFmtId="0" fontId="43" fillId="28" borderId="204" xfId="0" applyFont="1" applyFill="1" applyBorder="1" applyAlignment="1">
      <alignment horizontal="center" vertical="center" wrapText="1"/>
    </xf>
    <xf numFmtId="0" fontId="43" fillId="28" borderId="205" xfId="0" applyFont="1" applyFill="1" applyBorder="1" applyAlignment="1">
      <alignment horizontal="center" vertical="center" wrapText="1"/>
    </xf>
    <xf numFmtId="0" fontId="43" fillId="28" borderId="206" xfId="0" applyFont="1" applyFill="1" applyBorder="1" applyAlignment="1">
      <alignment horizontal="center" vertical="center" wrapText="1"/>
    </xf>
    <xf numFmtId="0" fontId="43" fillId="28" borderId="207" xfId="0" applyFont="1" applyFill="1" applyBorder="1" applyAlignment="1">
      <alignment horizontal="center" vertical="center" wrapText="1"/>
    </xf>
    <xf numFmtId="0" fontId="43" fillId="28" borderId="208" xfId="0" applyFont="1" applyFill="1" applyBorder="1" applyAlignment="1">
      <alignment horizontal="center" vertical="center" wrapText="1"/>
    </xf>
    <xf numFmtId="0" fontId="74" fillId="28" borderId="151" xfId="0" applyFont="1" applyFill="1" applyBorder="1" applyAlignment="1">
      <alignment horizontal="center" vertical="center" wrapText="1"/>
    </xf>
    <xf numFmtId="0" fontId="74" fillId="28" borderId="152" xfId="0" applyFont="1" applyFill="1" applyBorder="1" applyAlignment="1">
      <alignment horizontal="center" vertical="center" wrapText="1"/>
    </xf>
    <xf numFmtId="0" fontId="74" fillId="28" borderId="153" xfId="0" applyFont="1" applyFill="1" applyBorder="1" applyAlignment="1">
      <alignment horizontal="center" vertical="center" wrapText="1"/>
    </xf>
    <xf numFmtId="0" fontId="74" fillId="28" borderId="154" xfId="0" applyFont="1" applyFill="1" applyBorder="1" applyAlignment="1">
      <alignment horizontal="center" vertical="center" wrapText="1"/>
    </xf>
    <xf numFmtId="0" fontId="74" fillId="28" borderId="0" xfId="0" applyFont="1" applyFill="1" applyBorder="1" applyAlignment="1">
      <alignment horizontal="center" vertical="center" wrapText="1"/>
    </xf>
    <xf numFmtId="0" fontId="74" fillId="28" borderId="155" xfId="0" applyFont="1" applyFill="1" applyBorder="1" applyAlignment="1">
      <alignment horizontal="center" vertical="center" wrapText="1"/>
    </xf>
    <xf numFmtId="0" fontId="74" fillId="28" borderId="156" xfId="0" applyFont="1" applyFill="1" applyBorder="1" applyAlignment="1">
      <alignment horizontal="center" vertical="center" wrapText="1"/>
    </xf>
    <xf numFmtId="0" fontId="74" fillId="28" borderId="157" xfId="0" applyFont="1" applyFill="1" applyBorder="1" applyAlignment="1">
      <alignment horizontal="center" vertical="center" wrapText="1"/>
    </xf>
    <xf numFmtId="0" fontId="74" fillId="28" borderId="158" xfId="0" applyFont="1" applyFill="1" applyBorder="1" applyAlignment="1">
      <alignment horizontal="center" vertical="center" wrapText="1"/>
    </xf>
    <xf numFmtId="2" fontId="59" fillId="28" borderId="149" xfId="0" applyNumberFormat="1" applyFont="1" applyFill="1" applyBorder="1" applyAlignment="1">
      <alignment horizontal="center" vertical="center" textRotation="90" wrapText="1" readingOrder="1"/>
    </xf>
    <xf numFmtId="0" fontId="4" fillId="22" borderId="149" xfId="0" applyFont="1" applyFill="1" applyBorder="1" applyAlignment="1">
      <alignment horizontal="center" vertical="center" wrapText="1"/>
    </xf>
    <xf numFmtId="0" fontId="46" fillId="22" borderId="149" xfId="0" applyFont="1" applyFill="1" applyBorder="1" applyAlignment="1">
      <alignment horizontal="center" vertical="center" wrapText="1"/>
    </xf>
    <xf numFmtId="2" fontId="5" fillId="24" borderId="149" xfId="0" applyNumberFormat="1" applyFont="1" applyFill="1" applyBorder="1" applyAlignment="1">
      <alignment horizontal="center" vertical="center" textRotation="90" wrapText="1" readingOrder="1"/>
    </xf>
    <xf numFmtId="2" fontId="59" fillId="25" borderId="149" xfId="0" applyNumberFormat="1" applyFont="1" applyFill="1" applyBorder="1" applyAlignment="1">
      <alignment horizontal="center" vertical="center" textRotation="90" wrapText="1" readingOrder="1"/>
    </xf>
    <xf numFmtId="2" fontId="68" fillId="23" borderId="149" xfId="0" applyNumberFormat="1" applyFont="1" applyFill="1" applyBorder="1" applyAlignment="1">
      <alignment horizontal="center" vertical="center" textRotation="90" wrapText="1" readingOrder="1"/>
    </xf>
    <xf numFmtId="2" fontId="59" fillId="27" borderId="149" xfId="0" applyNumberFormat="1" applyFont="1" applyFill="1" applyBorder="1" applyAlignment="1">
      <alignment horizontal="center" vertical="center" textRotation="90" wrapText="1" readingOrder="1"/>
    </xf>
  </cellXfs>
  <cellStyles count="3">
    <cellStyle name="Normal 2" xfId="1" xr:uid="{14810208-1E13-4DD0-8580-8E31E6CEF2FC}"/>
    <cellStyle name="Normal 3" xfId="2" xr:uid="{2C577422-9FDB-4279-91A7-ECA616319D66}"/>
    <cellStyle name="عادي" xfId="0" builtinId="0"/>
  </cellStyles>
  <dxfs count="23">
    <dxf>
      <font>
        <b/>
        <i val="0"/>
        <color theme="0"/>
      </font>
      <fill>
        <patternFill>
          <bgColor rgb="FFFF0000"/>
        </patternFill>
      </fill>
    </dxf>
    <dxf>
      <font>
        <b/>
        <i val="0"/>
        <color rgb="FFFF0000"/>
      </font>
    </dxf>
    <dxf>
      <font>
        <b/>
        <i val="0"/>
        <u val="none"/>
        <color rgb="FF0000CC"/>
      </font>
    </dxf>
    <dxf>
      <font>
        <b/>
        <i val="0"/>
        <u val="none"/>
        <color rgb="FFFF0000"/>
      </font>
    </dxf>
    <dxf>
      <font>
        <b/>
        <i val="0"/>
        <color rgb="FFFF0000"/>
      </font>
    </dxf>
    <dxf>
      <font>
        <b/>
        <i val="0"/>
        <color theme="0"/>
      </font>
      <fill>
        <patternFill>
          <bgColor rgb="FFFF0000"/>
        </patternFill>
      </fill>
    </dxf>
    <dxf>
      <font>
        <b/>
        <i val="0"/>
        <color rgb="FFFF0000"/>
      </font>
    </dxf>
    <dxf>
      <font>
        <b/>
        <i val="0"/>
        <color theme="1"/>
      </font>
      <fill>
        <patternFill>
          <bgColor rgb="FFFFFF99"/>
        </patternFill>
      </fill>
    </dxf>
    <dxf>
      <font>
        <b/>
        <i val="0"/>
        <color theme="0"/>
      </font>
      <fill>
        <patternFill>
          <bgColor rgb="FFFF0000"/>
        </patternFill>
      </fill>
    </dxf>
    <dxf>
      <font>
        <b/>
        <i val="0"/>
        <color rgb="FFFF0000"/>
      </font>
    </dxf>
    <dxf>
      <font>
        <b/>
        <i val="0"/>
        <color rgb="FFFF0000"/>
      </font>
    </dxf>
    <dxf>
      <font>
        <b/>
        <i val="0"/>
        <u val="none"/>
        <color rgb="FF0000CC"/>
      </font>
    </dxf>
    <dxf>
      <font>
        <b/>
        <i val="0"/>
        <u val="none"/>
        <color rgb="FFFF0000"/>
      </font>
    </dxf>
    <dxf>
      <font>
        <b/>
        <i val="0"/>
        <color rgb="FFFF0000"/>
      </font>
    </dxf>
    <dxf>
      <font>
        <b/>
        <i val="0"/>
        <color theme="0"/>
      </font>
      <fill>
        <patternFill>
          <bgColor rgb="FFFF0000"/>
        </patternFill>
      </fill>
    </dxf>
    <dxf>
      <font>
        <b/>
        <i val="0"/>
        <color rgb="FFFF0000"/>
      </font>
    </dxf>
    <dxf>
      <font>
        <b/>
        <i val="0"/>
        <color theme="1"/>
      </font>
      <fill>
        <patternFill>
          <bgColor rgb="FFFFFF99"/>
        </patternFill>
      </fill>
    </dxf>
    <dxf>
      <font>
        <b/>
        <i val="0"/>
        <color rgb="FFFF0000"/>
      </font>
    </dxf>
    <dxf>
      <font>
        <b/>
        <i val="0"/>
        <color theme="0"/>
      </font>
      <fill>
        <patternFill>
          <bgColor rgb="FFFF0000"/>
        </patternFill>
      </fill>
    </dxf>
    <dxf>
      <font>
        <b/>
        <i val="0"/>
        <color rgb="FFFF0000"/>
      </font>
    </dxf>
    <dxf>
      <font>
        <b/>
        <i val="0"/>
        <color rgb="FFFF0000"/>
      </font>
    </dxf>
    <dxf>
      <font>
        <b/>
        <i val="0"/>
        <u val="none"/>
        <color rgb="FF0000CC"/>
      </font>
    </dxf>
    <dxf>
      <font>
        <b/>
        <i val="0"/>
        <u val="none"/>
        <color rgb="FFFF0000"/>
      </font>
    </dxf>
  </dxfs>
  <tableStyles count="0" defaultTableStyle="TableStyleMedium2" defaultPivotStyle="PivotStyleLight16"/>
  <colors>
    <mruColors>
      <color rgb="FF0000CC"/>
      <color rgb="FF003300"/>
      <color rgb="FF002060"/>
      <color rgb="FFA50021"/>
      <color rgb="FF99FF66"/>
      <color rgb="FF66FF33"/>
      <color rgb="FF3333FF"/>
      <color rgb="FF66FFFF"/>
      <color rgb="FFFFFF99"/>
      <color rgb="FFAAFF8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6</xdr:col>
      <xdr:colOff>180398</xdr:colOff>
      <xdr:row>25</xdr:row>
      <xdr:rowOff>511052</xdr:rowOff>
    </xdr:from>
    <xdr:to>
      <xdr:col>6</xdr:col>
      <xdr:colOff>672349</xdr:colOff>
      <xdr:row>25</xdr:row>
      <xdr:rowOff>1015999</xdr:rowOff>
    </xdr:to>
    <xdr:sp macro="" textlink="">
      <xdr:nvSpPr>
        <xdr:cNvPr id="26" name="شكل بيضاوي 25">
          <a:extLst>
            <a:ext uri="{FF2B5EF4-FFF2-40B4-BE49-F238E27FC236}">
              <a16:creationId xmlns:a16="http://schemas.microsoft.com/office/drawing/2014/main" id="{487DB703-F494-48B6-9ED9-FB8D7124109C}"/>
            </a:ext>
          </a:extLst>
        </xdr:cNvPr>
        <xdr:cNvSpPr/>
      </xdr:nvSpPr>
      <xdr:spPr>
        <a:xfrm>
          <a:off x="11454060901" y="17052802"/>
          <a:ext cx="491951" cy="504947"/>
        </a:xfrm>
        <a:prstGeom prst="ellipse">
          <a:avLst/>
        </a:prstGeom>
        <a:noFill/>
        <a:ln w="38100" cap="flat" cmpd="sng" algn="ctr">
          <a:solidFill>
            <a:srgbClr val="E70F0F"/>
          </a:solidFill>
          <a:prstDash val="solid"/>
        </a:ln>
        <a:effectLst/>
        <a:extLst>
          <a:ext uri="{909E8E84-426E-40DD-AFC4-6F175D3DCCD1}">
            <a14:hiddenFill xmlns:a14="http://schemas.microsoft.com/office/drawing/2010/main">
              <a:solidFill>
                <a:schemeClr val="accent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ar-SA" sz="1100"/>
        </a:p>
      </xdr:txBody>
    </xdr:sp>
    <xdr:clientData/>
  </xdr:twoCellAnchor>
  <xdr:twoCellAnchor>
    <xdr:from>
      <xdr:col>6</xdr:col>
      <xdr:colOff>96982</xdr:colOff>
      <xdr:row>25</xdr:row>
      <xdr:rowOff>568569</xdr:rowOff>
    </xdr:from>
    <xdr:to>
      <xdr:col>6</xdr:col>
      <xdr:colOff>591634</xdr:colOff>
      <xdr:row>25</xdr:row>
      <xdr:rowOff>999292</xdr:rowOff>
    </xdr:to>
    <xdr:cxnSp macro="">
      <xdr:nvCxnSpPr>
        <xdr:cNvPr id="27" name="رابط مستقيم 26">
          <a:extLst>
            <a:ext uri="{FF2B5EF4-FFF2-40B4-BE49-F238E27FC236}">
              <a16:creationId xmlns:a16="http://schemas.microsoft.com/office/drawing/2014/main" id="{B3A7A444-CBAA-4DF3-9852-A9F143360C62}"/>
            </a:ext>
          </a:extLst>
        </xdr:cNvPr>
        <xdr:cNvCxnSpPr/>
      </xdr:nvCxnSpPr>
      <xdr:spPr>
        <a:xfrm flipH="1">
          <a:off x="11454141616" y="17110319"/>
          <a:ext cx="494652" cy="430723"/>
        </a:xfrm>
        <a:prstGeom prst="line">
          <a:avLst/>
        </a:prstGeom>
        <a:ln w="28575">
          <a:solidFill>
            <a:srgbClr val="008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110664</xdr:colOff>
      <xdr:row>25</xdr:row>
      <xdr:rowOff>993136</xdr:rowOff>
    </xdr:from>
    <xdr:to>
      <xdr:col>7</xdr:col>
      <xdr:colOff>691331</xdr:colOff>
      <xdr:row>25</xdr:row>
      <xdr:rowOff>998588</xdr:rowOff>
    </xdr:to>
    <xdr:cxnSp macro="">
      <xdr:nvCxnSpPr>
        <xdr:cNvPr id="28" name="رابط مستقيم 27">
          <a:extLst>
            <a:ext uri="{FF2B5EF4-FFF2-40B4-BE49-F238E27FC236}">
              <a16:creationId xmlns:a16="http://schemas.microsoft.com/office/drawing/2014/main" id="{5CFCD554-91FD-40F6-89EF-DBC466AC6186}"/>
            </a:ext>
          </a:extLst>
        </xdr:cNvPr>
        <xdr:cNvCxnSpPr/>
      </xdr:nvCxnSpPr>
      <xdr:spPr>
        <a:xfrm flipH="1">
          <a:off x="11453121169" y="17534886"/>
          <a:ext cx="580667" cy="5452"/>
        </a:xfrm>
        <a:prstGeom prst="line">
          <a:avLst/>
        </a:prstGeom>
        <a:ln w="28575">
          <a:solidFill>
            <a:srgbClr val="FF0000"/>
          </a:solidFill>
        </a:ln>
        <a:effectLst/>
      </xdr:spPr>
      <xdr:style>
        <a:lnRef idx="2">
          <a:schemeClr val="accent2"/>
        </a:lnRef>
        <a:fillRef idx="0">
          <a:schemeClr val="accent2"/>
        </a:fillRef>
        <a:effectRef idx="1">
          <a:schemeClr val="accent2"/>
        </a:effectRef>
        <a:fontRef idx="minor">
          <a:schemeClr val="tx1"/>
        </a:fontRef>
      </xdr:style>
    </xdr:cxnSp>
    <xdr:clientData/>
  </xdr:twoCellAnchor>
  <xdr:twoCellAnchor>
    <xdr:from>
      <xdr:col>7</xdr:col>
      <xdr:colOff>86565</xdr:colOff>
      <xdr:row>25</xdr:row>
      <xdr:rowOff>615723</xdr:rowOff>
    </xdr:from>
    <xdr:to>
      <xdr:col>7</xdr:col>
      <xdr:colOff>651869</xdr:colOff>
      <xdr:row>25</xdr:row>
      <xdr:rowOff>1058384</xdr:rowOff>
    </xdr:to>
    <xdr:cxnSp macro="">
      <xdr:nvCxnSpPr>
        <xdr:cNvPr id="29" name="رابط مستقيم 28">
          <a:extLst>
            <a:ext uri="{FF2B5EF4-FFF2-40B4-BE49-F238E27FC236}">
              <a16:creationId xmlns:a16="http://schemas.microsoft.com/office/drawing/2014/main" id="{4D345CC4-450E-4323-A836-FC04E632FBB7}"/>
            </a:ext>
          </a:extLst>
        </xdr:cNvPr>
        <xdr:cNvCxnSpPr/>
      </xdr:nvCxnSpPr>
      <xdr:spPr>
        <a:xfrm flipH="1">
          <a:off x="11453160631" y="17157473"/>
          <a:ext cx="565304" cy="442661"/>
        </a:xfrm>
        <a:prstGeom prst="line">
          <a:avLst/>
        </a:prstGeom>
        <a:ln w="28575">
          <a:solidFill>
            <a:srgbClr val="008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85148</xdr:colOff>
      <xdr:row>22</xdr:row>
      <xdr:rowOff>511052</xdr:rowOff>
    </xdr:from>
    <xdr:to>
      <xdr:col>30</xdr:col>
      <xdr:colOff>577099</xdr:colOff>
      <xdr:row>22</xdr:row>
      <xdr:rowOff>1015999</xdr:rowOff>
    </xdr:to>
    <xdr:sp macro="" textlink="">
      <xdr:nvSpPr>
        <xdr:cNvPr id="30" name="شكل بيضاوي 29">
          <a:extLst>
            <a:ext uri="{FF2B5EF4-FFF2-40B4-BE49-F238E27FC236}">
              <a16:creationId xmlns:a16="http://schemas.microsoft.com/office/drawing/2014/main" id="{89DA2DF7-38FD-4F93-8C2A-3CA9A6844E10}"/>
            </a:ext>
          </a:extLst>
        </xdr:cNvPr>
        <xdr:cNvSpPr/>
      </xdr:nvSpPr>
      <xdr:spPr>
        <a:xfrm>
          <a:off x="11436439651" y="13719052"/>
          <a:ext cx="491951" cy="504947"/>
        </a:xfrm>
        <a:prstGeom prst="ellipse">
          <a:avLst/>
        </a:prstGeom>
        <a:noFill/>
        <a:ln w="38100" cap="flat" cmpd="sng" algn="ctr">
          <a:solidFill>
            <a:srgbClr val="E70F0F"/>
          </a:solidFill>
          <a:prstDash val="solid"/>
        </a:ln>
        <a:effectLst/>
        <a:extLst>
          <a:ext uri="{909E8E84-426E-40DD-AFC4-6F175D3DCCD1}">
            <a14:hiddenFill xmlns:a14="http://schemas.microsoft.com/office/drawing/2010/main">
              <a:solidFill>
                <a:schemeClr val="accent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ar-SA" sz="1100"/>
        </a:p>
      </xdr:txBody>
    </xdr:sp>
    <xdr:clientData/>
  </xdr:twoCellAnchor>
  <xdr:twoCellAnchor>
    <xdr:from>
      <xdr:col>30</xdr:col>
      <xdr:colOff>33482</xdr:colOff>
      <xdr:row>22</xdr:row>
      <xdr:rowOff>536819</xdr:rowOff>
    </xdr:from>
    <xdr:to>
      <xdr:col>30</xdr:col>
      <xdr:colOff>528134</xdr:colOff>
      <xdr:row>22</xdr:row>
      <xdr:rowOff>967542</xdr:rowOff>
    </xdr:to>
    <xdr:cxnSp macro="">
      <xdr:nvCxnSpPr>
        <xdr:cNvPr id="31" name="رابط مستقيم 30">
          <a:extLst>
            <a:ext uri="{FF2B5EF4-FFF2-40B4-BE49-F238E27FC236}">
              <a16:creationId xmlns:a16="http://schemas.microsoft.com/office/drawing/2014/main" id="{B7FB1FCD-F431-4CA4-85E2-D40F40396241}"/>
            </a:ext>
          </a:extLst>
        </xdr:cNvPr>
        <xdr:cNvCxnSpPr/>
      </xdr:nvCxnSpPr>
      <xdr:spPr>
        <a:xfrm flipH="1">
          <a:off x="11436488616" y="13744819"/>
          <a:ext cx="494652" cy="430723"/>
        </a:xfrm>
        <a:prstGeom prst="line">
          <a:avLst/>
        </a:prstGeom>
        <a:ln w="28575">
          <a:solidFill>
            <a:srgbClr val="008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110664</xdr:colOff>
      <xdr:row>22</xdr:row>
      <xdr:rowOff>993136</xdr:rowOff>
    </xdr:from>
    <xdr:to>
      <xdr:col>31</xdr:col>
      <xdr:colOff>691331</xdr:colOff>
      <xdr:row>22</xdr:row>
      <xdr:rowOff>998588</xdr:rowOff>
    </xdr:to>
    <xdr:cxnSp macro="">
      <xdr:nvCxnSpPr>
        <xdr:cNvPr id="32" name="رابط مستقيم 31">
          <a:extLst>
            <a:ext uri="{FF2B5EF4-FFF2-40B4-BE49-F238E27FC236}">
              <a16:creationId xmlns:a16="http://schemas.microsoft.com/office/drawing/2014/main" id="{456B7B52-7B68-43E0-A756-A051ECB8F2D1}"/>
            </a:ext>
          </a:extLst>
        </xdr:cNvPr>
        <xdr:cNvCxnSpPr/>
      </xdr:nvCxnSpPr>
      <xdr:spPr>
        <a:xfrm flipH="1">
          <a:off x="11435636444" y="14201136"/>
          <a:ext cx="571142" cy="5452"/>
        </a:xfrm>
        <a:prstGeom prst="line">
          <a:avLst/>
        </a:prstGeom>
        <a:ln w="28575">
          <a:solidFill>
            <a:srgbClr val="FF0000"/>
          </a:solidFill>
        </a:ln>
        <a:effectLst/>
      </xdr:spPr>
      <xdr:style>
        <a:lnRef idx="2">
          <a:schemeClr val="accent2"/>
        </a:lnRef>
        <a:fillRef idx="0">
          <a:schemeClr val="accent2"/>
        </a:fillRef>
        <a:effectRef idx="1">
          <a:schemeClr val="accent2"/>
        </a:effectRef>
        <a:fontRef idx="minor">
          <a:schemeClr val="tx1"/>
        </a:fontRef>
      </xdr:style>
    </xdr:cxnSp>
    <xdr:clientData/>
  </xdr:twoCellAnchor>
  <xdr:twoCellAnchor>
    <xdr:from>
      <xdr:col>31</xdr:col>
      <xdr:colOff>86565</xdr:colOff>
      <xdr:row>22</xdr:row>
      <xdr:rowOff>615723</xdr:rowOff>
    </xdr:from>
    <xdr:to>
      <xdr:col>31</xdr:col>
      <xdr:colOff>651869</xdr:colOff>
      <xdr:row>22</xdr:row>
      <xdr:rowOff>1058384</xdr:rowOff>
    </xdr:to>
    <xdr:cxnSp macro="">
      <xdr:nvCxnSpPr>
        <xdr:cNvPr id="33" name="رابط مستقيم 32">
          <a:extLst>
            <a:ext uri="{FF2B5EF4-FFF2-40B4-BE49-F238E27FC236}">
              <a16:creationId xmlns:a16="http://schemas.microsoft.com/office/drawing/2014/main" id="{260F10ED-57EF-4A34-B877-997BC112CA96}"/>
            </a:ext>
          </a:extLst>
        </xdr:cNvPr>
        <xdr:cNvCxnSpPr/>
      </xdr:nvCxnSpPr>
      <xdr:spPr>
        <a:xfrm flipH="1">
          <a:off x="11435666381" y="13823723"/>
          <a:ext cx="565304" cy="442661"/>
        </a:xfrm>
        <a:prstGeom prst="line">
          <a:avLst/>
        </a:prstGeom>
        <a:ln w="28575">
          <a:solidFill>
            <a:srgbClr val="008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180398</xdr:colOff>
      <xdr:row>24</xdr:row>
      <xdr:rowOff>511052</xdr:rowOff>
    </xdr:from>
    <xdr:to>
      <xdr:col>18</xdr:col>
      <xdr:colOff>672349</xdr:colOff>
      <xdr:row>24</xdr:row>
      <xdr:rowOff>1015999</xdr:rowOff>
    </xdr:to>
    <xdr:sp macro="" textlink="">
      <xdr:nvSpPr>
        <xdr:cNvPr id="34" name="شكل بيضاوي 33">
          <a:extLst>
            <a:ext uri="{FF2B5EF4-FFF2-40B4-BE49-F238E27FC236}">
              <a16:creationId xmlns:a16="http://schemas.microsoft.com/office/drawing/2014/main" id="{0F92E63F-156B-4A0D-A91A-C92AD40A55F4}"/>
            </a:ext>
          </a:extLst>
        </xdr:cNvPr>
        <xdr:cNvSpPr/>
      </xdr:nvSpPr>
      <xdr:spPr>
        <a:xfrm>
          <a:off x="11444916901" y="15941552"/>
          <a:ext cx="491951" cy="504947"/>
        </a:xfrm>
        <a:prstGeom prst="ellipse">
          <a:avLst/>
        </a:prstGeom>
        <a:noFill/>
        <a:ln w="38100" cap="flat" cmpd="sng" algn="ctr">
          <a:solidFill>
            <a:srgbClr val="E70F0F"/>
          </a:solidFill>
          <a:prstDash val="solid"/>
        </a:ln>
        <a:effectLst/>
        <a:extLst>
          <a:ext uri="{909E8E84-426E-40DD-AFC4-6F175D3DCCD1}">
            <a14:hiddenFill xmlns:a14="http://schemas.microsoft.com/office/drawing/2010/main">
              <a:solidFill>
                <a:schemeClr val="accent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ar-SA" sz="1100"/>
        </a:p>
      </xdr:txBody>
    </xdr:sp>
    <xdr:clientData/>
  </xdr:twoCellAnchor>
  <xdr:twoCellAnchor>
    <xdr:from>
      <xdr:col>18</xdr:col>
      <xdr:colOff>96982</xdr:colOff>
      <xdr:row>24</xdr:row>
      <xdr:rowOff>568569</xdr:rowOff>
    </xdr:from>
    <xdr:to>
      <xdr:col>18</xdr:col>
      <xdr:colOff>591634</xdr:colOff>
      <xdr:row>24</xdr:row>
      <xdr:rowOff>999292</xdr:rowOff>
    </xdr:to>
    <xdr:cxnSp macro="">
      <xdr:nvCxnSpPr>
        <xdr:cNvPr id="35" name="رابط مستقيم 34">
          <a:extLst>
            <a:ext uri="{FF2B5EF4-FFF2-40B4-BE49-F238E27FC236}">
              <a16:creationId xmlns:a16="http://schemas.microsoft.com/office/drawing/2014/main" id="{04242F5B-F40C-4FB5-95B8-65A4CC8F930D}"/>
            </a:ext>
          </a:extLst>
        </xdr:cNvPr>
        <xdr:cNvCxnSpPr/>
      </xdr:nvCxnSpPr>
      <xdr:spPr>
        <a:xfrm flipH="1">
          <a:off x="11444997616" y="15999069"/>
          <a:ext cx="494652" cy="430723"/>
        </a:xfrm>
        <a:prstGeom prst="line">
          <a:avLst/>
        </a:prstGeom>
        <a:ln w="28575">
          <a:solidFill>
            <a:srgbClr val="008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110664</xdr:colOff>
      <xdr:row>24</xdr:row>
      <xdr:rowOff>993136</xdr:rowOff>
    </xdr:from>
    <xdr:to>
      <xdr:col>19</xdr:col>
      <xdr:colOff>691331</xdr:colOff>
      <xdr:row>24</xdr:row>
      <xdr:rowOff>998588</xdr:rowOff>
    </xdr:to>
    <xdr:cxnSp macro="">
      <xdr:nvCxnSpPr>
        <xdr:cNvPr id="36" name="رابط مستقيم 35">
          <a:extLst>
            <a:ext uri="{FF2B5EF4-FFF2-40B4-BE49-F238E27FC236}">
              <a16:creationId xmlns:a16="http://schemas.microsoft.com/office/drawing/2014/main" id="{B94DA29A-E043-48F6-A298-F609B9BF4858}"/>
            </a:ext>
          </a:extLst>
        </xdr:cNvPr>
        <xdr:cNvCxnSpPr/>
      </xdr:nvCxnSpPr>
      <xdr:spPr>
        <a:xfrm flipH="1">
          <a:off x="11444018444" y="16423636"/>
          <a:ext cx="571142" cy="5452"/>
        </a:xfrm>
        <a:prstGeom prst="line">
          <a:avLst/>
        </a:prstGeom>
        <a:ln w="28575">
          <a:solidFill>
            <a:srgbClr val="FF0000"/>
          </a:solidFill>
        </a:ln>
        <a:effectLst/>
      </xdr:spPr>
      <xdr:style>
        <a:lnRef idx="2">
          <a:schemeClr val="accent2"/>
        </a:lnRef>
        <a:fillRef idx="0">
          <a:schemeClr val="accent2"/>
        </a:fillRef>
        <a:effectRef idx="1">
          <a:schemeClr val="accent2"/>
        </a:effectRef>
        <a:fontRef idx="minor">
          <a:schemeClr val="tx1"/>
        </a:fontRef>
      </xdr:style>
    </xdr:cxnSp>
    <xdr:clientData/>
  </xdr:twoCellAnchor>
  <xdr:twoCellAnchor>
    <xdr:from>
      <xdr:col>19</xdr:col>
      <xdr:colOff>86565</xdr:colOff>
      <xdr:row>24</xdr:row>
      <xdr:rowOff>615723</xdr:rowOff>
    </xdr:from>
    <xdr:to>
      <xdr:col>19</xdr:col>
      <xdr:colOff>651869</xdr:colOff>
      <xdr:row>24</xdr:row>
      <xdr:rowOff>1058384</xdr:rowOff>
    </xdr:to>
    <xdr:cxnSp macro="">
      <xdr:nvCxnSpPr>
        <xdr:cNvPr id="37" name="رابط مستقيم 36">
          <a:extLst>
            <a:ext uri="{FF2B5EF4-FFF2-40B4-BE49-F238E27FC236}">
              <a16:creationId xmlns:a16="http://schemas.microsoft.com/office/drawing/2014/main" id="{991CDF90-BAAF-458A-A0EB-184C27715C75}"/>
            </a:ext>
          </a:extLst>
        </xdr:cNvPr>
        <xdr:cNvCxnSpPr/>
      </xdr:nvCxnSpPr>
      <xdr:spPr>
        <a:xfrm flipH="1">
          <a:off x="11444048381" y="16046223"/>
          <a:ext cx="565304" cy="442661"/>
        </a:xfrm>
        <a:prstGeom prst="line">
          <a:avLst/>
        </a:prstGeom>
        <a:ln w="28575">
          <a:solidFill>
            <a:srgbClr val="008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38</xdr:col>
      <xdr:colOff>180398</xdr:colOff>
      <xdr:row>25</xdr:row>
      <xdr:rowOff>511052</xdr:rowOff>
    </xdr:from>
    <xdr:to>
      <xdr:col>38</xdr:col>
      <xdr:colOff>672349</xdr:colOff>
      <xdr:row>25</xdr:row>
      <xdr:rowOff>1015999</xdr:rowOff>
    </xdr:to>
    <xdr:sp macro="" textlink="">
      <xdr:nvSpPr>
        <xdr:cNvPr id="38" name="شكل بيضاوي 37">
          <a:extLst>
            <a:ext uri="{FF2B5EF4-FFF2-40B4-BE49-F238E27FC236}">
              <a16:creationId xmlns:a16="http://schemas.microsoft.com/office/drawing/2014/main" id="{7629428B-CEF7-4825-9A59-553FC98B4E65}"/>
            </a:ext>
          </a:extLst>
        </xdr:cNvPr>
        <xdr:cNvSpPr/>
      </xdr:nvSpPr>
      <xdr:spPr>
        <a:xfrm>
          <a:off x="11430756401" y="17052802"/>
          <a:ext cx="491951" cy="504947"/>
        </a:xfrm>
        <a:prstGeom prst="ellipse">
          <a:avLst/>
        </a:prstGeom>
        <a:noFill/>
        <a:ln w="38100" cap="flat" cmpd="sng" algn="ctr">
          <a:solidFill>
            <a:srgbClr val="E70F0F"/>
          </a:solidFill>
          <a:prstDash val="solid"/>
        </a:ln>
        <a:effectLst/>
        <a:extLst>
          <a:ext uri="{909E8E84-426E-40DD-AFC4-6F175D3DCCD1}">
            <a14:hiddenFill xmlns:a14="http://schemas.microsoft.com/office/drawing/2010/main">
              <a:solidFill>
                <a:schemeClr val="accent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ar-SA" sz="1100"/>
        </a:p>
      </xdr:txBody>
    </xdr:sp>
    <xdr:clientData/>
  </xdr:twoCellAnchor>
  <xdr:twoCellAnchor>
    <xdr:from>
      <xdr:col>38</xdr:col>
      <xdr:colOff>96982</xdr:colOff>
      <xdr:row>25</xdr:row>
      <xdr:rowOff>568569</xdr:rowOff>
    </xdr:from>
    <xdr:to>
      <xdr:col>38</xdr:col>
      <xdr:colOff>591634</xdr:colOff>
      <xdr:row>25</xdr:row>
      <xdr:rowOff>999292</xdr:rowOff>
    </xdr:to>
    <xdr:cxnSp macro="">
      <xdr:nvCxnSpPr>
        <xdr:cNvPr id="39" name="رابط مستقيم 38">
          <a:extLst>
            <a:ext uri="{FF2B5EF4-FFF2-40B4-BE49-F238E27FC236}">
              <a16:creationId xmlns:a16="http://schemas.microsoft.com/office/drawing/2014/main" id="{E8259D1D-B138-43DC-9734-F5365EAB00DB}"/>
            </a:ext>
          </a:extLst>
        </xdr:cNvPr>
        <xdr:cNvCxnSpPr/>
      </xdr:nvCxnSpPr>
      <xdr:spPr>
        <a:xfrm flipH="1">
          <a:off x="11430837116" y="17110319"/>
          <a:ext cx="494652" cy="430723"/>
        </a:xfrm>
        <a:prstGeom prst="line">
          <a:avLst/>
        </a:prstGeom>
        <a:ln w="28575">
          <a:solidFill>
            <a:srgbClr val="008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39</xdr:col>
      <xdr:colOff>110664</xdr:colOff>
      <xdr:row>25</xdr:row>
      <xdr:rowOff>993136</xdr:rowOff>
    </xdr:from>
    <xdr:to>
      <xdr:col>39</xdr:col>
      <xdr:colOff>691331</xdr:colOff>
      <xdr:row>25</xdr:row>
      <xdr:rowOff>998588</xdr:rowOff>
    </xdr:to>
    <xdr:cxnSp macro="">
      <xdr:nvCxnSpPr>
        <xdr:cNvPr id="40" name="رابط مستقيم 39">
          <a:extLst>
            <a:ext uri="{FF2B5EF4-FFF2-40B4-BE49-F238E27FC236}">
              <a16:creationId xmlns:a16="http://schemas.microsoft.com/office/drawing/2014/main" id="{189F49E3-FC74-4A7A-9F89-EC75645229E7}"/>
            </a:ext>
          </a:extLst>
        </xdr:cNvPr>
        <xdr:cNvCxnSpPr/>
      </xdr:nvCxnSpPr>
      <xdr:spPr>
        <a:xfrm flipH="1">
          <a:off x="11429921444" y="17534886"/>
          <a:ext cx="571142" cy="5452"/>
        </a:xfrm>
        <a:prstGeom prst="line">
          <a:avLst/>
        </a:prstGeom>
        <a:ln w="28575">
          <a:solidFill>
            <a:srgbClr val="FF0000"/>
          </a:solidFill>
        </a:ln>
        <a:effectLst/>
      </xdr:spPr>
      <xdr:style>
        <a:lnRef idx="2">
          <a:schemeClr val="accent2"/>
        </a:lnRef>
        <a:fillRef idx="0">
          <a:schemeClr val="accent2"/>
        </a:fillRef>
        <a:effectRef idx="1">
          <a:schemeClr val="accent2"/>
        </a:effectRef>
        <a:fontRef idx="minor">
          <a:schemeClr val="tx1"/>
        </a:fontRef>
      </xdr:style>
    </xdr:cxnSp>
    <xdr:clientData/>
  </xdr:twoCellAnchor>
  <xdr:twoCellAnchor>
    <xdr:from>
      <xdr:col>39</xdr:col>
      <xdr:colOff>86565</xdr:colOff>
      <xdr:row>25</xdr:row>
      <xdr:rowOff>615723</xdr:rowOff>
    </xdr:from>
    <xdr:to>
      <xdr:col>39</xdr:col>
      <xdr:colOff>651869</xdr:colOff>
      <xdr:row>25</xdr:row>
      <xdr:rowOff>1058384</xdr:rowOff>
    </xdr:to>
    <xdr:cxnSp macro="">
      <xdr:nvCxnSpPr>
        <xdr:cNvPr id="41" name="رابط مستقيم 40">
          <a:extLst>
            <a:ext uri="{FF2B5EF4-FFF2-40B4-BE49-F238E27FC236}">
              <a16:creationId xmlns:a16="http://schemas.microsoft.com/office/drawing/2014/main" id="{D40A3E9C-3A24-4D15-BE81-56DE0A08D757}"/>
            </a:ext>
          </a:extLst>
        </xdr:cNvPr>
        <xdr:cNvCxnSpPr/>
      </xdr:nvCxnSpPr>
      <xdr:spPr>
        <a:xfrm flipH="1">
          <a:off x="11429951381" y="17157473"/>
          <a:ext cx="565304" cy="442661"/>
        </a:xfrm>
        <a:prstGeom prst="line">
          <a:avLst/>
        </a:prstGeom>
        <a:ln w="28575">
          <a:solidFill>
            <a:srgbClr val="008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180398</xdr:colOff>
      <xdr:row>25</xdr:row>
      <xdr:rowOff>511052</xdr:rowOff>
    </xdr:from>
    <xdr:to>
      <xdr:col>10</xdr:col>
      <xdr:colOff>672349</xdr:colOff>
      <xdr:row>25</xdr:row>
      <xdr:rowOff>1015999</xdr:rowOff>
    </xdr:to>
    <xdr:sp macro="" textlink="">
      <xdr:nvSpPr>
        <xdr:cNvPr id="42" name="شكل بيضاوي 41">
          <a:extLst>
            <a:ext uri="{FF2B5EF4-FFF2-40B4-BE49-F238E27FC236}">
              <a16:creationId xmlns:a16="http://schemas.microsoft.com/office/drawing/2014/main" id="{17124B93-D634-4E04-9F0A-AA256B88D227}"/>
            </a:ext>
          </a:extLst>
        </xdr:cNvPr>
        <xdr:cNvSpPr/>
      </xdr:nvSpPr>
      <xdr:spPr>
        <a:xfrm>
          <a:off x="11450790651" y="17052802"/>
          <a:ext cx="491951" cy="504947"/>
        </a:xfrm>
        <a:prstGeom prst="ellipse">
          <a:avLst/>
        </a:prstGeom>
        <a:noFill/>
        <a:ln w="38100" cap="flat" cmpd="sng" algn="ctr">
          <a:solidFill>
            <a:srgbClr val="E70F0F"/>
          </a:solidFill>
          <a:prstDash val="solid"/>
        </a:ln>
        <a:effectLst/>
        <a:extLst>
          <a:ext uri="{909E8E84-426E-40DD-AFC4-6F175D3DCCD1}">
            <a14:hiddenFill xmlns:a14="http://schemas.microsoft.com/office/drawing/2010/main">
              <a:solidFill>
                <a:schemeClr val="accent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ar-SA" sz="1100"/>
        </a:p>
      </xdr:txBody>
    </xdr:sp>
    <xdr:clientData/>
  </xdr:twoCellAnchor>
  <xdr:twoCellAnchor>
    <xdr:from>
      <xdr:col>10</xdr:col>
      <xdr:colOff>96982</xdr:colOff>
      <xdr:row>25</xdr:row>
      <xdr:rowOff>568569</xdr:rowOff>
    </xdr:from>
    <xdr:to>
      <xdr:col>10</xdr:col>
      <xdr:colOff>591634</xdr:colOff>
      <xdr:row>25</xdr:row>
      <xdr:rowOff>999292</xdr:rowOff>
    </xdr:to>
    <xdr:cxnSp macro="">
      <xdr:nvCxnSpPr>
        <xdr:cNvPr id="43" name="رابط مستقيم 42">
          <a:extLst>
            <a:ext uri="{FF2B5EF4-FFF2-40B4-BE49-F238E27FC236}">
              <a16:creationId xmlns:a16="http://schemas.microsoft.com/office/drawing/2014/main" id="{B6692535-58E4-4FE9-87F8-C080C3D2C8D1}"/>
            </a:ext>
          </a:extLst>
        </xdr:cNvPr>
        <xdr:cNvCxnSpPr/>
      </xdr:nvCxnSpPr>
      <xdr:spPr>
        <a:xfrm flipH="1">
          <a:off x="11450871366" y="17110319"/>
          <a:ext cx="494652" cy="430723"/>
        </a:xfrm>
        <a:prstGeom prst="line">
          <a:avLst/>
        </a:prstGeom>
        <a:ln w="28575">
          <a:solidFill>
            <a:srgbClr val="008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110664</xdr:colOff>
      <xdr:row>25</xdr:row>
      <xdr:rowOff>993136</xdr:rowOff>
    </xdr:from>
    <xdr:to>
      <xdr:col>11</xdr:col>
      <xdr:colOff>691331</xdr:colOff>
      <xdr:row>25</xdr:row>
      <xdr:rowOff>998588</xdr:rowOff>
    </xdr:to>
    <xdr:cxnSp macro="">
      <xdr:nvCxnSpPr>
        <xdr:cNvPr id="44" name="رابط مستقيم 43">
          <a:extLst>
            <a:ext uri="{FF2B5EF4-FFF2-40B4-BE49-F238E27FC236}">
              <a16:creationId xmlns:a16="http://schemas.microsoft.com/office/drawing/2014/main" id="{B1EFBC9A-4FDD-4AC0-85E5-E1D3691766E2}"/>
            </a:ext>
          </a:extLst>
        </xdr:cNvPr>
        <xdr:cNvCxnSpPr/>
      </xdr:nvCxnSpPr>
      <xdr:spPr>
        <a:xfrm flipH="1">
          <a:off x="11449796944" y="17534886"/>
          <a:ext cx="571142" cy="5452"/>
        </a:xfrm>
        <a:prstGeom prst="line">
          <a:avLst/>
        </a:prstGeom>
        <a:ln w="28575">
          <a:solidFill>
            <a:srgbClr val="FF0000"/>
          </a:solidFill>
        </a:ln>
        <a:effectLst/>
      </xdr:spPr>
      <xdr:style>
        <a:lnRef idx="2">
          <a:schemeClr val="accent2"/>
        </a:lnRef>
        <a:fillRef idx="0">
          <a:schemeClr val="accent2"/>
        </a:fillRef>
        <a:effectRef idx="1">
          <a:schemeClr val="accent2"/>
        </a:effectRef>
        <a:fontRef idx="minor">
          <a:schemeClr val="tx1"/>
        </a:fontRef>
      </xdr:style>
    </xdr:cxnSp>
    <xdr:clientData/>
  </xdr:twoCellAnchor>
  <xdr:twoCellAnchor>
    <xdr:from>
      <xdr:col>11</xdr:col>
      <xdr:colOff>86565</xdr:colOff>
      <xdr:row>25</xdr:row>
      <xdr:rowOff>615723</xdr:rowOff>
    </xdr:from>
    <xdr:to>
      <xdr:col>11</xdr:col>
      <xdr:colOff>651869</xdr:colOff>
      <xdr:row>25</xdr:row>
      <xdr:rowOff>1058384</xdr:rowOff>
    </xdr:to>
    <xdr:cxnSp macro="">
      <xdr:nvCxnSpPr>
        <xdr:cNvPr id="45" name="رابط مستقيم 44">
          <a:extLst>
            <a:ext uri="{FF2B5EF4-FFF2-40B4-BE49-F238E27FC236}">
              <a16:creationId xmlns:a16="http://schemas.microsoft.com/office/drawing/2014/main" id="{E2AE6198-0676-4BDC-A31E-0D68D208B365}"/>
            </a:ext>
          </a:extLst>
        </xdr:cNvPr>
        <xdr:cNvCxnSpPr/>
      </xdr:nvCxnSpPr>
      <xdr:spPr>
        <a:xfrm flipH="1">
          <a:off x="11449826881" y="17157473"/>
          <a:ext cx="565304" cy="442661"/>
        </a:xfrm>
        <a:prstGeom prst="line">
          <a:avLst/>
        </a:prstGeom>
        <a:ln w="28575">
          <a:solidFill>
            <a:srgbClr val="008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180398</xdr:colOff>
      <xdr:row>21</xdr:row>
      <xdr:rowOff>511052</xdr:rowOff>
    </xdr:from>
    <xdr:to>
      <xdr:col>50</xdr:col>
      <xdr:colOff>672349</xdr:colOff>
      <xdr:row>21</xdr:row>
      <xdr:rowOff>1015999</xdr:rowOff>
    </xdr:to>
    <xdr:sp macro="" textlink="">
      <xdr:nvSpPr>
        <xdr:cNvPr id="46" name="شكل بيضاوي 45">
          <a:extLst>
            <a:ext uri="{FF2B5EF4-FFF2-40B4-BE49-F238E27FC236}">
              <a16:creationId xmlns:a16="http://schemas.microsoft.com/office/drawing/2014/main" id="{FC6FE0B1-9402-42CF-A1B5-A2A964CAA6CF}"/>
            </a:ext>
          </a:extLst>
        </xdr:cNvPr>
        <xdr:cNvSpPr/>
      </xdr:nvSpPr>
      <xdr:spPr>
        <a:xfrm>
          <a:off x="11420723401" y="12607802"/>
          <a:ext cx="491951" cy="504947"/>
        </a:xfrm>
        <a:prstGeom prst="ellipse">
          <a:avLst/>
        </a:prstGeom>
        <a:noFill/>
        <a:ln w="38100" cap="flat" cmpd="sng" algn="ctr">
          <a:solidFill>
            <a:srgbClr val="E70F0F"/>
          </a:solidFill>
          <a:prstDash val="solid"/>
        </a:ln>
        <a:effectLst/>
        <a:extLst>
          <a:ext uri="{909E8E84-426E-40DD-AFC4-6F175D3DCCD1}">
            <a14:hiddenFill xmlns:a14="http://schemas.microsoft.com/office/drawing/2010/main">
              <a:solidFill>
                <a:schemeClr val="accent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ar-SA" sz="1100"/>
        </a:p>
      </xdr:txBody>
    </xdr:sp>
    <xdr:clientData/>
  </xdr:twoCellAnchor>
  <xdr:twoCellAnchor>
    <xdr:from>
      <xdr:col>50</xdr:col>
      <xdr:colOff>96982</xdr:colOff>
      <xdr:row>21</xdr:row>
      <xdr:rowOff>568569</xdr:rowOff>
    </xdr:from>
    <xdr:to>
      <xdr:col>50</xdr:col>
      <xdr:colOff>591634</xdr:colOff>
      <xdr:row>21</xdr:row>
      <xdr:rowOff>999292</xdr:rowOff>
    </xdr:to>
    <xdr:cxnSp macro="">
      <xdr:nvCxnSpPr>
        <xdr:cNvPr id="47" name="رابط مستقيم 46">
          <a:extLst>
            <a:ext uri="{FF2B5EF4-FFF2-40B4-BE49-F238E27FC236}">
              <a16:creationId xmlns:a16="http://schemas.microsoft.com/office/drawing/2014/main" id="{81701936-386D-4059-8383-F19A230B76BA}"/>
            </a:ext>
          </a:extLst>
        </xdr:cNvPr>
        <xdr:cNvCxnSpPr/>
      </xdr:nvCxnSpPr>
      <xdr:spPr>
        <a:xfrm flipH="1">
          <a:off x="11420804116" y="12665319"/>
          <a:ext cx="494652" cy="430723"/>
        </a:xfrm>
        <a:prstGeom prst="line">
          <a:avLst/>
        </a:prstGeom>
        <a:ln w="28575">
          <a:solidFill>
            <a:srgbClr val="008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110664</xdr:colOff>
      <xdr:row>21</xdr:row>
      <xdr:rowOff>993136</xdr:rowOff>
    </xdr:from>
    <xdr:to>
      <xdr:col>51</xdr:col>
      <xdr:colOff>691331</xdr:colOff>
      <xdr:row>21</xdr:row>
      <xdr:rowOff>998588</xdr:rowOff>
    </xdr:to>
    <xdr:cxnSp macro="">
      <xdr:nvCxnSpPr>
        <xdr:cNvPr id="48" name="رابط مستقيم 47">
          <a:extLst>
            <a:ext uri="{FF2B5EF4-FFF2-40B4-BE49-F238E27FC236}">
              <a16:creationId xmlns:a16="http://schemas.microsoft.com/office/drawing/2014/main" id="{06551D31-F34B-4E81-9E3E-A6006F10FEBE}"/>
            </a:ext>
          </a:extLst>
        </xdr:cNvPr>
        <xdr:cNvCxnSpPr/>
      </xdr:nvCxnSpPr>
      <xdr:spPr>
        <a:xfrm flipH="1">
          <a:off x="11419856694" y="13089886"/>
          <a:ext cx="571142" cy="5452"/>
        </a:xfrm>
        <a:prstGeom prst="line">
          <a:avLst/>
        </a:prstGeom>
        <a:ln w="28575">
          <a:solidFill>
            <a:srgbClr val="FF0000"/>
          </a:solidFill>
        </a:ln>
        <a:effectLst/>
      </xdr:spPr>
      <xdr:style>
        <a:lnRef idx="2">
          <a:schemeClr val="accent2"/>
        </a:lnRef>
        <a:fillRef idx="0">
          <a:schemeClr val="accent2"/>
        </a:fillRef>
        <a:effectRef idx="1">
          <a:schemeClr val="accent2"/>
        </a:effectRef>
        <a:fontRef idx="minor">
          <a:schemeClr val="tx1"/>
        </a:fontRef>
      </xdr:style>
    </xdr:cxnSp>
    <xdr:clientData/>
  </xdr:twoCellAnchor>
  <xdr:twoCellAnchor>
    <xdr:from>
      <xdr:col>51</xdr:col>
      <xdr:colOff>86565</xdr:colOff>
      <xdr:row>21</xdr:row>
      <xdr:rowOff>615723</xdr:rowOff>
    </xdr:from>
    <xdr:to>
      <xdr:col>51</xdr:col>
      <xdr:colOff>651869</xdr:colOff>
      <xdr:row>21</xdr:row>
      <xdr:rowOff>1058384</xdr:rowOff>
    </xdr:to>
    <xdr:cxnSp macro="">
      <xdr:nvCxnSpPr>
        <xdr:cNvPr id="49" name="رابط مستقيم 48">
          <a:extLst>
            <a:ext uri="{FF2B5EF4-FFF2-40B4-BE49-F238E27FC236}">
              <a16:creationId xmlns:a16="http://schemas.microsoft.com/office/drawing/2014/main" id="{5B7A7325-6990-4F8B-BD9F-4301FB2B6C48}"/>
            </a:ext>
          </a:extLst>
        </xdr:cNvPr>
        <xdr:cNvCxnSpPr/>
      </xdr:nvCxnSpPr>
      <xdr:spPr>
        <a:xfrm flipH="1">
          <a:off x="11419886631" y="12712473"/>
          <a:ext cx="565304" cy="442661"/>
        </a:xfrm>
        <a:prstGeom prst="line">
          <a:avLst/>
        </a:prstGeom>
        <a:ln w="28575">
          <a:solidFill>
            <a:srgbClr val="008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95250</xdr:colOff>
      <xdr:row>18</xdr:row>
      <xdr:rowOff>1047750</xdr:rowOff>
    </xdr:from>
    <xdr:to>
      <xdr:col>7</xdr:col>
      <xdr:colOff>571500</xdr:colOff>
      <xdr:row>20</xdr:row>
      <xdr:rowOff>1079500</xdr:rowOff>
    </xdr:to>
    <xdr:sp macro="" textlink="">
      <xdr:nvSpPr>
        <xdr:cNvPr id="50" name="سهم: لأسفل 49">
          <a:extLst>
            <a:ext uri="{FF2B5EF4-FFF2-40B4-BE49-F238E27FC236}">
              <a16:creationId xmlns:a16="http://schemas.microsoft.com/office/drawing/2014/main" id="{E3EC40E1-FA20-48D8-9088-C4AFE0842832}"/>
            </a:ext>
          </a:extLst>
        </xdr:cNvPr>
        <xdr:cNvSpPr/>
      </xdr:nvSpPr>
      <xdr:spPr>
        <a:xfrm>
          <a:off x="11453241000" y="18415000"/>
          <a:ext cx="476250" cy="2317750"/>
        </a:xfrm>
        <a:prstGeom prst="down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1" anchor="t"/>
        <a:lstStyle/>
        <a:p>
          <a:pPr algn="r" rtl="1"/>
          <a:endParaRPr lang="ar-EG" sz="1100"/>
        </a:p>
      </xdr:txBody>
    </xdr:sp>
    <xdr:clientData/>
  </xdr:twoCellAnchor>
  <xdr:twoCellAnchor>
    <xdr:from>
      <xdr:col>39</xdr:col>
      <xdr:colOff>349250</xdr:colOff>
      <xdr:row>18</xdr:row>
      <xdr:rowOff>889000</xdr:rowOff>
    </xdr:from>
    <xdr:to>
      <xdr:col>40</xdr:col>
      <xdr:colOff>127000</xdr:colOff>
      <xdr:row>20</xdr:row>
      <xdr:rowOff>920750</xdr:rowOff>
    </xdr:to>
    <xdr:sp macro="" textlink="">
      <xdr:nvSpPr>
        <xdr:cNvPr id="51" name="سهم: لأسفل 50">
          <a:extLst>
            <a:ext uri="{FF2B5EF4-FFF2-40B4-BE49-F238E27FC236}">
              <a16:creationId xmlns:a16="http://schemas.microsoft.com/office/drawing/2014/main" id="{A6E2F86C-B395-426D-9FF2-33B46144EE72}"/>
            </a:ext>
          </a:extLst>
        </xdr:cNvPr>
        <xdr:cNvSpPr/>
      </xdr:nvSpPr>
      <xdr:spPr>
        <a:xfrm>
          <a:off x="11429777750" y="18256250"/>
          <a:ext cx="476250" cy="2317750"/>
        </a:xfrm>
        <a:prstGeom prst="down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1" anchor="t"/>
        <a:lstStyle/>
        <a:p>
          <a:pPr algn="r" rtl="1"/>
          <a:endParaRPr lang="ar-EG" sz="1100"/>
        </a:p>
      </xdr:txBody>
    </xdr:sp>
    <xdr:clientData/>
  </xdr:twoCellAnchor>
  <xdr:twoCellAnchor>
    <xdr:from>
      <xdr:col>10</xdr:col>
      <xdr:colOff>635000</xdr:colOff>
      <xdr:row>26</xdr:row>
      <xdr:rowOff>190500</xdr:rowOff>
    </xdr:from>
    <xdr:to>
      <xdr:col>11</xdr:col>
      <xdr:colOff>508000</xdr:colOff>
      <xdr:row>27</xdr:row>
      <xdr:rowOff>952500</xdr:rowOff>
    </xdr:to>
    <xdr:sp macro="" textlink="">
      <xdr:nvSpPr>
        <xdr:cNvPr id="52" name="سهم: لأعلى 51">
          <a:extLst>
            <a:ext uri="{FF2B5EF4-FFF2-40B4-BE49-F238E27FC236}">
              <a16:creationId xmlns:a16="http://schemas.microsoft.com/office/drawing/2014/main" id="{9166037B-2C93-4010-A17D-52862A71D5C5}"/>
            </a:ext>
          </a:extLst>
        </xdr:cNvPr>
        <xdr:cNvSpPr/>
      </xdr:nvSpPr>
      <xdr:spPr>
        <a:xfrm>
          <a:off x="11449970750" y="26701750"/>
          <a:ext cx="857250" cy="1905000"/>
        </a:xfrm>
        <a:prstGeom prs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ar-EG" sz="1100"/>
        </a:p>
      </xdr:txBody>
    </xdr:sp>
    <xdr:clientData/>
  </xdr:twoCellAnchor>
  <xdr:twoCellAnchor>
    <xdr:from>
      <xdr:col>7</xdr:col>
      <xdr:colOff>542961</xdr:colOff>
      <xdr:row>25</xdr:row>
      <xdr:rowOff>1107731</xdr:rowOff>
    </xdr:from>
    <xdr:to>
      <xdr:col>8</xdr:col>
      <xdr:colOff>447711</xdr:colOff>
      <xdr:row>27</xdr:row>
      <xdr:rowOff>1122938</xdr:rowOff>
    </xdr:to>
    <xdr:sp macro="" textlink="">
      <xdr:nvSpPr>
        <xdr:cNvPr id="53" name="سهم: لأعلى 52">
          <a:extLst>
            <a:ext uri="{FF2B5EF4-FFF2-40B4-BE49-F238E27FC236}">
              <a16:creationId xmlns:a16="http://schemas.microsoft.com/office/drawing/2014/main" id="{AE4AEFE8-A7AC-49C7-8072-03770B4E07FD}"/>
            </a:ext>
          </a:extLst>
        </xdr:cNvPr>
        <xdr:cNvSpPr/>
      </xdr:nvSpPr>
      <xdr:spPr>
        <a:xfrm rot="2320362">
          <a:off x="11452412289" y="26475981"/>
          <a:ext cx="857250" cy="2301207"/>
        </a:xfrm>
        <a:prstGeom prst="upArrow">
          <a:avLst>
            <a:gd name="adj1" fmla="val 42592"/>
            <a:gd name="adj2" fmla="val 53704"/>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ar-EG"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92075</xdr:colOff>
      <xdr:row>2</xdr:row>
      <xdr:rowOff>542802</xdr:rowOff>
    </xdr:from>
    <xdr:to>
      <xdr:col>3</xdr:col>
      <xdr:colOff>584026</xdr:colOff>
      <xdr:row>2</xdr:row>
      <xdr:rowOff>1047749</xdr:rowOff>
    </xdr:to>
    <xdr:sp macro="" textlink="">
      <xdr:nvSpPr>
        <xdr:cNvPr id="2" name="شكل بيضاوي 1">
          <a:extLst>
            <a:ext uri="{FF2B5EF4-FFF2-40B4-BE49-F238E27FC236}">
              <a16:creationId xmlns:a16="http://schemas.microsoft.com/office/drawing/2014/main" id="{DB3CB53D-F4EC-4E9B-8A2A-52638CF6AFCB}"/>
            </a:ext>
          </a:extLst>
        </xdr:cNvPr>
        <xdr:cNvSpPr/>
      </xdr:nvSpPr>
      <xdr:spPr>
        <a:xfrm>
          <a:off x="11234629724" y="2905002"/>
          <a:ext cx="491951" cy="504947"/>
        </a:xfrm>
        <a:prstGeom prst="ellipse">
          <a:avLst/>
        </a:prstGeom>
        <a:noFill/>
        <a:ln w="38100" cap="flat" cmpd="sng" algn="ctr">
          <a:solidFill>
            <a:srgbClr val="E70F0F"/>
          </a:solidFill>
          <a:prstDash val="solid"/>
        </a:ln>
        <a:effectLst/>
        <a:extLst>
          <a:ext uri="{909E8E84-426E-40DD-AFC4-6F175D3DCCD1}">
            <a14:hiddenFill xmlns:a14="http://schemas.microsoft.com/office/drawing/2010/main">
              <a:solidFill>
                <a:schemeClr val="accent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ar-SA" sz="1100"/>
        </a:p>
      </xdr:txBody>
    </xdr:sp>
    <xdr:clientData/>
  </xdr:twoCellAnchor>
  <xdr:twoCellAnchor>
    <xdr:from>
      <xdr:col>3</xdr:col>
      <xdr:colOff>96982</xdr:colOff>
      <xdr:row>2</xdr:row>
      <xdr:rowOff>542592</xdr:rowOff>
    </xdr:from>
    <xdr:to>
      <xdr:col>3</xdr:col>
      <xdr:colOff>591634</xdr:colOff>
      <xdr:row>2</xdr:row>
      <xdr:rowOff>973315</xdr:rowOff>
    </xdr:to>
    <xdr:cxnSp macro="">
      <xdr:nvCxnSpPr>
        <xdr:cNvPr id="3" name="رابط مستقيم 2">
          <a:extLst>
            <a:ext uri="{FF2B5EF4-FFF2-40B4-BE49-F238E27FC236}">
              <a16:creationId xmlns:a16="http://schemas.microsoft.com/office/drawing/2014/main" id="{0E279E3B-332C-4204-9EB8-D6C4D3F73C96}"/>
            </a:ext>
          </a:extLst>
        </xdr:cNvPr>
        <xdr:cNvCxnSpPr/>
      </xdr:nvCxnSpPr>
      <xdr:spPr>
        <a:xfrm flipH="1">
          <a:off x="11234622116" y="2904792"/>
          <a:ext cx="494652" cy="430723"/>
        </a:xfrm>
        <a:prstGeom prst="line">
          <a:avLst/>
        </a:prstGeom>
        <a:ln w="28575">
          <a:solidFill>
            <a:srgbClr val="008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110664</xdr:colOff>
      <xdr:row>2</xdr:row>
      <xdr:rowOff>993136</xdr:rowOff>
    </xdr:from>
    <xdr:to>
      <xdr:col>4</xdr:col>
      <xdr:colOff>691331</xdr:colOff>
      <xdr:row>2</xdr:row>
      <xdr:rowOff>998588</xdr:rowOff>
    </xdr:to>
    <xdr:cxnSp macro="">
      <xdr:nvCxnSpPr>
        <xdr:cNvPr id="4" name="رابط مستقيم 3">
          <a:extLst>
            <a:ext uri="{FF2B5EF4-FFF2-40B4-BE49-F238E27FC236}">
              <a16:creationId xmlns:a16="http://schemas.microsoft.com/office/drawing/2014/main" id="{0B3451C1-8193-4517-A743-441B24C52DAD}"/>
            </a:ext>
          </a:extLst>
        </xdr:cNvPr>
        <xdr:cNvCxnSpPr/>
      </xdr:nvCxnSpPr>
      <xdr:spPr>
        <a:xfrm flipH="1">
          <a:off x="11233808044" y="3355336"/>
          <a:ext cx="571142" cy="5452"/>
        </a:xfrm>
        <a:prstGeom prst="line">
          <a:avLst/>
        </a:prstGeom>
        <a:ln w="28575">
          <a:solidFill>
            <a:srgbClr val="FF0000"/>
          </a:solidFill>
        </a:ln>
        <a:effectLst/>
      </xdr:spPr>
      <xdr:style>
        <a:lnRef idx="2">
          <a:schemeClr val="accent2"/>
        </a:lnRef>
        <a:fillRef idx="0">
          <a:schemeClr val="accent2"/>
        </a:fillRef>
        <a:effectRef idx="1">
          <a:schemeClr val="accent2"/>
        </a:effectRef>
        <a:fontRef idx="minor">
          <a:schemeClr val="tx1"/>
        </a:fontRef>
      </xdr:style>
    </xdr:cxnSp>
    <xdr:clientData/>
  </xdr:twoCellAnchor>
  <xdr:twoCellAnchor>
    <xdr:from>
      <xdr:col>4</xdr:col>
      <xdr:colOff>86565</xdr:colOff>
      <xdr:row>2</xdr:row>
      <xdr:rowOff>615723</xdr:rowOff>
    </xdr:from>
    <xdr:to>
      <xdr:col>4</xdr:col>
      <xdr:colOff>651869</xdr:colOff>
      <xdr:row>2</xdr:row>
      <xdr:rowOff>1058384</xdr:rowOff>
    </xdr:to>
    <xdr:cxnSp macro="">
      <xdr:nvCxnSpPr>
        <xdr:cNvPr id="5" name="رابط مستقيم 4">
          <a:extLst>
            <a:ext uri="{FF2B5EF4-FFF2-40B4-BE49-F238E27FC236}">
              <a16:creationId xmlns:a16="http://schemas.microsoft.com/office/drawing/2014/main" id="{B03ACCED-4258-41EA-B942-F2B2608831E8}"/>
            </a:ext>
          </a:extLst>
        </xdr:cNvPr>
        <xdr:cNvCxnSpPr/>
      </xdr:nvCxnSpPr>
      <xdr:spPr>
        <a:xfrm flipH="1">
          <a:off x="11233837981" y="2977923"/>
          <a:ext cx="565304" cy="442661"/>
        </a:xfrm>
        <a:prstGeom prst="line">
          <a:avLst/>
        </a:prstGeom>
        <a:ln w="28575">
          <a:solidFill>
            <a:srgbClr val="008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93806</xdr:colOff>
      <xdr:row>3</xdr:row>
      <xdr:rowOff>534143</xdr:rowOff>
    </xdr:from>
    <xdr:to>
      <xdr:col>3</xdr:col>
      <xdr:colOff>585757</xdr:colOff>
      <xdr:row>3</xdr:row>
      <xdr:rowOff>1039090</xdr:rowOff>
    </xdr:to>
    <xdr:sp macro="" textlink="">
      <xdr:nvSpPr>
        <xdr:cNvPr id="6" name="شكل بيضاوي 5">
          <a:extLst>
            <a:ext uri="{FF2B5EF4-FFF2-40B4-BE49-F238E27FC236}">
              <a16:creationId xmlns:a16="http://schemas.microsoft.com/office/drawing/2014/main" id="{B9EFE5FC-7F08-4F6E-B84B-6017EB6FB273}"/>
            </a:ext>
          </a:extLst>
        </xdr:cNvPr>
        <xdr:cNvSpPr/>
      </xdr:nvSpPr>
      <xdr:spPr>
        <a:xfrm>
          <a:off x="11234627993" y="4010768"/>
          <a:ext cx="491951" cy="504947"/>
        </a:xfrm>
        <a:prstGeom prst="ellipse">
          <a:avLst/>
        </a:prstGeom>
        <a:noFill/>
        <a:ln w="38100" cap="flat" cmpd="sng" algn="ctr">
          <a:solidFill>
            <a:srgbClr val="E70F0F"/>
          </a:solidFill>
          <a:prstDash val="solid"/>
        </a:ln>
        <a:effectLst/>
        <a:extLst>
          <a:ext uri="{909E8E84-426E-40DD-AFC4-6F175D3DCCD1}">
            <a14:hiddenFill xmlns:a14="http://schemas.microsoft.com/office/drawing/2010/main">
              <a:solidFill>
                <a:schemeClr val="accent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ar-SA" sz="1100"/>
        </a:p>
      </xdr:txBody>
    </xdr:sp>
    <xdr:clientData/>
  </xdr:twoCellAnchor>
  <xdr:twoCellAnchor>
    <xdr:from>
      <xdr:col>3</xdr:col>
      <xdr:colOff>88322</xdr:colOff>
      <xdr:row>3</xdr:row>
      <xdr:rowOff>568569</xdr:rowOff>
    </xdr:from>
    <xdr:to>
      <xdr:col>3</xdr:col>
      <xdr:colOff>582974</xdr:colOff>
      <xdr:row>3</xdr:row>
      <xdr:rowOff>999292</xdr:rowOff>
    </xdr:to>
    <xdr:cxnSp macro="">
      <xdr:nvCxnSpPr>
        <xdr:cNvPr id="7" name="رابط مستقيم 6">
          <a:extLst>
            <a:ext uri="{FF2B5EF4-FFF2-40B4-BE49-F238E27FC236}">
              <a16:creationId xmlns:a16="http://schemas.microsoft.com/office/drawing/2014/main" id="{13790DA9-6652-4022-8716-0D8616B42E96}"/>
            </a:ext>
          </a:extLst>
        </xdr:cNvPr>
        <xdr:cNvCxnSpPr/>
      </xdr:nvCxnSpPr>
      <xdr:spPr>
        <a:xfrm flipH="1">
          <a:off x="11234630776" y="4045194"/>
          <a:ext cx="494652" cy="430723"/>
        </a:xfrm>
        <a:prstGeom prst="line">
          <a:avLst/>
        </a:prstGeom>
        <a:ln w="28575">
          <a:solidFill>
            <a:srgbClr val="008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110664</xdr:colOff>
      <xdr:row>3</xdr:row>
      <xdr:rowOff>993136</xdr:rowOff>
    </xdr:from>
    <xdr:to>
      <xdr:col>4</xdr:col>
      <xdr:colOff>691331</xdr:colOff>
      <xdr:row>3</xdr:row>
      <xdr:rowOff>998588</xdr:rowOff>
    </xdr:to>
    <xdr:cxnSp macro="">
      <xdr:nvCxnSpPr>
        <xdr:cNvPr id="8" name="رابط مستقيم 7">
          <a:extLst>
            <a:ext uri="{FF2B5EF4-FFF2-40B4-BE49-F238E27FC236}">
              <a16:creationId xmlns:a16="http://schemas.microsoft.com/office/drawing/2014/main" id="{26C8E96B-082C-4CFC-9D2B-245D5D9E02C2}"/>
            </a:ext>
          </a:extLst>
        </xdr:cNvPr>
        <xdr:cNvCxnSpPr/>
      </xdr:nvCxnSpPr>
      <xdr:spPr>
        <a:xfrm flipH="1">
          <a:off x="11233808044" y="4469761"/>
          <a:ext cx="571142" cy="5452"/>
        </a:xfrm>
        <a:prstGeom prst="line">
          <a:avLst/>
        </a:prstGeom>
        <a:ln w="28575">
          <a:solidFill>
            <a:srgbClr val="FF0000"/>
          </a:solidFill>
        </a:ln>
        <a:effectLst/>
      </xdr:spPr>
      <xdr:style>
        <a:lnRef idx="2">
          <a:schemeClr val="accent2"/>
        </a:lnRef>
        <a:fillRef idx="0">
          <a:schemeClr val="accent2"/>
        </a:fillRef>
        <a:effectRef idx="1">
          <a:schemeClr val="accent2"/>
        </a:effectRef>
        <a:fontRef idx="minor">
          <a:schemeClr val="tx1"/>
        </a:fontRef>
      </xdr:style>
    </xdr:cxnSp>
    <xdr:clientData/>
  </xdr:twoCellAnchor>
  <xdr:twoCellAnchor>
    <xdr:from>
      <xdr:col>4</xdr:col>
      <xdr:colOff>86565</xdr:colOff>
      <xdr:row>3</xdr:row>
      <xdr:rowOff>615723</xdr:rowOff>
    </xdr:from>
    <xdr:to>
      <xdr:col>4</xdr:col>
      <xdr:colOff>651869</xdr:colOff>
      <xdr:row>3</xdr:row>
      <xdr:rowOff>1058384</xdr:rowOff>
    </xdr:to>
    <xdr:cxnSp macro="">
      <xdr:nvCxnSpPr>
        <xdr:cNvPr id="9" name="رابط مستقيم 8">
          <a:extLst>
            <a:ext uri="{FF2B5EF4-FFF2-40B4-BE49-F238E27FC236}">
              <a16:creationId xmlns:a16="http://schemas.microsoft.com/office/drawing/2014/main" id="{7920929F-783E-452D-BB2C-2C38E88B5A5A}"/>
            </a:ext>
          </a:extLst>
        </xdr:cNvPr>
        <xdr:cNvCxnSpPr/>
      </xdr:nvCxnSpPr>
      <xdr:spPr>
        <a:xfrm flipH="1">
          <a:off x="11233837981" y="4092348"/>
          <a:ext cx="565304" cy="442661"/>
        </a:xfrm>
        <a:prstGeom prst="line">
          <a:avLst/>
        </a:prstGeom>
        <a:ln w="28575">
          <a:solidFill>
            <a:srgbClr val="008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93806</xdr:colOff>
      <xdr:row>4</xdr:row>
      <xdr:rowOff>525484</xdr:rowOff>
    </xdr:from>
    <xdr:to>
      <xdr:col>3</xdr:col>
      <xdr:colOff>585757</xdr:colOff>
      <xdr:row>4</xdr:row>
      <xdr:rowOff>1030431</xdr:rowOff>
    </xdr:to>
    <xdr:sp macro="" textlink="">
      <xdr:nvSpPr>
        <xdr:cNvPr id="10" name="شكل بيضاوي 9">
          <a:extLst>
            <a:ext uri="{FF2B5EF4-FFF2-40B4-BE49-F238E27FC236}">
              <a16:creationId xmlns:a16="http://schemas.microsoft.com/office/drawing/2014/main" id="{C7ACEBF2-BBFC-43BB-91B0-267FAE28546A}"/>
            </a:ext>
          </a:extLst>
        </xdr:cNvPr>
        <xdr:cNvSpPr/>
      </xdr:nvSpPr>
      <xdr:spPr>
        <a:xfrm>
          <a:off x="11234627993" y="5116534"/>
          <a:ext cx="491951" cy="504947"/>
        </a:xfrm>
        <a:prstGeom prst="ellipse">
          <a:avLst/>
        </a:prstGeom>
        <a:noFill/>
        <a:ln w="38100" cap="flat" cmpd="sng" algn="ctr">
          <a:solidFill>
            <a:srgbClr val="E70F0F"/>
          </a:solidFill>
          <a:prstDash val="solid"/>
        </a:ln>
        <a:effectLst/>
        <a:extLst>
          <a:ext uri="{909E8E84-426E-40DD-AFC4-6F175D3DCCD1}">
            <a14:hiddenFill xmlns:a14="http://schemas.microsoft.com/office/drawing/2010/main">
              <a:solidFill>
                <a:schemeClr val="accent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ar-SA" sz="1100"/>
        </a:p>
      </xdr:txBody>
    </xdr:sp>
    <xdr:clientData/>
  </xdr:twoCellAnchor>
  <xdr:twoCellAnchor>
    <xdr:from>
      <xdr:col>3</xdr:col>
      <xdr:colOff>62345</xdr:colOff>
      <xdr:row>4</xdr:row>
      <xdr:rowOff>568569</xdr:rowOff>
    </xdr:from>
    <xdr:to>
      <xdr:col>3</xdr:col>
      <xdr:colOff>556997</xdr:colOff>
      <xdr:row>4</xdr:row>
      <xdr:rowOff>999292</xdr:rowOff>
    </xdr:to>
    <xdr:cxnSp macro="">
      <xdr:nvCxnSpPr>
        <xdr:cNvPr id="11" name="رابط مستقيم 10">
          <a:extLst>
            <a:ext uri="{FF2B5EF4-FFF2-40B4-BE49-F238E27FC236}">
              <a16:creationId xmlns:a16="http://schemas.microsoft.com/office/drawing/2014/main" id="{E07ADD71-70BE-41B3-8020-92D857C9C899}"/>
            </a:ext>
          </a:extLst>
        </xdr:cNvPr>
        <xdr:cNvCxnSpPr/>
      </xdr:nvCxnSpPr>
      <xdr:spPr>
        <a:xfrm flipH="1">
          <a:off x="11234656753" y="5159619"/>
          <a:ext cx="494652" cy="430723"/>
        </a:xfrm>
        <a:prstGeom prst="line">
          <a:avLst/>
        </a:prstGeom>
        <a:ln w="28575">
          <a:solidFill>
            <a:srgbClr val="008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110664</xdr:colOff>
      <xdr:row>4</xdr:row>
      <xdr:rowOff>993136</xdr:rowOff>
    </xdr:from>
    <xdr:to>
      <xdr:col>4</xdr:col>
      <xdr:colOff>691331</xdr:colOff>
      <xdr:row>4</xdr:row>
      <xdr:rowOff>998588</xdr:rowOff>
    </xdr:to>
    <xdr:cxnSp macro="">
      <xdr:nvCxnSpPr>
        <xdr:cNvPr id="12" name="رابط مستقيم 11">
          <a:extLst>
            <a:ext uri="{FF2B5EF4-FFF2-40B4-BE49-F238E27FC236}">
              <a16:creationId xmlns:a16="http://schemas.microsoft.com/office/drawing/2014/main" id="{A7D7CCB2-06BD-4AB9-AB81-4A8EC59A7C57}"/>
            </a:ext>
          </a:extLst>
        </xdr:cNvPr>
        <xdr:cNvCxnSpPr/>
      </xdr:nvCxnSpPr>
      <xdr:spPr>
        <a:xfrm flipH="1">
          <a:off x="11233808044" y="5584186"/>
          <a:ext cx="571142" cy="5452"/>
        </a:xfrm>
        <a:prstGeom prst="line">
          <a:avLst/>
        </a:prstGeom>
        <a:ln w="28575">
          <a:solidFill>
            <a:srgbClr val="FF0000"/>
          </a:solidFill>
        </a:ln>
        <a:effectLst/>
      </xdr:spPr>
      <xdr:style>
        <a:lnRef idx="2">
          <a:schemeClr val="accent2"/>
        </a:lnRef>
        <a:fillRef idx="0">
          <a:schemeClr val="accent2"/>
        </a:fillRef>
        <a:effectRef idx="1">
          <a:schemeClr val="accent2"/>
        </a:effectRef>
        <a:fontRef idx="minor">
          <a:schemeClr val="tx1"/>
        </a:fontRef>
      </xdr:style>
    </xdr:cxnSp>
    <xdr:clientData/>
  </xdr:twoCellAnchor>
  <xdr:twoCellAnchor>
    <xdr:from>
      <xdr:col>4</xdr:col>
      <xdr:colOff>86565</xdr:colOff>
      <xdr:row>4</xdr:row>
      <xdr:rowOff>615723</xdr:rowOff>
    </xdr:from>
    <xdr:to>
      <xdr:col>4</xdr:col>
      <xdr:colOff>651869</xdr:colOff>
      <xdr:row>4</xdr:row>
      <xdr:rowOff>1058384</xdr:rowOff>
    </xdr:to>
    <xdr:cxnSp macro="">
      <xdr:nvCxnSpPr>
        <xdr:cNvPr id="13" name="رابط مستقيم 12">
          <a:extLst>
            <a:ext uri="{FF2B5EF4-FFF2-40B4-BE49-F238E27FC236}">
              <a16:creationId xmlns:a16="http://schemas.microsoft.com/office/drawing/2014/main" id="{86A18D57-CFC1-45C5-B350-3E38635548C1}"/>
            </a:ext>
          </a:extLst>
        </xdr:cNvPr>
        <xdr:cNvCxnSpPr/>
      </xdr:nvCxnSpPr>
      <xdr:spPr>
        <a:xfrm flipH="1">
          <a:off x="11233837981" y="5206773"/>
          <a:ext cx="565304" cy="442661"/>
        </a:xfrm>
        <a:prstGeom prst="line">
          <a:avLst/>
        </a:prstGeom>
        <a:ln w="28575">
          <a:solidFill>
            <a:srgbClr val="008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102465</xdr:colOff>
      <xdr:row>5</xdr:row>
      <xdr:rowOff>525484</xdr:rowOff>
    </xdr:from>
    <xdr:to>
      <xdr:col>3</xdr:col>
      <xdr:colOff>594416</xdr:colOff>
      <xdr:row>5</xdr:row>
      <xdr:rowOff>1030431</xdr:rowOff>
    </xdr:to>
    <xdr:sp macro="" textlink="">
      <xdr:nvSpPr>
        <xdr:cNvPr id="14" name="شكل بيضاوي 13">
          <a:extLst>
            <a:ext uri="{FF2B5EF4-FFF2-40B4-BE49-F238E27FC236}">
              <a16:creationId xmlns:a16="http://schemas.microsoft.com/office/drawing/2014/main" id="{3A05BE65-7CA7-43A9-84D7-5F815AB7B0AC}"/>
            </a:ext>
          </a:extLst>
        </xdr:cNvPr>
        <xdr:cNvSpPr/>
      </xdr:nvSpPr>
      <xdr:spPr>
        <a:xfrm>
          <a:off x="11234619334" y="6230959"/>
          <a:ext cx="491951" cy="504947"/>
        </a:xfrm>
        <a:prstGeom prst="ellipse">
          <a:avLst/>
        </a:prstGeom>
        <a:noFill/>
        <a:ln w="38100" cap="flat" cmpd="sng" algn="ctr">
          <a:solidFill>
            <a:srgbClr val="E70F0F"/>
          </a:solidFill>
          <a:prstDash val="solid"/>
        </a:ln>
        <a:effectLst/>
        <a:extLst>
          <a:ext uri="{909E8E84-426E-40DD-AFC4-6F175D3DCCD1}">
            <a14:hiddenFill xmlns:a14="http://schemas.microsoft.com/office/drawing/2010/main">
              <a:solidFill>
                <a:schemeClr val="accent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ar-SA" sz="1100"/>
        </a:p>
      </xdr:txBody>
    </xdr:sp>
    <xdr:clientData/>
  </xdr:twoCellAnchor>
  <xdr:twoCellAnchor>
    <xdr:from>
      <xdr:col>3</xdr:col>
      <xdr:colOff>140276</xdr:colOff>
      <xdr:row>5</xdr:row>
      <xdr:rowOff>559910</xdr:rowOff>
    </xdr:from>
    <xdr:to>
      <xdr:col>3</xdr:col>
      <xdr:colOff>634928</xdr:colOff>
      <xdr:row>5</xdr:row>
      <xdr:rowOff>990633</xdr:rowOff>
    </xdr:to>
    <xdr:cxnSp macro="">
      <xdr:nvCxnSpPr>
        <xdr:cNvPr id="15" name="رابط مستقيم 14">
          <a:extLst>
            <a:ext uri="{FF2B5EF4-FFF2-40B4-BE49-F238E27FC236}">
              <a16:creationId xmlns:a16="http://schemas.microsoft.com/office/drawing/2014/main" id="{4958B769-73A5-4F3D-8803-73875A840708}"/>
            </a:ext>
          </a:extLst>
        </xdr:cNvPr>
        <xdr:cNvCxnSpPr/>
      </xdr:nvCxnSpPr>
      <xdr:spPr>
        <a:xfrm flipH="1">
          <a:off x="11234578822" y="6265385"/>
          <a:ext cx="494652" cy="430723"/>
        </a:xfrm>
        <a:prstGeom prst="line">
          <a:avLst/>
        </a:prstGeom>
        <a:ln w="28575">
          <a:solidFill>
            <a:srgbClr val="008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110664</xdr:colOff>
      <xdr:row>5</xdr:row>
      <xdr:rowOff>993136</xdr:rowOff>
    </xdr:from>
    <xdr:to>
      <xdr:col>4</xdr:col>
      <xdr:colOff>691331</xdr:colOff>
      <xdr:row>5</xdr:row>
      <xdr:rowOff>998588</xdr:rowOff>
    </xdr:to>
    <xdr:cxnSp macro="">
      <xdr:nvCxnSpPr>
        <xdr:cNvPr id="16" name="رابط مستقيم 15">
          <a:extLst>
            <a:ext uri="{FF2B5EF4-FFF2-40B4-BE49-F238E27FC236}">
              <a16:creationId xmlns:a16="http://schemas.microsoft.com/office/drawing/2014/main" id="{C6682F7E-574D-4AEA-9420-8B530F724745}"/>
            </a:ext>
          </a:extLst>
        </xdr:cNvPr>
        <xdr:cNvCxnSpPr/>
      </xdr:nvCxnSpPr>
      <xdr:spPr>
        <a:xfrm flipH="1">
          <a:off x="11233808044" y="6698611"/>
          <a:ext cx="571142" cy="5452"/>
        </a:xfrm>
        <a:prstGeom prst="line">
          <a:avLst/>
        </a:prstGeom>
        <a:ln w="28575">
          <a:solidFill>
            <a:srgbClr val="FF0000"/>
          </a:solidFill>
        </a:ln>
        <a:effectLst/>
      </xdr:spPr>
      <xdr:style>
        <a:lnRef idx="2">
          <a:schemeClr val="accent2"/>
        </a:lnRef>
        <a:fillRef idx="0">
          <a:schemeClr val="accent2"/>
        </a:fillRef>
        <a:effectRef idx="1">
          <a:schemeClr val="accent2"/>
        </a:effectRef>
        <a:fontRef idx="minor">
          <a:schemeClr val="tx1"/>
        </a:fontRef>
      </xdr:style>
    </xdr:cxnSp>
    <xdr:clientData/>
  </xdr:twoCellAnchor>
  <xdr:twoCellAnchor>
    <xdr:from>
      <xdr:col>4</xdr:col>
      <xdr:colOff>86565</xdr:colOff>
      <xdr:row>5</xdr:row>
      <xdr:rowOff>615723</xdr:rowOff>
    </xdr:from>
    <xdr:to>
      <xdr:col>4</xdr:col>
      <xdr:colOff>651869</xdr:colOff>
      <xdr:row>5</xdr:row>
      <xdr:rowOff>1058384</xdr:rowOff>
    </xdr:to>
    <xdr:cxnSp macro="">
      <xdr:nvCxnSpPr>
        <xdr:cNvPr id="17" name="رابط مستقيم 16">
          <a:extLst>
            <a:ext uri="{FF2B5EF4-FFF2-40B4-BE49-F238E27FC236}">
              <a16:creationId xmlns:a16="http://schemas.microsoft.com/office/drawing/2014/main" id="{E7563144-2CB2-447A-8370-57C5B865FA91}"/>
            </a:ext>
          </a:extLst>
        </xdr:cNvPr>
        <xdr:cNvCxnSpPr/>
      </xdr:nvCxnSpPr>
      <xdr:spPr>
        <a:xfrm flipH="1">
          <a:off x="11233837981" y="6321198"/>
          <a:ext cx="565304" cy="442661"/>
        </a:xfrm>
        <a:prstGeom prst="line">
          <a:avLst/>
        </a:prstGeom>
        <a:ln w="28575">
          <a:solidFill>
            <a:srgbClr val="008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85148</xdr:colOff>
      <xdr:row>6</xdr:row>
      <xdr:rowOff>542802</xdr:rowOff>
    </xdr:from>
    <xdr:to>
      <xdr:col>3</xdr:col>
      <xdr:colOff>577099</xdr:colOff>
      <xdr:row>6</xdr:row>
      <xdr:rowOff>1047749</xdr:rowOff>
    </xdr:to>
    <xdr:sp macro="" textlink="">
      <xdr:nvSpPr>
        <xdr:cNvPr id="18" name="شكل بيضاوي 17">
          <a:extLst>
            <a:ext uri="{FF2B5EF4-FFF2-40B4-BE49-F238E27FC236}">
              <a16:creationId xmlns:a16="http://schemas.microsoft.com/office/drawing/2014/main" id="{2DEF4ECB-2CF3-4133-84AA-6A367F761F2B}"/>
            </a:ext>
          </a:extLst>
        </xdr:cNvPr>
        <xdr:cNvSpPr/>
      </xdr:nvSpPr>
      <xdr:spPr>
        <a:xfrm>
          <a:off x="11234636651" y="7362702"/>
          <a:ext cx="491951" cy="504947"/>
        </a:xfrm>
        <a:prstGeom prst="ellipse">
          <a:avLst/>
        </a:prstGeom>
        <a:noFill/>
        <a:ln w="38100" cap="flat" cmpd="sng" algn="ctr">
          <a:solidFill>
            <a:srgbClr val="E70F0F"/>
          </a:solidFill>
          <a:prstDash val="solid"/>
        </a:ln>
        <a:effectLst/>
        <a:extLst>
          <a:ext uri="{909E8E84-426E-40DD-AFC4-6F175D3DCCD1}">
            <a14:hiddenFill xmlns:a14="http://schemas.microsoft.com/office/drawing/2010/main">
              <a:solidFill>
                <a:schemeClr val="accent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ar-SA" sz="1100"/>
        </a:p>
      </xdr:txBody>
    </xdr:sp>
    <xdr:clientData/>
  </xdr:twoCellAnchor>
  <xdr:twoCellAnchor>
    <xdr:from>
      <xdr:col>3</xdr:col>
      <xdr:colOff>71004</xdr:colOff>
      <xdr:row>6</xdr:row>
      <xdr:rowOff>568569</xdr:rowOff>
    </xdr:from>
    <xdr:to>
      <xdr:col>3</xdr:col>
      <xdr:colOff>565656</xdr:colOff>
      <xdr:row>6</xdr:row>
      <xdr:rowOff>999292</xdr:rowOff>
    </xdr:to>
    <xdr:cxnSp macro="">
      <xdr:nvCxnSpPr>
        <xdr:cNvPr id="19" name="رابط مستقيم 18">
          <a:extLst>
            <a:ext uri="{FF2B5EF4-FFF2-40B4-BE49-F238E27FC236}">
              <a16:creationId xmlns:a16="http://schemas.microsoft.com/office/drawing/2014/main" id="{4B8C0EF8-A285-43F5-800F-1DBB9972A4C7}"/>
            </a:ext>
          </a:extLst>
        </xdr:cNvPr>
        <xdr:cNvCxnSpPr/>
      </xdr:nvCxnSpPr>
      <xdr:spPr>
        <a:xfrm flipH="1">
          <a:off x="11234648094" y="7388469"/>
          <a:ext cx="494652" cy="430723"/>
        </a:xfrm>
        <a:prstGeom prst="line">
          <a:avLst/>
        </a:prstGeom>
        <a:ln w="28575">
          <a:solidFill>
            <a:srgbClr val="008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110664</xdr:colOff>
      <xdr:row>6</xdr:row>
      <xdr:rowOff>993136</xdr:rowOff>
    </xdr:from>
    <xdr:to>
      <xdr:col>4</xdr:col>
      <xdr:colOff>691331</xdr:colOff>
      <xdr:row>6</xdr:row>
      <xdr:rowOff>998588</xdr:rowOff>
    </xdr:to>
    <xdr:cxnSp macro="">
      <xdr:nvCxnSpPr>
        <xdr:cNvPr id="20" name="رابط مستقيم 19">
          <a:extLst>
            <a:ext uri="{FF2B5EF4-FFF2-40B4-BE49-F238E27FC236}">
              <a16:creationId xmlns:a16="http://schemas.microsoft.com/office/drawing/2014/main" id="{6FD7FDCA-4164-45E6-B78B-FB58EDDB2663}"/>
            </a:ext>
          </a:extLst>
        </xdr:cNvPr>
        <xdr:cNvCxnSpPr/>
      </xdr:nvCxnSpPr>
      <xdr:spPr>
        <a:xfrm flipH="1">
          <a:off x="11233808044" y="7813036"/>
          <a:ext cx="571142" cy="5452"/>
        </a:xfrm>
        <a:prstGeom prst="line">
          <a:avLst/>
        </a:prstGeom>
        <a:ln w="28575">
          <a:solidFill>
            <a:srgbClr val="FF0000"/>
          </a:solidFill>
        </a:ln>
        <a:effectLst/>
      </xdr:spPr>
      <xdr:style>
        <a:lnRef idx="2">
          <a:schemeClr val="accent2"/>
        </a:lnRef>
        <a:fillRef idx="0">
          <a:schemeClr val="accent2"/>
        </a:fillRef>
        <a:effectRef idx="1">
          <a:schemeClr val="accent2"/>
        </a:effectRef>
        <a:fontRef idx="minor">
          <a:schemeClr val="tx1"/>
        </a:fontRef>
      </xdr:style>
    </xdr:cxnSp>
    <xdr:clientData/>
  </xdr:twoCellAnchor>
  <xdr:twoCellAnchor>
    <xdr:from>
      <xdr:col>4</xdr:col>
      <xdr:colOff>86565</xdr:colOff>
      <xdr:row>6</xdr:row>
      <xdr:rowOff>615723</xdr:rowOff>
    </xdr:from>
    <xdr:to>
      <xdr:col>4</xdr:col>
      <xdr:colOff>651869</xdr:colOff>
      <xdr:row>6</xdr:row>
      <xdr:rowOff>1058384</xdr:rowOff>
    </xdr:to>
    <xdr:cxnSp macro="">
      <xdr:nvCxnSpPr>
        <xdr:cNvPr id="21" name="رابط مستقيم 20">
          <a:extLst>
            <a:ext uri="{FF2B5EF4-FFF2-40B4-BE49-F238E27FC236}">
              <a16:creationId xmlns:a16="http://schemas.microsoft.com/office/drawing/2014/main" id="{BE91C157-07B9-4E38-AC74-1E64A973C254}"/>
            </a:ext>
          </a:extLst>
        </xdr:cNvPr>
        <xdr:cNvCxnSpPr/>
      </xdr:nvCxnSpPr>
      <xdr:spPr>
        <a:xfrm flipH="1">
          <a:off x="11233837981" y="7435623"/>
          <a:ext cx="565304" cy="442661"/>
        </a:xfrm>
        <a:prstGeom prst="line">
          <a:avLst/>
        </a:prstGeom>
        <a:ln w="28575">
          <a:solidFill>
            <a:srgbClr val="008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93806</xdr:colOff>
      <xdr:row>7</xdr:row>
      <xdr:rowOff>542802</xdr:rowOff>
    </xdr:from>
    <xdr:to>
      <xdr:col>3</xdr:col>
      <xdr:colOff>585757</xdr:colOff>
      <xdr:row>7</xdr:row>
      <xdr:rowOff>1047749</xdr:rowOff>
    </xdr:to>
    <xdr:sp macro="" textlink="">
      <xdr:nvSpPr>
        <xdr:cNvPr id="22" name="شكل بيضاوي 21">
          <a:extLst>
            <a:ext uri="{FF2B5EF4-FFF2-40B4-BE49-F238E27FC236}">
              <a16:creationId xmlns:a16="http://schemas.microsoft.com/office/drawing/2014/main" id="{349F0334-051F-4DBD-9D14-BB70B059D9C9}"/>
            </a:ext>
          </a:extLst>
        </xdr:cNvPr>
        <xdr:cNvSpPr/>
      </xdr:nvSpPr>
      <xdr:spPr>
        <a:xfrm>
          <a:off x="11234627993" y="8477127"/>
          <a:ext cx="491951" cy="504947"/>
        </a:xfrm>
        <a:prstGeom prst="ellipse">
          <a:avLst/>
        </a:prstGeom>
        <a:noFill/>
        <a:ln w="38100" cap="flat" cmpd="sng" algn="ctr">
          <a:solidFill>
            <a:srgbClr val="E70F0F"/>
          </a:solidFill>
          <a:prstDash val="solid"/>
        </a:ln>
        <a:effectLst/>
        <a:extLst>
          <a:ext uri="{909E8E84-426E-40DD-AFC4-6F175D3DCCD1}">
            <a14:hiddenFill xmlns:a14="http://schemas.microsoft.com/office/drawing/2010/main">
              <a:solidFill>
                <a:schemeClr val="accent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ar-SA" sz="1100"/>
        </a:p>
      </xdr:txBody>
    </xdr:sp>
    <xdr:clientData/>
  </xdr:twoCellAnchor>
  <xdr:twoCellAnchor>
    <xdr:from>
      <xdr:col>3</xdr:col>
      <xdr:colOff>88323</xdr:colOff>
      <xdr:row>7</xdr:row>
      <xdr:rowOff>525273</xdr:rowOff>
    </xdr:from>
    <xdr:to>
      <xdr:col>3</xdr:col>
      <xdr:colOff>582975</xdr:colOff>
      <xdr:row>7</xdr:row>
      <xdr:rowOff>955996</xdr:rowOff>
    </xdr:to>
    <xdr:cxnSp macro="">
      <xdr:nvCxnSpPr>
        <xdr:cNvPr id="23" name="رابط مستقيم 22">
          <a:extLst>
            <a:ext uri="{FF2B5EF4-FFF2-40B4-BE49-F238E27FC236}">
              <a16:creationId xmlns:a16="http://schemas.microsoft.com/office/drawing/2014/main" id="{6D8914C2-0F02-494F-A6B7-7C22EA7AF663}"/>
            </a:ext>
          </a:extLst>
        </xdr:cNvPr>
        <xdr:cNvCxnSpPr/>
      </xdr:nvCxnSpPr>
      <xdr:spPr>
        <a:xfrm flipH="1">
          <a:off x="11234630775" y="8459598"/>
          <a:ext cx="494652" cy="430723"/>
        </a:xfrm>
        <a:prstGeom prst="line">
          <a:avLst/>
        </a:prstGeom>
        <a:ln w="28575">
          <a:solidFill>
            <a:srgbClr val="008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110664</xdr:colOff>
      <xdr:row>7</xdr:row>
      <xdr:rowOff>993136</xdr:rowOff>
    </xdr:from>
    <xdr:to>
      <xdr:col>4</xdr:col>
      <xdr:colOff>691331</xdr:colOff>
      <xdr:row>7</xdr:row>
      <xdr:rowOff>998588</xdr:rowOff>
    </xdr:to>
    <xdr:cxnSp macro="">
      <xdr:nvCxnSpPr>
        <xdr:cNvPr id="24" name="رابط مستقيم 23">
          <a:extLst>
            <a:ext uri="{FF2B5EF4-FFF2-40B4-BE49-F238E27FC236}">
              <a16:creationId xmlns:a16="http://schemas.microsoft.com/office/drawing/2014/main" id="{6E8DB9F7-CD23-4194-A1C8-8467B48B2E8E}"/>
            </a:ext>
          </a:extLst>
        </xdr:cNvPr>
        <xdr:cNvCxnSpPr/>
      </xdr:nvCxnSpPr>
      <xdr:spPr>
        <a:xfrm flipH="1">
          <a:off x="11233808044" y="8927461"/>
          <a:ext cx="571142" cy="5452"/>
        </a:xfrm>
        <a:prstGeom prst="line">
          <a:avLst/>
        </a:prstGeom>
        <a:ln w="28575">
          <a:solidFill>
            <a:srgbClr val="FF0000"/>
          </a:solidFill>
        </a:ln>
        <a:effectLst/>
      </xdr:spPr>
      <xdr:style>
        <a:lnRef idx="2">
          <a:schemeClr val="accent2"/>
        </a:lnRef>
        <a:fillRef idx="0">
          <a:schemeClr val="accent2"/>
        </a:fillRef>
        <a:effectRef idx="1">
          <a:schemeClr val="accent2"/>
        </a:effectRef>
        <a:fontRef idx="minor">
          <a:schemeClr val="tx1"/>
        </a:fontRef>
      </xdr:style>
    </xdr:cxnSp>
    <xdr:clientData/>
  </xdr:twoCellAnchor>
  <xdr:twoCellAnchor>
    <xdr:from>
      <xdr:col>4</xdr:col>
      <xdr:colOff>86565</xdr:colOff>
      <xdr:row>7</xdr:row>
      <xdr:rowOff>615723</xdr:rowOff>
    </xdr:from>
    <xdr:to>
      <xdr:col>4</xdr:col>
      <xdr:colOff>651869</xdr:colOff>
      <xdr:row>7</xdr:row>
      <xdr:rowOff>1058384</xdr:rowOff>
    </xdr:to>
    <xdr:cxnSp macro="">
      <xdr:nvCxnSpPr>
        <xdr:cNvPr id="25" name="رابط مستقيم 24">
          <a:extLst>
            <a:ext uri="{FF2B5EF4-FFF2-40B4-BE49-F238E27FC236}">
              <a16:creationId xmlns:a16="http://schemas.microsoft.com/office/drawing/2014/main" id="{B4CB251A-9977-46F8-8FB2-F083905D3D7F}"/>
            </a:ext>
          </a:extLst>
        </xdr:cNvPr>
        <xdr:cNvCxnSpPr/>
      </xdr:nvCxnSpPr>
      <xdr:spPr>
        <a:xfrm flipH="1">
          <a:off x="11233837981" y="8550048"/>
          <a:ext cx="565304" cy="442661"/>
        </a:xfrm>
        <a:prstGeom prst="line">
          <a:avLst/>
        </a:prstGeom>
        <a:ln w="28575">
          <a:solidFill>
            <a:srgbClr val="008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85148</xdr:colOff>
      <xdr:row>8</xdr:row>
      <xdr:rowOff>542802</xdr:rowOff>
    </xdr:from>
    <xdr:to>
      <xdr:col>3</xdr:col>
      <xdr:colOff>577099</xdr:colOff>
      <xdr:row>8</xdr:row>
      <xdr:rowOff>1047749</xdr:rowOff>
    </xdr:to>
    <xdr:sp macro="" textlink="">
      <xdr:nvSpPr>
        <xdr:cNvPr id="26" name="شكل بيضاوي 25">
          <a:extLst>
            <a:ext uri="{FF2B5EF4-FFF2-40B4-BE49-F238E27FC236}">
              <a16:creationId xmlns:a16="http://schemas.microsoft.com/office/drawing/2014/main" id="{E6F683F9-5B8A-4358-91BD-93140FB11AF2}"/>
            </a:ext>
          </a:extLst>
        </xdr:cNvPr>
        <xdr:cNvSpPr/>
      </xdr:nvSpPr>
      <xdr:spPr>
        <a:xfrm>
          <a:off x="11234636651" y="9591552"/>
          <a:ext cx="491951" cy="504947"/>
        </a:xfrm>
        <a:prstGeom prst="ellipse">
          <a:avLst/>
        </a:prstGeom>
        <a:noFill/>
        <a:ln w="38100" cap="flat" cmpd="sng" algn="ctr">
          <a:solidFill>
            <a:srgbClr val="E70F0F"/>
          </a:solidFill>
          <a:prstDash val="solid"/>
        </a:ln>
        <a:effectLst/>
        <a:extLst>
          <a:ext uri="{909E8E84-426E-40DD-AFC4-6F175D3DCCD1}">
            <a14:hiddenFill xmlns:a14="http://schemas.microsoft.com/office/drawing/2010/main">
              <a:solidFill>
                <a:schemeClr val="accent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ar-SA" sz="1100"/>
        </a:p>
      </xdr:txBody>
    </xdr:sp>
    <xdr:clientData/>
  </xdr:twoCellAnchor>
  <xdr:twoCellAnchor>
    <xdr:from>
      <xdr:col>3</xdr:col>
      <xdr:colOff>96982</xdr:colOff>
      <xdr:row>8</xdr:row>
      <xdr:rowOff>568569</xdr:rowOff>
    </xdr:from>
    <xdr:to>
      <xdr:col>3</xdr:col>
      <xdr:colOff>591634</xdr:colOff>
      <xdr:row>8</xdr:row>
      <xdr:rowOff>999292</xdr:rowOff>
    </xdr:to>
    <xdr:cxnSp macro="">
      <xdr:nvCxnSpPr>
        <xdr:cNvPr id="27" name="رابط مستقيم 26">
          <a:extLst>
            <a:ext uri="{FF2B5EF4-FFF2-40B4-BE49-F238E27FC236}">
              <a16:creationId xmlns:a16="http://schemas.microsoft.com/office/drawing/2014/main" id="{BD16CD39-28C9-433E-8FE7-694C0336F0E1}"/>
            </a:ext>
          </a:extLst>
        </xdr:cNvPr>
        <xdr:cNvCxnSpPr/>
      </xdr:nvCxnSpPr>
      <xdr:spPr>
        <a:xfrm flipH="1">
          <a:off x="11234622116" y="9617319"/>
          <a:ext cx="494652" cy="430723"/>
        </a:xfrm>
        <a:prstGeom prst="line">
          <a:avLst/>
        </a:prstGeom>
        <a:ln w="28575">
          <a:solidFill>
            <a:srgbClr val="008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110664</xdr:colOff>
      <xdr:row>8</xdr:row>
      <xdr:rowOff>993136</xdr:rowOff>
    </xdr:from>
    <xdr:to>
      <xdr:col>4</xdr:col>
      <xdr:colOff>691331</xdr:colOff>
      <xdr:row>8</xdr:row>
      <xdr:rowOff>998588</xdr:rowOff>
    </xdr:to>
    <xdr:cxnSp macro="">
      <xdr:nvCxnSpPr>
        <xdr:cNvPr id="28" name="رابط مستقيم 27">
          <a:extLst>
            <a:ext uri="{FF2B5EF4-FFF2-40B4-BE49-F238E27FC236}">
              <a16:creationId xmlns:a16="http://schemas.microsoft.com/office/drawing/2014/main" id="{F04775D6-E8FA-4C24-A4A7-A9503F97616E}"/>
            </a:ext>
          </a:extLst>
        </xdr:cNvPr>
        <xdr:cNvCxnSpPr/>
      </xdr:nvCxnSpPr>
      <xdr:spPr>
        <a:xfrm flipH="1">
          <a:off x="11233808044" y="10041886"/>
          <a:ext cx="571142" cy="5452"/>
        </a:xfrm>
        <a:prstGeom prst="line">
          <a:avLst/>
        </a:prstGeom>
        <a:ln w="28575">
          <a:solidFill>
            <a:srgbClr val="FF0000"/>
          </a:solidFill>
        </a:ln>
        <a:effectLst/>
      </xdr:spPr>
      <xdr:style>
        <a:lnRef idx="2">
          <a:schemeClr val="accent2"/>
        </a:lnRef>
        <a:fillRef idx="0">
          <a:schemeClr val="accent2"/>
        </a:fillRef>
        <a:effectRef idx="1">
          <a:schemeClr val="accent2"/>
        </a:effectRef>
        <a:fontRef idx="minor">
          <a:schemeClr val="tx1"/>
        </a:fontRef>
      </xdr:style>
    </xdr:cxnSp>
    <xdr:clientData/>
  </xdr:twoCellAnchor>
  <xdr:twoCellAnchor>
    <xdr:from>
      <xdr:col>4</xdr:col>
      <xdr:colOff>86565</xdr:colOff>
      <xdr:row>8</xdr:row>
      <xdr:rowOff>615723</xdr:rowOff>
    </xdr:from>
    <xdr:to>
      <xdr:col>4</xdr:col>
      <xdr:colOff>651869</xdr:colOff>
      <xdr:row>8</xdr:row>
      <xdr:rowOff>1058384</xdr:rowOff>
    </xdr:to>
    <xdr:cxnSp macro="">
      <xdr:nvCxnSpPr>
        <xdr:cNvPr id="29" name="رابط مستقيم 28">
          <a:extLst>
            <a:ext uri="{FF2B5EF4-FFF2-40B4-BE49-F238E27FC236}">
              <a16:creationId xmlns:a16="http://schemas.microsoft.com/office/drawing/2014/main" id="{49777B4D-0AA0-4E79-B854-70C95A55B215}"/>
            </a:ext>
          </a:extLst>
        </xdr:cNvPr>
        <xdr:cNvCxnSpPr/>
      </xdr:nvCxnSpPr>
      <xdr:spPr>
        <a:xfrm flipH="1">
          <a:off x="11233837981" y="9664473"/>
          <a:ext cx="565304" cy="442661"/>
        </a:xfrm>
        <a:prstGeom prst="line">
          <a:avLst/>
        </a:prstGeom>
        <a:ln w="28575">
          <a:solidFill>
            <a:srgbClr val="008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93807</xdr:colOff>
      <xdr:row>9</xdr:row>
      <xdr:rowOff>542802</xdr:rowOff>
    </xdr:from>
    <xdr:to>
      <xdr:col>3</xdr:col>
      <xdr:colOff>585758</xdr:colOff>
      <xdr:row>9</xdr:row>
      <xdr:rowOff>1047749</xdr:rowOff>
    </xdr:to>
    <xdr:sp macro="" textlink="">
      <xdr:nvSpPr>
        <xdr:cNvPr id="30" name="شكل بيضاوي 29">
          <a:extLst>
            <a:ext uri="{FF2B5EF4-FFF2-40B4-BE49-F238E27FC236}">
              <a16:creationId xmlns:a16="http://schemas.microsoft.com/office/drawing/2014/main" id="{67191DD5-6D80-4313-AC2A-D2F30B4BD94B}"/>
            </a:ext>
          </a:extLst>
        </xdr:cNvPr>
        <xdr:cNvSpPr/>
      </xdr:nvSpPr>
      <xdr:spPr>
        <a:xfrm>
          <a:off x="11234627992" y="10705977"/>
          <a:ext cx="491951" cy="504947"/>
        </a:xfrm>
        <a:prstGeom prst="ellipse">
          <a:avLst/>
        </a:prstGeom>
        <a:noFill/>
        <a:ln w="38100" cap="flat" cmpd="sng" algn="ctr">
          <a:solidFill>
            <a:srgbClr val="E70F0F"/>
          </a:solidFill>
          <a:prstDash val="solid"/>
        </a:ln>
        <a:effectLst/>
        <a:extLst>
          <a:ext uri="{909E8E84-426E-40DD-AFC4-6F175D3DCCD1}">
            <a14:hiddenFill xmlns:a14="http://schemas.microsoft.com/office/drawing/2010/main">
              <a:solidFill>
                <a:schemeClr val="accent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ar-SA" sz="1100"/>
        </a:p>
      </xdr:txBody>
    </xdr:sp>
    <xdr:clientData/>
  </xdr:twoCellAnchor>
  <xdr:twoCellAnchor>
    <xdr:from>
      <xdr:col>3</xdr:col>
      <xdr:colOff>88323</xdr:colOff>
      <xdr:row>9</xdr:row>
      <xdr:rowOff>568569</xdr:rowOff>
    </xdr:from>
    <xdr:to>
      <xdr:col>3</xdr:col>
      <xdr:colOff>582975</xdr:colOff>
      <xdr:row>9</xdr:row>
      <xdr:rowOff>999292</xdr:rowOff>
    </xdr:to>
    <xdr:cxnSp macro="">
      <xdr:nvCxnSpPr>
        <xdr:cNvPr id="31" name="رابط مستقيم 30">
          <a:extLst>
            <a:ext uri="{FF2B5EF4-FFF2-40B4-BE49-F238E27FC236}">
              <a16:creationId xmlns:a16="http://schemas.microsoft.com/office/drawing/2014/main" id="{66A24357-B6D2-451D-976C-F536471FF84C}"/>
            </a:ext>
          </a:extLst>
        </xdr:cNvPr>
        <xdr:cNvCxnSpPr/>
      </xdr:nvCxnSpPr>
      <xdr:spPr>
        <a:xfrm flipH="1">
          <a:off x="11234630775" y="10731744"/>
          <a:ext cx="494652" cy="430723"/>
        </a:xfrm>
        <a:prstGeom prst="line">
          <a:avLst/>
        </a:prstGeom>
        <a:ln w="28575">
          <a:solidFill>
            <a:srgbClr val="008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110664</xdr:colOff>
      <xdr:row>9</xdr:row>
      <xdr:rowOff>993136</xdr:rowOff>
    </xdr:from>
    <xdr:to>
      <xdr:col>4</xdr:col>
      <xdr:colOff>691331</xdr:colOff>
      <xdr:row>9</xdr:row>
      <xdr:rowOff>998588</xdr:rowOff>
    </xdr:to>
    <xdr:cxnSp macro="">
      <xdr:nvCxnSpPr>
        <xdr:cNvPr id="32" name="رابط مستقيم 31">
          <a:extLst>
            <a:ext uri="{FF2B5EF4-FFF2-40B4-BE49-F238E27FC236}">
              <a16:creationId xmlns:a16="http://schemas.microsoft.com/office/drawing/2014/main" id="{D0E7AC58-108E-40AA-BF46-56F8C0422532}"/>
            </a:ext>
          </a:extLst>
        </xdr:cNvPr>
        <xdr:cNvCxnSpPr/>
      </xdr:nvCxnSpPr>
      <xdr:spPr>
        <a:xfrm flipH="1">
          <a:off x="11233808044" y="11156311"/>
          <a:ext cx="571142" cy="5452"/>
        </a:xfrm>
        <a:prstGeom prst="line">
          <a:avLst/>
        </a:prstGeom>
        <a:ln w="28575">
          <a:solidFill>
            <a:srgbClr val="FF0000"/>
          </a:solidFill>
        </a:ln>
        <a:effectLst/>
      </xdr:spPr>
      <xdr:style>
        <a:lnRef idx="2">
          <a:schemeClr val="accent2"/>
        </a:lnRef>
        <a:fillRef idx="0">
          <a:schemeClr val="accent2"/>
        </a:fillRef>
        <a:effectRef idx="1">
          <a:schemeClr val="accent2"/>
        </a:effectRef>
        <a:fontRef idx="minor">
          <a:schemeClr val="tx1"/>
        </a:fontRef>
      </xdr:style>
    </xdr:cxnSp>
    <xdr:clientData/>
  </xdr:twoCellAnchor>
  <xdr:twoCellAnchor>
    <xdr:from>
      <xdr:col>4</xdr:col>
      <xdr:colOff>86565</xdr:colOff>
      <xdr:row>9</xdr:row>
      <xdr:rowOff>615723</xdr:rowOff>
    </xdr:from>
    <xdr:to>
      <xdr:col>4</xdr:col>
      <xdr:colOff>651869</xdr:colOff>
      <xdr:row>9</xdr:row>
      <xdr:rowOff>1058384</xdr:rowOff>
    </xdr:to>
    <xdr:cxnSp macro="">
      <xdr:nvCxnSpPr>
        <xdr:cNvPr id="33" name="رابط مستقيم 32">
          <a:extLst>
            <a:ext uri="{FF2B5EF4-FFF2-40B4-BE49-F238E27FC236}">
              <a16:creationId xmlns:a16="http://schemas.microsoft.com/office/drawing/2014/main" id="{A339C815-50F7-434B-AD7E-AC295FF2725F}"/>
            </a:ext>
          </a:extLst>
        </xdr:cNvPr>
        <xdr:cNvCxnSpPr/>
      </xdr:nvCxnSpPr>
      <xdr:spPr>
        <a:xfrm flipH="1">
          <a:off x="11233837981" y="10778898"/>
          <a:ext cx="565304" cy="442661"/>
        </a:xfrm>
        <a:prstGeom prst="line">
          <a:avLst/>
        </a:prstGeom>
        <a:ln w="28575">
          <a:solidFill>
            <a:srgbClr val="008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93806</xdr:colOff>
      <xdr:row>10</xdr:row>
      <xdr:rowOff>551461</xdr:rowOff>
    </xdr:from>
    <xdr:to>
      <xdr:col>3</xdr:col>
      <xdr:colOff>585757</xdr:colOff>
      <xdr:row>10</xdr:row>
      <xdr:rowOff>1056408</xdr:rowOff>
    </xdr:to>
    <xdr:sp macro="" textlink="">
      <xdr:nvSpPr>
        <xdr:cNvPr id="34" name="شكل بيضاوي 33">
          <a:extLst>
            <a:ext uri="{FF2B5EF4-FFF2-40B4-BE49-F238E27FC236}">
              <a16:creationId xmlns:a16="http://schemas.microsoft.com/office/drawing/2014/main" id="{0E2286A2-7813-457C-AFA9-5E59231CBEBE}"/>
            </a:ext>
          </a:extLst>
        </xdr:cNvPr>
        <xdr:cNvSpPr/>
      </xdr:nvSpPr>
      <xdr:spPr>
        <a:xfrm>
          <a:off x="11234627993" y="11829061"/>
          <a:ext cx="491951" cy="504947"/>
        </a:xfrm>
        <a:prstGeom prst="ellipse">
          <a:avLst/>
        </a:prstGeom>
        <a:noFill/>
        <a:ln w="38100" cap="flat" cmpd="sng" algn="ctr">
          <a:solidFill>
            <a:srgbClr val="E70F0F"/>
          </a:solidFill>
          <a:prstDash val="solid"/>
        </a:ln>
        <a:effectLst/>
        <a:extLst>
          <a:ext uri="{909E8E84-426E-40DD-AFC4-6F175D3DCCD1}">
            <a14:hiddenFill xmlns:a14="http://schemas.microsoft.com/office/drawing/2010/main">
              <a:solidFill>
                <a:schemeClr val="accent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ar-SA" sz="1100"/>
        </a:p>
      </xdr:txBody>
    </xdr:sp>
    <xdr:clientData/>
  </xdr:twoCellAnchor>
  <xdr:twoCellAnchor>
    <xdr:from>
      <xdr:col>3</xdr:col>
      <xdr:colOff>79664</xdr:colOff>
      <xdr:row>10</xdr:row>
      <xdr:rowOff>585887</xdr:rowOff>
    </xdr:from>
    <xdr:to>
      <xdr:col>3</xdr:col>
      <xdr:colOff>574316</xdr:colOff>
      <xdr:row>10</xdr:row>
      <xdr:rowOff>1016610</xdr:rowOff>
    </xdr:to>
    <xdr:cxnSp macro="">
      <xdr:nvCxnSpPr>
        <xdr:cNvPr id="35" name="رابط مستقيم 34">
          <a:extLst>
            <a:ext uri="{FF2B5EF4-FFF2-40B4-BE49-F238E27FC236}">
              <a16:creationId xmlns:a16="http://schemas.microsoft.com/office/drawing/2014/main" id="{29898C75-EDDC-49E9-B35A-EFEFDB526392}"/>
            </a:ext>
          </a:extLst>
        </xdr:cNvPr>
        <xdr:cNvCxnSpPr/>
      </xdr:nvCxnSpPr>
      <xdr:spPr>
        <a:xfrm flipH="1">
          <a:off x="11234639434" y="11863487"/>
          <a:ext cx="494652" cy="430723"/>
        </a:xfrm>
        <a:prstGeom prst="line">
          <a:avLst/>
        </a:prstGeom>
        <a:ln w="28575">
          <a:solidFill>
            <a:srgbClr val="008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110664</xdr:colOff>
      <xdr:row>10</xdr:row>
      <xdr:rowOff>993136</xdr:rowOff>
    </xdr:from>
    <xdr:to>
      <xdr:col>4</xdr:col>
      <xdr:colOff>691331</xdr:colOff>
      <xdr:row>10</xdr:row>
      <xdr:rowOff>998588</xdr:rowOff>
    </xdr:to>
    <xdr:cxnSp macro="">
      <xdr:nvCxnSpPr>
        <xdr:cNvPr id="36" name="رابط مستقيم 35">
          <a:extLst>
            <a:ext uri="{FF2B5EF4-FFF2-40B4-BE49-F238E27FC236}">
              <a16:creationId xmlns:a16="http://schemas.microsoft.com/office/drawing/2014/main" id="{73542CDF-17C4-4569-8913-0A659C17AAE3}"/>
            </a:ext>
          </a:extLst>
        </xdr:cNvPr>
        <xdr:cNvCxnSpPr/>
      </xdr:nvCxnSpPr>
      <xdr:spPr>
        <a:xfrm flipH="1">
          <a:off x="11233808044" y="12270736"/>
          <a:ext cx="571142" cy="5452"/>
        </a:xfrm>
        <a:prstGeom prst="line">
          <a:avLst/>
        </a:prstGeom>
        <a:ln w="28575">
          <a:solidFill>
            <a:srgbClr val="FF0000"/>
          </a:solidFill>
        </a:ln>
        <a:effectLst/>
      </xdr:spPr>
      <xdr:style>
        <a:lnRef idx="2">
          <a:schemeClr val="accent2"/>
        </a:lnRef>
        <a:fillRef idx="0">
          <a:schemeClr val="accent2"/>
        </a:fillRef>
        <a:effectRef idx="1">
          <a:schemeClr val="accent2"/>
        </a:effectRef>
        <a:fontRef idx="minor">
          <a:schemeClr val="tx1"/>
        </a:fontRef>
      </xdr:style>
    </xdr:cxnSp>
    <xdr:clientData/>
  </xdr:twoCellAnchor>
  <xdr:twoCellAnchor>
    <xdr:from>
      <xdr:col>4</xdr:col>
      <xdr:colOff>86565</xdr:colOff>
      <xdr:row>10</xdr:row>
      <xdr:rowOff>615723</xdr:rowOff>
    </xdr:from>
    <xdr:to>
      <xdr:col>4</xdr:col>
      <xdr:colOff>651869</xdr:colOff>
      <xdr:row>10</xdr:row>
      <xdr:rowOff>1058384</xdr:rowOff>
    </xdr:to>
    <xdr:cxnSp macro="">
      <xdr:nvCxnSpPr>
        <xdr:cNvPr id="37" name="رابط مستقيم 36">
          <a:extLst>
            <a:ext uri="{FF2B5EF4-FFF2-40B4-BE49-F238E27FC236}">
              <a16:creationId xmlns:a16="http://schemas.microsoft.com/office/drawing/2014/main" id="{47D46682-59E4-4242-BD13-823BF8BA7564}"/>
            </a:ext>
          </a:extLst>
        </xdr:cNvPr>
        <xdr:cNvCxnSpPr/>
      </xdr:nvCxnSpPr>
      <xdr:spPr>
        <a:xfrm flipH="1">
          <a:off x="11233837981" y="11893323"/>
          <a:ext cx="565304" cy="442661"/>
        </a:xfrm>
        <a:prstGeom prst="line">
          <a:avLst/>
        </a:prstGeom>
        <a:ln w="28575">
          <a:solidFill>
            <a:srgbClr val="008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102466</xdr:colOff>
      <xdr:row>11</xdr:row>
      <xdr:rowOff>542802</xdr:rowOff>
    </xdr:from>
    <xdr:to>
      <xdr:col>3</xdr:col>
      <xdr:colOff>594417</xdr:colOff>
      <xdr:row>11</xdr:row>
      <xdr:rowOff>1047749</xdr:rowOff>
    </xdr:to>
    <xdr:sp macro="" textlink="">
      <xdr:nvSpPr>
        <xdr:cNvPr id="38" name="شكل بيضاوي 37">
          <a:extLst>
            <a:ext uri="{FF2B5EF4-FFF2-40B4-BE49-F238E27FC236}">
              <a16:creationId xmlns:a16="http://schemas.microsoft.com/office/drawing/2014/main" id="{C3F62F5F-F99F-41D0-B62A-C6A3785A7E5D}"/>
            </a:ext>
          </a:extLst>
        </xdr:cNvPr>
        <xdr:cNvSpPr/>
      </xdr:nvSpPr>
      <xdr:spPr>
        <a:xfrm>
          <a:off x="11234619333" y="12934827"/>
          <a:ext cx="491951" cy="504947"/>
        </a:xfrm>
        <a:prstGeom prst="ellipse">
          <a:avLst/>
        </a:prstGeom>
        <a:noFill/>
        <a:ln w="38100" cap="flat" cmpd="sng" algn="ctr">
          <a:solidFill>
            <a:srgbClr val="E70F0F"/>
          </a:solidFill>
          <a:prstDash val="solid"/>
        </a:ln>
        <a:effectLst/>
        <a:extLst>
          <a:ext uri="{909E8E84-426E-40DD-AFC4-6F175D3DCCD1}">
            <a14:hiddenFill xmlns:a14="http://schemas.microsoft.com/office/drawing/2010/main">
              <a:solidFill>
                <a:schemeClr val="accent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ar-SA" sz="1100"/>
        </a:p>
      </xdr:txBody>
    </xdr:sp>
    <xdr:clientData/>
  </xdr:twoCellAnchor>
  <xdr:twoCellAnchor>
    <xdr:from>
      <xdr:col>3</xdr:col>
      <xdr:colOff>105641</xdr:colOff>
      <xdr:row>11</xdr:row>
      <xdr:rowOff>568569</xdr:rowOff>
    </xdr:from>
    <xdr:to>
      <xdr:col>3</xdr:col>
      <xdr:colOff>600293</xdr:colOff>
      <xdr:row>11</xdr:row>
      <xdr:rowOff>999292</xdr:rowOff>
    </xdr:to>
    <xdr:cxnSp macro="">
      <xdr:nvCxnSpPr>
        <xdr:cNvPr id="39" name="رابط مستقيم 38">
          <a:extLst>
            <a:ext uri="{FF2B5EF4-FFF2-40B4-BE49-F238E27FC236}">
              <a16:creationId xmlns:a16="http://schemas.microsoft.com/office/drawing/2014/main" id="{AE9E18D9-5B68-47A7-978E-8FBC5A33B985}"/>
            </a:ext>
          </a:extLst>
        </xdr:cNvPr>
        <xdr:cNvCxnSpPr/>
      </xdr:nvCxnSpPr>
      <xdr:spPr>
        <a:xfrm flipH="1">
          <a:off x="11234613457" y="12960594"/>
          <a:ext cx="494652" cy="430723"/>
        </a:xfrm>
        <a:prstGeom prst="line">
          <a:avLst/>
        </a:prstGeom>
        <a:ln w="28575">
          <a:solidFill>
            <a:srgbClr val="008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110664</xdr:colOff>
      <xdr:row>11</xdr:row>
      <xdr:rowOff>993136</xdr:rowOff>
    </xdr:from>
    <xdr:to>
      <xdr:col>4</xdr:col>
      <xdr:colOff>691331</xdr:colOff>
      <xdr:row>11</xdr:row>
      <xdr:rowOff>998588</xdr:rowOff>
    </xdr:to>
    <xdr:cxnSp macro="">
      <xdr:nvCxnSpPr>
        <xdr:cNvPr id="40" name="رابط مستقيم 39">
          <a:extLst>
            <a:ext uri="{FF2B5EF4-FFF2-40B4-BE49-F238E27FC236}">
              <a16:creationId xmlns:a16="http://schemas.microsoft.com/office/drawing/2014/main" id="{72204C23-C812-4676-B2A6-2BC0D8E1C3F3}"/>
            </a:ext>
          </a:extLst>
        </xdr:cNvPr>
        <xdr:cNvCxnSpPr/>
      </xdr:nvCxnSpPr>
      <xdr:spPr>
        <a:xfrm flipH="1">
          <a:off x="11233808044" y="13385161"/>
          <a:ext cx="571142" cy="5452"/>
        </a:xfrm>
        <a:prstGeom prst="line">
          <a:avLst/>
        </a:prstGeom>
        <a:ln w="28575">
          <a:solidFill>
            <a:srgbClr val="FF0000"/>
          </a:solidFill>
        </a:ln>
        <a:effectLst/>
      </xdr:spPr>
      <xdr:style>
        <a:lnRef idx="2">
          <a:schemeClr val="accent2"/>
        </a:lnRef>
        <a:fillRef idx="0">
          <a:schemeClr val="accent2"/>
        </a:fillRef>
        <a:effectRef idx="1">
          <a:schemeClr val="accent2"/>
        </a:effectRef>
        <a:fontRef idx="minor">
          <a:schemeClr val="tx1"/>
        </a:fontRef>
      </xdr:style>
    </xdr:cxnSp>
    <xdr:clientData/>
  </xdr:twoCellAnchor>
  <xdr:twoCellAnchor>
    <xdr:from>
      <xdr:col>4</xdr:col>
      <xdr:colOff>86565</xdr:colOff>
      <xdr:row>11</xdr:row>
      <xdr:rowOff>615723</xdr:rowOff>
    </xdr:from>
    <xdr:to>
      <xdr:col>4</xdr:col>
      <xdr:colOff>651869</xdr:colOff>
      <xdr:row>11</xdr:row>
      <xdr:rowOff>1058384</xdr:rowOff>
    </xdr:to>
    <xdr:cxnSp macro="">
      <xdr:nvCxnSpPr>
        <xdr:cNvPr id="41" name="رابط مستقيم 40">
          <a:extLst>
            <a:ext uri="{FF2B5EF4-FFF2-40B4-BE49-F238E27FC236}">
              <a16:creationId xmlns:a16="http://schemas.microsoft.com/office/drawing/2014/main" id="{1B42A448-8523-4453-AB16-52D23A10CC06}"/>
            </a:ext>
          </a:extLst>
        </xdr:cNvPr>
        <xdr:cNvCxnSpPr/>
      </xdr:nvCxnSpPr>
      <xdr:spPr>
        <a:xfrm flipH="1">
          <a:off x="11233837981" y="13007748"/>
          <a:ext cx="565304" cy="442661"/>
        </a:xfrm>
        <a:prstGeom prst="line">
          <a:avLst/>
        </a:prstGeom>
        <a:ln w="28575">
          <a:solidFill>
            <a:srgbClr val="008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47625</xdr:colOff>
      <xdr:row>12</xdr:row>
      <xdr:rowOff>576385</xdr:rowOff>
    </xdr:from>
    <xdr:to>
      <xdr:col>3</xdr:col>
      <xdr:colOff>458750</xdr:colOff>
      <xdr:row>12</xdr:row>
      <xdr:rowOff>938235</xdr:rowOff>
    </xdr:to>
    <xdr:cxnSp macro="">
      <xdr:nvCxnSpPr>
        <xdr:cNvPr id="42" name="رابط مستقيم 41">
          <a:extLst>
            <a:ext uri="{FF2B5EF4-FFF2-40B4-BE49-F238E27FC236}">
              <a16:creationId xmlns:a16="http://schemas.microsoft.com/office/drawing/2014/main" id="{6C47B6DA-44F5-45EC-BB5E-0113844D209B}"/>
            </a:ext>
          </a:extLst>
        </xdr:cNvPr>
        <xdr:cNvCxnSpPr/>
      </xdr:nvCxnSpPr>
      <xdr:spPr>
        <a:xfrm flipH="1">
          <a:off x="11234755000" y="14082835"/>
          <a:ext cx="411125" cy="361850"/>
        </a:xfrm>
        <a:prstGeom prst="line">
          <a:avLst/>
        </a:prstGeom>
        <a:ln w="19050">
          <a:solidFill>
            <a:srgbClr val="008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171863</xdr:colOff>
      <xdr:row>12</xdr:row>
      <xdr:rowOff>617798</xdr:rowOff>
    </xdr:from>
    <xdr:to>
      <xdr:col>4</xdr:col>
      <xdr:colOff>559076</xdr:colOff>
      <xdr:row>12</xdr:row>
      <xdr:rowOff>931793</xdr:rowOff>
    </xdr:to>
    <xdr:cxnSp macro="">
      <xdr:nvCxnSpPr>
        <xdr:cNvPr id="43" name="رابط مستقيم 42">
          <a:extLst>
            <a:ext uri="{FF2B5EF4-FFF2-40B4-BE49-F238E27FC236}">
              <a16:creationId xmlns:a16="http://schemas.microsoft.com/office/drawing/2014/main" id="{3F5D1877-2247-4447-BB6A-260204C5A065}"/>
            </a:ext>
          </a:extLst>
        </xdr:cNvPr>
        <xdr:cNvCxnSpPr/>
      </xdr:nvCxnSpPr>
      <xdr:spPr>
        <a:xfrm flipH="1">
          <a:off x="11233930774" y="14124248"/>
          <a:ext cx="387213" cy="313995"/>
        </a:xfrm>
        <a:prstGeom prst="line">
          <a:avLst/>
        </a:prstGeom>
        <a:ln w="19050">
          <a:solidFill>
            <a:srgbClr val="008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229432</xdr:colOff>
      <xdr:row>2</xdr:row>
      <xdr:rowOff>701520</xdr:rowOff>
    </xdr:from>
    <xdr:to>
      <xdr:col>9</xdr:col>
      <xdr:colOff>560510</xdr:colOff>
      <xdr:row>2</xdr:row>
      <xdr:rowOff>967153</xdr:rowOff>
    </xdr:to>
    <xdr:cxnSp macro="">
      <xdr:nvCxnSpPr>
        <xdr:cNvPr id="44" name="رابط مستقيم 43">
          <a:extLst>
            <a:ext uri="{FF2B5EF4-FFF2-40B4-BE49-F238E27FC236}">
              <a16:creationId xmlns:a16="http://schemas.microsoft.com/office/drawing/2014/main" id="{E740F937-30A3-4E39-B525-8B88381C04F9}"/>
            </a:ext>
          </a:extLst>
        </xdr:cNvPr>
        <xdr:cNvCxnSpPr/>
      </xdr:nvCxnSpPr>
      <xdr:spPr>
        <a:xfrm flipH="1">
          <a:off x="11229414490" y="3063720"/>
          <a:ext cx="331078" cy="265633"/>
        </a:xfrm>
        <a:prstGeom prst="line">
          <a:avLst/>
        </a:prstGeom>
        <a:ln w="19050">
          <a:solidFill>
            <a:srgbClr val="008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47625</xdr:colOff>
      <xdr:row>2</xdr:row>
      <xdr:rowOff>592260</xdr:rowOff>
    </xdr:from>
    <xdr:to>
      <xdr:col>8</xdr:col>
      <xdr:colOff>458750</xdr:colOff>
      <xdr:row>2</xdr:row>
      <xdr:rowOff>954110</xdr:rowOff>
    </xdr:to>
    <xdr:cxnSp macro="">
      <xdr:nvCxnSpPr>
        <xdr:cNvPr id="45" name="رابط مستقيم 44">
          <a:extLst>
            <a:ext uri="{FF2B5EF4-FFF2-40B4-BE49-F238E27FC236}">
              <a16:creationId xmlns:a16="http://schemas.microsoft.com/office/drawing/2014/main" id="{A2DF4AEA-1D57-4FB8-8AE5-EE316D525692}"/>
            </a:ext>
          </a:extLst>
        </xdr:cNvPr>
        <xdr:cNvCxnSpPr/>
      </xdr:nvCxnSpPr>
      <xdr:spPr>
        <a:xfrm flipH="1">
          <a:off x="11230202050" y="2954460"/>
          <a:ext cx="411125" cy="361850"/>
        </a:xfrm>
        <a:prstGeom prst="line">
          <a:avLst/>
        </a:prstGeom>
        <a:ln w="19050">
          <a:solidFill>
            <a:srgbClr val="008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229432</xdr:colOff>
      <xdr:row>3</xdr:row>
      <xdr:rowOff>701520</xdr:rowOff>
    </xdr:from>
    <xdr:to>
      <xdr:col>9</xdr:col>
      <xdr:colOff>560510</xdr:colOff>
      <xdr:row>3</xdr:row>
      <xdr:rowOff>967153</xdr:rowOff>
    </xdr:to>
    <xdr:cxnSp macro="">
      <xdr:nvCxnSpPr>
        <xdr:cNvPr id="46" name="رابط مستقيم 45">
          <a:extLst>
            <a:ext uri="{FF2B5EF4-FFF2-40B4-BE49-F238E27FC236}">
              <a16:creationId xmlns:a16="http://schemas.microsoft.com/office/drawing/2014/main" id="{700E3E82-9D36-4B91-93BF-9B5BFF4CBD95}"/>
            </a:ext>
          </a:extLst>
        </xdr:cNvPr>
        <xdr:cNvCxnSpPr/>
      </xdr:nvCxnSpPr>
      <xdr:spPr>
        <a:xfrm flipH="1">
          <a:off x="11229414490" y="4178145"/>
          <a:ext cx="331078" cy="265633"/>
        </a:xfrm>
        <a:prstGeom prst="line">
          <a:avLst/>
        </a:prstGeom>
        <a:ln w="19050">
          <a:solidFill>
            <a:srgbClr val="008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47625</xdr:colOff>
      <xdr:row>3</xdr:row>
      <xdr:rowOff>592260</xdr:rowOff>
    </xdr:from>
    <xdr:to>
      <xdr:col>8</xdr:col>
      <xdr:colOff>458750</xdr:colOff>
      <xdr:row>3</xdr:row>
      <xdr:rowOff>954110</xdr:rowOff>
    </xdr:to>
    <xdr:cxnSp macro="">
      <xdr:nvCxnSpPr>
        <xdr:cNvPr id="47" name="رابط مستقيم 46">
          <a:extLst>
            <a:ext uri="{FF2B5EF4-FFF2-40B4-BE49-F238E27FC236}">
              <a16:creationId xmlns:a16="http://schemas.microsoft.com/office/drawing/2014/main" id="{2A8D92D0-5CC1-4755-9486-8BF3A8197491}"/>
            </a:ext>
          </a:extLst>
        </xdr:cNvPr>
        <xdr:cNvCxnSpPr/>
      </xdr:nvCxnSpPr>
      <xdr:spPr>
        <a:xfrm flipH="1">
          <a:off x="11230202050" y="4068885"/>
          <a:ext cx="411125" cy="361850"/>
        </a:xfrm>
        <a:prstGeom prst="line">
          <a:avLst/>
        </a:prstGeom>
        <a:ln w="19050">
          <a:solidFill>
            <a:srgbClr val="008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229432</xdr:colOff>
      <xdr:row>4</xdr:row>
      <xdr:rowOff>701520</xdr:rowOff>
    </xdr:from>
    <xdr:to>
      <xdr:col>9</xdr:col>
      <xdr:colOff>560510</xdr:colOff>
      <xdr:row>4</xdr:row>
      <xdr:rowOff>967153</xdr:rowOff>
    </xdr:to>
    <xdr:cxnSp macro="">
      <xdr:nvCxnSpPr>
        <xdr:cNvPr id="48" name="رابط مستقيم 47">
          <a:extLst>
            <a:ext uri="{FF2B5EF4-FFF2-40B4-BE49-F238E27FC236}">
              <a16:creationId xmlns:a16="http://schemas.microsoft.com/office/drawing/2014/main" id="{DF824849-ED91-4BF2-A9FD-8FD50BA7E8B2}"/>
            </a:ext>
          </a:extLst>
        </xdr:cNvPr>
        <xdr:cNvCxnSpPr/>
      </xdr:nvCxnSpPr>
      <xdr:spPr>
        <a:xfrm flipH="1">
          <a:off x="11229414490" y="5292570"/>
          <a:ext cx="331078" cy="265633"/>
        </a:xfrm>
        <a:prstGeom prst="line">
          <a:avLst/>
        </a:prstGeom>
        <a:ln w="19050">
          <a:solidFill>
            <a:srgbClr val="008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47625</xdr:colOff>
      <xdr:row>4</xdr:row>
      <xdr:rowOff>592260</xdr:rowOff>
    </xdr:from>
    <xdr:to>
      <xdr:col>8</xdr:col>
      <xdr:colOff>458750</xdr:colOff>
      <xdr:row>4</xdr:row>
      <xdr:rowOff>954110</xdr:rowOff>
    </xdr:to>
    <xdr:cxnSp macro="">
      <xdr:nvCxnSpPr>
        <xdr:cNvPr id="49" name="رابط مستقيم 48">
          <a:extLst>
            <a:ext uri="{FF2B5EF4-FFF2-40B4-BE49-F238E27FC236}">
              <a16:creationId xmlns:a16="http://schemas.microsoft.com/office/drawing/2014/main" id="{C55313F6-1491-42DB-AAF4-196BDD4DE2AB}"/>
            </a:ext>
          </a:extLst>
        </xdr:cNvPr>
        <xdr:cNvCxnSpPr/>
      </xdr:nvCxnSpPr>
      <xdr:spPr>
        <a:xfrm flipH="1">
          <a:off x="11230202050" y="5183310"/>
          <a:ext cx="411125" cy="361850"/>
        </a:xfrm>
        <a:prstGeom prst="line">
          <a:avLst/>
        </a:prstGeom>
        <a:ln w="19050">
          <a:solidFill>
            <a:srgbClr val="008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229432</xdr:colOff>
      <xdr:row>5</xdr:row>
      <xdr:rowOff>701520</xdr:rowOff>
    </xdr:from>
    <xdr:to>
      <xdr:col>9</xdr:col>
      <xdr:colOff>560510</xdr:colOff>
      <xdr:row>5</xdr:row>
      <xdr:rowOff>967153</xdr:rowOff>
    </xdr:to>
    <xdr:cxnSp macro="">
      <xdr:nvCxnSpPr>
        <xdr:cNvPr id="50" name="رابط مستقيم 49">
          <a:extLst>
            <a:ext uri="{FF2B5EF4-FFF2-40B4-BE49-F238E27FC236}">
              <a16:creationId xmlns:a16="http://schemas.microsoft.com/office/drawing/2014/main" id="{F4FB6C2C-C279-4B5E-8CA1-67A31D019E2F}"/>
            </a:ext>
          </a:extLst>
        </xdr:cNvPr>
        <xdr:cNvCxnSpPr/>
      </xdr:nvCxnSpPr>
      <xdr:spPr>
        <a:xfrm flipH="1">
          <a:off x="11229414490" y="6406995"/>
          <a:ext cx="331078" cy="265633"/>
        </a:xfrm>
        <a:prstGeom prst="line">
          <a:avLst/>
        </a:prstGeom>
        <a:ln w="19050">
          <a:solidFill>
            <a:srgbClr val="008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47625</xdr:colOff>
      <xdr:row>5</xdr:row>
      <xdr:rowOff>592260</xdr:rowOff>
    </xdr:from>
    <xdr:to>
      <xdr:col>8</xdr:col>
      <xdr:colOff>458750</xdr:colOff>
      <xdr:row>5</xdr:row>
      <xdr:rowOff>954110</xdr:rowOff>
    </xdr:to>
    <xdr:cxnSp macro="">
      <xdr:nvCxnSpPr>
        <xdr:cNvPr id="51" name="رابط مستقيم 50">
          <a:extLst>
            <a:ext uri="{FF2B5EF4-FFF2-40B4-BE49-F238E27FC236}">
              <a16:creationId xmlns:a16="http://schemas.microsoft.com/office/drawing/2014/main" id="{D0C06ABE-B56C-48E8-B30B-879DD2D881BF}"/>
            </a:ext>
          </a:extLst>
        </xdr:cNvPr>
        <xdr:cNvCxnSpPr/>
      </xdr:nvCxnSpPr>
      <xdr:spPr>
        <a:xfrm flipH="1">
          <a:off x="11230202050" y="6297735"/>
          <a:ext cx="411125" cy="361850"/>
        </a:xfrm>
        <a:prstGeom prst="line">
          <a:avLst/>
        </a:prstGeom>
        <a:ln w="19050">
          <a:solidFill>
            <a:srgbClr val="008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229432</xdr:colOff>
      <xdr:row>6</xdr:row>
      <xdr:rowOff>701520</xdr:rowOff>
    </xdr:from>
    <xdr:to>
      <xdr:col>9</xdr:col>
      <xdr:colOff>560510</xdr:colOff>
      <xdr:row>6</xdr:row>
      <xdr:rowOff>967153</xdr:rowOff>
    </xdr:to>
    <xdr:cxnSp macro="">
      <xdr:nvCxnSpPr>
        <xdr:cNvPr id="52" name="رابط مستقيم 51">
          <a:extLst>
            <a:ext uri="{FF2B5EF4-FFF2-40B4-BE49-F238E27FC236}">
              <a16:creationId xmlns:a16="http://schemas.microsoft.com/office/drawing/2014/main" id="{2A1D6102-EF43-457D-832F-4DDCCA49FA37}"/>
            </a:ext>
          </a:extLst>
        </xdr:cNvPr>
        <xdr:cNvCxnSpPr/>
      </xdr:nvCxnSpPr>
      <xdr:spPr>
        <a:xfrm flipH="1">
          <a:off x="11229414490" y="7521420"/>
          <a:ext cx="331078" cy="265633"/>
        </a:xfrm>
        <a:prstGeom prst="line">
          <a:avLst/>
        </a:prstGeom>
        <a:ln w="19050">
          <a:solidFill>
            <a:srgbClr val="008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47625</xdr:colOff>
      <xdr:row>6</xdr:row>
      <xdr:rowOff>592260</xdr:rowOff>
    </xdr:from>
    <xdr:to>
      <xdr:col>8</xdr:col>
      <xdr:colOff>458750</xdr:colOff>
      <xdr:row>6</xdr:row>
      <xdr:rowOff>954110</xdr:rowOff>
    </xdr:to>
    <xdr:cxnSp macro="">
      <xdr:nvCxnSpPr>
        <xdr:cNvPr id="53" name="رابط مستقيم 52">
          <a:extLst>
            <a:ext uri="{FF2B5EF4-FFF2-40B4-BE49-F238E27FC236}">
              <a16:creationId xmlns:a16="http://schemas.microsoft.com/office/drawing/2014/main" id="{15C9CB77-4302-4C2C-B9E8-E23F071B61FA}"/>
            </a:ext>
          </a:extLst>
        </xdr:cNvPr>
        <xdr:cNvCxnSpPr/>
      </xdr:nvCxnSpPr>
      <xdr:spPr>
        <a:xfrm flipH="1">
          <a:off x="11230202050" y="7412160"/>
          <a:ext cx="411125" cy="361850"/>
        </a:xfrm>
        <a:prstGeom prst="line">
          <a:avLst/>
        </a:prstGeom>
        <a:ln w="19050">
          <a:solidFill>
            <a:srgbClr val="008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229432</xdr:colOff>
      <xdr:row>7</xdr:row>
      <xdr:rowOff>701520</xdr:rowOff>
    </xdr:from>
    <xdr:to>
      <xdr:col>9</xdr:col>
      <xdr:colOff>560510</xdr:colOff>
      <xdr:row>7</xdr:row>
      <xdr:rowOff>967153</xdr:rowOff>
    </xdr:to>
    <xdr:cxnSp macro="">
      <xdr:nvCxnSpPr>
        <xdr:cNvPr id="54" name="رابط مستقيم 53">
          <a:extLst>
            <a:ext uri="{FF2B5EF4-FFF2-40B4-BE49-F238E27FC236}">
              <a16:creationId xmlns:a16="http://schemas.microsoft.com/office/drawing/2014/main" id="{6FDEA089-EE72-4907-8C51-45B414B8A684}"/>
            </a:ext>
          </a:extLst>
        </xdr:cNvPr>
        <xdr:cNvCxnSpPr/>
      </xdr:nvCxnSpPr>
      <xdr:spPr>
        <a:xfrm flipH="1">
          <a:off x="11229414490" y="8635845"/>
          <a:ext cx="331078" cy="265633"/>
        </a:xfrm>
        <a:prstGeom prst="line">
          <a:avLst/>
        </a:prstGeom>
        <a:ln w="19050">
          <a:solidFill>
            <a:srgbClr val="008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47625</xdr:colOff>
      <xdr:row>7</xdr:row>
      <xdr:rowOff>592260</xdr:rowOff>
    </xdr:from>
    <xdr:to>
      <xdr:col>8</xdr:col>
      <xdr:colOff>458750</xdr:colOff>
      <xdr:row>7</xdr:row>
      <xdr:rowOff>954110</xdr:rowOff>
    </xdr:to>
    <xdr:cxnSp macro="">
      <xdr:nvCxnSpPr>
        <xdr:cNvPr id="55" name="رابط مستقيم 54">
          <a:extLst>
            <a:ext uri="{FF2B5EF4-FFF2-40B4-BE49-F238E27FC236}">
              <a16:creationId xmlns:a16="http://schemas.microsoft.com/office/drawing/2014/main" id="{7708A2D0-20DA-40D2-BE58-FD00C5A5C63D}"/>
            </a:ext>
          </a:extLst>
        </xdr:cNvPr>
        <xdr:cNvCxnSpPr/>
      </xdr:nvCxnSpPr>
      <xdr:spPr>
        <a:xfrm flipH="1">
          <a:off x="11230202050" y="8526585"/>
          <a:ext cx="411125" cy="361850"/>
        </a:xfrm>
        <a:prstGeom prst="line">
          <a:avLst/>
        </a:prstGeom>
        <a:ln w="19050">
          <a:solidFill>
            <a:srgbClr val="008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229432</xdr:colOff>
      <xdr:row>8</xdr:row>
      <xdr:rowOff>701520</xdr:rowOff>
    </xdr:from>
    <xdr:to>
      <xdr:col>9</xdr:col>
      <xdr:colOff>560510</xdr:colOff>
      <xdr:row>8</xdr:row>
      <xdr:rowOff>967153</xdr:rowOff>
    </xdr:to>
    <xdr:cxnSp macro="">
      <xdr:nvCxnSpPr>
        <xdr:cNvPr id="56" name="رابط مستقيم 55">
          <a:extLst>
            <a:ext uri="{FF2B5EF4-FFF2-40B4-BE49-F238E27FC236}">
              <a16:creationId xmlns:a16="http://schemas.microsoft.com/office/drawing/2014/main" id="{E19D71A6-3DB8-44B2-8104-A94194D53476}"/>
            </a:ext>
          </a:extLst>
        </xdr:cNvPr>
        <xdr:cNvCxnSpPr/>
      </xdr:nvCxnSpPr>
      <xdr:spPr>
        <a:xfrm flipH="1">
          <a:off x="11229414490" y="9750270"/>
          <a:ext cx="331078" cy="265633"/>
        </a:xfrm>
        <a:prstGeom prst="line">
          <a:avLst/>
        </a:prstGeom>
        <a:ln w="19050">
          <a:solidFill>
            <a:srgbClr val="008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47625</xdr:colOff>
      <xdr:row>8</xdr:row>
      <xdr:rowOff>592260</xdr:rowOff>
    </xdr:from>
    <xdr:to>
      <xdr:col>8</xdr:col>
      <xdr:colOff>458750</xdr:colOff>
      <xdr:row>8</xdr:row>
      <xdr:rowOff>954110</xdr:rowOff>
    </xdr:to>
    <xdr:cxnSp macro="">
      <xdr:nvCxnSpPr>
        <xdr:cNvPr id="57" name="رابط مستقيم 56">
          <a:extLst>
            <a:ext uri="{FF2B5EF4-FFF2-40B4-BE49-F238E27FC236}">
              <a16:creationId xmlns:a16="http://schemas.microsoft.com/office/drawing/2014/main" id="{FDB5673C-F61E-417B-B6AB-D788E7CE6497}"/>
            </a:ext>
          </a:extLst>
        </xdr:cNvPr>
        <xdr:cNvCxnSpPr/>
      </xdr:nvCxnSpPr>
      <xdr:spPr>
        <a:xfrm flipH="1">
          <a:off x="11230202050" y="9641010"/>
          <a:ext cx="411125" cy="361850"/>
        </a:xfrm>
        <a:prstGeom prst="line">
          <a:avLst/>
        </a:prstGeom>
        <a:ln w="19050">
          <a:solidFill>
            <a:srgbClr val="008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229432</xdr:colOff>
      <xdr:row>9</xdr:row>
      <xdr:rowOff>701520</xdr:rowOff>
    </xdr:from>
    <xdr:to>
      <xdr:col>9</xdr:col>
      <xdr:colOff>560510</xdr:colOff>
      <xdr:row>9</xdr:row>
      <xdr:rowOff>967153</xdr:rowOff>
    </xdr:to>
    <xdr:cxnSp macro="">
      <xdr:nvCxnSpPr>
        <xdr:cNvPr id="58" name="رابط مستقيم 57">
          <a:extLst>
            <a:ext uri="{FF2B5EF4-FFF2-40B4-BE49-F238E27FC236}">
              <a16:creationId xmlns:a16="http://schemas.microsoft.com/office/drawing/2014/main" id="{D383DD00-1CCF-460E-9FE8-2D92B25E9305}"/>
            </a:ext>
          </a:extLst>
        </xdr:cNvPr>
        <xdr:cNvCxnSpPr/>
      </xdr:nvCxnSpPr>
      <xdr:spPr>
        <a:xfrm flipH="1">
          <a:off x="11229414490" y="10864695"/>
          <a:ext cx="331078" cy="265633"/>
        </a:xfrm>
        <a:prstGeom prst="line">
          <a:avLst/>
        </a:prstGeom>
        <a:ln w="19050">
          <a:solidFill>
            <a:srgbClr val="008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47625</xdr:colOff>
      <xdr:row>9</xdr:row>
      <xdr:rowOff>592260</xdr:rowOff>
    </xdr:from>
    <xdr:to>
      <xdr:col>8</xdr:col>
      <xdr:colOff>458750</xdr:colOff>
      <xdr:row>9</xdr:row>
      <xdr:rowOff>954110</xdr:rowOff>
    </xdr:to>
    <xdr:cxnSp macro="">
      <xdr:nvCxnSpPr>
        <xdr:cNvPr id="59" name="رابط مستقيم 58">
          <a:extLst>
            <a:ext uri="{FF2B5EF4-FFF2-40B4-BE49-F238E27FC236}">
              <a16:creationId xmlns:a16="http://schemas.microsoft.com/office/drawing/2014/main" id="{912C7CDE-47DE-4933-AB61-91BD13A3C87B}"/>
            </a:ext>
          </a:extLst>
        </xdr:cNvPr>
        <xdr:cNvCxnSpPr/>
      </xdr:nvCxnSpPr>
      <xdr:spPr>
        <a:xfrm flipH="1">
          <a:off x="11230202050" y="10755435"/>
          <a:ext cx="411125" cy="361850"/>
        </a:xfrm>
        <a:prstGeom prst="line">
          <a:avLst/>
        </a:prstGeom>
        <a:ln w="19050">
          <a:solidFill>
            <a:srgbClr val="008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229432</xdr:colOff>
      <xdr:row>10</xdr:row>
      <xdr:rowOff>701520</xdr:rowOff>
    </xdr:from>
    <xdr:to>
      <xdr:col>9</xdr:col>
      <xdr:colOff>560510</xdr:colOff>
      <xdr:row>10</xdr:row>
      <xdr:rowOff>967153</xdr:rowOff>
    </xdr:to>
    <xdr:cxnSp macro="">
      <xdr:nvCxnSpPr>
        <xdr:cNvPr id="60" name="رابط مستقيم 59">
          <a:extLst>
            <a:ext uri="{FF2B5EF4-FFF2-40B4-BE49-F238E27FC236}">
              <a16:creationId xmlns:a16="http://schemas.microsoft.com/office/drawing/2014/main" id="{B5EDB647-E699-47D9-A62E-773BCE1FE7A8}"/>
            </a:ext>
          </a:extLst>
        </xdr:cNvPr>
        <xdr:cNvCxnSpPr/>
      </xdr:nvCxnSpPr>
      <xdr:spPr>
        <a:xfrm flipH="1">
          <a:off x="11229414490" y="11979120"/>
          <a:ext cx="331078" cy="265633"/>
        </a:xfrm>
        <a:prstGeom prst="line">
          <a:avLst/>
        </a:prstGeom>
        <a:ln w="19050">
          <a:solidFill>
            <a:srgbClr val="008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47625</xdr:colOff>
      <xdr:row>10</xdr:row>
      <xdr:rowOff>592260</xdr:rowOff>
    </xdr:from>
    <xdr:to>
      <xdr:col>8</xdr:col>
      <xdr:colOff>458750</xdr:colOff>
      <xdr:row>10</xdr:row>
      <xdr:rowOff>954110</xdr:rowOff>
    </xdr:to>
    <xdr:cxnSp macro="">
      <xdr:nvCxnSpPr>
        <xdr:cNvPr id="61" name="رابط مستقيم 60">
          <a:extLst>
            <a:ext uri="{FF2B5EF4-FFF2-40B4-BE49-F238E27FC236}">
              <a16:creationId xmlns:a16="http://schemas.microsoft.com/office/drawing/2014/main" id="{6408C732-1520-4B60-A412-3CB8985438EB}"/>
            </a:ext>
          </a:extLst>
        </xdr:cNvPr>
        <xdr:cNvCxnSpPr/>
      </xdr:nvCxnSpPr>
      <xdr:spPr>
        <a:xfrm flipH="1">
          <a:off x="11230202050" y="11869860"/>
          <a:ext cx="411125" cy="361850"/>
        </a:xfrm>
        <a:prstGeom prst="line">
          <a:avLst/>
        </a:prstGeom>
        <a:ln w="19050">
          <a:solidFill>
            <a:srgbClr val="008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229432</xdr:colOff>
      <xdr:row>11</xdr:row>
      <xdr:rowOff>701520</xdr:rowOff>
    </xdr:from>
    <xdr:to>
      <xdr:col>9</xdr:col>
      <xdr:colOff>560510</xdr:colOff>
      <xdr:row>11</xdr:row>
      <xdr:rowOff>967153</xdr:rowOff>
    </xdr:to>
    <xdr:cxnSp macro="">
      <xdr:nvCxnSpPr>
        <xdr:cNvPr id="62" name="رابط مستقيم 61">
          <a:extLst>
            <a:ext uri="{FF2B5EF4-FFF2-40B4-BE49-F238E27FC236}">
              <a16:creationId xmlns:a16="http://schemas.microsoft.com/office/drawing/2014/main" id="{63F00F6C-594E-4B25-B252-6953DB4D7F43}"/>
            </a:ext>
          </a:extLst>
        </xdr:cNvPr>
        <xdr:cNvCxnSpPr/>
      </xdr:nvCxnSpPr>
      <xdr:spPr>
        <a:xfrm flipH="1">
          <a:off x="11229414490" y="13093545"/>
          <a:ext cx="331078" cy="265633"/>
        </a:xfrm>
        <a:prstGeom prst="line">
          <a:avLst/>
        </a:prstGeom>
        <a:ln w="19050">
          <a:solidFill>
            <a:srgbClr val="008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47625</xdr:colOff>
      <xdr:row>11</xdr:row>
      <xdr:rowOff>592260</xdr:rowOff>
    </xdr:from>
    <xdr:to>
      <xdr:col>8</xdr:col>
      <xdr:colOff>458750</xdr:colOff>
      <xdr:row>11</xdr:row>
      <xdr:rowOff>954110</xdr:rowOff>
    </xdr:to>
    <xdr:cxnSp macro="">
      <xdr:nvCxnSpPr>
        <xdr:cNvPr id="63" name="رابط مستقيم 62">
          <a:extLst>
            <a:ext uri="{FF2B5EF4-FFF2-40B4-BE49-F238E27FC236}">
              <a16:creationId xmlns:a16="http://schemas.microsoft.com/office/drawing/2014/main" id="{16B30F9B-1291-440D-A77F-8E11FE73F740}"/>
            </a:ext>
          </a:extLst>
        </xdr:cNvPr>
        <xdr:cNvCxnSpPr/>
      </xdr:nvCxnSpPr>
      <xdr:spPr>
        <a:xfrm flipH="1">
          <a:off x="11230202050" y="12984285"/>
          <a:ext cx="411125" cy="361850"/>
        </a:xfrm>
        <a:prstGeom prst="line">
          <a:avLst/>
        </a:prstGeom>
        <a:ln w="19050">
          <a:solidFill>
            <a:srgbClr val="008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142874</xdr:colOff>
      <xdr:row>13</xdr:row>
      <xdr:rowOff>543717</xdr:rowOff>
    </xdr:from>
    <xdr:to>
      <xdr:col>3</xdr:col>
      <xdr:colOff>428625</xdr:colOff>
      <xdr:row>13</xdr:row>
      <xdr:rowOff>900906</xdr:rowOff>
    </xdr:to>
    <xdr:cxnSp macro="">
      <xdr:nvCxnSpPr>
        <xdr:cNvPr id="64" name="رابط مستقيم 63">
          <a:extLst>
            <a:ext uri="{FF2B5EF4-FFF2-40B4-BE49-F238E27FC236}">
              <a16:creationId xmlns:a16="http://schemas.microsoft.com/office/drawing/2014/main" id="{B5AC0D7B-1697-490C-B1E4-914865C118F1}"/>
            </a:ext>
          </a:extLst>
        </xdr:cNvPr>
        <xdr:cNvCxnSpPr/>
      </xdr:nvCxnSpPr>
      <xdr:spPr>
        <a:xfrm flipH="1">
          <a:off x="11234785125" y="15164592"/>
          <a:ext cx="285751" cy="357189"/>
        </a:xfrm>
        <a:prstGeom prst="line">
          <a:avLst/>
        </a:prstGeom>
        <a:ln w="19050">
          <a:solidFill>
            <a:srgbClr val="008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144655</xdr:colOff>
      <xdr:row>14</xdr:row>
      <xdr:rowOff>608903</xdr:rowOff>
    </xdr:from>
    <xdr:to>
      <xdr:col>3</xdr:col>
      <xdr:colOff>507338</xdr:colOff>
      <xdr:row>14</xdr:row>
      <xdr:rowOff>948872</xdr:rowOff>
    </xdr:to>
    <xdr:cxnSp macro="">
      <xdr:nvCxnSpPr>
        <xdr:cNvPr id="65" name="رابط مستقيم 64">
          <a:extLst>
            <a:ext uri="{FF2B5EF4-FFF2-40B4-BE49-F238E27FC236}">
              <a16:creationId xmlns:a16="http://schemas.microsoft.com/office/drawing/2014/main" id="{B6200640-BAAD-4487-ACAD-1F8969DCA426}"/>
            </a:ext>
          </a:extLst>
        </xdr:cNvPr>
        <xdr:cNvCxnSpPr/>
      </xdr:nvCxnSpPr>
      <xdr:spPr>
        <a:xfrm flipH="1">
          <a:off x="11234706412" y="16344203"/>
          <a:ext cx="362683" cy="339969"/>
        </a:xfrm>
        <a:prstGeom prst="line">
          <a:avLst/>
        </a:prstGeom>
        <a:ln w="19050">
          <a:solidFill>
            <a:srgbClr val="008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171863</xdr:colOff>
      <xdr:row>13</xdr:row>
      <xdr:rowOff>659211</xdr:rowOff>
    </xdr:from>
    <xdr:to>
      <xdr:col>4</xdr:col>
      <xdr:colOff>559076</xdr:colOff>
      <xdr:row>13</xdr:row>
      <xdr:rowOff>973206</xdr:rowOff>
    </xdr:to>
    <xdr:cxnSp macro="">
      <xdr:nvCxnSpPr>
        <xdr:cNvPr id="66" name="رابط مستقيم 65">
          <a:extLst>
            <a:ext uri="{FF2B5EF4-FFF2-40B4-BE49-F238E27FC236}">
              <a16:creationId xmlns:a16="http://schemas.microsoft.com/office/drawing/2014/main" id="{7E9AE04E-6082-4EEE-BBB5-55CE87E33B1E}"/>
            </a:ext>
          </a:extLst>
        </xdr:cNvPr>
        <xdr:cNvCxnSpPr/>
      </xdr:nvCxnSpPr>
      <xdr:spPr>
        <a:xfrm flipH="1">
          <a:off x="11233930774" y="15280086"/>
          <a:ext cx="387213" cy="313995"/>
        </a:xfrm>
        <a:prstGeom prst="line">
          <a:avLst/>
        </a:prstGeom>
        <a:ln w="19050">
          <a:solidFill>
            <a:srgbClr val="008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151156</xdr:colOff>
      <xdr:row>14</xdr:row>
      <xdr:rowOff>597091</xdr:rowOff>
    </xdr:from>
    <xdr:to>
      <xdr:col>4</xdr:col>
      <xdr:colOff>538369</xdr:colOff>
      <xdr:row>14</xdr:row>
      <xdr:rowOff>911086</xdr:rowOff>
    </xdr:to>
    <xdr:cxnSp macro="">
      <xdr:nvCxnSpPr>
        <xdr:cNvPr id="67" name="رابط مستقيم 66">
          <a:extLst>
            <a:ext uri="{FF2B5EF4-FFF2-40B4-BE49-F238E27FC236}">
              <a16:creationId xmlns:a16="http://schemas.microsoft.com/office/drawing/2014/main" id="{8DDA0B3C-33F4-4299-B3AF-0047EA262291}"/>
            </a:ext>
          </a:extLst>
        </xdr:cNvPr>
        <xdr:cNvCxnSpPr/>
      </xdr:nvCxnSpPr>
      <xdr:spPr>
        <a:xfrm flipH="1">
          <a:off x="11233951481" y="16332391"/>
          <a:ext cx="387213" cy="313995"/>
        </a:xfrm>
        <a:prstGeom prst="line">
          <a:avLst/>
        </a:prstGeom>
        <a:ln w="19050">
          <a:solidFill>
            <a:srgbClr val="008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142874</xdr:colOff>
      <xdr:row>12</xdr:row>
      <xdr:rowOff>543717</xdr:rowOff>
    </xdr:from>
    <xdr:to>
      <xdr:col>8</xdr:col>
      <xdr:colOff>428625</xdr:colOff>
      <xdr:row>12</xdr:row>
      <xdr:rowOff>900906</xdr:rowOff>
    </xdr:to>
    <xdr:cxnSp macro="">
      <xdr:nvCxnSpPr>
        <xdr:cNvPr id="68" name="رابط مستقيم 67">
          <a:extLst>
            <a:ext uri="{FF2B5EF4-FFF2-40B4-BE49-F238E27FC236}">
              <a16:creationId xmlns:a16="http://schemas.microsoft.com/office/drawing/2014/main" id="{1379171F-C509-4E8C-B968-417BB6C4C409}"/>
            </a:ext>
          </a:extLst>
        </xdr:cNvPr>
        <xdr:cNvCxnSpPr/>
      </xdr:nvCxnSpPr>
      <xdr:spPr>
        <a:xfrm flipH="1">
          <a:off x="11230232175" y="14050167"/>
          <a:ext cx="285751" cy="357189"/>
        </a:xfrm>
        <a:prstGeom prst="line">
          <a:avLst/>
        </a:prstGeom>
        <a:ln w="19050">
          <a:solidFill>
            <a:srgbClr val="008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225700</xdr:colOff>
      <xdr:row>12</xdr:row>
      <xdr:rowOff>543717</xdr:rowOff>
    </xdr:from>
    <xdr:to>
      <xdr:col>9</xdr:col>
      <xdr:colOff>511451</xdr:colOff>
      <xdr:row>12</xdr:row>
      <xdr:rowOff>900906</xdr:rowOff>
    </xdr:to>
    <xdr:cxnSp macro="">
      <xdr:nvCxnSpPr>
        <xdr:cNvPr id="69" name="رابط مستقيم 68">
          <a:extLst>
            <a:ext uri="{FF2B5EF4-FFF2-40B4-BE49-F238E27FC236}">
              <a16:creationId xmlns:a16="http://schemas.microsoft.com/office/drawing/2014/main" id="{D3EB93F1-9A58-4621-A6B2-0AAB6ACC19A4}"/>
            </a:ext>
          </a:extLst>
        </xdr:cNvPr>
        <xdr:cNvCxnSpPr/>
      </xdr:nvCxnSpPr>
      <xdr:spPr>
        <a:xfrm flipH="1">
          <a:off x="11229463549" y="14050167"/>
          <a:ext cx="285751" cy="357189"/>
        </a:xfrm>
        <a:prstGeom prst="line">
          <a:avLst/>
        </a:prstGeom>
        <a:ln w="19050">
          <a:solidFill>
            <a:srgbClr val="008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142874</xdr:colOff>
      <xdr:row>13</xdr:row>
      <xdr:rowOff>543717</xdr:rowOff>
    </xdr:from>
    <xdr:to>
      <xdr:col>8</xdr:col>
      <xdr:colOff>428625</xdr:colOff>
      <xdr:row>13</xdr:row>
      <xdr:rowOff>900906</xdr:rowOff>
    </xdr:to>
    <xdr:cxnSp macro="">
      <xdr:nvCxnSpPr>
        <xdr:cNvPr id="70" name="رابط مستقيم 69">
          <a:extLst>
            <a:ext uri="{FF2B5EF4-FFF2-40B4-BE49-F238E27FC236}">
              <a16:creationId xmlns:a16="http://schemas.microsoft.com/office/drawing/2014/main" id="{B6DDEC8F-2525-4F96-887C-9D10FB187C32}"/>
            </a:ext>
          </a:extLst>
        </xdr:cNvPr>
        <xdr:cNvCxnSpPr/>
      </xdr:nvCxnSpPr>
      <xdr:spPr>
        <a:xfrm flipH="1">
          <a:off x="11230232175" y="15164592"/>
          <a:ext cx="285751" cy="357189"/>
        </a:xfrm>
        <a:prstGeom prst="line">
          <a:avLst/>
        </a:prstGeom>
        <a:ln w="19050">
          <a:solidFill>
            <a:srgbClr val="008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225700</xdr:colOff>
      <xdr:row>13</xdr:row>
      <xdr:rowOff>543717</xdr:rowOff>
    </xdr:from>
    <xdr:to>
      <xdr:col>9</xdr:col>
      <xdr:colOff>511451</xdr:colOff>
      <xdr:row>13</xdr:row>
      <xdr:rowOff>900906</xdr:rowOff>
    </xdr:to>
    <xdr:cxnSp macro="">
      <xdr:nvCxnSpPr>
        <xdr:cNvPr id="71" name="رابط مستقيم 70">
          <a:extLst>
            <a:ext uri="{FF2B5EF4-FFF2-40B4-BE49-F238E27FC236}">
              <a16:creationId xmlns:a16="http://schemas.microsoft.com/office/drawing/2014/main" id="{BD3FCF4E-02F8-4A48-9A66-9666229A96FB}"/>
            </a:ext>
          </a:extLst>
        </xdr:cNvPr>
        <xdr:cNvCxnSpPr/>
      </xdr:nvCxnSpPr>
      <xdr:spPr>
        <a:xfrm flipH="1">
          <a:off x="11229463549" y="15164592"/>
          <a:ext cx="285751" cy="357189"/>
        </a:xfrm>
        <a:prstGeom prst="line">
          <a:avLst/>
        </a:prstGeom>
        <a:ln w="19050">
          <a:solidFill>
            <a:srgbClr val="008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142874</xdr:colOff>
      <xdr:row>14</xdr:row>
      <xdr:rowOff>543717</xdr:rowOff>
    </xdr:from>
    <xdr:to>
      <xdr:col>8</xdr:col>
      <xdr:colOff>428625</xdr:colOff>
      <xdr:row>14</xdr:row>
      <xdr:rowOff>900906</xdr:rowOff>
    </xdr:to>
    <xdr:cxnSp macro="">
      <xdr:nvCxnSpPr>
        <xdr:cNvPr id="72" name="رابط مستقيم 71">
          <a:extLst>
            <a:ext uri="{FF2B5EF4-FFF2-40B4-BE49-F238E27FC236}">
              <a16:creationId xmlns:a16="http://schemas.microsoft.com/office/drawing/2014/main" id="{7DF2F11F-ECFE-42E2-A2A8-86D8E6731470}"/>
            </a:ext>
          </a:extLst>
        </xdr:cNvPr>
        <xdr:cNvCxnSpPr/>
      </xdr:nvCxnSpPr>
      <xdr:spPr>
        <a:xfrm flipH="1">
          <a:off x="11230232175" y="16279017"/>
          <a:ext cx="285751" cy="357189"/>
        </a:xfrm>
        <a:prstGeom prst="line">
          <a:avLst/>
        </a:prstGeom>
        <a:ln w="19050">
          <a:solidFill>
            <a:srgbClr val="008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225700</xdr:colOff>
      <xdr:row>14</xdr:row>
      <xdr:rowOff>543717</xdr:rowOff>
    </xdr:from>
    <xdr:to>
      <xdr:col>9</xdr:col>
      <xdr:colOff>511451</xdr:colOff>
      <xdr:row>14</xdr:row>
      <xdr:rowOff>900906</xdr:rowOff>
    </xdr:to>
    <xdr:cxnSp macro="">
      <xdr:nvCxnSpPr>
        <xdr:cNvPr id="73" name="رابط مستقيم 72">
          <a:extLst>
            <a:ext uri="{FF2B5EF4-FFF2-40B4-BE49-F238E27FC236}">
              <a16:creationId xmlns:a16="http://schemas.microsoft.com/office/drawing/2014/main" id="{6828A387-7BC0-48A1-B01D-44CFAF8AD2E4}"/>
            </a:ext>
          </a:extLst>
        </xdr:cNvPr>
        <xdr:cNvCxnSpPr/>
      </xdr:nvCxnSpPr>
      <xdr:spPr>
        <a:xfrm flipH="1">
          <a:off x="11229463549" y="16279017"/>
          <a:ext cx="285751" cy="357189"/>
        </a:xfrm>
        <a:prstGeom prst="line">
          <a:avLst/>
        </a:prstGeom>
        <a:ln w="19050">
          <a:solidFill>
            <a:srgbClr val="008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142874</xdr:colOff>
      <xdr:row>15</xdr:row>
      <xdr:rowOff>543717</xdr:rowOff>
    </xdr:from>
    <xdr:to>
      <xdr:col>8</xdr:col>
      <xdr:colOff>428625</xdr:colOff>
      <xdr:row>15</xdr:row>
      <xdr:rowOff>900906</xdr:rowOff>
    </xdr:to>
    <xdr:cxnSp macro="">
      <xdr:nvCxnSpPr>
        <xdr:cNvPr id="74" name="رابط مستقيم 73">
          <a:extLst>
            <a:ext uri="{FF2B5EF4-FFF2-40B4-BE49-F238E27FC236}">
              <a16:creationId xmlns:a16="http://schemas.microsoft.com/office/drawing/2014/main" id="{E6C3F436-280F-4B5B-B87E-F13D19B6DDFC}"/>
            </a:ext>
          </a:extLst>
        </xdr:cNvPr>
        <xdr:cNvCxnSpPr/>
      </xdr:nvCxnSpPr>
      <xdr:spPr>
        <a:xfrm flipH="1">
          <a:off x="11230232175" y="17393442"/>
          <a:ext cx="285751" cy="357189"/>
        </a:xfrm>
        <a:prstGeom prst="line">
          <a:avLst/>
        </a:prstGeom>
        <a:ln w="19050">
          <a:solidFill>
            <a:srgbClr val="008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225700</xdr:colOff>
      <xdr:row>15</xdr:row>
      <xdr:rowOff>543717</xdr:rowOff>
    </xdr:from>
    <xdr:to>
      <xdr:col>9</xdr:col>
      <xdr:colOff>511451</xdr:colOff>
      <xdr:row>15</xdr:row>
      <xdr:rowOff>900906</xdr:rowOff>
    </xdr:to>
    <xdr:cxnSp macro="">
      <xdr:nvCxnSpPr>
        <xdr:cNvPr id="75" name="رابط مستقيم 74">
          <a:extLst>
            <a:ext uri="{FF2B5EF4-FFF2-40B4-BE49-F238E27FC236}">
              <a16:creationId xmlns:a16="http://schemas.microsoft.com/office/drawing/2014/main" id="{952F418E-268A-4BAD-B7A9-B645CF0B1A3A}"/>
            </a:ext>
          </a:extLst>
        </xdr:cNvPr>
        <xdr:cNvCxnSpPr/>
      </xdr:nvCxnSpPr>
      <xdr:spPr>
        <a:xfrm flipH="1">
          <a:off x="11229463549" y="17393442"/>
          <a:ext cx="285751" cy="357189"/>
        </a:xfrm>
        <a:prstGeom prst="line">
          <a:avLst/>
        </a:prstGeom>
        <a:ln w="19050">
          <a:solidFill>
            <a:srgbClr val="008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142874</xdr:colOff>
      <xdr:row>16</xdr:row>
      <xdr:rowOff>543717</xdr:rowOff>
    </xdr:from>
    <xdr:to>
      <xdr:col>8</xdr:col>
      <xdr:colOff>428625</xdr:colOff>
      <xdr:row>16</xdr:row>
      <xdr:rowOff>900906</xdr:rowOff>
    </xdr:to>
    <xdr:cxnSp macro="">
      <xdr:nvCxnSpPr>
        <xdr:cNvPr id="76" name="رابط مستقيم 75">
          <a:extLst>
            <a:ext uri="{FF2B5EF4-FFF2-40B4-BE49-F238E27FC236}">
              <a16:creationId xmlns:a16="http://schemas.microsoft.com/office/drawing/2014/main" id="{ACE3A858-00C0-4B86-B7B8-031A4CD985F6}"/>
            </a:ext>
          </a:extLst>
        </xdr:cNvPr>
        <xdr:cNvCxnSpPr/>
      </xdr:nvCxnSpPr>
      <xdr:spPr>
        <a:xfrm flipH="1">
          <a:off x="11230232175" y="18507867"/>
          <a:ext cx="285751" cy="357189"/>
        </a:xfrm>
        <a:prstGeom prst="line">
          <a:avLst/>
        </a:prstGeom>
        <a:ln w="19050">
          <a:solidFill>
            <a:srgbClr val="008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225700</xdr:colOff>
      <xdr:row>16</xdr:row>
      <xdr:rowOff>543717</xdr:rowOff>
    </xdr:from>
    <xdr:to>
      <xdr:col>9</xdr:col>
      <xdr:colOff>511451</xdr:colOff>
      <xdr:row>16</xdr:row>
      <xdr:rowOff>900906</xdr:rowOff>
    </xdr:to>
    <xdr:cxnSp macro="">
      <xdr:nvCxnSpPr>
        <xdr:cNvPr id="77" name="رابط مستقيم 76">
          <a:extLst>
            <a:ext uri="{FF2B5EF4-FFF2-40B4-BE49-F238E27FC236}">
              <a16:creationId xmlns:a16="http://schemas.microsoft.com/office/drawing/2014/main" id="{3AE370F8-B561-4630-B477-56721E590179}"/>
            </a:ext>
          </a:extLst>
        </xdr:cNvPr>
        <xdr:cNvCxnSpPr/>
      </xdr:nvCxnSpPr>
      <xdr:spPr>
        <a:xfrm flipH="1">
          <a:off x="11229463549" y="18507867"/>
          <a:ext cx="285751" cy="357189"/>
        </a:xfrm>
        <a:prstGeom prst="line">
          <a:avLst/>
        </a:prstGeom>
        <a:ln w="19050">
          <a:solidFill>
            <a:srgbClr val="008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142874</xdr:colOff>
      <xdr:row>17</xdr:row>
      <xdr:rowOff>543717</xdr:rowOff>
    </xdr:from>
    <xdr:to>
      <xdr:col>8</xdr:col>
      <xdr:colOff>428625</xdr:colOff>
      <xdr:row>17</xdr:row>
      <xdr:rowOff>900906</xdr:rowOff>
    </xdr:to>
    <xdr:cxnSp macro="">
      <xdr:nvCxnSpPr>
        <xdr:cNvPr id="78" name="رابط مستقيم 77">
          <a:extLst>
            <a:ext uri="{FF2B5EF4-FFF2-40B4-BE49-F238E27FC236}">
              <a16:creationId xmlns:a16="http://schemas.microsoft.com/office/drawing/2014/main" id="{10BEA4BD-DD64-49F6-8C44-DD0A4D3A7729}"/>
            </a:ext>
          </a:extLst>
        </xdr:cNvPr>
        <xdr:cNvCxnSpPr/>
      </xdr:nvCxnSpPr>
      <xdr:spPr>
        <a:xfrm flipH="1">
          <a:off x="11230232175" y="19622292"/>
          <a:ext cx="285751" cy="357189"/>
        </a:xfrm>
        <a:prstGeom prst="line">
          <a:avLst/>
        </a:prstGeom>
        <a:ln w="19050">
          <a:solidFill>
            <a:srgbClr val="008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225700</xdr:colOff>
      <xdr:row>17</xdr:row>
      <xdr:rowOff>543717</xdr:rowOff>
    </xdr:from>
    <xdr:to>
      <xdr:col>9</xdr:col>
      <xdr:colOff>511451</xdr:colOff>
      <xdr:row>17</xdr:row>
      <xdr:rowOff>900906</xdr:rowOff>
    </xdr:to>
    <xdr:cxnSp macro="">
      <xdr:nvCxnSpPr>
        <xdr:cNvPr id="79" name="رابط مستقيم 78">
          <a:extLst>
            <a:ext uri="{FF2B5EF4-FFF2-40B4-BE49-F238E27FC236}">
              <a16:creationId xmlns:a16="http://schemas.microsoft.com/office/drawing/2014/main" id="{14807919-31F0-4ED0-BAC6-D21D82B12B9B}"/>
            </a:ext>
          </a:extLst>
        </xdr:cNvPr>
        <xdr:cNvCxnSpPr/>
      </xdr:nvCxnSpPr>
      <xdr:spPr>
        <a:xfrm flipH="1">
          <a:off x="11229463549" y="19622292"/>
          <a:ext cx="285751" cy="357189"/>
        </a:xfrm>
        <a:prstGeom prst="line">
          <a:avLst/>
        </a:prstGeom>
        <a:ln w="19050">
          <a:solidFill>
            <a:srgbClr val="008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142874</xdr:colOff>
      <xdr:row>18</xdr:row>
      <xdr:rowOff>543717</xdr:rowOff>
    </xdr:from>
    <xdr:to>
      <xdr:col>8</xdr:col>
      <xdr:colOff>428625</xdr:colOff>
      <xdr:row>18</xdr:row>
      <xdr:rowOff>900906</xdr:rowOff>
    </xdr:to>
    <xdr:cxnSp macro="">
      <xdr:nvCxnSpPr>
        <xdr:cNvPr id="80" name="رابط مستقيم 79">
          <a:extLst>
            <a:ext uri="{FF2B5EF4-FFF2-40B4-BE49-F238E27FC236}">
              <a16:creationId xmlns:a16="http://schemas.microsoft.com/office/drawing/2014/main" id="{E2736401-394C-471C-A0FF-0602D94A0CE6}"/>
            </a:ext>
          </a:extLst>
        </xdr:cNvPr>
        <xdr:cNvCxnSpPr/>
      </xdr:nvCxnSpPr>
      <xdr:spPr>
        <a:xfrm flipH="1">
          <a:off x="11230232175" y="20736717"/>
          <a:ext cx="285751" cy="357189"/>
        </a:xfrm>
        <a:prstGeom prst="line">
          <a:avLst/>
        </a:prstGeom>
        <a:ln w="19050">
          <a:solidFill>
            <a:srgbClr val="008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225700</xdr:colOff>
      <xdr:row>18</xdr:row>
      <xdr:rowOff>543717</xdr:rowOff>
    </xdr:from>
    <xdr:to>
      <xdr:col>9</xdr:col>
      <xdr:colOff>511451</xdr:colOff>
      <xdr:row>18</xdr:row>
      <xdr:rowOff>900906</xdr:rowOff>
    </xdr:to>
    <xdr:cxnSp macro="">
      <xdr:nvCxnSpPr>
        <xdr:cNvPr id="81" name="رابط مستقيم 80">
          <a:extLst>
            <a:ext uri="{FF2B5EF4-FFF2-40B4-BE49-F238E27FC236}">
              <a16:creationId xmlns:a16="http://schemas.microsoft.com/office/drawing/2014/main" id="{269727C9-93C5-43C0-9163-D95F89AF6DF5}"/>
            </a:ext>
          </a:extLst>
        </xdr:cNvPr>
        <xdr:cNvCxnSpPr/>
      </xdr:nvCxnSpPr>
      <xdr:spPr>
        <a:xfrm flipH="1">
          <a:off x="11229463549" y="20736717"/>
          <a:ext cx="285751" cy="357189"/>
        </a:xfrm>
        <a:prstGeom prst="line">
          <a:avLst/>
        </a:prstGeom>
        <a:ln w="19050">
          <a:solidFill>
            <a:srgbClr val="008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142874</xdr:colOff>
      <xdr:row>19</xdr:row>
      <xdr:rowOff>543717</xdr:rowOff>
    </xdr:from>
    <xdr:to>
      <xdr:col>8</xdr:col>
      <xdr:colOff>428625</xdr:colOff>
      <xdr:row>19</xdr:row>
      <xdr:rowOff>900906</xdr:rowOff>
    </xdr:to>
    <xdr:cxnSp macro="">
      <xdr:nvCxnSpPr>
        <xdr:cNvPr id="82" name="رابط مستقيم 81">
          <a:extLst>
            <a:ext uri="{FF2B5EF4-FFF2-40B4-BE49-F238E27FC236}">
              <a16:creationId xmlns:a16="http://schemas.microsoft.com/office/drawing/2014/main" id="{C163D47B-991A-480D-BEF1-E4F8A46C65F6}"/>
            </a:ext>
          </a:extLst>
        </xdr:cNvPr>
        <xdr:cNvCxnSpPr/>
      </xdr:nvCxnSpPr>
      <xdr:spPr>
        <a:xfrm flipH="1">
          <a:off x="11230232175" y="21851142"/>
          <a:ext cx="285751" cy="357189"/>
        </a:xfrm>
        <a:prstGeom prst="line">
          <a:avLst/>
        </a:prstGeom>
        <a:ln w="19050">
          <a:solidFill>
            <a:srgbClr val="008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225700</xdr:colOff>
      <xdr:row>19</xdr:row>
      <xdr:rowOff>543717</xdr:rowOff>
    </xdr:from>
    <xdr:to>
      <xdr:col>9</xdr:col>
      <xdr:colOff>511451</xdr:colOff>
      <xdr:row>19</xdr:row>
      <xdr:rowOff>900906</xdr:rowOff>
    </xdr:to>
    <xdr:cxnSp macro="">
      <xdr:nvCxnSpPr>
        <xdr:cNvPr id="83" name="رابط مستقيم 82">
          <a:extLst>
            <a:ext uri="{FF2B5EF4-FFF2-40B4-BE49-F238E27FC236}">
              <a16:creationId xmlns:a16="http://schemas.microsoft.com/office/drawing/2014/main" id="{310DA1BA-2870-4072-9A79-A301EC3CBED4}"/>
            </a:ext>
          </a:extLst>
        </xdr:cNvPr>
        <xdr:cNvCxnSpPr/>
      </xdr:nvCxnSpPr>
      <xdr:spPr>
        <a:xfrm flipH="1">
          <a:off x="11229463549" y="21851142"/>
          <a:ext cx="285751" cy="357189"/>
        </a:xfrm>
        <a:prstGeom prst="line">
          <a:avLst/>
        </a:prstGeom>
        <a:ln w="19050">
          <a:solidFill>
            <a:srgbClr val="008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142874</xdr:colOff>
      <xdr:row>20</xdr:row>
      <xdr:rowOff>543717</xdr:rowOff>
    </xdr:from>
    <xdr:to>
      <xdr:col>8</xdr:col>
      <xdr:colOff>428625</xdr:colOff>
      <xdr:row>20</xdr:row>
      <xdr:rowOff>900906</xdr:rowOff>
    </xdr:to>
    <xdr:cxnSp macro="">
      <xdr:nvCxnSpPr>
        <xdr:cNvPr id="84" name="رابط مستقيم 83">
          <a:extLst>
            <a:ext uri="{FF2B5EF4-FFF2-40B4-BE49-F238E27FC236}">
              <a16:creationId xmlns:a16="http://schemas.microsoft.com/office/drawing/2014/main" id="{2DC63EF7-D6BA-4F7B-8815-BF0BD07835B3}"/>
            </a:ext>
          </a:extLst>
        </xdr:cNvPr>
        <xdr:cNvCxnSpPr/>
      </xdr:nvCxnSpPr>
      <xdr:spPr>
        <a:xfrm flipH="1">
          <a:off x="11230232175" y="22965567"/>
          <a:ext cx="285751" cy="357189"/>
        </a:xfrm>
        <a:prstGeom prst="line">
          <a:avLst/>
        </a:prstGeom>
        <a:ln w="19050">
          <a:solidFill>
            <a:srgbClr val="008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225700</xdr:colOff>
      <xdr:row>20</xdr:row>
      <xdr:rowOff>543717</xdr:rowOff>
    </xdr:from>
    <xdr:to>
      <xdr:col>9</xdr:col>
      <xdr:colOff>511451</xdr:colOff>
      <xdr:row>20</xdr:row>
      <xdr:rowOff>900906</xdr:rowOff>
    </xdr:to>
    <xdr:cxnSp macro="">
      <xdr:nvCxnSpPr>
        <xdr:cNvPr id="85" name="رابط مستقيم 84">
          <a:extLst>
            <a:ext uri="{FF2B5EF4-FFF2-40B4-BE49-F238E27FC236}">
              <a16:creationId xmlns:a16="http://schemas.microsoft.com/office/drawing/2014/main" id="{84A93A0C-169A-48CB-95C8-9E6472341BBE}"/>
            </a:ext>
          </a:extLst>
        </xdr:cNvPr>
        <xdr:cNvCxnSpPr/>
      </xdr:nvCxnSpPr>
      <xdr:spPr>
        <a:xfrm flipH="1">
          <a:off x="11229463549" y="22965567"/>
          <a:ext cx="285751" cy="357189"/>
        </a:xfrm>
        <a:prstGeom prst="line">
          <a:avLst/>
        </a:prstGeom>
        <a:ln w="19050">
          <a:solidFill>
            <a:srgbClr val="008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142874</xdr:colOff>
      <xdr:row>21</xdr:row>
      <xdr:rowOff>543717</xdr:rowOff>
    </xdr:from>
    <xdr:to>
      <xdr:col>8</xdr:col>
      <xdr:colOff>428625</xdr:colOff>
      <xdr:row>21</xdr:row>
      <xdr:rowOff>900906</xdr:rowOff>
    </xdr:to>
    <xdr:cxnSp macro="">
      <xdr:nvCxnSpPr>
        <xdr:cNvPr id="86" name="رابط مستقيم 85">
          <a:extLst>
            <a:ext uri="{FF2B5EF4-FFF2-40B4-BE49-F238E27FC236}">
              <a16:creationId xmlns:a16="http://schemas.microsoft.com/office/drawing/2014/main" id="{0B09EE1A-3350-406E-A8DA-D179FE936497}"/>
            </a:ext>
          </a:extLst>
        </xdr:cNvPr>
        <xdr:cNvCxnSpPr/>
      </xdr:nvCxnSpPr>
      <xdr:spPr>
        <a:xfrm flipH="1">
          <a:off x="11230232175" y="24079992"/>
          <a:ext cx="285751" cy="357189"/>
        </a:xfrm>
        <a:prstGeom prst="line">
          <a:avLst/>
        </a:prstGeom>
        <a:ln w="19050">
          <a:solidFill>
            <a:srgbClr val="008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225700</xdr:colOff>
      <xdr:row>21</xdr:row>
      <xdr:rowOff>543717</xdr:rowOff>
    </xdr:from>
    <xdr:to>
      <xdr:col>9</xdr:col>
      <xdr:colOff>511451</xdr:colOff>
      <xdr:row>21</xdr:row>
      <xdr:rowOff>900906</xdr:rowOff>
    </xdr:to>
    <xdr:cxnSp macro="">
      <xdr:nvCxnSpPr>
        <xdr:cNvPr id="87" name="رابط مستقيم 86">
          <a:extLst>
            <a:ext uri="{FF2B5EF4-FFF2-40B4-BE49-F238E27FC236}">
              <a16:creationId xmlns:a16="http://schemas.microsoft.com/office/drawing/2014/main" id="{3125C656-5F5A-4F5A-8C78-A89D53284B98}"/>
            </a:ext>
          </a:extLst>
        </xdr:cNvPr>
        <xdr:cNvCxnSpPr/>
      </xdr:nvCxnSpPr>
      <xdr:spPr>
        <a:xfrm flipH="1">
          <a:off x="11229463549" y="24079992"/>
          <a:ext cx="285751" cy="357189"/>
        </a:xfrm>
        <a:prstGeom prst="line">
          <a:avLst/>
        </a:prstGeom>
        <a:ln w="19050">
          <a:solidFill>
            <a:srgbClr val="008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142874</xdr:colOff>
      <xdr:row>22</xdr:row>
      <xdr:rowOff>543717</xdr:rowOff>
    </xdr:from>
    <xdr:to>
      <xdr:col>8</xdr:col>
      <xdr:colOff>428625</xdr:colOff>
      <xdr:row>22</xdr:row>
      <xdr:rowOff>900906</xdr:rowOff>
    </xdr:to>
    <xdr:cxnSp macro="">
      <xdr:nvCxnSpPr>
        <xdr:cNvPr id="88" name="رابط مستقيم 87">
          <a:extLst>
            <a:ext uri="{FF2B5EF4-FFF2-40B4-BE49-F238E27FC236}">
              <a16:creationId xmlns:a16="http://schemas.microsoft.com/office/drawing/2014/main" id="{DE1E805C-4B21-4A82-870C-F5A726441B87}"/>
            </a:ext>
          </a:extLst>
        </xdr:cNvPr>
        <xdr:cNvCxnSpPr/>
      </xdr:nvCxnSpPr>
      <xdr:spPr>
        <a:xfrm flipH="1">
          <a:off x="11230232175" y="25194417"/>
          <a:ext cx="285751" cy="357189"/>
        </a:xfrm>
        <a:prstGeom prst="line">
          <a:avLst/>
        </a:prstGeom>
        <a:ln w="19050">
          <a:solidFill>
            <a:srgbClr val="008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225700</xdr:colOff>
      <xdr:row>22</xdr:row>
      <xdr:rowOff>605837</xdr:rowOff>
    </xdr:from>
    <xdr:to>
      <xdr:col>9</xdr:col>
      <xdr:colOff>511451</xdr:colOff>
      <xdr:row>22</xdr:row>
      <xdr:rowOff>963026</xdr:rowOff>
    </xdr:to>
    <xdr:cxnSp macro="">
      <xdr:nvCxnSpPr>
        <xdr:cNvPr id="89" name="رابط مستقيم 88">
          <a:extLst>
            <a:ext uri="{FF2B5EF4-FFF2-40B4-BE49-F238E27FC236}">
              <a16:creationId xmlns:a16="http://schemas.microsoft.com/office/drawing/2014/main" id="{1ED6F29A-CA57-48C3-9A92-45A974B7DC2E}"/>
            </a:ext>
          </a:extLst>
        </xdr:cNvPr>
        <xdr:cNvCxnSpPr/>
      </xdr:nvCxnSpPr>
      <xdr:spPr>
        <a:xfrm flipH="1">
          <a:off x="11229463549" y="25256537"/>
          <a:ext cx="285751" cy="357189"/>
        </a:xfrm>
        <a:prstGeom prst="line">
          <a:avLst/>
        </a:prstGeom>
        <a:ln w="19050">
          <a:solidFill>
            <a:srgbClr val="008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142874</xdr:colOff>
      <xdr:row>23</xdr:row>
      <xdr:rowOff>543717</xdr:rowOff>
    </xdr:from>
    <xdr:to>
      <xdr:col>8</xdr:col>
      <xdr:colOff>428625</xdr:colOff>
      <xdr:row>23</xdr:row>
      <xdr:rowOff>900906</xdr:rowOff>
    </xdr:to>
    <xdr:cxnSp macro="">
      <xdr:nvCxnSpPr>
        <xdr:cNvPr id="90" name="رابط مستقيم 89">
          <a:extLst>
            <a:ext uri="{FF2B5EF4-FFF2-40B4-BE49-F238E27FC236}">
              <a16:creationId xmlns:a16="http://schemas.microsoft.com/office/drawing/2014/main" id="{01E6E379-B3CE-4262-8EBB-55EDEF0EDA32}"/>
            </a:ext>
          </a:extLst>
        </xdr:cNvPr>
        <xdr:cNvCxnSpPr/>
      </xdr:nvCxnSpPr>
      <xdr:spPr>
        <a:xfrm flipH="1">
          <a:off x="11230232175" y="26308842"/>
          <a:ext cx="285751" cy="357189"/>
        </a:xfrm>
        <a:prstGeom prst="line">
          <a:avLst/>
        </a:prstGeom>
        <a:ln w="19050">
          <a:solidFill>
            <a:srgbClr val="008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225700</xdr:colOff>
      <xdr:row>23</xdr:row>
      <xdr:rowOff>605837</xdr:rowOff>
    </xdr:from>
    <xdr:to>
      <xdr:col>9</xdr:col>
      <xdr:colOff>511451</xdr:colOff>
      <xdr:row>23</xdr:row>
      <xdr:rowOff>963026</xdr:rowOff>
    </xdr:to>
    <xdr:cxnSp macro="">
      <xdr:nvCxnSpPr>
        <xdr:cNvPr id="91" name="رابط مستقيم 90">
          <a:extLst>
            <a:ext uri="{FF2B5EF4-FFF2-40B4-BE49-F238E27FC236}">
              <a16:creationId xmlns:a16="http://schemas.microsoft.com/office/drawing/2014/main" id="{A6A18D2E-5C37-44EA-9837-7FC6C3C9D539}"/>
            </a:ext>
          </a:extLst>
        </xdr:cNvPr>
        <xdr:cNvCxnSpPr/>
      </xdr:nvCxnSpPr>
      <xdr:spPr>
        <a:xfrm flipH="1">
          <a:off x="11229463549" y="26370962"/>
          <a:ext cx="285751" cy="357189"/>
        </a:xfrm>
        <a:prstGeom prst="line">
          <a:avLst/>
        </a:prstGeom>
        <a:ln w="19050">
          <a:solidFill>
            <a:srgbClr val="008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142874</xdr:colOff>
      <xdr:row>24</xdr:row>
      <xdr:rowOff>543717</xdr:rowOff>
    </xdr:from>
    <xdr:to>
      <xdr:col>8</xdr:col>
      <xdr:colOff>428625</xdr:colOff>
      <xdr:row>24</xdr:row>
      <xdr:rowOff>900906</xdr:rowOff>
    </xdr:to>
    <xdr:cxnSp macro="">
      <xdr:nvCxnSpPr>
        <xdr:cNvPr id="92" name="رابط مستقيم 91">
          <a:extLst>
            <a:ext uri="{FF2B5EF4-FFF2-40B4-BE49-F238E27FC236}">
              <a16:creationId xmlns:a16="http://schemas.microsoft.com/office/drawing/2014/main" id="{65EDCD65-747E-48EF-AFBD-273FDD9A2DF0}"/>
            </a:ext>
          </a:extLst>
        </xdr:cNvPr>
        <xdr:cNvCxnSpPr/>
      </xdr:nvCxnSpPr>
      <xdr:spPr>
        <a:xfrm flipH="1">
          <a:off x="11230232175" y="27423267"/>
          <a:ext cx="285751" cy="357189"/>
        </a:xfrm>
        <a:prstGeom prst="line">
          <a:avLst/>
        </a:prstGeom>
        <a:ln w="19050">
          <a:solidFill>
            <a:srgbClr val="008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225700</xdr:colOff>
      <xdr:row>24</xdr:row>
      <xdr:rowOff>605837</xdr:rowOff>
    </xdr:from>
    <xdr:to>
      <xdr:col>9</xdr:col>
      <xdr:colOff>511451</xdr:colOff>
      <xdr:row>24</xdr:row>
      <xdr:rowOff>963026</xdr:rowOff>
    </xdr:to>
    <xdr:cxnSp macro="">
      <xdr:nvCxnSpPr>
        <xdr:cNvPr id="93" name="رابط مستقيم 92">
          <a:extLst>
            <a:ext uri="{FF2B5EF4-FFF2-40B4-BE49-F238E27FC236}">
              <a16:creationId xmlns:a16="http://schemas.microsoft.com/office/drawing/2014/main" id="{F6183AA0-6EAD-4AB9-A36E-AA6B0E06DB25}"/>
            </a:ext>
          </a:extLst>
        </xdr:cNvPr>
        <xdr:cNvCxnSpPr/>
      </xdr:nvCxnSpPr>
      <xdr:spPr>
        <a:xfrm flipH="1">
          <a:off x="11229463549" y="27485387"/>
          <a:ext cx="285751" cy="357189"/>
        </a:xfrm>
        <a:prstGeom prst="line">
          <a:avLst/>
        </a:prstGeom>
        <a:ln w="19050">
          <a:solidFill>
            <a:srgbClr val="008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142874</xdr:colOff>
      <xdr:row>25</xdr:row>
      <xdr:rowOff>543717</xdr:rowOff>
    </xdr:from>
    <xdr:to>
      <xdr:col>8</xdr:col>
      <xdr:colOff>428625</xdr:colOff>
      <xdr:row>25</xdr:row>
      <xdr:rowOff>900906</xdr:rowOff>
    </xdr:to>
    <xdr:cxnSp macro="">
      <xdr:nvCxnSpPr>
        <xdr:cNvPr id="94" name="رابط مستقيم 93">
          <a:extLst>
            <a:ext uri="{FF2B5EF4-FFF2-40B4-BE49-F238E27FC236}">
              <a16:creationId xmlns:a16="http://schemas.microsoft.com/office/drawing/2014/main" id="{3A7F5739-D4FB-4B91-B45D-04E8883BE7E4}"/>
            </a:ext>
          </a:extLst>
        </xdr:cNvPr>
        <xdr:cNvCxnSpPr/>
      </xdr:nvCxnSpPr>
      <xdr:spPr>
        <a:xfrm flipH="1">
          <a:off x="11230232175" y="28537692"/>
          <a:ext cx="285751" cy="357189"/>
        </a:xfrm>
        <a:prstGeom prst="line">
          <a:avLst/>
        </a:prstGeom>
        <a:ln w="19050">
          <a:solidFill>
            <a:srgbClr val="008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225700</xdr:colOff>
      <xdr:row>25</xdr:row>
      <xdr:rowOff>605837</xdr:rowOff>
    </xdr:from>
    <xdr:to>
      <xdr:col>9</xdr:col>
      <xdr:colOff>511451</xdr:colOff>
      <xdr:row>25</xdr:row>
      <xdr:rowOff>963026</xdr:rowOff>
    </xdr:to>
    <xdr:cxnSp macro="">
      <xdr:nvCxnSpPr>
        <xdr:cNvPr id="95" name="رابط مستقيم 94">
          <a:extLst>
            <a:ext uri="{FF2B5EF4-FFF2-40B4-BE49-F238E27FC236}">
              <a16:creationId xmlns:a16="http://schemas.microsoft.com/office/drawing/2014/main" id="{B485AE2D-BB8D-498F-8FE3-8F6E95462FB3}"/>
            </a:ext>
          </a:extLst>
        </xdr:cNvPr>
        <xdr:cNvCxnSpPr/>
      </xdr:nvCxnSpPr>
      <xdr:spPr>
        <a:xfrm flipH="1">
          <a:off x="11229463549" y="28599812"/>
          <a:ext cx="285751" cy="357189"/>
        </a:xfrm>
        <a:prstGeom prst="line">
          <a:avLst/>
        </a:prstGeom>
        <a:ln w="19050">
          <a:solidFill>
            <a:srgbClr val="008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142874</xdr:colOff>
      <xdr:row>26</xdr:row>
      <xdr:rowOff>543717</xdr:rowOff>
    </xdr:from>
    <xdr:to>
      <xdr:col>8</xdr:col>
      <xdr:colOff>428625</xdr:colOff>
      <xdr:row>26</xdr:row>
      <xdr:rowOff>900906</xdr:rowOff>
    </xdr:to>
    <xdr:cxnSp macro="">
      <xdr:nvCxnSpPr>
        <xdr:cNvPr id="96" name="رابط مستقيم 95">
          <a:extLst>
            <a:ext uri="{FF2B5EF4-FFF2-40B4-BE49-F238E27FC236}">
              <a16:creationId xmlns:a16="http://schemas.microsoft.com/office/drawing/2014/main" id="{87687016-9571-46C9-9272-F0A0B60004D1}"/>
            </a:ext>
          </a:extLst>
        </xdr:cNvPr>
        <xdr:cNvCxnSpPr/>
      </xdr:nvCxnSpPr>
      <xdr:spPr>
        <a:xfrm flipH="1">
          <a:off x="11230232175" y="29652117"/>
          <a:ext cx="285751" cy="357189"/>
        </a:xfrm>
        <a:prstGeom prst="line">
          <a:avLst/>
        </a:prstGeom>
        <a:ln w="19050">
          <a:solidFill>
            <a:srgbClr val="008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225700</xdr:colOff>
      <xdr:row>26</xdr:row>
      <xdr:rowOff>605837</xdr:rowOff>
    </xdr:from>
    <xdr:to>
      <xdr:col>9</xdr:col>
      <xdr:colOff>511451</xdr:colOff>
      <xdr:row>26</xdr:row>
      <xdr:rowOff>963026</xdr:rowOff>
    </xdr:to>
    <xdr:cxnSp macro="">
      <xdr:nvCxnSpPr>
        <xdr:cNvPr id="97" name="رابط مستقيم 96">
          <a:extLst>
            <a:ext uri="{FF2B5EF4-FFF2-40B4-BE49-F238E27FC236}">
              <a16:creationId xmlns:a16="http://schemas.microsoft.com/office/drawing/2014/main" id="{D443E3B0-066E-4561-9F9D-FCAD48BD5081}"/>
            </a:ext>
          </a:extLst>
        </xdr:cNvPr>
        <xdr:cNvCxnSpPr/>
      </xdr:nvCxnSpPr>
      <xdr:spPr>
        <a:xfrm flipH="1">
          <a:off x="11229463549" y="29714237"/>
          <a:ext cx="285751" cy="357189"/>
        </a:xfrm>
        <a:prstGeom prst="line">
          <a:avLst/>
        </a:prstGeom>
        <a:ln w="19050">
          <a:solidFill>
            <a:srgbClr val="008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142874</xdr:colOff>
      <xdr:row>27</xdr:row>
      <xdr:rowOff>543717</xdr:rowOff>
    </xdr:from>
    <xdr:to>
      <xdr:col>8</xdr:col>
      <xdr:colOff>428625</xdr:colOff>
      <xdr:row>27</xdr:row>
      <xdr:rowOff>900906</xdr:rowOff>
    </xdr:to>
    <xdr:cxnSp macro="">
      <xdr:nvCxnSpPr>
        <xdr:cNvPr id="98" name="رابط مستقيم 97">
          <a:extLst>
            <a:ext uri="{FF2B5EF4-FFF2-40B4-BE49-F238E27FC236}">
              <a16:creationId xmlns:a16="http://schemas.microsoft.com/office/drawing/2014/main" id="{344F4A54-FBEF-4FD2-B7E1-5199ED9220C0}"/>
            </a:ext>
          </a:extLst>
        </xdr:cNvPr>
        <xdr:cNvCxnSpPr/>
      </xdr:nvCxnSpPr>
      <xdr:spPr>
        <a:xfrm flipH="1">
          <a:off x="11230232175" y="30766542"/>
          <a:ext cx="285751" cy="357189"/>
        </a:xfrm>
        <a:prstGeom prst="line">
          <a:avLst/>
        </a:prstGeom>
        <a:ln w="19050">
          <a:solidFill>
            <a:srgbClr val="008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225700</xdr:colOff>
      <xdr:row>27</xdr:row>
      <xdr:rowOff>605837</xdr:rowOff>
    </xdr:from>
    <xdr:to>
      <xdr:col>9</xdr:col>
      <xdr:colOff>511451</xdr:colOff>
      <xdr:row>27</xdr:row>
      <xdr:rowOff>963026</xdr:rowOff>
    </xdr:to>
    <xdr:cxnSp macro="">
      <xdr:nvCxnSpPr>
        <xdr:cNvPr id="99" name="رابط مستقيم 98">
          <a:extLst>
            <a:ext uri="{FF2B5EF4-FFF2-40B4-BE49-F238E27FC236}">
              <a16:creationId xmlns:a16="http://schemas.microsoft.com/office/drawing/2014/main" id="{1174527E-7C4A-41BA-8A8A-4A5C1AD75814}"/>
            </a:ext>
          </a:extLst>
        </xdr:cNvPr>
        <xdr:cNvCxnSpPr/>
      </xdr:nvCxnSpPr>
      <xdr:spPr>
        <a:xfrm flipH="1">
          <a:off x="11229463549" y="30828662"/>
          <a:ext cx="285751" cy="357189"/>
        </a:xfrm>
        <a:prstGeom prst="line">
          <a:avLst/>
        </a:prstGeom>
        <a:ln w="19050">
          <a:solidFill>
            <a:srgbClr val="008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142874</xdr:colOff>
      <xdr:row>28</xdr:row>
      <xdr:rowOff>543717</xdr:rowOff>
    </xdr:from>
    <xdr:to>
      <xdr:col>8</xdr:col>
      <xdr:colOff>428625</xdr:colOff>
      <xdr:row>28</xdr:row>
      <xdr:rowOff>900906</xdr:rowOff>
    </xdr:to>
    <xdr:cxnSp macro="">
      <xdr:nvCxnSpPr>
        <xdr:cNvPr id="100" name="رابط مستقيم 99">
          <a:extLst>
            <a:ext uri="{FF2B5EF4-FFF2-40B4-BE49-F238E27FC236}">
              <a16:creationId xmlns:a16="http://schemas.microsoft.com/office/drawing/2014/main" id="{6C267988-4428-40FF-8806-460CCDCFC803}"/>
            </a:ext>
          </a:extLst>
        </xdr:cNvPr>
        <xdr:cNvCxnSpPr/>
      </xdr:nvCxnSpPr>
      <xdr:spPr>
        <a:xfrm flipH="1">
          <a:off x="11230232175" y="31880967"/>
          <a:ext cx="285751" cy="357189"/>
        </a:xfrm>
        <a:prstGeom prst="line">
          <a:avLst/>
        </a:prstGeom>
        <a:ln w="19050">
          <a:solidFill>
            <a:srgbClr val="008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225700</xdr:colOff>
      <xdr:row>28</xdr:row>
      <xdr:rowOff>605837</xdr:rowOff>
    </xdr:from>
    <xdr:to>
      <xdr:col>9</xdr:col>
      <xdr:colOff>511451</xdr:colOff>
      <xdr:row>28</xdr:row>
      <xdr:rowOff>963026</xdr:rowOff>
    </xdr:to>
    <xdr:cxnSp macro="">
      <xdr:nvCxnSpPr>
        <xdr:cNvPr id="101" name="رابط مستقيم 100">
          <a:extLst>
            <a:ext uri="{FF2B5EF4-FFF2-40B4-BE49-F238E27FC236}">
              <a16:creationId xmlns:a16="http://schemas.microsoft.com/office/drawing/2014/main" id="{B9674A8A-37D6-4497-B349-9693CEA4E5E6}"/>
            </a:ext>
          </a:extLst>
        </xdr:cNvPr>
        <xdr:cNvCxnSpPr/>
      </xdr:nvCxnSpPr>
      <xdr:spPr>
        <a:xfrm flipH="1">
          <a:off x="11229463549" y="31943087"/>
          <a:ext cx="285751" cy="357189"/>
        </a:xfrm>
        <a:prstGeom prst="line">
          <a:avLst/>
        </a:prstGeom>
        <a:ln w="19050">
          <a:solidFill>
            <a:srgbClr val="008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142874</xdr:colOff>
      <xdr:row>29</xdr:row>
      <xdr:rowOff>543717</xdr:rowOff>
    </xdr:from>
    <xdr:to>
      <xdr:col>8</xdr:col>
      <xdr:colOff>428625</xdr:colOff>
      <xdr:row>29</xdr:row>
      <xdr:rowOff>900906</xdr:rowOff>
    </xdr:to>
    <xdr:cxnSp macro="">
      <xdr:nvCxnSpPr>
        <xdr:cNvPr id="102" name="رابط مستقيم 101">
          <a:extLst>
            <a:ext uri="{FF2B5EF4-FFF2-40B4-BE49-F238E27FC236}">
              <a16:creationId xmlns:a16="http://schemas.microsoft.com/office/drawing/2014/main" id="{3808A79F-6509-44C5-9B09-B27A313CF322}"/>
            </a:ext>
          </a:extLst>
        </xdr:cNvPr>
        <xdr:cNvCxnSpPr/>
      </xdr:nvCxnSpPr>
      <xdr:spPr>
        <a:xfrm flipH="1">
          <a:off x="11230232175" y="32995392"/>
          <a:ext cx="285751" cy="357189"/>
        </a:xfrm>
        <a:prstGeom prst="line">
          <a:avLst/>
        </a:prstGeom>
        <a:ln w="19050">
          <a:solidFill>
            <a:srgbClr val="008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225700</xdr:colOff>
      <xdr:row>29</xdr:row>
      <xdr:rowOff>605837</xdr:rowOff>
    </xdr:from>
    <xdr:to>
      <xdr:col>9</xdr:col>
      <xdr:colOff>511451</xdr:colOff>
      <xdr:row>29</xdr:row>
      <xdr:rowOff>963026</xdr:rowOff>
    </xdr:to>
    <xdr:cxnSp macro="">
      <xdr:nvCxnSpPr>
        <xdr:cNvPr id="103" name="رابط مستقيم 102">
          <a:extLst>
            <a:ext uri="{FF2B5EF4-FFF2-40B4-BE49-F238E27FC236}">
              <a16:creationId xmlns:a16="http://schemas.microsoft.com/office/drawing/2014/main" id="{EEB2E1FF-93BA-4B25-A4A1-4021F868E77B}"/>
            </a:ext>
          </a:extLst>
        </xdr:cNvPr>
        <xdr:cNvCxnSpPr/>
      </xdr:nvCxnSpPr>
      <xdr:spPr>
        <a:xfrm flipH="1">
          <a:off x="11229463549" y="33057512"/>
          <a:ext cx="285751" cy="357189"/>
        </a:xfrm>
        <a:prstGeom prst="line">
          <a:avLst/>
        </a:prstGeom>
        <a:ln w="19050">
          <a:solidFill>
            <a:srgbClr val="008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142874</xdr:colOff>
      <xdr:row>30</xdr:row>
      <xdr:rowOff>543717</xdr:rowOff>
    </xdr:from>
    <xdr:to>
      <xdr:col>8</xdr:col>
      <xdr:colOff>428625</xdr:colOff>
      <xdr:row>30</xdr:row>
      <xdr:rowOff>900906</xdr:rowOff>
    </xdr:to>
    <xdr:cxnSp macro="">
      <xdr:nvCxnSpPr>
        <xdr:cNvPr id="104" name="رابط مستقيم 103">
          <a:extLst>
            <a:ext uri="{FF2B5EF4-FFF2-40B4-BE49-F238E27FC236}">
              <a16:creationId xmlns:a16="http://schemas.microsoft.com/office/drawing/2014/main" id="{B3B4055E-DFBE-48A6-861C-03158B450E8A}"/>
            </a:ext>
          </a:extLst>
        </xdr:cNvPr>
        <xdr:cNvCxnSpPr/>
      </xdr:nvCxnSpPr>
      <xdr:spPr>
        <a:xfrm flipH="1">
          <a:off x="11230232175" y="34109817"/>
          <a:ext cx="285751" cy="357189"/>
        </a:xfrm>
        <a:prstGeom prst="line">
          <a:avLst/>
        </a:prstGeom>
        <a:ln w="19050">
          <a:solidFill>
            <a:srgbClr val="008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225700</xdr:colOff>
      <xdr:row>30</xdr:row>
      <xdr:rowOff>605837</xdr:rowOff>
    </xdr:from>
    <xdr:to>
      <xdr:col>9</xdr:col>
      <xdr:colOff>511451</xdr:colOff>
      <xdr:row>30</xdr:row>
      <xdr:rowOff>963026</xdr:rowOff>
    </xdr:to>
    <xdr:cxnSp macro="">
      <xdr:nvCxnSpPr>
        <xdr:cNvPr id="105" name="رابط مستقيم 104">
          <a:extLst>
            <a:ext uri="{FF2B5EF4-FFF2-40B4-BE49-F238E27FC236}">
              <a16:creationId xmlns:a16="http://schemas.microsoft.com/office/drawing/2014/main" id="{7601DE95-C55E-40AF-86F8-4E6671A8F57D}"/>
            </a:ext>
          </a:extLst>
        </xdr:cNvPr>
        <xdr:cNvCxnSpPr/>
      </xdr:nvCxnSpPr>
      <xdr:spPr>
        <a:xfrm flipH="1">
          <a:off x="11229463549" y="34171937"/>
          <a:ext cx="285751" cy="357189"/>
        </a:xfrm>
        <a:prstGeom prst="line">
          <a:avLst/>
        </a:prstGeom>
        <a:ln w="19050">
          <a:solidFill>
            <a:srgbClr val="008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142874</xdr:colOff>
      <xdr:row>31</xdr:row>
      <xdr:rowOff>543717</xdr:rowOff>
    </xdr:from>
    <xdr:to>
      <xdr:col>8</xdr:col>
      <xdr:colOff>428625</xdr:colOff>
      <xdr:row>31</xdr:row>
      <xdr:rowOff>900906</xdr:rowOff>
    </xdr:to>
    <xdr:cxnSp macro="">
      <xdr:nvCxnSpPr>
        <xdr:cNvPr id="106" name="رابط مستقيم 105">
          <a:extLst>
            <a:ext uri="{FF2B5EF4-FFF2-40B4-BE49-F238E27FC236}">
              <a16:creationId xmlns:a16="http://schemas.microsoft.com/office/drawing/2014/main" id="{6AC61BAE-4050-45B8-B9A5-2A8FC9E02E1B}"/>
            </a:ext>
          </a:extLst>
        </xdr:cNvPr>
        <xdr:cNvCxnSpPr/>
      </xdr:nvCxnSpPr>
      <xdr:spPr>
        <a:xfrm flipH="1">
          <a:off x="11230232175" y="35224242"/>
          <a:ext cx="285751" cy="357189"/>
        </a:xfrm>
        <a:prstGeom prst="line">
          <a:avLst/>
        </a:prstGeom>
        <a:ln w="19050">
          <a:solidFill>
            <a:srgbClr val="008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225700</xdr:colOff>
      <xdr:row>31</xdr:row>
      <xdr:rowOff>605837</xdr:rowOff>
    </xdr:from>
    <xdr:to>
      <xdr:col>9</xdr:col>
      <xdr:colOff>511451</xdr:colOff>
      <xdr:row>31</xdr:row>
      <xdr:rowOff>963026</xdr:rowOff>
    </xdr:to>
    <xdr:cxnSp macro="">
      <xdr:nvCxnSpPr>
        <xdr:cNvPr id="107" name="رابط مستقيم 106">
          <a:extLst>
            <a:ext uri="{FF2B5EF4-FFF2-40B4-BE49-F238E27FC236}">
              <a16:creationId xmlns:a16="http://schemas.microsoft.com/office/drawing/2014/main" id="{606EC6C4-6310-41B7-91F1-EAC0C5B4257B}"/>
            </a:ext>
          </a:extLst>
        </xdr:cNvPr>
        <xdr:cNvCxnSpPr/>
      </xdr:nvCxnSpPr>
      <xdr:spPr>
        <a:xfrm flipH="1">
          <a:off x="11229463549" y="35286362"/>
          <a:ext cx="285751" cy="357189"/>
        </a:xfrm>
        <a:prstGeom prst="line">
          <a:avLst/>
        </a:prstGeom>
        <a:ln w="19050">
          <a:solidFill>
            <a:srgbClr val="008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142874</xdr:colOff>
      <xdr:row>32</xdr:row>
      <xdr:rowOff>543717</xdr:rowOff>
    </xdr:from>
    <xdr:to>
      <xdr:col>8</xdr:col>
      <xdr:colOff>428625</xdr:colOff>
      <xdr:row>32</xdr:row>
      <xdr:rowOff>900906</xdr:rowOff>
    </xdr:to>
    <xdr:cxnSp macro="">
      <xdr:nvCxnSpPr>
        <xdr:cNvPr id="108" name="رابط مستقيم 107">
          <a:extLst>
            <a:ext uri="{FF2B5EF4-FFF2-40B4-BE49-F238E27FC236}">
              <a16:creationId xmlns:a16="http://schemas.microsoft.com/office/drawing/2014/main" id="{D93F4E83-6A4B-487A-81DA-602A02B59482}"/>
            </a:ext>
          </a:extLst>
        </xdr:cNvPr>
        <xdr:cNvCxnSpPr/>
      </xdr:nvCxnSpPr>
      <xdr:spPr>
        <a:xfrm flipH="1">
          <a:off x="11230232175" y="36338667"/>
          <a:ext cx="285751" cy="357189"/>
        </a:xfrm>
        <a:prstGeom prst="line">
          <a:avLst/>
        </a:prstGeom>
        <a:ln w="19050">
          <a:solidFill>
            <a:srgbClr val="008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225700</xdr:colOff>
      <xdr:row>32</xdr:row>
      <xdr:rowOff>605837</xdr:rowOff>
    </xdr:from>
    <xdr:to>
      <xdr:col>9</xdr:col>
      <xdr:colOff>511451</xdr:colOff>
      <xdr:row>32</xdr:row>
      <xdr:rowOff>963026</xdr:rowOff>
    </xdr:to>
    <xdr:cxnSp macro="">
      <xdr:nvCxnSpPr>
        <xdr:cNvPr id="109" name="رابط مستقيم 108">
          <a:extLst>
            <a:ext uri="{FF2B5EF4-FFF2-40B4-BE49-F238E27FC236}">
              <a16:creationId xmlns:a16="http://schemas.microsoft.com/office/drawing/2014/main" id="{07FC6FD3-988E-47FC-89CA-DFBC4CC49CC2}"/>
            </a:ext>
          </a:extLst>
        </xdr:cNvPr>
        <xdr:cNvCxnSpPr/>
      </xdr:nvCxnSpPr>
      <xdr:spPr>
        <a:xfrm flipH="1">
          <a:off x="11229463549" y="36400787"/>
          <a:ext cx="285751" cy="357189"/>
        </a:xfrm>
        <a:prstGeom prst="line">
          <a:avLst/>
        </a:prstGeom>
        <a:ln w="19050">
          <a:solidFill>
            <a:srgbClr val="008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142874</xdr:colOff>
      <xdr:row>33</xdr:row>
      <xdr:rowOff>543717</xdr:rowOff>
    </xdr:from>
    <xdr:to>
      <xdr:col>8</xdr:col>
      <xdr:colOff>428625</xdr:colOff>
      <xdr:row>33</xdr:row>
      <xdr:rowOff>900906</xdr:rowOff>
    </xdr:to>
    <xdr:cxnSp macro="">
      <xdr:nvCxnSpPr>
        <xdr:cNvPr id="110" name="رابط مستقيم 109">
          <a:extLst>
            <a:ext uri="{FF2B5EF4-FFF2-40B4-BE49-F238E27FC236}">
              <a16:creationId xmlns:a16="http://schemas.microsoft.com/office/drawing/2014/main" id="{EFC96ECF-D19E-4B3B-BE21-55FB2B18BA02}"/>
            </a:ext>
          </a:extLst>
        </xdr:cNvPr>
        <xdr:cNvCxnSpPr/>
      </xdr:nvCxnSpPr>
      <xdr:spPr>
        <a:xfrm flipH="1">
          <a:off x="11230232175" y="37453092"/>
          <a:ext cx="285751" cy="357189"/>
        </a:xfrm>
        <a:prstGeom prst="line">
          <a:avLst/>
        </a:prstGeom>
        <a:ln w="19050">
          <a:solidFill>
            <a:srgbClr val="008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225700</xdr:colOff>
      <xdr:row>33</xdr:row>
      <xdr:rowOff>605837</xdr:rowOff>
    </xdr:from>
    <xdr:to>
      <xdr:col>9</xdr:col>
      <xdr:colOff>511451</xdr:colOff>
      <xdr:row>33</xdr:row>
      <xdr:rowOff>963026</xdr:rowOff>
    </xdr:to>
    <xdr:cxnSp macro="">
      <xdr:nvCxnSpPr>
        <xdr:cNvPr id="111" name="رابط مستقيم 110">
          <a:extLst>
            <a:ext uri="{FF2B5EF4-FFF2-40B4-BE49-F238E27FC236}">
              <a16:creationId xmlns:a16="http://schemas.microsoft.com/office/drawing/2014/main" id="{6FE792A2-30E2-483F-8C2D-2BC867E4F371}"/>
            </a:ext>
          </a:extLst>
        </xdr:cNvPr>
        <xdr:cNvCxnSpPr/>
      </xdr:nvCxnSpPr>
      <xdr:spPr>
        <a:xfrm flipH="1">
          <a:off x="11229463549" y="37515212"/>
          <a:ext cx="285751" cy="357189"/>
        </a:xfrm>
        <a:prstGeom prst="line">
          <a:avLst/>
        </a:prstGeom>
        <a:ln w="19050">
          <a:solidFill>
            <a:srgbClr val="008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142874</xdr:colOff>
      <xdr:row>34</xdr:row>
      <xdr:rowOff>543717</xdr:rowOff>
    </xdr:from>
    <xdr:to>
      <xdr:col>8</xdr:col>
      <xdr:colOff>428625</xdr:colOff>
      <xdr:row>34</xdr:row>
      <xdr:rowOff>900906</xdr:rowOff>
    </xdr:to>
    <xdr:cxnSp macro="">
      <xdr:nvCxnSpPr>
        <xdr:cNvPr id="112" name="رابط مستقيم 111">
          <a:extLst>
            <a:ext uri="{FF2B5EF4-FFF2-40B4-BE49-F238E27FC236}">
              <a16:creationId xmlns:a16="http://schemas.microsoft.com/office/drawing/2014/main" id="{C24AC8F1-E13D-40AA-876B-5BA3F19C8D05}"/>
            </a:ext>
          </a:extLst>
        </xdr:cNvPr>
        <xdr:cNvCxnSpPr/>
      </xdr:nvCxnSpPr>
      <xdr:spPr>
        <a:xfrm flipH="1">
          <a:off x="11230232175" y="38567517"/>
          <a:ext cx="285751" cy="357189"/>
        </a:xfrm>
        <a:prstGeom prst="line">
          <a:avLst/>
        </a:prstGeom>
        <a:ln w="19050">
          <a:solidFill>
            <a:srgbClr val="008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225700</xdr:colOff>
      <xdr:row>34</xdr:row>
      <xdr:rowOff>605837</xdr:rowOff>
    </xdr:from>
    <xdr:to>
      <xdr:col>9</xdr:col>
      <xdr:colOff>511451</xdr:colOff>
      <xdr:row>34</xdr:row>
      <xdr:rowOff>963026</xdr:rowOff>
    </xdr:to>
    <xdr:cxnSp macro="">
      <xdr:nvCxnSpPr>
        <xdr:cNvPr id="113" name="رابط مستقيم 112">
          <a:extLst>
            <a:ext uri="{FF2B5EF4-FFF2-40B4-BE49-F238E27FC236}">
              <a16:creationId xmlns:a16="http://schemas.microsoft.com/office/drawing/2014/main" id="{1F8FFF8E-8FE4-42DC-A1CB-1DE00C538642}"/>
            </a:ext>
          </a:extLst>
        </xdr:cNvPr>
        <xdr:cNvCxnSpPr/>
      </xdr:nvCxnSpPr>
      <xdr:spPr>
        <a:xfrm flipH="1">
          <a:off x="11229463549" y="38629637"/>
          <a:ext cx="285751" cy="357189"/>
        </a:xfrm>
        <a:prstGeom prst="line">
          <a:avLst/>
        </a:prstGeom>
        <a:ln w="19050">
          <a:solidFill>
            <a:srgbClr val="008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142874</xdr:colOff>
      <xdr:row>35</xdr:row>
      <xdr:rowOff>543717</xdr:rowOff>
    </xdr:from>
    <xdr:to>
      <xdr:col>8</xdr:col>
      <xdr:colOff>428625</xdr:colOff>
      <xdr:row>35</xdr:row>
      <xdr:rowOff>900906</xdr:rowOff>
    </xdr:to>
    <xdr:cxnSp macro="">
      <xdr:nvCxnSpPr>
        <xdr:cNvPr id="114" name="رابط مستقيم 113">
          <a:extLst>
            <a:ext uri="{FF2B5EF4-FFF2-40B4-BE49-F238E27FC236}">
              <a16:creationId xmlns:a16="http://schemas.microsoft.com/office/drawing/2014/main" id="{F42B3826-68E7-43EF-9C61-189A9BF355BB}"/>
            </a:ext>
          </a:extLst>
        </xdr:cNvPr>
        <xdr:cNvCxnSpPr/>
      </xdr:nvCxnSpPr>
      <xdr:spPr>
        <a:xfrm flipH="1">
          <a:off x="11230232175" y="39681942"/>
          <a:ext cx="285751" cy="357189"/>
        </a:xfrm>
        <a:prstGeom prst="line">
          <a:avLst/>
        </a:prstGeom>
        <a:ln w="19050">
          <a:solidFill>
            <a:srgbClr val="008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225700</xdr:colOff>
      <xdr:row>35</xdr:row>
      <xdr:rowOff>605837</xdr:rowOff>
    </xdr:from>
    <xdr:to>
      <xdr:col>9</xdr:col>
      <xdr:colOff>511451</xdr:colOff>
      <xdr:row>35</xdr:row>
      <xdr:rowOff>963026</xdr:rowOff>
    </xdr:to>
    <xdr:cxnSp macro="">
      <xdr:nvCxnSpPr>
        <xdr:cNvPr id="115" name="رابط مستقيم 114">
          <a:extLst>
            <a:ext uri="{FF2B5EF4-FFF2-40B4-BE49-F238E27FC236}">
              <a16:creationId xmlns:a16="http://schemas.microsoft.com/office/drawing/2014/main" id="{4785AC88-2FF6-403E-85AB-8270AAB46C0B}"/>
            </a:ext>
          </a:extLst>
        </xdr:cNvPr>
        <xdr:cNvCxnSpPr/>
      </xdr:nvCxnSpPr>
      <xdr:spPr>
        <a:xfrm flipH="1">
          <a:off x="11229463549" y="39744062"/>
          <a:ext cx="285751" cy="357189"/>
        </a:xfrm>
        <a:prstGeom prst="line">
          <a:avLst/>
        </a:prstGeom>
        <a:ln w="19050">
          <a:solidFill>
            <a:srgbClr val="008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142874</xdr:colOff>
      <xdr:row>36</xdr:row>
      <xdr:rowOff>543717</xdr:rowOff>
    </xdr:from>
    <xdr:to>
      <xdr:col>8</xdr:col>
      <xdr:colOff>428625</xdr:colOff>
      <xdr:row>36</xdr:row>
      <xdr:rowOff>900906</xdr:rowOff>
    </xdr:to>
    <xdr:cxnSp macro="">
      <xdr:nvCxnSpPr>
        <xdr:cNvPr id="116" name="رابط مستقيم 115">
          <a:extLst>
            <a:ext uri="{FF2B5EF4-FFF2-40B4-BE49-F238E27FC236}">
              <a16:creationId xmlns:a16="http://schemas.microsoft.com/office/drawing/2014/main" id="{33EAE7C9-ABF9-46D9-944B-2806EF3FEA77}"/>
            </a:ext>
          </a:extLst>
        </xdr:cNvPr>
        <xdr:cNvCxnSpPr/>
      </xdr:nvCxnSpPr>
      <xdr:spPr>
        <a:xfrm flipH="1">
          <a:off x="11230232175" y="40796367"/>
          <a:ext cx="285751" cy="357189"/>
        </a:xfrm>
        <a:prstGeom prst="line">
          <a:avLst/>
        </a:prstGeom>
        <a:ln w="19050">
          <a:solidFill>
            <a:srgbClr val="008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225700</xdr:colOff>
      <xdr:row>36</xdr:row>
      <xdr:rowOff>605837</xdr:rowOff>
    </xdr:from>
    <xdr:to>
      <xdr:col>9</xdr:col>
      <xdr:colOff>511451</xdr:colOff>
      <xdr:row>36</xdr:row>
      <xdr:rowOff>963026</xdr:rowOff>
    </xdr:to>
    <xdr:cxnSp macro="">
      <xdr:nvCxnSpPr>
        <xdr:cNvPr id="117" name="رابط مستقيم 116">
          <a:extLst>
            <a:ext uri="{FF2B5EF4-FFF2-40B4-BE49-F238E27FC236}">
              <a16:creationId xmlns:a16="http://schemas.microsoft.com/office/drawing/2014/main" id="{7F0CB2D3-05FD-48DA-A23A-5E99F909D609}"/>
            </a:ext>
          </a:extLst>
        </xdr:cNvPr>
        <xdr:cNvCxnSpPr/>
      </xdr:nvCxnSpPr>
      <xdr:spPr>
        <a:xfrm flipH="1">
          <a:off x="11229463549" y="40858487"/>
          <a:ext cx="285751" cy="357189"/>
        </a:xfrm>
        <a:prstGeom prst="line">
          <a:avLst/>
        </a:prstGeom>
        <a:ln w="19050">
          <a:solidFill>
            <a:srgbClr val="008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142874</xdr:colOff>
      <xdr:row>37</xdr:row>
      <xdr:rowOff>543717</xdr:rowOff>
    </xdr:from>
    <xdr:to>
      <xdr:col>8</xdr:col>
      <xdr:colOff>428625</xdr:colOff>
      <xdr:row>37</xdr:row>
      <xdr:rowOff>900906</xdr:rowOff>
    </xdr:to>
    <xdr:cxnSp macro="">
      <xdr:nvCxnSpPr>
        <xdr:cNvPr id="118" name="رابط مستقيم 117">
          <a:extLst>
            <a:ext uri="{FF2B5EF4-FFF2-40B4-BE49-F238E27FC236}">
              <a16:creationId xmlns:a16="http://schemas.microsoft.com/office/drawing/2014/main" id="{CCE5E63B-C049-4E28-B543-812F11045E96}"/>
            </a:ext>
          </a:extLst>
        </xdr:cNvPr>
        <xdr:cNvCxnSpPr/>
      </xdr:nvCxnSpPr>
      <xdr:spPr>
        <a:xfrm flipH="1">
          <a:off x="11230232175" y="41910792"/>
          <a:ext cx="285751" cy="357189"/>
        </a:xfrm>
        <a:prstGeom prst="line">
          <a:avLst/>
        </a:prstGeom>
        <a:ln w="19050">
          <a:solidFill>
            <a:srgbClr val="008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225700</xdr:colOff>
      <xdr:row>37</xdr:row>
      <xdr:rowOff>605837</xdr:rowOff>
    </xdr:from>
    <xdr:to>
      <xdr:col>9</xdr:col>
      <xdr:colOff>511451</xdr:colOff>
      <xdr:row>37</xdr:row>
      <xdr:rowOff>963026</xdr:rowOff>
    </xdr:to>
    <xdr:cxnSp macro="">
      <xdr:nvCxnSpPr>
        <xdr:cNvPr id="119" name="رابط مستقيم 118">
          <a:extLst>
            <a:ext uri="{FF2B5EF4-FFF2-40B4-BE49-F238E27FC236}">
              <a16:creationId xmlns:a16="http://schemas.microsoft.com/office/drawing/2014/main" id="{F03D750F-6395-4B7A-B670-C70BEEC81B21}"/>
            </a:ext>
          </a:extLst>
        </xdr:cNvPr>
        <xdr:cNvCxnSpPr/>
      </xdr:nvCxnSpPr>
      <xdr:spPr>
        <a:xfrm flipH="1">
          <a:off x="11229463549" y="41972912"/>
          <a:ext cx="285751" cy="357189"/>
        </a:xfrm>
        <a:prstGeom prst="line">
          <a:avLst/>
        </a:prstGeom>
        <a:ln w="19050">
          <a:solidFill>
            <a:srgbClr val="008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2060"/>
    <pageSetUpPr fitToPage="1"/>
  </sheetPr>
  <dimension ref="A1:BZ52"/>
  <sheetViews>
    <sheetView rightToLeft="1" zoomScale="30" zoomScaleNormal="30" workbookViewId="0">
      <selection activeCell="T11" sqref="T11"/>
    </sheetView>
  </sheetViews>
  <sheetFormatPr defaultRowHeight="14.25"/>
  <cols>
    <col min="1" max="1" width="11.375" customWidth="1"/>
    <col min="2" max="2" width="73.375" customWidth="1"/>
    <col min="4" max="4" width="11" bestFit="1" customWidth="1"/>
    <col min="45" max="47" width="16" customWidth="1"/>
    <col min="56" max="61" width="16.5" customWidth="1"/>
    <col min="62" max="62" width="22.125" customWidth="1"/>
    <col min="63" max="63" width="4.75" customWidth="1"/>
    <col min="64" max="77" width="15.25" customWidth="1"/>
    <col min="78" max="78" width="24.875" customWidth="1"/>
  </cols>
  <sheetData>
    <row r="1" spans="1:78" ht="89.25" customHeight="1" thickTop="1" thickBot="1">
      <c r="A1" s="311" t="s">
        <v>5</v>
      </c>
      <c r="B1" s="314" t="s">
        <v>12</v>
      </c>
      <c r="C1" s="317" t="s">
        <v>13</v>
      </c>
      <c r="D1" s="320" t="s">
        <v>14</v>
      </c>
      <c r="E1" s="323" t="s">
        <v>6</v>
      </c>
      <c r="F1" s="324"/>
      <c r="G1" s="324"/>
      <c r="H1" s="324"/>
      <c r="I1" s="324"/>
      <c r="J1" s="324"/>
      <c r="K1" s="324"/>
      <c r="L1" s="324"/>
      <c r="M1" s="324"/>
      <c r="N1" s="324"/>
      <c r="O1" s="324"/>
      <c r="P1" s="324"/>
      <c r="Q1" s="324"/>
      <c r="R1" s="324"/>
      <c r="S1" s="324"/>
      <c r="T1" s="324"/>
      <c r="U1" s="324"/>
      <c r="V1" s="324"/>
      <c r="W1" s="324"/>
      <c r="X1" s="325"/>
      <c r="Y1" s="273" t="s">
        <v>7</v>
      </c>
      <c r="Z1" s="273"/>
      <c r="AA1" s="273"/>
      <c r="AB1" s="273"/>
      <c r="AC1" s="273"/>
      <c r="AD1" s="273"/>
      <c r="AE1" s="273"/>
      <c r="AF1" s="273"/>
      <c r="AG1" s="273"/>
      <c r="AH1" s="273"/>
      <c r="AI1" s="273"/>
      <c r="AJ1" s="273"/>
      <c r="AK1" s="273"/>
      <c r="AL1" s="273"/>
      <c r="AM1" s="273"/>
      <c r="AN1" s="273"/>
      <c r="AO1" s="273"/>
      <c r="AP1" s="273"/>
      <c r="AQ1" s="273"/>
      <c r="AR1" s="274"/>
      <c r="AS1" s="275" t="s">
        <v>15</v>
      </c>
      <c r="AT1" s="280" t="s">
        <v>8</v>
      </c>
      <c r="AU1" s="283" t="s">
        <v>16</v>
      </c>
      <c r="AV1" s="286" t="s">
        <v>46</v>
      </c>
      <c r="AW1" s="287"/>
      <c r="AX1" s="265" t="s">
        <v>9</v>
      </c>
      <c r="AY1" s="265"/>
      <c r="AZ1" s="265"/>
      <c r="BA1" s="265"/>
      <c r="BB1" s="265"/>
      <c r="BC1" s="266"/>
      <c r="BD1" s="269" t="s">
        <v>17</v>
      </c>
      <c r="BE1" s="269"/>
      <c r="BF1" s="269"/>
      <c r="BG1" s="269"/>
      <c r="BH1" s="269"/>
      <c r="BI1" s="270"/>
      <c r="BJ1" s="308" t="s">
        <v>18</v>
      </c>
      <c r="BL1" s="230" t="s">
        <v>28</v>
      </c>
      <c r="BM1" s="230"/>
      <c r="BN1" s="230"/>
      <c r="BO1" s="230"/>
      <c r="BP1" s="230"/>
      <c r="BQ1" s="230"/>
      <c r="BR1" s="230"/>
      <c r="BS1" s="230"/>
      <c r="BT1" s="230"/>
      <c r="BU1" s="230"/>
      <c r="BV1" s="230"/>
      <c r="BW1" s="230"/>
      <c r="BX1" s="230"/>
      <c r="BY1" s="230"/>
      <c r="BZ1" s="227" t="s">
        <v>29</v>
      </c>
    </row>
    <row r="2" spans="1:78" ht="97.5" customHeight="1" thickTop="1" thickBot="1">
      <c r="A2" s="312"/>
      <c r="B2" s="315"/>
      <c r="C2" s="318"/>
      <c r="D2" s="321"/>
      <c r="E2" s="262" t="s">
        <v>47</v>
      </c>
      <c r="F2" s="263"/>
      <c r="G2" s="263"/>
      <c r="H2" s="264"/>
      <c r="I2" s="262" t="s">
        <v>48</v>
      </c>
      <c r="J2" s="263"/>
      <c r="K2" s="263"/>
      <c r="L2" s="264"/>
      <c r="M2" s="262" t="s">
        <v>49</v>
      </c>
      <c r="N2" s="263"/>
      <c r="O2" s="263"/>
      <c r="P2" s="264"/>
      <c r="Q2" s="262" t="s">
        <v>50</v>
      </c>
      <c r="R2" s="263"/>
      <c r="S2" s="263"/>
      <c r="T2" s="264"/>
      <c r="U2" s="262" t="s">
        <v>51</v>
      </c>
      <c r="V2" s="263"/>
      <c r="W2" s="263"/>
      <c r="X2" s="264"/>
      <c r="Y2" s="262" t="s">
        <v>52</v>
      </c>
      <c r="Z2" s="263"/>
      <c r="AA2" s="263"/>
      <c r="AB2" s="264"/>
      <c r="AC2" s="262" t="s">
        <v>53</v>
      </c>
      <c r="AD2" s="263"/>
      <c r="AE2" s="263"/>
      <c r="AF2" s="264"/>
      <c r="AG2" s="262" t="s">
        <v>54</v>
      </c>
      <c r="AH2" s="263"/>
      <c r="AI2" s="263"/>
      <c r="AJ2" s="264"/>
      <c r="AK2" s="262" t="s">
        <v>55</v>
      </c>
      <c r="AL2" s="263"/>
      <c r="AM2" s="263"/>
      <c r="AN2" s="264"/>
      <c r="AO2" s="262" t="s">
        <v>56</v>
      </c>
      <c r="AP2" s="263"/>
      <c r="AQ2" s="263"/>
      <c r="AR2" s="264"/>
      <c r="AS2" s="276"/>
      <c r="AT2" s="281"/>
      <c r="AU2" s="284"/>
      <c r="AV2" s="288"/>
      <c r="AW2" s="289"/>
      <c r="AX2" s="267"/>
      <c r="AY2" s="267"/>
      <c r="AZ2" s="267"/>
      <c r="BA2" s="267"/>
      <c r="BB2" s="267"/>
      <c r="BC2" s="268"/>
      <c r="BD2" s="271"/>
      <c r="BE2" s="271"/>
      <c r="BF2" s="271"/>
      <c r="BG2" s="271"/>
      <c r="BH2" s="271"/>
      <c r="BI2" s="272"/>
      <c r="BJ2" s="309"/>
      <c r="BL2" s="230"/>
      <c r="BM2" s="230"/>
      <c r="BN2" s="230"/>
      <c r="BO2" s="230"/>
      <c r="BP2" s="230"/>
      <c r="BQ2" s="230"/>
      <c r="BR2" s="230"/>
      <c r="BS2" s="230"/>
      <c r="BT2" s="230"/>
      <c r="BU2" s="230"/>
      <c r="BV2" s="230"/>
      <c r="BW2" s="230"/>
      <c r="BX2" s="230"/>
      <c r="BY2" s="230"/>
      <c r="BZ2" s="228"/>
    </row>
    <row r="3" spans="1:78" ht="40.5" customHeight="1" thickTop="1" thickBot="1">
      <c r="A3" s="312"/>
      <c r="B3" s="315"/>
      <c r="C3" s="318"/>
      <c r="D3" s="321"/>
      <c r="E3" s="292" t="s">
        <v>19</v>
      </c>
      <c r="F3" s="238" t="s">
        <v>20</v>
      </c>
      <c r="G3" s="238" t="s">
        <v>21</v>
      </c>
      <c r="H3" s="290" t="s">
        <v>22</v>
      </c>
      <c r="I3" s="294" t="s">
        <v>19</v>
      </c>
      <c r="J3" s="238" t="s">
        <v>20</v>
      </c>
      <c r="K3" s="238" t="s">
        <v>21</v>
      </c>
      <c r="L3" s="290" t="s">
        <v>22</v>
      </c>
      <c r="M3" s="296" t="s">
        <v>19</v>
      </c>
      <c r="N3" s="240" t="s">
        <v>20</v>
      </c>
      <c r="O3" s="240" t="s">
        <v>21</v>
      </c>
      <c r="P3" s="298" t="s">
        <v>22</v>
      </c>
      <c r="Q3" s="294" t="s">
        <v>19</v>
      </c>
      <c r="R3" s="238" t="s">
        <v>20</v>
      </c>
      <c r="S3" s="238" t="s">
        <v>21</v>
      </c>
      <c r="T3" s="290" t="s">
        <v>22</v>
      </c>
      <c r="U3" s="296" t="s">
        <v>19</v>
      </c>
      <c r="V3" s="240" t="s">
        <v>20</v>
      </c>
      <c r="W3" s="240" t="s">
        <v>21</v>
      </c>
      <c r="X3" s="242" t="s">
        <v>22</v>
      </c>
      <c r="Y3" s="236" t="s">
        <v>19</v>
      </c>
      <c r="Z3" s="238" t="s">
        <v>20</v>
      </c>
      <c r="AA3" s="238" t="s">
        <v>21</v>
      </c>
      <c r="AB3" s="290" t="s">
        <v>22</v>
      </c>
      <c r="AC3" s="302" t="s">
        <v>19</v>
      </c>
      <c r="AD3" s="234" t="s">
        <v>20</v>
      </c>
      <c r="AE3" s="234" t="s">
        <v>21</v>
      </c>
      <c r="AF3" s="300" t="s">
        <v>22</v>
      </c>
      <c r="AG3" s="294" t="s">
        <v>19</v>
      </c>
      <c r="AH3" s="238" t="s">
        <v>20</v>
      </c>
      <c r="AI3" s="238" t="s">
        <v>21</v>
      </c>
      <c r="AJ3" s="290" t="s">
        <v>22</v>
      </c>
      <c r="AK3" s="294" t="s">
        <v>19</v>
      </c>
      <c r="AL3" s="238" t="s">
        <v>20</v>
      </c>
      <c r="AM3" s="238" t="s">
        <v>21</v>
      </c>
      <c r="AN3" s="290" t="s">
        <v>22</v>
      </c>
      <c r="AO3" s="296" t="s">
        <v>19</v>
      </c>
      <c r="AP3" s="240" t="s">
        <v>20</v>
      </c>
      <c r="AQ3" s="240" t="s">
        <v>21</v>
      </c>
      <c r="AR3" s="242" t="s">
        <v>22</v>
      </c>
      <c r="AS3" s="276"/>
      <c r="AT3" s="281"/>
      <c r="AU3" s="284"/>
      <c r="AV3" s="326" t="s">
        <v>0</v>
      </c>
      <c r="AW3" s="328" t="s">
        <v>4</v>
      </c>
      <c r="AX3" s="244" t="s">
        <v>11</v>
      </c>
      <c r="AY3" s="246" t="s">
        <v>0</v>
      </c>
      <c r="AZ3" s="258" t="s">
        <v>4</v>
      </c>
      <c r="BA3" s="260" t="s">
        <v>11</v>
      </c>
      <c r="BB3" s="252" t="s">
        <v>0</v>
      </c>
      <c r="BC3" s="254" t="s">
        <v>4</v>
      </c>
      <c r="BD3" s="256" t="s">
        <v>23</v>
      </c>
      <c r="BE3" s="278" t="s">
        <v>24</v>
      </c>
      <c r="BF3" s="278" t="s">
        <v>25</v>
      </c>
      <c r="BG3" s="278" t="s">
        <v>2</v>
      </c>
      <c r="BH3" s="248" t="s">
        <v>10</v>
      </c>
      <c r="BI3" s="250" t="s">
        <v>3</v>
      </c>
      <c r="BJ3" s="309"/>
      <c r="BL3" s="231" t="s">
        <v>32</v>
      </c>
      <c r="BM3" s="231"/>
      <c r="BN3" s="231"/>
      <c r="BO3" s="231"/>
      <c r="BP3" s="231"/>
      <c r="BQ3" s="231"/>
      <c r="BR3" s="231"/>
      <c r="BS3" s="231"/>
      <c r="BT3" s="231"/>
      <c r="BU3" s="231"/>
      <c r="BV3" s="231"/>
      <c r="BW3" s="231"/>
      <c r="BX3" s="232" t="s">
        <v>33</v>
      </c>
      <c r="BY3" s="233" t="s">
        <v>46</v>
      </c>
      <c r="BZ3" s="228"/>
    </row>
    <row r="4" spans="1:78" ht="45.75" customHeight="1" thickTop="1" thickBot="1">
      <c r="A4" s="312"/>
      <c r="B4" s="315"/>
      <c r="C4" s="318"/>
      <c r="D4" s="322"/>
      <c r="E4" s="293"/>
      <c r="F4" s="239"/>
      <c r="G4" s="239"/>
      <c r="H4" s="291"/>
      <c r="I4" s="295"/>
      <c r="J4" s="239"/>
      <c r="K4" s="239"/>
      <c r="L4" s="291"/>
      <c r="M4" s="297"/>
      <c r="N4" s="241"/>
      <c r="O4" s="241"/>
      <c r="P4" s="299"/>
      <c r="Q4" s="295"/>
      <c r="R4" s="239"/>
      <c r="S4" s="239"/>
      <c r="T4" s="291"/>
      <c r="U4" s="297"/>
      <c r="V4" s="241"/>
      <c r="W4" s="241"/>
      <c r="X4" s="243"/>
      <c r="Y4" s="237"/>
      <c r="Z4" s="239"/>
      <c r="AA4" s="239"/>
      <c r="AB4" s="291"/>
      <c r="AC4" s="303"/>
      <c r="AD4" s="235"/>
      <c r="AE4" s="235"/>
      <c r="AF4" s="301"/>
      <c r="AG4" s="295"/>
      <c r="AH4" s="239"/>
      <c r="AI4" s="239"/>
      <c r="AJ4" s="291"/>
      <c r="AK4" s="295"/>
      <c r="AL4" s="239"/>
      <c r="AM4" s="239"/>
      <c r="AN4" s="291"/>
      <c r="AO4" s="297"/>
      <c r="AP4" s="241"/>
      <c r="AQ4" s="241"/>
      <c r="AR4" s="243"/>
      <c r="AS4" s="277"/>
      <c r="AT4" s="282"/>
      <c r="AU4" s="285"/>
      <c r="AV4" s="327"/>
      <c r="AW4" s="329"/>
      <c r="AX4" s="245"/>
      <c r="AY4" s="247"/>
      <c r="AZ4" s="259"/>
      <c r="BA4" s="261"/>
      <c r="BB4" s="253"/>
      <c r="BC4" s="255"/>
      <c r="BD4" s="257" t="s">
        <v>23</v>
      </c>
      <c r="BE4" s="279" t="s">
        <v>24</v>
      </c>
      <c r="BF4" s="279" t="s">
        <v>25</v>
      </c>
      <c r="BG4" s="279" t="s">
        <v>2</v>
      </c>
      <c r="BH4" s="249"/>
      <c r="BI4" s="251" t="s">
        <v>3</v>
      </c>
      <c r="BJ4" s="309"/>
      <c r="BL4" s="216" t="s">
        <v>47</v>
      </c>
      <c r="BM4" s="216" t="s">
        <v>48</v>
      </c>
      <c r="BN4" s="216" t="s">
        <v>49</v>
      </c>
      <c r="BO4" s="216" t="s">
        <v>50</v>
      </c>
      <c r="BP4" s="216" t="s">
        <v>51</v>
      </c>
      <c r="BQ4" s="216" t="s">
        <v>52</v>
      </c>
      <c r="BR4" s="216" t="s">
        <v>53</v>
      </c>
      <c r="BS4" s="216" t="s">
        <v>54</v>
      </c>
      <c r="BT4" s="216" t="s">
        <v>55</v>
      </c>
      <c r="BU4" s="216" t="s">
        <v>56</v>
      </c>
      <c r="BV4" s="226" t="s">
        <v>30</v>
      </c>
      <c r="BW4" s="226" t="s">
        <v>31</v>
      </c>
      <c r="BX4" s="232"/>
      <c r="BY4" s="233"/>
      <c r="BZ4" s="228"/>
    </row>
    <row r="5" spans="1:78" ht="52.5" customHeight="1" thickTop="1" thickBot="1">
      <c r="A5" s="312"/>
      <c r="B5" s="315"/>
      <c r="C5" s="318"/>
      <c r="D5" s="1" t="s">
        <v>26</v>
      </c>
      <c r="E5" s="38">
        <v>20</v>
      </c>
      <c r="F5" s="2">
        <v>80</v>
      </c>
      <c r="G5" s="2">
        <v>100</v>
      </c>
      <c r="H5" s="3"/>
      <c r="I5" s="4">
        <v>20</v>
      </c>
      <c r="J5" s="2">
        <v>80</v>
      </c>
      <c r="K5" s="2">
        <v>100</v>
      </c>
      <c r="L5" s="3"/>
      <c r="M5" s="5">
        <v>20</v>
      </c>
      <c r="N5" s="6">
        <v>80</v>
      </c>
      <c r="O5" s="6">
        <v>100</v>
      </c>
      <c r="P5" s="7"/>
      <c r="Q5" s="4">
        <v>20</v>
      </c>
      <c r="R5" s="2">
        <v>80</v>
      </c>
      <c r="S5" s="2">
        <v>100</v>
      </c>
      <c r="T5" s="3"/>
      <c r="U5" s="5">
        <v>20</v>
      </c>
      <c r="V5" s="6">
        <v>80</v>
      </c>
      <c r="W5" s="6">
        <v>100</v>
      </c>
      <c r="X5" s="39"/>
      <c r="Y5" s="15">
        <v>20</v>
      </c>
      <c r="Z5" s="2">
        <v>80</v>
      </c>
      <c r="AA5" s="2">
        <v>100</v>
      </c>
      <c r="AB5" s="3"/>
      <c r="AC5" s="8">
        <v>20</v>
      </c>
      <c r="AD5" s="9">
        <v>80</v>
      </c>
      <c r="AE5" s="9">
        <v>100</v>
      </c>
      <c r="AF5" s="10"/>
      <c r="AG5" s="4">
        <v>20</v>
      </c>
      <c r="AH5" s="2">
        <v>80</v>
      </c>
      <c r="AI5" s="2">
        <v>100</v>
      </c>
      <c r="AJ5" s="3"/>
      <c r="AK5" s="4">
        <v>20</v>
      </c>
      <c r="AL5" s="2">
        <v>80</v>
      </c>
      <c r="AM5" s="2">
        <v>100</v>
      </c>
      <c r="AN5" s="3"/>
      <c r="AO5" s="5">
        <v>20</v>
      </c>
      <c r="AP5" s="6">
        <v>80</v>
      </c>
      <c r="AQ5" s="6">
        <v>100</v>
      </c>
      <c r="AR5" s="39"/>
      <c r="AS5" s="11">
        <v>1000</v>
      </c>
      <c r="AT5" s="12"/>
      <c r="AU5" s="13"/>
      <c r="AV5" s="4">
        <v>200</v>
      </c>
      <c r="AW5" s="125"/>
      <c r="AX5" s="15"/>
      <c r="AY5" s="6">
        <v>100</v>
      </c>
      <c r="AZ5" s="14"/>
      <c r="BA5" s="16"/>
      <c r="BB5" s="6">
        <v>100</v>
      </c>
      <c r="BC5" s="17"/>
      <c r="BD5" s="4">
        <v>1400</v>
      </c>
      <c r="BE5" s="2">
        <v>1400</v>
      </c>
      <c r="BF5" s="2">
        <v>1400</v>
      </c>
      <c r="BG5" s="2">
        <v>5200</v>
      </c>
      <c r="BH5" s="2"/>
      <c r="BI5" s="18"/>
      <c r="BJ5" s="309"/>
      <c r="BL5" s="216"/>
      <c r="BM5" s="216"/>
      <c r="BN5" s="216"/>
      <c r="BO5" s="216"/>
      <c r="BP5" s="216"/>
      <c r="BQ5" s="216"/>
      <c r="BR5" s="216"/>
      <c r="BS5" s="216"/>
      <c r="BT5" s="216"/>
      <c r="BU5" s="216"/>
      <c r="BV5" s="226"/>
      <c r="BW5" s="226"/>
      <c r="BX5" s="232"/>
      <c r="BY5" s="233"/>
      <c r="BZ5" s="228"/>
    </row>
    <row r="6" spans="1:78" ht="52.5" customHeight="1" thickTop="1" thickBot="1">
      <c r="A6" s="313"/>
      <c r="B6" s="316"/>
      <c r="C6" s="319"/>
      <c r="D6" s="19" t="s">
        <v>27</v>
      </c>
      <c r="E6" s="40"/>
      <c r="F6" s="20"/>
      <c r="G6" s="20">
        <v>50</v>
      </c>
      <c r="H6" s="21">
        <v>0</v>
      </c>
      <c r="I6" s="22"/>
      <c r="J6" s="20"/>
      <c r="K6" s="20">
        <v>50</v>
      </c>
      <c r="L6" s="21">
        <v>0</v>
      </c>
      <c r="M6" s="23"/>
      <c r="N6" s="24"/>
      <c r="O6" s="24">
        <v>50</v>
      </c>
      <c r="P6" s="25">
        <v>0</v>
      </c>
      <c r="Q6" s="22"/>
      <c r="R6" s="20"/>
      <c r="S6" s="20">
        <v>50</v>
      </c>
      <c r="T6" s="21">
        <v>0</v>
      </c>
      <c r="U6" s="23"/>
      <c r="V6" s="24"/>
      <c r="W6" s="24">
        <v>50</v>
      </c>
      <c r="X6" s="41">
        <v>0</v>
      </c>
      <c r="Y6" s="109"/>
      <c r="Z6" s="20"/>
      <c r="AA6" s="20">
        <v>50</v>
      </c>
      <c r="AB6" s="21">
        <v>0</v>
      </c>
      <c r="AC6" s="26"/>
      <c r="AD6" s="27"/>
      <c r="AE6" s="27">
        <v>50</v>
      </c>
      <c r="AF6" s="28">
        <v>0</v>
      </c>
      <c r="AG6" s="22"/>
      <c r="AH6" s="20"/>
      <c r="AI6" s="20">
        <v>50</v>
      </c>
      <c r="AJ6" s="21">
        <v>0</v>
      </c>
      <c r="AK6" s="22"/>
      <c r="AL6" s="29"/>
      <c r="AM6" s="20">
        <v>50</v>
      </c>
      <c r="AN6" s="21">
        <v>0</v>
      </c>
      <c r="AO6" s="23"/>
      <c r="AP6" s="24"/>
      <c r="AQ6" s="24">
        <v>50</v>
      </c>
      <c r="AR6" s="41">
        <v>0</v>
      </c>
      <c r="AS6" s="30">
        <v>500</v>
      </c>
      <c r="AT6" s="31" t="s">
        <v>1</v>
      </c>
      <c r="AU6" s="32">
        <v>0</v>
      </c>
      <c r="AV6" s="22">
        <v>100</v>
      </c>
      <c r="AW6" s="126">
        <v>0</v>
      </c>
      <c r="AX6" s="33"/>
      <c r="AY6" s="24">
        <v>50</v>
      </c>
      <c r="AZ6" s="34">
        <v>0</v>
      </c>
      <c r="BA6" s="35"/>
      <c r="BB6" s="24">
        <v>50</v>
      </c>
      <c r="BC6" s="36">
        <v>0</v>
      </c>
      <c r="BD6" s="22"/>
      <c r="BE6" s="20"/>
      <c r="BF6" s="20"/>
      <c r="BG6" s="20">
        <v>2600</v>
      </c>
      <c r="BH6" s="37" t="s">
        <v>1</v>
      </c>
      <c r="BI6" s="21">
        <v>0</v>
      </c>
      <c r="BJ6" s="310"/>
      <c r="BL6" s="216"/>
      <c r="BM6" s="216"/>
      <c r="BN6" s="216"/>
      <c r="BO6" s="216"/>
      <c r="BP6" s="216"/>
      <c r="BQ6" s="216"/>
      <c r="BR6" s="216"/>
      <c r="BS6" s="216"/>
      <c r="BT6" s="216"/>
      <c r="BU6" s="216"/>
      <c r="BV6" s="226"/>
      <c r="BW6" s="226"/>
      <c r="BX6" s="232"/>
      <c r="BY6" s="233"/>
      <c r="BZ6" s="229"/>
    </row>
    <row r="7" spans="1:78" ht="51" customHeight="1" thickTop="1" thickBot="1">
      <c r="A7" s="44"/>
      <c r="B7" s="45"/>
      <c r="C7" s="46"/>
      <c r="D7" s="47"/>
      <c r="E7" s="112"/>
      <c r="F7" s="113"/>
      <c r="G7" s="113"/>
      <c r="H7" s="114"/>
      <c r="I7" s="115"/>
      <c r="J7" s="113"/>
      <c r="K7" s="113"/>
      <c r="L7" s="114"/>
      <c r="M7" s="116"/>
      <c r="N7" s="117"/>
      <c r="O7" s="117"/>
      <c r="P7" s="118"/>
      <c r="Q7" s="115"/>
      <c r="R7" s="113"/>
      <c r="S7" s="113"/>
      <c r="T7" s="114"/>
      <c r="U7" s="116"/>
      <c r="V7" s="117"/>
      <c r="W7" s="117"/>
      <c r="X7" s="119"/>
      <c r="Y7" s="62"/>
      <c r="Z7" s="48"/>
      <c r="AA7" s="48"/>
      <c r="AB7" s="49"/>
      <c r="AC7" s="53"/>
      <c r="AD7" s="54"/>
      <c r="AE7" s="54"/>
      <c r="AF7" s="55"/>
      <c r="AG7" s="50"/>
      <c r="AH7" s="48"/>
      <c r="AI7" s="48"/>
      <c r="AJ7" s="49"/>
      <c r="AK7" s="50"/>
      <c r="AL7" s="56"/>
      <c r="AM7" s="48"/>
      <c r="AN7" s="49"/>
      <c r="AO7" s="51"/>
      <c r="AP7" s="52"/>
      <c r="AQ7" s="52"/>
      <c r="AR7" s="57"/>
      <c r="AS7" s="58"/>
      <c r="AT7" s="59"/>
      <c r="AU7" s="60"/>
      <c r="AV7" s="50"/>
      <c r="AW7" s="127"/>
      <c r="AX7" s="62"/>
      <c r="AY7" s="63"/>
      <c r="AZ7" s="61"/>
      <c r="BA7" s="64"/>
      <c r="BB7" s="65"/>
      <c r="BC7" s="55"/>
      <c r="BD7" s="50"/>
      <c r="BE7" s="48"/>
      <c r="BF7" s="48"/>
      <c r="BG7" s="48"/>
      <c r="BH7" s="66"/>
      <c r="BI7" s="49"/>
      <c r="BJ7" s="67"/>
      <c r="BL7" s="43"/>
      <c r="BM7" s="42"/>
      <c r="BN7" s="42"/>
      <c r="BO7" s="42"/>
      <c r="BP7" s="42"/>
      <c r="BQ7" s="42"/>
      <c r="BR7" s="42"/>
      <c r="BS7" s="42"/>
      <c r="BT7" s="42"/>
      <c r="BU7" s="42"/>
      <c r="BV7" s="42"/>
      <c r="BW7" s="42"/>
      <c r="BX7" s="42"/>
      <c r="BY7" s="42"/>
      <c r="BZ7" s="42"/>
    </row>
    <row r="8" spans="1:78" ht="87.95" customHeight="1" thickTop="1" thickBot="1">
      <c r="A8" s="85">
        <v>1</v>
      </c>
      <c r="B8" s="87" t="s">
        <v>36</v>
      </c>
      <c r="C8" s="86"/>
      <c r="D8" s="68"/>
      <c r="E8" s="110">
        <v>18</v>
      </c>
      <c r="F8" s="111">
        <v>50</v>
      </c>
      <c r="G8" s="80">
        <f t="shared" ref="G8" si="0">IF(OR(E8="",F8=""),"",IF(OR(E8="غ",F8="غ"),"غ",IF(AND(E8="صفر",F8="صفر"),"صفر",SUM(E8:F8))))</f>
        <v>68</v>
      </c>
      <c r="H8" s="81" t="str">
        <f t="shared" ref="H8" si="1">IF(OR(E8="",F8="",G8=""),"",IF(G8="غ","غ",IF(OR(F8="صفر",F8&lt;24),"ر.ت",IF(G8&lt;30,"ض.ج",IF(G8&lt;50,"ض",IF(G8&lt;65,"ل",IF(G8&lt;75,"ج",IF(G8&lt;85,"ج.ج","م"))))))))</f>
        <v>ج</v>
      </c>
      <c r="I8" s="110">
        <v>18</v>
      </c>
      <c r="J8" s="111">
        <v>66</v>
      </c>
      <c r="K8" s="80">
        <f t="shared" ref="K8" si="2">IF(OR(I8="",J8=""),"",IF(OR(I8="غ",J8="غ"),"غ",IF(AND(I8="صفر",J8="صفر"),"صفر",SUM(I8:J8))))</f>
        <v>84</v>
      </c>
      <c r="L8" s="81" t="str">
        <f t="shared" ref="L8" si="3">IF(OR(I8="",J8="",K8=""),"",IF(K8="غ","غ",IF(OR(J8="صفر",J8&lt;24),"ر.ت",IF(K8&lt;30,"ض.ج",IF(K8&lt;50,"ض",IF(K8&lt;65,"ل",IF(K8&lt;75,"ج",IF(K8&lt;85,"ج.ج","م"))))))))</f>
        <v>ج.ج</v>
      </c>
      <c r="M8" s="110">
        <v>18</v>
      </c>
      <c r="N8" s="111">
        <v>33</v>
      </c>
      <c r="O8" s="80">
        <f>IF(OR(M8="",N8=""),"",IF(OR(M8="غ",N8="غ"),"غ",IF(AND(M8="صفر",N8="صفر"),"صفر",SUM(M8:N8))))</f>
        <v>51</v>
      </c>
      <c r="P8" s="81" t="str">
        <f>IF(OR(M8="",N8="",O8=""),"",IF(O8="غ","غ",IF(OR(N8="صفر",N8&lt;24),"ر.ت",IF(O8&lt;30,"ض.ج",IF(O8&lt;50,"ض",IF(O8&lt;65,"ل",IF(O8&lt;75,"ج",IF(O8&lt;85,"ج.ج","م"))))))))</f>
        <v>ل</v>
      </c>
      <c r="Q8" s="110">
        <v>18</v>
      </c>
      <c r="R8" s="111">
        <v>44</v>
      </c>
      <c r="S8" s="80">
        <f>IF(OR(Q8="",R8=""),"",IF(OR(Q8="غ",R8="غ"),"غ",IF(AND(Q8="صفر",R8="صفر"),"صفر",SUM(Q8:R8))))</f>
        <v>62</v>
      </c>
      <c r="T8" s="81" t="str">
        <f>IF(OR(Q8="",R8="",S8=""),"",IF(S8="غ","غ",IF(OR(R8="صفر",R8&lt;24),"ر.ت",IF(S8&lt;30,"ض.ج",IF(S8&lt;50,"ض",IF(S8&lt;65,"ل",IF(S8&lt;75,"ج",IF(S8&lt;85,"ج.ج","م"))))))))</f>
        <v>ل</v>
      </c>
      <c r="U8" s="110">
        <v>18</v>
      </c>
      <c r="V8" s="111">
        <v>50</v>
      </c>
      <c r="W8" s="80">
        <f t="shared" ref="W8:W9" si="4">IF(OR(U8="",V8=""),"",IF(OR(U8="غ",V8="غ"),"غ",IF(AND(U8="صفر",V8="صفر"),"صفر",SUM(U8:V8))))</f>
        <v>68</v>
      </c>
      <c r="X8" s="81" t="str">
        <f t="shared" ref="X8:X9" si="5">IF(OR(U8="",V8="",W8=""),"",IF(W8="غ","غ",IF(OR(V8="صفر",V8&lt;24),"ر.ت",IF(W8&lt;30,"ض.ج",IF(W8&lt;50,"ض",IF(W8&lt;65,"ل",IF(W8&lt;75,"ج",IF(W8&lt;85,"ج.ج","م"))))))))</f>
        <v>ج</v>
      </c>
      <c r="Y8" s="110">
        <v>18</v>
      </c>
      <c r="Z8" s="111">
        <v>66</v>
      </c>
      <c r="AA8" s="80">
        <f t="shared" ref="AA8:AA9" si="6">IF(OR(Y8="",Z8=""),"",IF(OR(Y8="غ",Z8="غ"),"غ",IF(AND(Y8="صفر",Z8="صفر"),"صفر",SUM(Y8:Z8))))</f>
        <v>84</v>
      </c>
      <c r="AB8" s="81" t="str">
        <f t="shared" ref="AB8:AB9" si="7">IF(OR(Y8="",Z8="",AA8=""),"",IF(AA8="غ","غ",IF(OR(Z8="صفر",Z8&lt;24),"ر.ت",IF(AA8&lt;30,"ض.ج",IF(AA8&lt;50,"ض",IF(AA8&lt;65,"ل",IF(AA8&lt;75,"ج",IF(AA8&lt;85,"ج.ج","م"))))))))</f>
        <v>ج.ج</v>
      </c>
      <c r="AC8" s="110">
        <v>18</v>
      </c>
      <c r="AD8" s="111">
        <v>44</v>
      </c>
      <c r="AE8" s="80">
        <f>IF(OR(AC8="",AD8=""),"",IF(OR(AC8="غ",AD8="غ"),"غ",IF(AND(AC8="صفر",AD8="صفر"),"صفر",SUM(AC8:AD8))))</f>
        <v>62</v>
      </c>
      <c r="AF8" s="81" t="str">
        <f>IF(OR(AC8="",AD8="",AE8=""),"",IF(AE8="غ","غ",IF(OR(AD8="صفر",AD8&lt;24),"ر.ت",IF(AE8&lt;30,"ض.ج",IF(AE8&lt;50,"ض",IF(AE8&lt;65,"ل",IF(AE8&lt;75,"ج",IF(AE8&lt;85,"ج.ج","م"))))))))</f>
        <v>ل</v>
      </c>
      <c r="AG8" s="110">
        <v>18</v>
      </c>
      <c r="AH8" s="111">
        <v>50</v>
      </c>
      <c r="AI8" s="80">
        <f t="shared" ref="AI8:AI9" si="8">IF(OR(AG8="",AH8=""),"",IF(OR(AG8="غ",AH8="غ"),"غ",IF(AND(AG8="صفر",AH8="صفر"),"صفر",SUM(AG8:AH8))))</f>
        <v>68</v>
      </c>
      <c r="AJ8" s="81" t="str">
        <f t="shared" ref="AJ8:AJ9" si="9">IF(OR(AG8="",AH8="",AI8=""),"",IF(AI8="غ","غ",IF(OR(AH8="صفر",AH8&lt;24),"ر.ت",IF(AI8&lt;30,"ض.ج",IF(AI8&lt;50,"ض",IF(AI8&lt;65,"ل",IF(AI8&lt;75,"ج",IF(AI8&lt;85,"ج.ج","م"))))))))</f>
        <v>ج</v>
      </c>
      <c r="AK8" s="110">
        <v>18</v>
      </c>
      <c r="AL8" s="111">
        <v>66</v>
      </c>
      <c r="AM8" s="80">
        <f t="shared" ref="AM8:AM9" si="10">IF(OR(AK8="",AL8=""),"",IF(OR(AK8="غ",AL8="غ"),"غ",IF(AND(AK8="صفر",AL8="صفر"),"صفر",SUM(AK8:AL8))))</f>
        <v>84</v>
      </c>
      <c r="AN8" s="81" t="str">
        <f t="shared" ref="AN8:AN9" si="11">IF(OR(AK8="",AL8="",AM8=""),"",IF(AM8="غ","غ",IF(OR(AL8="صفر",AL8&lt;24),"ر.ت",IF(AM8&lt;30,"ض.ج",IF(AM8&lt;50,"ض",IF(AM8&lt;65,"ل",IF(AM8&lt;75,"ج",IF(AM8&lt;85,"ج.ج","م"))))))))</f>
        <v>ج.ج</v>
      </c>
      <c r="AO8" s="110">
        <v>18</v>
      </c>
      <c r="AP8" s="111">
        <v>44</v>
      </c>
      <c r="AQ8" s="80">
        <f>IF(OR(AO8="",AP8=""),"",IF(OR(AO8="غ",AP8="غ"),"غ",IF(AND(AO8="صفر",AP8="صفر"),"صفر",SUM(AO8:AP8))))</f>
        <v>62</v>
      </c>
      <c r="AR8" s="81" t="str">
        <f>IF(OR(AO8="",AP8="",AQ8=""),"",IF(AQ8="غ","غ",IF(OR(AP8="صفر",AP8&lt;24),"ر.ت",IF(AQ8&lt;30,"ض.ج",IF(AQ8&lt;50,"ض",IF(AQ8&lt;65,"ل",IF(AQ8&lt;75,"ج",IF(AQ8&lt;85,"ج.ج","م"))))))))</f>
        <v>ل</v>
      </c>
      <c r="AS8" s="70" t="str">
        <f t="shared" ref="AS8:AS17" si="12">IF(BZ8&lt;&gt;0,"",SUM(G8,K8,O8,S8,W8,AA8,AE8,AI8,AM8,AQ8))</f>
        <v/>
      </c>
      <c r="AT8" s="71" t="str">
        <f>IF(AS8="","",(AS8/1000)*100)</f>
        <v/>
      </c>
      <c r="AU8" s="72" t="str">
        <f t="shared" ref="AU8:AU17" si="13">IF(AND(G8="غ",K8="غ",O8="غ",S8="غ",W8="غ",AA8="غ",AE8="غ",AI8="غ",AQ8="غ",AM8="غ"),"غائب",IF(BZ8=1,"مادة",IF(BZ8=2,"مادتين",IF(BZ8&gt;2,"راسب",IF(AT8="","",IF(AT8&lt;65,"مقبول",IF(AT8&lt;75,"جيد",IF(AT8&lt;85,"جيد جداً","ممتاز"))))))))</f>
        <v>مادة</v>
      </c>
      <c r="AV8" s="73"/>
      <c r="AW8" s="128" t="str">
        <f>IF(AV8="","",IF(AV8="غ","غ",IF(OR(AV8="صفر",AV8&lt;60),"ض.ج",IF(AV8&lt;100,"ض",IF(AV8&lt;130,"ل",IF(AV8&lt;150,"ج",IF(AV8&lt;170,"ج.ج","م")))))))</f>
        <v/>
      </c>
      <c r="AX8" s="105" t="s">
        <v>57</v>
      </c>
      <c r="AY8" s="102">
        <v>45</v>
      </c>
      <c r="AZ8" s="106" t="str">
        <f>IF(AY8="","",IF(AY8="غ","غ",IF(OR(AY8="صفر",AY8&lt;30),"ر.ت",IF(AY8&lt;50,"ض",IF(AY8&lt;65,"ل",IF(AY8&lt;75,"ج",IF(AY8&lt;85,"ج.ج","م")))))))</f>
        <v>ض</v>
      </c>
      <c r="BA8" s="105"/>
      <c r="BB8" s="103"/>
      <c r="BC8" s="104" t="str">
        <f>IF(BB8="","",IF(BB8="غ","غ",IF(OR(BB8="صفر",BB8&lt;30),"ر.ت",IF(BB8&lt;50,"ض",IF(BB8&lt;65,"ل",IF(BB8&lt;75,"ج",IF(BB8&lt;85,"ج.ج","م")))))))</f>
        <v/>
      </c>
      <c r="BD8" s="75"/>
      <c r="BE8" s="76"/>
      <c r="BF8" s="76"/>
      <c r="BG8" s="69" t="str">
        <f t="shared" ref="BG8:BG17" si="14">IF(OR(AS8="",BD8="",BE8="",BF8=""),"",SUM(BD8,BE8,BF8,AS8))</f>
        <v/>
      </c>
      <c r="BH8" s="121" t="str">
        <f>IF(BG8="","",(BG8/5200)*100)</f>
        <v/>
      </c>
      <c r="BI8" s="122" t="str">
        <f>IF(BH8="","",(IF(BH8&lt;65,"مقبول",IF(BH8&lt;75,"جيد",IF(BH8&lt;85,"جيد جداً","ممتاز")))))</f>
        <v/>
      </c>
      <c r="BJ8" s="96"/>
      <c r="BL8" s="129" t="str">
        <f t="shared" ref="BL8:BL17" si="15">IF(OR(H8="ر.ت",H8="ض.ج",H8="ض",H8="غ",H8="غش",H8="شغب",H8="عذر",H8="حرمان",H8="وقف",H8="طبي"),$BL$4,"")</f>
        <v/>
      </c>
      <c r="BM8" s="129" t="str">
        <f t="shared" ref="BM8:BM17" si="16">IF(OR(L8="ر.ت",L8="ض.ج",L8="ض",L8="غ",L8="غش",L8="شغب",L8="عذر",L8="حرمان",L8="وقف",L8="طبي"),$BM$4,"")</f>
        <v/>
      </c>
      <c r="BN8" s="129" t="str">
        <f t="shared" ref="BN8:BN17" si="17">IF(OR(P8="ر.ت",P8="ض.ج",P8="ض",P8="غ",P8="غش",P8="شغب",P8="عذر",P8="وقف",P8="حرمان",P8="طبي"),$BN$4,"")</f>
        <v/>
      </c>
      <c r="BO8" s="129" t="str">
        <f t="shared" ref="BO8:BO17" si="18">IF(OR(T8="ر.ت",T8="ض.ج",T8="ض",T8="غ",T8="غش",T8="شغب",T8="عذر",T8="حرمان",T8="طبي",T8="وقف"),$BO$4,"")</f>
        <v/>
      </c>
      <c r="BP8" s="129" t="str">
        <f t="shared" ref="BP8:BP17" si="19">IF(OR(X8="ر.ت",X8="ض.ج",X8="ض",X8="غ",X8="غش",X8="شغب",X8="عذر",X8="طبي",X8="حرمان",X8="وقف"),$BP$4,"")</f>
        <v/>
      </c>
      <c r="BQ8" s="129" t="str">
        <f t="shared" ref="BQ8:BQ17" si="20">IF(OR(AB8="ر.ت",AB8="ض.ج",AB8="ض",AB8="غ",AB8="غش",AB8="شغب",AB8="عذر",AB8="حرمان",AB8="طبي",AB8="وقف"),$BQ$4,"")</f>
        <v/>
      </c>
      <c r="BR8" s="129" t="str">
        <f t="shared" ref="BR8:BR17" si="21">IF(OR(AF8="ر.ت",AF8="ض.ج",AF8="ض",AF8="غ",AF8="غش",AF8="شغب",AF8="عذر",AF8="حرمان",AF8="طبي",AF8="وقف"),$BR$4,"")</f>
        <v/>
      </c>
      <c r="BS8" s="129" t="str">
        <f t="shared" ref="BS8:BS17" si="22">IF(OR(AJ8="ر.ت",AJ8="ض.ج",AJ8="ض",AJ8="غ",AJ8="غش",AJ8="شغب",AJ8="عذر",AJ8="حرمان",AJ8="طبي",AJ8="وقف"),$BS$4,"")</f>
        <v/>
      </c>
      <c r="BT8" s="129" t="str">
        <f t="shared" ref="BT8:BT17" si="23">IF(OR(AN8="ر.ت",AN8="ض.ج",AN8="ض",AN8="غ",AN8="غش",AN8="شغب",AN8="عذر",AN8="حرمان",AN8="طبي",AN8="وقف"),$BT$4,"")</f>
        <v/>
      </c>
      <c r="BU8" s="129" t="str">
        <f t="shared" ref="BU8:BU17" si="24">IF(OR(AR8="ر.ت",AR8="ض.ج",AR8="ض",AR8="غ",AR8="غش",AR8="شغب",AR8="عذر",AR8="حرمان",AR8="طبي",AR8="وقف"),$BU$4,"")</f>
        <v/>
      </c>
      <c r="BV8" s="129" t="str">
        <f t="shared" ref="BV8:BV17" si="25">IF(OR(AZ8="ر.ت",AZ8="ض.ج",AZ8="ض",AZ8="غ",AZ8="غش",AZ8="شغب",AZ8="عذر",AZ8="حرمان",AZ8="وقف"),AX8,"")</f>
        <v>م1</v>
      </c>
      <c r="BW8" s="129" t="str">
        <f t="shared" ref="BW8:BW17" si="26">IF(OR(BC8="ر.ت",BC8="ض.ج",BC8="ض",BC8="غ",BC8="غش",BC8="شغب",BC8="عذر",BC8="حرمان",BC8="وقف"),BA8,"")</f>
        <v/>
      </c>
      <c r="BX8" s="77">
        <f>COUNTIF(BL8:BW8,"&gt;""")</f>
        <v>1</v>
      </c>
      <c r="BY8" s="78" t="str">
        <f t="shared" ref="BY8:BY17" si="27">IF(OR(AW8="ض.ج",AW8="ض",AW8="غ",AW8="وقف",AW8="عذر"),3,"")</f>
        <v/>
      </c>
      <c r="BZ8" s="79">
        <f t="shared" ref="BZ8:BZ17" si="28">SUM(BX8:BY8)</f>
        <v>1</v>
      </c>
    </row>
    <row r="9" spans="1:78" ht="87.95" customHeight="1" thickTop="1" thickBot="1">
      <c r="A9" s="85">
        <v>2</v>
      </c>
      <c r="B9" s="87" t="s">
        <v>37</v>
      </c>
      <c r="C9" s="86"/>
      <c r="D9" s="68"/>
      <c r="E9" s="110">
        <v>18</v>
      </c>
      <c r="F9" s="108">
        <v>15</v>
      </c>
      <c r="G9" s="80">
        <f t="shared" ref="G9:G17" si="29">IF(OR(E9="",F9=""),"",IF(OR(E9="غ",F9="غ"),"غ",IF(AND(E9="صفر",F9="صفر"),"صفر",SUM(E9:F9))))</f>
        <v>33</v>
      </c>
      <c r="H9" s="81" t="str">
        <f t="shared" ref="H9:H17" si="30">IF(OR(E9="",F9="",G9=""),"",IF(G9="غ","غ",IF(OR(F9="صفر",F9&lt;24),"ر.ت",IF(G9&lt;30,"ض.ج",IF(G9&lt;50,"ض",IF(G9&lt;65,"ل",IF(G9&lt;75,"ج",IF(G9&lt;85,"ج.ج","م"))))))))</f>
        <v>ر.ت</v>
      </c>
      <c r="I9" s="110">
        <v>18</v>
      </c>
      <c r="J9" s="108">
        <v>15</v>
      </c>
      <c r="K9" s="80">
        <f t="shared" ref="K9:K17" si="31">IF(OR(I9="",J9=""),"",IF(OR(I9="غ",J9="غ"),"غ",IF(AND(I9="صفر",J9="صفر"),"صفر",SUM(I9:J9))))</f>
        <v>33</v>
      </c>
      <c r="L9" s="81" t="str">
        <f t="shared" ref="L9:L17" si="32">IF(OR(I9="",J9="",K9=""),"",IF(K9="غ","غ",IF(OR(J9="صفر",J9&lt;24),"ر.ت",IF(K9&lt;30,"ض.ج",IF(K9&lt;50,"ض",IF(K9&lt;65,"ل",IF(K9&lt;75,"ج",IF(K9&lt;85,"ج.ج","م"))))))))</f>
        <v>ر.ت</v>
      </c>
      <c r="M9" s="110">
        <v>18</v>
      </c>
      <c r="N9" s="111">
        <v>33</v>
      </c>
      <c r="O9" s="80">
        <f t="shared" ref="O9:O17" si="33">IF(OR(M9="",N9=""),"",IF(OR(M9="غ",N9="غ"),"غ",IF(AND(M9="صفر",N9="صفر"),"صفر",SUM(M9:N9))))</f>
        <v>51</v>
      </c>
      <c r="P9" s="81" t="str">
        <f t="shared" ref="P9:P17" si="34">IF(OR(M9="",N9="",O9=""),"",IF(O9="غ","غ",IF(OR(N9="صفر",N9&lt;24),"ر.ت",IF(O9&lt;30,"ض.ج",IF(O9&lt;50,"ض",IF(O9&lt;65,"ل",IF(O9&lt;75,"ج",IF(O9&lt;85,"ج.ج","م"))))))))</f>
        <v>ل</v>
      </c>
      <c r="Q9" s="110">
        <v>18</v>
      </c>
      <c r="R9" s="111">
        <v>44</v>
      </c>
      <c r="S9" s="80">
        <f t="shared" ref="S9:S17" si="35">IF(OR(Q9="",R9=""),"",IF(OR(Q9="غ",R9="غ"),"غ",IF(AND(Q9="صفر",R9="صفر"),"صفر",SUM(Q9:R9))))</f>
        <v>62</v>
      </c>
      <c r="T9" s="81" t="str">
        <f t="shared" ref="T9:T17" si="36">IF(OR(Q9="",R9="",S9=""),"",IF(S9="غ","غ",IF(OR(R9="صفر",R9&lt;24),"ر.ت",IF(S9&lt;30,"ض.ج",IF(S9&lt;50,"ض",IF(S9&lt;65,"ل",IF(S9&lt;75,"ج",IF(S9&lt;85,"ج.ج","م"))))))))</f>
        <v>ل</v>
      </c>
      <c r="U9" s="110">
        <v>18</v>
      </c>
      <c r="V9" s="111">
        <v>50</v>
      </c>
      <c r="W9" s="80">
        <f t="shared" si="4"/>
        <v>68</v>
      </c>
      <c r="X9" s="81" t="str">
        <f t="shared" si="5"/>
        <v>ج</v>
      </c>
      <c r="Y9" s="110">
        <v>18</v>
      </c>
      <c r="Z9" s="111">
        <v>66</v>
      </c>
      <c r="AA9" s="80">
        <f t="shared" si="6"/>
        <v>84</v>
      </c>
      <c r="AB9" s="81" t="str">
        <f t="shared" si="7"/>
        <v>ج.ج</v>
      </c>
      <c r="AC9" s="110">
        <v>19</v>
      </c>
      <c r="AD9" s="108">
        <v>28</v>
      </c>
      <c r="AE9" s="80">
        <f t="shared" ref="AE9:AE17" si="37">IF(OR(AC9="",AD9=""),"",IF(OR(AC9="غ",AD9="غ"),"غ",IF(AND(AC9="صفر",AD9="صفر"),"صفر",SUM(AC9:AD9))))</f>
        <v>47</v>
      </c>
      <c r="AF9" s="81" t="str">
        <f t="shared" ref="AF9:AF17" si="38">IF(OR(AC9="",AD9="",AE9=""),"",IF(AE9="غ","غ",IF(OR(AD9="صفر",AD9&lt;24),"ر.ت",IF(AE9&lt;30,"ض.ج",IF(AE9&lt;50,"ض",IF(AE9&lt;65,"ل",IF(AE9&lt;75,"ج",IF(AE9&lt;85,"ج.ج","م"))))))))</f>
        <v>ض</v>
      </c>
      <c r="AG9" s="110">
        <v>18</v>
      </c>
      <c r="AH9" s="111">
        <v>50</v>
      </c>
      <c r="AI9" s="80">
        <f t="shared" si="8"/>
        <v>68</v>
      </c>
      <c r="AJ9" s="81" t="str">
        <f t="shared" si="9"/>
        <v>ج</v>
      </c>
      <c r="AK9" s="110">
        <v>18</v>
      </c>
      <c r="AL9" s="111">
        <v>66</v>
      </c>
      <c r="AM9" s="80">
        <f t="shared" si="10"/>
        <v>84</v>
      </c>
      <c r="AN9" s="81" t="str">
        <f t="shared" si="11"/>
        <v>ج.ج</v>
      </c>
      <c r="AO9" s="110">
        <v>18</v>
      </c>
      <c r="AP9" s="111">
        <v>44</v>
      </c>
      <c r="AQ9" s="80">
        <f t="shared" ref="AQ9:AQ17" si="39">IF(OR(AO9="",AP9=""),"",IF(OR(AO9="غ",AP9="غ"),"غ",IF(AND(AO9="صفر",AP9="صفر"),"صفر",SUM(AO9:AP9))))</f>
        <v>62</v>
      </c>
      <c r="AR9" s="81" t="str">
        <f t="shared" ref="AR9:AR17" si="40">IF(OR(AO9="",AP9="",AQ9=""),"",IF(AQ9="غ","غ",IF(OR(AP9="صفر",AP9&lt;24),"ر.ت",IF(AQ9&lt;30,"ض.ج",IF(AQ9&lt;50,"ض",IF(AQ9&lt;65,"ل",IF(AQ9&lt;75,"ج",IF(AQ9&lt;85,"ج.ج","م"))))))))</f>
        <v>ل</v>
      </c>
      <c r="AS9" s="70" t="str">
        <f t="shared" si="12"/>
        <v/>
      </c>
      <c r="AT9" s="71" t="str">
        <f>IF(AS9="","",(AS9/1000)*100)</f>
        <v/>
      </c>
      <c r="AU9" s="72" t="str">
        <f t="shared" si="13"/>
        <v>راسب</v>
      </c>
      <c r="AV9" s="73"/>
      <c r="AW9" s="128" t="str">
        <f t="shared" ref="AW9:AW17" si="41">IF(AV9="","",IF(AV9="غ","غ",IF(OR(AV9="صفر",AV9&lt;60),"ض.ج",IF(AV9&lt;100,"ض",IF(AV9&lt;130,"ل",IF(AV9&lt;150,"ج",IF(AV9&lt;170,"ج.ج","م")))))))</f>
        <v/>
      </c>
      <c r="AX9" s="123"/>
      <c r="AY9" s="82"/>
      <c r="AZ9" s="106" t="str">
        <f t="shared" ref="AZ9:AZ17" si="42">IF(AY9="","",IF(AY9="غ","غ",IF(OR(AY9="صفر",AY9&lt;30),"ر.ت",IF(AY9&lt;50,"ض",IF(AY9&lt;65,"ل",IF(AY9&lt;75,"ج",IF(AY9&lt;85,"ج.ج","م")))))))</f>
        <v/>
      </c>
      <c r="BA9" s="100"/>
      <c r="BB9" s="101"/>
      <c r="BC9" s="104" t="str">
        <f t="shared" ref="BC9:BC17" si="43">IF(BB9="","",IF(BB9="غ","غ",IF(OR(BB9="صفر",BB9&lt;30),"ر.ت",IF(BB9&lt;50,"ض",IF(BB9&lt;65,"ل",IF(BB9&lt;75,"ج",IF(BB9&lt;85,"ج.ج","م")))))))</f>
        <v/>
      </c>
      <c r="BD9" s="83"/>
      <c r="BE9" s="84"/>
      <c r="BF9" s="84"/>
      <c r="BG9" s="69" t="str">
        <f t="shared" si="14"/>
        <v/>
      </c>
      <c r="BH9" s="121" t="str">
        <f t="shared" ref="BH9:BH17" si="44">IF(BG9="","",(BG9/5200)*100)</f>
        <v/>
      </c>
      <c r="BI9" s="122" t="str">
        <f t="shared" ref="BI9:BI17" si="45">IF(BH9="","",(IF(BH9&lt;65,"مقبول",IF(BH9&lt;75,"جيد",IF(BH9&lt;85,"جيد جداً","ممتاز")))))</f>
        <v/>
      </c>
      <c r="BJ9" s="120"/>
      <c r="BL9" s="129" t="str">
        <f t="shared" si="15"/>
        <v>مادة1</v>
      </c>
      <c r="BM9" s="129" t="str">
        <f t="shared" si="16"/>
        <v>مادة2</v>
      </c>
      <c r="BN9" s="129" t="str">
        <f t="shared" si="17"/>
        <v/>
      </c>
      <c r="BO9" s="129" t="str">
        <f t="shared" si="18"/>
        <v/>
      </c>
      <c r="BP9" s="129" t="str">
        <f t="shared" si="19"/>
        <v/>
      </c>
      <c r="BQ9" s="129" t="str">
        <f t="shared" si="20"/>
        <v/>
      </c>
      <c r="BR9" s="129" t="str">
        <f t="shared" si="21"/>
        <v>مادة7</v>
      </c>
      <c r="BS9" s="129" t="str">
        <f t="shared" si="22"/>
        <v/>
      </c>
      <c r="BT9" s="129" t="str">
        <f t="shared" si="23"/>
        <v/>
      </c>
      <c r="BU9" s="129" t="str">
        <f t="shared" si="24"/>
        <v/>
      </c>
      <c r="BV9" s="129" t="str">
        <f t="shared" si="25"/>
        <v/>
      </c>
      <c r="BW9" s="129" t="str">
        <f t="shared" si="26"/>
        <v/>
      </c>
      <c r="BX9" s="77">
        <f>COUNTIF(BL9:BW9,"&gt;""")</f>
        <v>3</v>
      </c>
      <c r="BY9" s="78" t="str">
        <f t="shared" si="27"/>
        <v/>
      </c>
      <c r="BZ9" s="79">
        <f t="shared" si="28"/>
        <v>3</v>
      </c>
    </row>
    <row r="10" spans="1:78" ht="87.95" customHeight="1" thickTop="1" thickBot="1">
      <c r="A10" s="85">
        <v>3</v>
      </c>
      <c r="B10" s="87" t="s">
        <v>38</v>
      </c>
      <c r="C10" s="86"/>
      <c r="D10" s="68"/>
      <c r="E10" s="110">
        <v>18</v>
      </c>
      <c r="F10" s="108">
        <v>29</v>
      </c>
      <c r="G10" s="80">
        <f t="shared" si="29"/>
        <v>47</v>
      </c>
      <c r="H10" s="81" t="str">
        <f t="shared" si="30"/>
        <v>ض</v>
      </c>
      <c r="I10" s="110">
        <v>18</v>
      </c>
      <c r="J10" s="108">
        <v>28</v>
      </c>
      <c r="K10" s="80">
        <f t="shared" si="31"/>
        <v>46</v>
      </c>
      <c r="L10" s="81" t="str">
        <f t="shared" si="32"/>
        <v>ض</v>
      </c>
      <c r="M10" s="110">
        <v>18</v>
      </c>
      <c r="N10" s="111">
        <v>33</v>
      </c>
      <c r="O10" s="80">
        <f t="shared" si="33"/>
        <v>51</v>
      </c>
      <c r="P10" s="81" t="str">
        <f t="shared" si="34"/>
        <v>ل</v>
      </c>
      <c r="Q10" s="110">
        <v>18</v>
      </c>
      <c r="R10" s="111">
        <v>12</v>
      </c>
      <c r="S10" s="80">
        <f t="shared" si="35"/>
        <v>30</v>
      </c>
      <c r="T10" s="81" t="str">
        <f t="shared" si="36"/>
        <v>ر.ت</v>
      </c>
      <c r="U10" s="110">
        <v>18</v>
      </c>
      <c r="V10" s="111">
        <v>5</v>
      </c>
      <c r="W10" s="80">
        <f t="shared" ref="W10:W17" si="46">IF(OR(U10="",V10=""),"",IF(OR(U10="غ",V10="غ"),"غ",IF(AND(U10="صفر",V10="صفر"),"صفر",SUM(U10:V10))))</f>
        <v>23</v>
      </c>
      <c r="X10" s="81" t="str">
        <f t="shared" ref="X10:X17" si="47">IF(OR(U10="",V10="",W10=""),"",IF(W10="غ","غ",IF(OR(V10="صفر",V10&lt;24),"ر.ت",IF(W10&lt;30,"ض.ج",IF(W10&lt;50,"ض",IF(W10&lt;65,"ل",IF(W10&lt;75,"ج",IF(W10&lt;85,"ج.ج","م"))))))))</f>
        <v>ر.ت</v>
      </c>
      <c r="Y10" s="110">
        <v>18</v>
      </c>
      <c r="Z10" s="111">
        <v>44</v>
      </c>
      <c r="AA10" s="80">
        <f t="shared" ref="AA10:AA17" si="48">IF(OR(Y10="",Z10=""),"",IF(OR(Y10="غ",Z10="غ"),"غ",IF(AND(Y10="صفر",Z10="صفر"),"صفر",SUM(Y10:Z10))))</f>
        <v>62</v>
      </c>
      <c r="AB10" s="81" t="str">
        <f t="shared" ref="AB10:AB17" si="49">IF(OR(Y10="",Z10="",AA10=""),"",IF(AA10="غ","غ",IF(OR(Z10="صفر",Z10&lt;24),"ر.ت",IF(AA10&lt;30,"ض.ج",IF(AA10&lt;50,"ض",IF(AA10&lt;65,"ل",IF(AA10&lt;75,"ج",IF(AA10&lt;85,"ج.ج","م"))))))))</f>
        <v>ل</v>
      </c>
      <c r="AC10" s="110" t="s">
        <v>58</v>
      </c>
      <c r="AD10" s="111" t="s">
        <v>58</v>
      </c>
      <c r="AE10" s="80" t="str">
        <f t="shared" si="37"/>
        <v>غ</v>
      </c>
      <c r="AF10" s="81" t="str">
        <f t="shared" si="38"/>
        <v>غ</v>
      </c>
      <c r="AG10" s="110">
        <v>18</v>
      </c>
      <c r="AH10" s="111">
        <v>66</v>
      </c>
      <c r="AI10" s="80">
        <f t="shared" ref="AI10:AI17" si="50">IF(OR(AG10="",AH10=""),"",IF(OR(AG10="غ",AH10="غ"),"غ",IF(AND(AG10="صفر",AH10="صفر"),"صفر",SUM(AG10:AH10))))</f>
        <v>84</v>
      </c>
      <c r="AJ10" s="81" t="str">
        <f t="shared" ref="AJ10:AJ17" si="51">IF(OR(AG10="",AH10="",AI10=""),"",IF(AI10="غ","غ",IF(OR(AH10="صفر",AH10&lt;24),"ر.ت",IF(AI10&lt;30,"ض.ج",IF(AI10&lt;50,"ض",IF(AI10&lt;65,"ل",IF(AI10&lt;75,"ج",IF(AI10&lt;85,"ج.ج","م"))))))))</f>
        <v>ج.ج</v>
      </c>
      <c r="AK10" s="110">
        <v>18</v>
      </c>
      <c r="AL10" s="111">
        <v>44</v>
      </c>
      <c r="AM10" s="80">
        <f t="shared" ref="AM10:AM17" si="52">IF(OR(AK10="",AL10=""),"",IF(OR(AK10="غ",AL10="غ"),"غ",IF(AND(AK10="صفر",AL10="صفر"),"صفر",SUM(AK10:AL10))))</f>
        <v>62</v>
      </c>
      <c r="AN10" s="81" t="str">
        <f t="shared" ref="AN10:AN17" si="53">IF(OR(AK10="",AL10="",AM10=""),"",IF(AM10="غ","غ",IF(OR(AL10="صفر",AL10&lt;24),"ر.ت",IF(AM10&lt;30,"ض.ج",IF(AM10&lt;50,"ض",IF(AM10&lt;65,"ل",IF(AM10&lt;75,"ج",IF(AM10&lt;85,"ج.ج","م"))))))))</f>
        <v>ل</v>
      </c>
      <c r="AO10" s="110">
        <v>18</v>
      </c>
      <c r="AP10" s="108">
        <v>28</v>
      </c>
      <c r="AQ10" s="80">
        <f t="shared" si="39"/>
        <v>46</v>
      </c>
      <c r="AR10" s="81" t="str">
        <f t="shared" si="40"/>
        <v>ض</v>
      </c>
      <c r="AS10" s="70" t="str">
        <f t="shared" si="12"/>
        <v/>
      </c>
      <c r="AT10" s="71" t="str">
        <f t="shared" ref="AT10:AT17" si="54">IF(AS10="","",(AS10/1000)*100)</f>
        <v/>
      </c>
      <c r="AU10" s="72" t="str">
        <f t="shared" si="13"/>
        <v>راسب</v>
      </c>
      <c r="AV10" s="73"/>
      <c r="AW10" s="128" t="str">
        <f t="shared" si="41"/>
        <v/>
      </c>
      <c r="AX10" s="124"/>
      <c r="AY10" s="74"/>
      <c r="AZ10" s="106" t="str">
        <f t="shared" si="42"/>
        <v/>
      </c>
      <c r="BA10" s="98"/>
      <c r="BB10" s="99"/>
      <c r="BC10" s="104" t="str">
        <f t="shared" si="43"/>
        <v/>
      </c>
      <c r="BD10" s="75"/>
      <c r="BE10" s="76"/>
      <c r="BF10" s="76"/>
      <c r="BG10" s="69" t="str">
        <f t="shared" si="14"/>
        <v/>
      </c>
      <c r="BH10" s="121" t="str">
        <f t="shared" si="44"/>
        <v/>
      </c>
      <c r="BI10" s="122" t="str">
        <f t="shared" si="45"/>
        <v/>
      </c>
      <c r="BJ10" s="96"/>
      <c r="BL10" s="129" t="str">
        <f t="shared" si="15"/>
        <v>مادة1</v>
      </c>
      <c r="BM10" s="129" t="str">
        <f t="shared" si="16"/>
        <v>مادة2</v>
      </c>
      <c r="BN10" s="129" t="str">
        <f t="shared" si="17"/>
        <v/>
      </c>
      <c r="BO10" s="129" t="str">
        <f t="shared" si="18"/>
        <v>مادة4</v>
      </c>
      <c r="BP10" s="129" t="str">
        <f t="shared" si="19"/>
        <v>مادة5</v>
      </c>
      <c r="BQ10" s="129" t="str">
        <f t="shared" si="20"/>
        <v/>
      </c>
      <c r="BR10" s="129" t="str">
        <f t="shared" si="21"/>
        <v>مادة7</v>
      </c>
      <c r="BS10" s="129" t="str">
        <f t="shared" si="22"/>
        <v/>
      </c>
      <c r="BT10" s="129" t="str">
        <f t="shared" si="23"/>
        <v/>
      </c>
      <c r="BU10" s="129" t="str">
        <f t="shared" si="24"/>
        <v>مادة10</v>
      </c>
      <c r="BV10" s="129" t="str">
        <f t="shared" si="25"/>
        <v/>
      </c>
      <c r="BW10" s="129" t="str">
        <f t="shared" si="26"/>
        <v/>
      </c>
      <c r="BX10" s="77">
        <f>COUNTIF(BL10:BW10,"&gt;""")</f>
        <v>6</v>
      </c>
      <c r="BY10" s="78" t="str">
        <f t="shared" si="27"/>
        <v/>
      </c>
      <c r="BZ10" s="79">
        <f t="shared" si="28"/>
        <v>6</v>
      </c>
    </row>
    <row r="11" spans="1:78" ht="87.95" customHeight="1" thickTop="1" thickBot="1">
      <c r="A11" s="85">
        <v>4</v>
      </c>
      <c r="B11" s="87" t="s">
        <v>39</v>
      </c>
      <c r="C11" s="86"/>
      <c r="D11" s="68"/>
      <c r="E11" s="110">
        <v>19</v>
      </c>
      <c r="F11" s="108">
        <v>66</v>
      </c>
      <c r="G11" s="80">
        <f t="shared" si="29"/>
        <v>85</v>
      </c>
      <c r="H11" s="81" t="str">
        <f t="shared" si="30"/>
        <v>م</v>
      </c>
      <c r="I11" s="110">
        <v>18</v>
      </c>
      <c r="J11" s="108">
        <v>44</v>
      </c>
      <c r="K11" s="80">
        <f t="shared" si="31"/>
        <v>62</v>
      </c>
      <c r="L11" s="81" t="str">
        <f t="shared" si="32"/>
        <v>ل</v>
      </c>
      <c r="M11" s="110">
        <v>18</v>
      </c>
      <c r="N11" s="111">
        <v>33</v>
      </c>
      <c r="O11" s="80">
        <f t="shared" si="33"/>
        <v>51</v>
      </c>
      <c r="P11" s="81" t="str">
        <f t="shared" si="34"/>
        <v>ل</v>
      </c>
      <c r="Q11" s="110">
        <v>18</v>
      </c>
      <c r="R11" s="108">
        <v>28</v>
      </c>
      <c r="S11" s="80">
        <f t="shared" si="35"/>
        <v>46</v>
      </c>
      <c r="T11" s="81" t="str">
        <f t="shared" si="36"/>
        <v>ض</v>
      </c>
      <c r="U11" s="110">
        <v>18</v>
      </c>
      <c r="V11" s="111">
        <v>44</v>
      </c>
      <c r="W11" s="80">
        <f t="shared" si="46"/>
        <v>62</v>
      </c>
      <c r="X11" s="81" t="str">
        <f t="shared" si="47"/>
        <v>ل</v>
      </c>
      <c r="Y11" s="110">
        <v>18</v>
      </c>
      <c r="Z11" s="111">
        <v>50</v>
      </c>
      <c r="AA11" s="80">
        <f t="shared" si="48"/>
        <v>68</v>
      </c>
      <c r="AB11" s="81" t="str">
        <f t="shared" si="49"/>
        <v>ج</v>
      </c>
      <c r="AC11" s="110">
        <v>18</v>
      </c>
      <c r="AD11" s="111">
        <v>66</v>
      </c>
      <c r="AE11" s="80">
        <f t="shared" si="37"/>
        <v>84</v>
      </c>
      <c r="AF11" s="81" t="str">
        <f t="shared" si="38"/>
        <v>ج.ج</v>
      </c>
      <c r="AG11" s="110">
        <v>18</v>
      </c>
      <c r="AH11" s="111">
        <v>44</v>
      </c>
      <c r="AI11" s="80">
        <f t="shared" si="50"/>
        <v>62</v>
      </c>
      <c r="AJ11" s="81" t="str">
        <f t="shared" si="51"/>
        <v>ل</v>
      </c>
      <c r="AK11" s="110">
        <v>18</v>
      </c>
      <c r="AL11" s="111">
        <v>44</v>
      </c>
      <c r="AM11" s="80">
        <f t="shared" si="52"/>
        <v>62</v>
      </c>
      <c r="AN11" s="81" t="str">
        <f t="shared" si="53"/>
        <v>ل</v>
      </c>
      <c r="AO11" s="110">
        <v>18</v>
      </c>
      <c r="AP11" s="111">
        <v>44</v>
      </c>
      <c r="AQ11" s="80">
        <f t="shared" si="39"/>
        <v>62</v>
      </c>
      <c r="AR11" s="81" t="str">
        <f t="shared" si="40"/>
        <v>ل</v>
      </c>
      <c r="AS11" s="70" t="str">
        <f t="shared" si="12"/>
        <v/>
      </c>
      <c r="AT11" s="71" t="str">
        <f t="shared" si="54"/>
        <v/>
      </c>
      <c r="AU11" s="72" t="str">
        <f t="shared" si="13"/>
        <v>مادة</v>
      </c>
      <c r="AV11" s="73"/>
      <c r="AW11" s="128" t="str">
        <f t="shared" si="41"/>
        <v/>
      </c>
      <c r="AX11" s="124" t="s">
        <v>57</v>
      </c>
      <c r="AY11" s="74">
        <v>55</v>
      </c>
      <c r="AZ11" s="106" t="str">
        <f t="shared" si="42"/>
        <v>ل</v>
      </c>
      <c r="BA11" s="98"/>
      <c r="BB11" s="99"/>
      <c r="BC11" s="104"/>
      <c r="BD11" s="75"/>
      <c r="BE11" s="76"/>
      <c r="BF11" s="76"/>
      <c r="BG11" s="69" t="str">
        <f t="shared" si="14"/>
        <v/>
      </c>
      <c r="BH11" s="121" t="str">
        <f t="shared" si="44"/>
        <v/>
      </c>
      <c r="BI11" s="122" t="str">
        <f t="shared" si="45"/>
        <v/>
      </c>
      <c r="BJ11" s="96"/>
      <c r="BL11" s="129" t="str">
        <f t="shared" si="15"/>
        <v/>
      </c>
      <c r="BM11" s="129" t="str">
        <f t="shared" si="16"/>
        <v/>
      </c>
      <c r="BN11" s="129" t="str">
        <f t="shared" si="17"/>
        <v/>
      </c>
      <c r="BO11" s="129" t="str">
        <f t="shared" si="18"/>
        <v>مادة4</v>
      </c>
      <c r="BP11" s="129" t="str">
        <f t="shared" si="19"/>
        <v/>
      </c>
      <c r="BQ11" s="129" t="str">
        <f t="shared" si="20"/>
        <v/>
      </c>
      <c r="BR11" s="129" t="str">
        <f t="shared" si="21"/>
        <v/>
      </c>
      <c r="BS11" s="129" t="str">
        <f t="shared" si="22"/>
        <v/>
      </c>
      <c r="BT11" s="129" t="str">
        <f t="shared" si="23"/>
        <v/>
      </c>
      <c r="BU11" s="129" t="str">
        <f t="shared" si="24"/>
        <v/>
      </c>
      <c r="BV11" s="129" t="str">
        <f t="shared" si="25"/>
        <v/>
      </c>
      <c r="BW11" s="129" t="str">
        <f t="shared" si="26"/>
        <v/>
      </c>
      <c r="BX11" s="77">
        <f t="shared" ref="BX11:BX17" si="55">COUNTIF(BL11:BW11,"&gt;""")</f>
        <v>1</v>
      </c>
      <c r="BY11" s="78" t="str">
        <f t="shared" si="27"/>
        <v/>
      </c>
      <c r="BZ11" s="79">
        <f t="shared" si="28"/>
        <v>1</v>
      </c>
    </row>
    <row r="12" spans="1:78" ht="87.95" customHeight="1" thickTop="1" thickBot="1">
      <c r="A12" s="85">
        <v>5</v>
      </c>
      <c r="B12" s="87" t="s">
        <v>40</v>
      </c>
      <c r="C12" s="86"/>
      <c r="D12" s="68"/>
      <c r="E12" s="110">
        <v>20</v>
      </c>
      <c r="F12" s="108">
        <v>26</v>
      </c>
      <c r="G12" s="80">
        <f t="shared" si="29"/>
        <v>46</v>
      </c>
      <c r="H12" s="81" t="str">
        <f t="shared" si="30"/>
        <v>ض</v>
      </c>
      <c r="I12" s="110">
        <v>18</v>
      </c>
      <c r="J12" s="108">
        <v>26</v>
      </c>
      <c r="K12" s="80">
        <f t="shared" si="31"/>
        <v>44</v>
      </c>
      <c r="L12" s="81" t="str">
        <f t="shared" si="32"/>
        <v>ض</v>
      </c>
      <c r="M12" s="110">
        <v>18</v>
      </c>
      <c r="N12" s="111">
        <v>33</v>
      </c>
      <c r="O12" s="80">
        <f t="shared" si="33"/>
        <v>51</v>
      </c>
      <c r="P12" s="81" t="str">
        <f t="shared" si="34"/>
        <v>ل</v>
      </c>
      <c r="Q12" s="110">
        <v>18</v>
      </c>
      <c r="R12" s="111">
        <v>44</v>
      </c>
      <c r="S12" s="80">
        <f t="shared" si="35"/>
        <v>62</v>
      </c>
      <c r="T12" s="81" t="str">
        <f t="shared" si="36"/>
        <v>ل</v>
      </c>
      <c r="U12" s="110">
        <v>18</v>
      </c>
      <c r="V12" s="111">
        <v>33</v>
      </c>
      <c r="W12" s="80">
        <f t="shared" si="46"/>
        <v>51</v>
      </c>
      <c r="X12" s="81" t="str">
        <f t="shared" si="47"/>
        <v>ل</v>
      </c>
      <c r="Y12" s="110">
        <v>18</v>
      </c>
      <c r="Z12" s="111">
        <v>44</v>
      </c>
      <c r="AA12" s="80">
        <f t="shared" si="48"/>
        <v>62</v>
      </c>
      <c r="AB12" s="81" t="str">
        <f t="shared" si="49"/>
        <v>ل</v>
      </c>
      <c r="AC12" s="110">
        <v>18</v>
      </c>
      <c r="AD12" s="111">
        <v>33</v>
      </c>
      <c r="AE12" s="80">
        <f t="shared" si="37"/>
        <v>51</v>
      </c>
      <c r="AF12" s="81" t="str">
        <f t="shared" si="38"/>
        <v>ل</v>
      </c>
      <c r="AG12" s="110">
        <v>18</v>
      </c>
      <c r="AH12" s="111">
        <v>44</v>
      </c>
      <c r="AI12" s="80">
        <f t="shared" si="50"/>
        <v>62</v>
      </c>
      <c r="AJ12" s="81" t="str">
        <f t="shared" si="51"/>
        <v>ل</v>
      </c>
      <c r="AK12" s="110">
        <v>18</v>
      </c>
      <c r="AL12" s="108">
        <v>28</v>
      </c>
      <c r="AM12" s="80">
        <f t="shared" si="52"/>
        <v>46</v>
      </c>
      <c r="AN12" s="81" t="str">
        <f t="shared" si="53"/>
        <v>ض</v>
      </c>
      <c r="AO12" s="110">
        <v>18</v>
      </c>
      <c r="AP12" s="111">
        <v>44</v>
      </c>
      <c r="AQ12" s="80">
        <f t="shared" si="39"/>
        <v>62</v>
      </c>
      <c r="AR12" s="81" t="str">
        <f t="shared" si="40"/>
        <v>ل</v>
      </c>
      <c r="AS12" s="70" t="str">
        <f t="shared" si="12"/>
        <v/>
      </c>
      <c r="AT12" s="71" t="str">
        <f t="shared" si="54"/>
        <v/>
      </c>
      <c r="AU12" s="72" t="str">
        <f t="shared" si="13"/>
        <v>راسب</v>
      </c>
      <c r="AV12" s="73"/>
      <c r="AW12" s="128" t="str">
        <f t="shared" si="41"/>
        <v/>
      </c>
      <c r="AX12" s="124"/>
      <c r="AY12" s="74"/>
      <c r="AZ12" s="106" t="str">
        <f t="shared" si="42"/>
        <v/>
      </c>
      <c r="BA12" s="98"/>
      <c r="BB12" s="99"/>
      <c r="BC12" s="104" t="str">
        <f t="shared" si="43"/>
        <v/>
      </c>
      <c r="BD12" s="75"/>
      <c r="BE12" s="76"/>
      <c r="BF12" s="76"/>
      <c r="BG12" s="69" t="str">
        <f t="shared" si="14"/>
        <v/>
      </c>
      <c r="BH12" s="121" t="str">
        <f t="shared" si="44"/>
        <v/>
      </c>
      <c r="BI12" s="122" t="str">
        <f t="shared" si="45"/>
        <v/>
      </c>
      <c r="BJ12" s="96"/>
      <c r="BL12" s="129" t="str">
        <f t="shared" si="15"/>
        <v>مادة1</v>
      </c>
      <c r="BM12" s="129" t="str">
        <f t="shared" si="16"/>
        <v>مادة2</v>
      </c>
      <c r="BN12" s="129" t="str">
        <f t="shared" si="17"/>
        <v/>
      </c>
      <c r="BO12" s="129" t="str">
        <f t="shared" si="18"/>
        <v/>
      </c>
      <c r="BP12" s="129" t="str">
        <f t="shared" si="19"/>
        <v/>
      </c>
      <c r="BQ12" s="129" t="str">
        <f t="shared" si="20"/>
        <v/>
      </c>
      <c r="BR12" s="129" t="str">
        <f t="shared" si="21"/>
        <v/>
      </c>
      <c r="BS12" s="129" t="str">
        <f t="shared" si="22"/>
        <v/>
      </c>
      <c r="BT12" s="129" t="str">
        <f t="shared" si="23"/>
        <v>مادة9</v>
      </c>
      <c r="BU12" s="129" t="str">
        <f t="shared" si="24"/>
        <v/>
      </c>
      <c r="BV12" s="129" t="str">
        <f t="shared" si="25"/>
        <v/>
      </c>
      <c r="BW12" s="129" t="str">
        <f t="shared" si="26"/>
        <v/>
      </c>
      <c r="BX12" s="77">
        <f t="shared" si="55"/>
        <v>3</v>
      </c>
      <c r="BY12" s="78" t="str">
        <f t="shared" si="27"/>
        <v/>
      </c>
      <c r="BZ12" s="79">
        <f t="shared" si="28"/>
        <v>3</v>
      </c>
    </row>
    <row r="13" spans="1:78" ht="87.95" customHeight="1" thickTop="1" thickBot="1">
      <c r="A13" s="85">
        <v>6</v>
      </c>
      <c r="B13" s="87" t="s">
        <v>41</v>
      </c>
      <c r="C13" s="86"/>
      <c r="D13" s="68"/>
      <c r="E13" s="107"/>
      <c r="F13" s="108"/>
      <c r="G13" s="80" t="str">
        <f t="shared" si="29"/>
        <v/>
      </c>
      <c r="H13" s="81" t="str">
        <f t="shared" si="30"/>
        <v/>
      </c>
      <c r="I13" s="212"/>
      <c r="J13" s="213"/>
      <c r="K13" s="214" t="str">
        <f t="shared" si="31"/>
        <v/>
      </c>
      <c r="L13" s="215" t="str">
        <f t="shared" si="32"/>
        <v/>
      </c>
      <c r="M13" s="212"/>
      <c r="N13" s="213"/>
      <c r="O13" s="214" t="str">
        <f t="shared" si="33"/>
        <v/>
      </c>
      <c r="P13" s="215" t="str">
        <f t="shared" si="34"/>
        <v/>
      </c>
      <c r="Q13" s="212"/>
      <c r="R13" s="213"/>
      <c r="S13" s="214" t="str">
        <f t="shared" si="35"/>
        <v/>
      </c>
      <c r="T13" s="215" t="str">
        <f t="shared" si="36"/>
        <v/>
      </c>
      <c r="U13" s="212"/>
      <c r="V13" s="213"/>
      <c r="W13" s="214" t="str">
        <f t="shared" si="46"/>
        <v/>
      </c>
      <c r="X13" s="215" t="str">
        <f t="shared" si="47"/>
        <v/>
      </c>
      <c r="Y13" s="212"/>
      <c r="Z13" s="213"/>
      <c r="AA13" s="214" t="str">
        <f t="shared" si="48"/>
        <v/>
      </c>
      <c r="AB13" s="215" t="str">
        <f t="shared" si="49"/>
        <v/>
      </c>
      <c r="AC13" s="212"/>
      <c r="AD13" s="213"/>
      <c r="AE13" s="214" t="str">
        <f t="shared" si="37"/>
        <v/>
      </c>
      <c r="AF13" s="215" t="str">
        <f t="shared" si="38"/>
        <v/>
      </c>
      <c r="AG13" s="212"/>
      <c r="AH13" s="213"/>
      <c r="AI13" s="214" t="str">
        <f t="shared" si="50"/>
        <v/>
      </c>
      <c r="AJ13" s="215" t="str">
        <f t="shared" si="51"/>
        <v/>
      </c>
      <c r="AK13" s="212"/>
      <c r="AL13" s="213"/>
      <c r="AM13" s="214" t="str">
        <f t="shared" si="52"/>
        <v/>
      </c>
      <c r="AN13" s="215" t="str">
        <f t="shared" si="53"/>
        <v/>
      </c>
      <c r="AO13" s="107"/>
      <c r="AP13" s="108"/>
      <c r="AQ13" s="80" t="str">
        <f t="shared" si="39"/>
        <v/>
      </c>
      <c r="AR13" s="81" t="str">
        <f t="shared" si="40"/>
        <v/>
      </c>
      <c r="AS13" s="70">
        <f t="shared" si="12"/>
        <v>0</v>
      </c>
      <c r="AT13" s="71">
        <f t="shared" si="54"/>
        <v>0</v>
      </c>
      <c r="AU13" s="72" t="str">
        <f t="shared" si="13"/>
        <v>مقبول</v>
      </c>
      <c r="AV13" s="73"/>
      <c r="AW13" s="128" t="str">
        <f t="shared" si="41"/>
        <v/>
      </c>
      <c r="AX13" s="124"/>
      <c r="AY13" s="74"/>
      <c r="AZ13" s="106" t="str">
        <f t="shared" si="42"/>
        <v/>
      </c>
      <c r="BA13" s="98"/>
      <c r="BB13" s="99"/>
      <c r="BC13" s="104" t="str">
        <f t="shared" si="43"/>
        <v/>
      </c>
      <c r="BD13" s="75"/>
      <c r="BE13" s="76"/>
      <c r="BF13" s="76"/>
      <c r="BG13" s="69" t="str">
        <f t="shared" si="14"/>
        <v/>
      </c>
      <c r="BH13" s="121" t="str">
        <f t="shared" si="44"/>
        <v/>
      </c>
      <c r="BI13" s="122" t="str">
        <f t="shared" si="45"/>
        <v/>
      </c>
      <c r="BJ13" s="96"/>
      <c r="BL13" s="129" t="str">
        <f t="shared" si="15"/>
        <v/>
      </c>
      <c r="BM13" s="129" t="str">
        <f t="shared" si="16"/>
        <v/>
      </c>
      <c r="BN13" s="129" t="str">
        <f t="shared" si="17"/>
        <v/>
      </c>
      <c r="BO13" s="129" t="str">
        <f t="shared" si="18"/>
        <v/>
      </c>
      <c r="BP13" s="129" t="str">
        <f t="shared" si="19"/>
        <v/>
      </c>
      <c r="BQ13" s="129" t="str">
        <f t="shared" si="20"/>
        <v/>
      </c>
      <c r="BR13" s="129" t="str">
        <f t="shared" si="21"/>
        <v/>
      </c>
      <c r="BS13" s="129" t="str">
        <f t="shared" si="22"/>
        <v/>
      </c>
      <c r="BT13" s="129" t="str">
        <f t="shared" si="23"/>
        <v/>
      </c>
      <c r="BU13" s="129" t="str">
        <f t="shared" si="24"/>
        <v/>
      </c>
      <c r="BV13" s="129" t="str">
        <f t="shared" si="25"/>
        <v/>
      </c>
      <c r="BW13" s="129" t="str">
        <f t="shared" si="26"/>
        <v/>
      </c>
      <c r="BX13" s="77">
        <f t="shared" si="55"/>
        <v>0</v>
      </c>
      <c r="BY13" s="78" t="str">
        <f t="shared" si="27"/>
        <v/>
      </c>
      <c r="BZ13" s="79">
        <f t="shared" si="28"/>
        <v>0</v>
      </c>
    </row>
    <row r="14" spans="1:78" ht="87.95" customHeight="1" thickTop="1" thickBot="1">
      <c r="A14" s="85">
        <v>7</v>
      </c>
      <c r="B14" s="87" t="s">
        <v>42</v>
      </c>
      <c r="C14" s="86"/>
      <c r="D14" s="68"/>
      <c r="E14" s="107"/>
      <c r="F14" s="108"/>
      <c r="G14" s="80" t="str">
        <f t="shared" si="29"/>
        <v/>
      </c>
      <c r="H14" s="81" t="str">
        <f t="shared" si="30"/>
        <v/>
      </c>
      <c r="I14" s="217" t="s">
        <v>138</v>
      </c>
      <c r="J14" s="218"/>
      <c r="K14" s="218"/>
      <c r="L14" s="218"/>
      <c r="M14" s="218"/>
      <c r="N14" s="218"/>
      <c r="O14" s="218"/>
      <c r="P14" s="218"/>
      <c r="Q14" s="218"/>
      <c r="R14" s="218"/>
      <c r="S14" s="218"/>
      <c r="T14" s="218"/>
      <c r="U14" s="218"/>
      <c r="V14" s="218"/>
      <c r="W14" s="218"/>
      <c r="X14" s="218"/>
      <c r="Y14" s="218"/>
      <c r="Z14" s="218"/>
      <c r="AA14" s="218"/>
      <c r="AB14" s="218"/>
      <c r="AC14" s="218"/>
      <c r="AD14" s="218"/>
      <c r="AE14" s="218"/>
      <c r="AF14" s="218"/>
      <c r="AG14" s="218"/>
      <c r="AH14" s="218"/>
      <c r="AI14" s="218"/>
      <c r="AJ14" s="218"/>
      <c r="AK14" s="218"/>
      <c r="AL14" s="218"/>
      <c r="AM14" s="218"/>
      <c r="AN14" s="219"/>
      <c r="AO14" s="107"/>
      <c r="AP14" s="108"/>
      <c r="AQ14" s="80" t="str">
        <f t="shared" si="39"/>
        <v/>
      </c>
      <c r="AR14" s="81" t="str">
        <f t="shared" si="40"/>
        <v/>
      </c>
      <c r="AS14" s="70">
        <f>IF(BZ14&lt;&gt;0,"",SUM(G14,I14,O14,S14,W14,AA14,AE14,AI14,AM14,AQ14))</f>
        <v>0</v>
      </c>
      <c r="AT14" s="71">
        <f t="shared" si="54"/>
        <v>0</v>
      </c>
      <c r="AU14" s="72" t="str">
        <f>IF(AND(G14="غ",I14="غ",O14="غ",S14="غ",W14="غ",AA14="غ",AE14="غ",AI14="غ",AQ14="غ",AM14="غ"),"غائب",IF(BZ14=1,"مادة",IF(BZ14=2,"مادتين",IF(BZ14&gt;2,"راسب",IF(AT14="","",IF(AT14&lt;65,"مقبول",IF(AT14&lt;75,"جيد",IF(AT14&lt;85,"جيد جداً","ممتاز"))))))))</f>
        <v>مقبول</v>
      </c>
      <c r="AV14" s="73"/>
      <c r="AW14" s="128" t="str">
        <f t="shared" si="41"/>
        <v/>
      </c>
      <c r="AX14" s="124"/>
      <c r="AY14" s="74"/>
      <c r="AZ14" s="106" t="str">
        <f t="shared" si="42"/>
        <v/>
      </c>
      <c r="BA14" s="98"/>
      <c r="BB14" s="99"/>
      <c r="BC14" s="104" t="str">
        <f t="shared" si="43"/>
        <v/>
      </c>
      <c r="BD14" s="75"/>
      <c r="BE14" s="76"/>
      <c r="BF14" s="76"/>
      <c r="BG14" s="69" t="str">
        <f t="shared" si="14"/>
        <v/>
      </c>
      <c r="BH14" s="121" t="str">
        <f t="shared" si="44"/>
        <v/>
      </c>
      <c r="BI14" s="122" t="str">
        <f t="shared" si="45"/>
        <v/>
      </c>
      <c r="BJ14" s="96"/>
      <c r="BL14" s="129" t="str">
        <f t="shared" si="15"/>
        <v/>
      </c>
      <c r="BM14" s="129" t="str">
        <f t="shared" si="16"/>
        <v/>
      </c>
      <c r="BN14" s="129" t="str">
        <f t="shared" si="17"/>
        <v/>
      </c>
      <c r="BO14" s="129" t="str">
        <f t="shared" si="18"/>
        <v/>
      </c>
      <c r="BP14" s="129" t="str">
        <f t="shared" si="19"/>
        <v/>
      </c>
      <c r="BQ14" s="129" t="str">
        <f t="shared" si="20"/>
        <v/>
      </c>
      <c r="BR14" s="129" t="str">
        <f t="shared" si="21"/>
        <v/>
      </c>
      <c r="BS14" s="129" t="str">
        <f t="shared" si="22"/>
        <v/>
      </c>
      <c r="BT14" s="129" t="str">
        <f t="shared" si="23"/>
        <v/>
      </c>
      <c r="BU14" s="129" t="str">
        <f t="shared" si="24"/>
        <v/>
      </c>
      <c r="BV14" s="129" t="str">
        <f t="shared" si="25"/>
        <v/>
      </c>
      <c r="BW14" s="129" t="str">
        <f t="shared" si="26"/>
        <v/>
      </c>
      <c r="BX14" s="77">
        <f t="shared" si="55"/>
        <v>0</v>
      </c>
      <c r="BY14" s="78" t="str">
        <f t="shared" si="27"/>
        <v/>
      </c>
      <c r="BZ14" s="79">
        <f t="shared" si="28"/>
        <v>0</v>
      </c>
    </row>
    <row r="15" spans="1:78" ht="87.95" customHeight="1" thickTop="1" thickBot="1">
      <c r="A15" s="85">
        <v>8</v>
      </c>
      <c r="B15" s="87" t="s">
        <v>43</v>
      </c>
      <c r="C15" s="86"/>
      <c r="D15" s="68"/>
      <c r="E15" s="107"/>
      <c r="F15" s="108"/>
      <c r="G15" s="80" t="str">
        <f t="shared" si="29"/>
        <v/>
      </c>
      <c r="H15" s="81" t="str">
        <f t="shared" si="30"/>
        <v/>
      </c>
      <c r="I15" s="220"/>
      <c r="J15" s="221"/>
      <c r="K15" s="221"/>
      <c r="L15" s="221"/>
      <c r="M15" s="221"/>
      <c r="N15" s="221"/>
      <c r="O15" s="221"/>
      <c r="P15" s="221"/>
      <c r="Q15" s="221"/>
      <c r="R15" s="221"/>
      <c r="S15" s="221"/>
      <c r="T15" s="221"/>
      <c r="U15" s="221"/>
      <c r="V15" s="221"/>
      <c r="W15" s="221"/>
      <c r="X15" s="221"/>
      <c r="Y15" s="221"/>
      <c r="Z15" s="221"/>
      <c r="AA15" s="221"/>
      <c r="AB15" s="221"/>
      <c r="AC15" s="221"/>
      <c r="AD15" s="221"/>
      <c r="AE15" s="221"/>
      <c r="AF15" s="221"/>
      <c r="AG15" s="221"/>
      <c r="AH15" s="221"/>
      <c r="AI15" s="221"/>
      <c r="AJ15" s="221"/>
      <c r="AK15" s="221"/>
      <c r="AL15" s="221"/>
      <c r="AM15" s="221"/>
      <c r="AN15" s="222"/>
      <c r="AO15" s="107"/>
      <c r="AP15" s="108"/>
      <c r="AQ15" s="80" t="str">
        <f t="shared" si="39"/>
        <v/>
      </c>
      <c r="AR15" s="81" t="str">
        <f t="shared" si="40"/>
        <v/>
      </c>
      <c r="AS15" s="70">
        <f t="shared" si="12"/>
        <v>0</v>
      </c>
      <c r="AT15" s="71">
        <f t="shared" si="54"/>
        <v>0</v>
      </c>
      <c r="AU15" s="72" t="str">
        <f t="shared" si="13"/>
        <v>مقبول</v>
      </c>
      <c r="AV15" s="73"/>
      <c r="AW15" s="128" t="str">
        <f t="shared" si="41"/>
        <v/>
      </c>
      <c r="AX15" s="124"/>
      <c r="AY15" s="74"/>
      <c r="AZ15" s="106" t="str">
        <f t="shared" si="42"/>
        <v/>
      </c>
      <c r="BA15" s="98"/>
      <c r="BB15" s="99"/>
      <c r="BC15" s="104" t="str">
        <f t="shared" si="43"/>
        <v/>
      </c>
      <c r="BD15" s="75"/>
      <c r="BE15" s="76"/>
      <c r="BF15" s="76"/>
      <c r="BG15" s="69" t="str">
        <f t="shared" si="14"/>
        <v/>
      </c>
      <c r="BH15" s="121" t="str">
        <f t="shared" si="44"/>
        <v/>
      </c>
      <c r="BI15" s="122" t="str">
        <f t="shared" si="45"/>
        <v/>
      </c>
      <c r="BJ15" s="96"/>
      <c r="BL15" s="129" t="str">
        <f t="shared" si="15"/>
        <v/>
      </c>
      <c r="BM15" s="129" t="str">
        <f t="shared" si="16"/>
        <v/>
      </c>
      <c r="BN15" s="129" t="str">
        <f t="shared" si="17"/>
        <v/>
      </c>
      <c r="BO15" s="129" t="str">
        <f t="shared" si="18"/>
        <v/>
      </c>
      <c r="BP15" s="129" t="str">
        <f t="shared" si="19"/>
        <v/>
      </c>
      <c r="BQ15" s="129" t="str">
        <f t="shared" si="20"/>
        <v/>
      </c>
      <c r="BR15" s="129" t="str">
        <f t="shared" si="21"/>
        <v/>
      </c>
      <c r="BS15" s="129" t="str">
        <f t="shared" si="22"/>
        <v/>
      </c>
      <c r="BT15" s="129" t="str">
        <f t="shared" si="23"/>
        <v/>
      </c>
      <c r="BU15" s="129" t="str">
        <f t="shared" si="24"/>
        <v/>
      </c>
      <c r="BV15" s="129" t="str">
        <f t="shared" si="25"/>
        <v/>
      </c>
      <c r="BW15" s="129" t="str">
        <f t="shared" si="26"/>
        <v/>
      </c>
      <c r="BX15" s="77">
        <f t="shared" si="55"/>
        <v>0</v>
      </c>
      <c r="BY15" s="78" t="str">
        <f t="shared" si="27"/>
        <v/>
      </c>
      <c r="BZ15" s="79">
        <f t="shared" si="28"/>
        <v>0</v>
      </c>
    </row>
    <row r="16" spans="1:78" ht="87.95" customHeight="1" thickTop="1" thickBot="1">
      <c r="A16" s="85">
        <v>9</v>
      </c>
      <c r="B16" s="87" t="s">
        <v>44</v>
      </c>
      <c r="C16" s="86"/>
      <c r="D16" s="68"/>
      <c r="E16" s="107"/>
      <c r="F16" s="108"/>
      <c r="G16" s="80" t="str">
        <f t="shared" si="29"/>
        <v/>
      </c>
      <c r="H16" s="81" t="str">
        <f t="shared" si="30"/>
        <v/>
      </c>
      <c r="I16" s="223"/>
      <c r="J16" s="224"/>
      <c r="K16" s="224"/>
      <c r="L16" s="224"/>
      <c r="M16" s="224"/>
      <c r="N16" s="224"/>
      <c r="O16" s="224"/>
      <c r="P16" s="224"/>
      <c r="Q16" s="224"/>
      <c r="R16" s="224"/>
      <c r="S16" s="224"/>
      <c r="T16" s="224"/>
      <c r="U16" s="224"/>
      <c r="V16" s="224"/>
      <c r="W16" s="224"/>
      <c r="X16" s="224"/>
      <c r="Y16" s="224"/>
      <c r="Z16" s="224"/>
      <c r="AA16" s="224"/>
      <c r="AB16" s="224"/>
      <c r="AC16" s="224"/>
      <c r="AD16" s="224"/>
      <c r="AE16" s="224"/>
      <c r="AF16" s="224"/>
      <c r="AG16" s="224"/>
      <c r="AH16" s="224"/>
      <c r="AI16" s="224"/>
      <c r="AJ16" s="224"/>
      <c r="AK16" s="224"/>
      <c r="AL16" s="224"/>
      <c r="AM16" s="224"/>
      <c r="AN16" s="225"/>
      <c r="AO16" s="107"/>
      <c r="AP16" s="108"/>
      <c r="AQ16" s="80" t="str">
        <f t="shared" si="39"/>
        <v/>
      </c>
      <c r="AR16" s="81" t="str">
        <f t="shared" si="40"/>
        <v/>
      </c>
      <c r="AS16" s="70">
        <f t="shared" si="12"/>
        <v>0</v>
      </c>
      <c r="AT16" s="71">
        <f t="shared" si="54"/>
        <v>0</v>
      </c>
      <c r="AU16" s="72" t="str">
        <f t="shared" si="13"/>
        <v>مقبول</v>
      </c>
      <c r="AV16" s="73"/>
      <c r="AW16" s="128" t="str">
        <f t="shared" si="41"/>
        <v/>
      </c>
      <c r="AX16" s="124"/>
      <c r="AY16" s="74"/>
      <c r="AZ16" s="106" t="str">
        <f t="shared" si="42"/>
        <v/>
      </c>
      <c r="BA16" s="98"/>
      <c r="BB16" s="99"/>
      <c r="BC16" s="104" t="str">
        <f t="shared" si="43"/>
        <v/>
      </c>
      <c r="BD16" s="75"/>
      <c r="BE16" s="76"/>
      <c r="BF16" s="76"/>
      <c r="BG16" s="69" t="str">
        <f t="shared" si="14"/>
        <v/>
      </c>
      <c r="BH16" s="121" t="str">
        <f t="shared" si="44"/>
        <v/>
      </c>
      <c r="BI16" s="122" t="str">
        <f t="shared" si="45"/>
        <v/>
      </c>
      <c r="BJ16" s="96"/>
      <c r="BL16" s="129" t="str">
        <f t="shared" si="15"/>
        <v/>
      </c>
      <c r="BM16" s="129" t="str">
        <f t="shared" si="16"/>
        <v/>
      </c>
      <c r="BN16" s="129" t="str">
        <f t="shared" si="17"/>
        <v/>
      </c>
      <c r="BO16" s="129" t="str">
        <f t="shared" si="18"/>
        <v/>
      </c>
      <c r="BP16" s="129" t="str">
        <f t="shared" si="19"/>
        <v/>
      </c>
      <c r="BQ16" s="129" t="str">
        <f t="shared" si="20"/>
        <v/>
      </c>
      <c r="BR16" s="129" t="str">
        <f t="shared" si="21"/>
        <v/>
      </c>
      <c r="BS16" s="129" t="str">
        <f t="shared" si="22"/>
        <v/>
      </c>
      <c r="BT16" s="129" t="str">
        <f t="shared" si="23"/>
        <v/>
      </c>
      <c r="BU16" s="129" t="str">
        <f t="shared" si="24"/>
        <v/>
      </c>
      <c r="BV16" s="129" t="str">
        <f t="shared" si="25"/>
        <v/>
      </c>
      <c r="BW16" s="129" t="str">
        <f t="shared" si="26"/>
        <v/>
      </c>
      <c r="BX16" s="77">
        <f t="shared" si="55"/>
        <v>0</v>
      </c>
      <c r="BY16" s="78" t="str">
        <f t="shared" si="27"/>
        <v/>
      </c>
      <c r="BZ16" s="79">
        <f t="shared" si="28"/>
        <v>0</v>
      </c>
    </row>
    <row r="17" spans="1:78" ht="87.95" customHeight="1" thickTop="1" thickBot="1">
      <c r="A17" s="85">
        <v>10</v>
      </c>
      <c r="B17" s="87" t="s">
        <v>45</v>
      </c>
      <c r="C17" s="86"/>
      <c r="D17" s="68"/>
      <c r="E17" s="107"/>
      <c r="F17" s="108"/>
      <c r="G17" s="80" t="str">
        <f t="shared" si="29"/>
        <v/>
      </c>
      <c r="H17" s="81" t="str">
        <f t="shared" si="30"/>
        <v/>
      </c>
      <c r="I17" s="110"/>
      <c r="J17" s="111"/>
      <c r="K17" s="80" t="str">
        <f t="shared" si="31"/>
        <v/>
      </c>
      <c r="L17" s="81" t="str">
        <f t="shared" si="32"/>
        <v/>
      </c>
      <c r="M17" s="110"/>
      <c r="N17" s="111"/>
      <c r="O17" s="80" t="str">
        <f t="shared" si="33"/>
        <v/>
      </c>
      <c r="P17" s="81" t="str">
        <f t="shared" si="34"/>
        <v/>
      </c>
      <c r="Q17" s="110"/>
      <c r="R17" s="111"/>
      <c r="S17" s="80" t="str">
        <f t="shared" si="35"/>
        <v/>
      </c>
      <c r="T17" s="81" t="str">
        <f t="shared" si="36"/>
        <v/>
      </c>
      <c r="U17" s="110"/>
      <c r="V17" s="111"/>
      <c r="W17" s="80" t="str">
        <f t="shared" si="46"/>
        <v/>
      </c>
      <c r="X17" s="81" t="str">
        <f t="shared" si="47"/>
        <v/>
      </c>
      <c r="Y17" s="110"/>
      <c r="Z17" s="111"/>
      <c r="AA17" s="80" t="str">
        <f t="shared" si="48"/>
        <v/>
      </c>
      <c r="AB17" s="81" t="str">
        <f t="shared" si="49"/>
        <v/>
      </c>
      <c r="AC17" s="110"/>
      <c r="AD17" s="111"/>
      <c r="AE17" s="80" t="str">
        <f t="shared" si="37"/>
        <v/>
      </c>
      <c r="AF17" s="81" t="str">
        <f t="shared" si="38"/>
        <v/>
      </c>
      <c r="AG17" s="110"/>
      <c r="AH17" s="111"/>
      <c r="AI17" s="80" t="str">
        <f t="shared" si="50"/>
        <v/>
      </c>
      <c r="AJ17" s="81" t="str">
        <f t="shared" si="51"/>
        <v/>
      </c>
      <c r="AK17" s="110"/>
      <c r="AL17" s="111"/>
      <c r="AM17" s="80" t="str">
        <f t="shared" si="52"/>
        <v/>
      </c>
      <c r="AN17" s="81" t="str">
        <f t="shared" si="53"/>
        <v/>
      </c>
      <c r="AO17" s="107"/>
      <c r="AP17" s="108"/>
      <c r="AQ17" s="80" t="str">
        <f t="shared" si="39"/>
        <v/>
      </c>
      <c r="AR17" s="81" t="str">
        <f t="shared" si="40"/>
        <v/>
      </c>
      <c r="AS17" s="70">
        <f t="shared" si="12"/>
        <v>0</v>
      </c>
      <c r="AT17" s="71">
        <f t="shared" si="54"/>
        <v>0</v>
      </c>
      <c r="AU17" s="72" t="str">
        <f t="shared" si="13"/>
        <v>مقبول</v>
      </c>
      <c r="AV17" s="73"/>
      <c r="AW17" s="128" t="str">
        <f t="shared" si="41"/>
        <v/>
      </c>
      <c r="AX17" s="124"/>
      <c r="AY17" s="74"/>
      <c r="AZ17" s="106" t="str">
        <f t="shared" si="42"/>
        <v/>
      </c>
      <c r="BA17" s="98"/>
      <c r="BB17" s="99"/>
      <c r="BC17" s="104" t="str">
        <f t="shared" si="43"/>
        <v/>
      </c>
      <c r="BD17" s="75"/>
      <c r="BE17" s="76"/>
      <c r="BF17" s="76"/>
      <c r="BG17" s="69" t="str">
        <f t="shared" si="14"/>
        <v/>
      </c>
      <c r="BH17" s="121" t="str">
        <f t="shared" si="44"/>
        <v/>
      </c>
      <c r="BI17" s="122" t="str">
        <f t="shared" si="45"/>
        <v/>
      </c>
      <c r="BJ17" s="96"/>
      <c r="BL17" s="129" t="str">
        <f t="shared" si="15"/>
        <v/>
      </c>
      <c r="BM17" s="129" t="str">
        <f t="shared" si="16"/>
        <v/>
      </c>
      <c r="BN17" s="129" t="str">
        <f t="shared" si="17"/>
        <v/>
      </c>
      <c r="BO17" s="129" t="str">
        <f t="shared" si="18"/>
        <v/>
      </c>
      <c r="BP17" s="129" t="str">
        <f t="shared" si="19"/>
        <v/>
      </c>
      <c r="BQ17" s="129" t="str">
        <f t="shared" si="20"/>
        <v/>
      </c>
      <c r="BR17" s="129" t="str">
        <f t="shared" si="21"/>
        <v/>
      </c>
      <c r="BS17" s="129" t="str">
        <f t="shared" si="22"/>
        <v/>
      </c>
      <c r="BT17" s="129" t="str">
        <f t="shared" si="23"/>
        <v/>
      </c>
      <c r="BU17" s="129" t="str">
        <f t="shared" si="24"/>
        <v/>
      </c>
      <c r="BV17" s="129" t="str">
        <f t="shared" si="25"/>
        <v/>
      </c>
      <c r="BW17" s="129" t="str">
        <f t="shared" si="26"/>
        <v/>
      </c>
      <c r="BX17" s="77">
        <f t="shared" si="55"/>
        <v>0</v>
      </c>
      <c r="BY17" s="78" t="str">
        <f t="shared" si="27"/>
        <v/>
      </c>
      <c r="BZ17" s="79">
        <f t="shared" si="28"/>
        <v>0</v>
      </c>
    </row>
    <row r="18" spans="1:78" ht="47.25" customHeight="1" thickTop="1" thickBot="1">
      <c r="BJ18" s="97"/>
    </row>
    <row r="19" spans="1:78" ht="68.25" customHeight="1" thickTop="1" thickBot="1">
      <c r="A19" s="304" t="s">
        <v>34</v>
      </c>
      <c r="B19" s="305"/>
      <c r="E19" s="88">
        <f>IF(COUNTIF(E8:E17,"صفر"),"صفر",IF(COUNTIF(E8:E17,"0"),"صفر",MIN(E8:E17)))</f>
        <v>18</v>
      </c>
      <c r="F19" s="89">
        <f>IF(COUNTIF(F8:F17,"صفر"),"صفر",IF(COUNTIF(F8:F17,"0"),"صفر",MIN(F8:F17)))</f>
        <v>15</v>
      </c>
      <c r="G19" s="90">
        <f>IF(COUNTIF(G8:G17,"صفر"),"صفر",IF(COUNTIF(G8:G17,"0"),"صفر",MIN(G8:G17)))</f>
        <v>33</v>
      </c>
      <c r="I19" s="88">
        <f>IF(COUNTIF(I8:I17,"صفر"),"صفر",IF(COUNTIF(I8:I17,"0"),"صفر",MIN(I8:I17)))</f>
        <v>18</v>
      </c>
      <c r="J19" s="89">
        <f>IF(COUNTIF(J8:J17,"صفر"),"صفر",IF(COUNTIF(J8:J17,"0"),"صفر",MIN(J8:J17)))</f>
        <v>15</v>
      </c>
      <c r="K19" s="90">
        <f>IF(COUNTIF(K8:K17,"صفر"),"صفر",IF(COUNTIF(K8:K17,"0"),"صفر",MIN(K8:K17)))</f>
        <v>33</v>
      </c>
      <c r="M19" s="88">
        <f>IF(COUNTIF(M8:M17,"صفر"),"صفر",IF(COUNTIF(M8:M17,"0"),"صفر",MIN(M8:M17)))</f>
        <v>18</v>
      </c>
      <c r="N19" s="89">
        <f>IF(COUNTIF(N8:N17,"صفر"),"صفر",IF(COUNTIF(N8:N17,"0"),"صفر",MIN(N8:N17)))</f>
        <v>33</v>
      </c>
      <c r="O19" s="90">
        <f>IF(COUNTIF(O8:O17,"صفر"),"صفر",IF(COUNTIF(O8:O17,"0"),"صفر",MIN(O8:O17)))</f>
        <v>51</v>
      </c>
      <c r="Q19" s="88">
        <f>IF(COUNTIF(Q8:Q17,"صفر"),"صفر",IF(COUNTIF(Q8:Q17,"0"),"صفر",MIN(Q8:Q17)))</f>
        <v>18</v>
      </c>
      <c r="R19" s="89">
        <f>IF(COUNTIF(R8:R17,"صفر"),"صفر",IF(COUNTIF(R8:R17,"0"),"صفر",MIN(R8:R17)))</f>
        <v>12</v>
      </c>
      <c r="S19" s="90">
        <f>IF(COUNTIF(S8:S17,"صفر"),"صفر",IF(COUNTIF(S8:S17,"0"),"صفر",MIN(S8:S17)))</f>
        <v>30</v>
      </c>
      <c r="U19" s="88">
        <f>IF(COUNTIF(U8:U17,"صفر"),"صفر",IF(COUNTIF(U8:U17,"0"),"صفر",MIN(U8:U17)))</f>
        <v>18</v>
      </c>
      <c r="V19" s="89">
        <f>IF(COUNTIF(V8:V17,"صفر"),"صفر",IF(COUNTIF(V8:V17,"0"),"صفر",MIN(V8:V17)))</f>
        <v>5</v>
      </c>
      <c r="W19" s="90">
        <f>IF(COUNTIF(W8:W17,"صفر"),"صفر",IF(COUNTIF(W8:W17,"0"),"صفر",MIN(W8:W17)))</f>
        <v>23</v>
      </c>
      <c r="Y19" s="88">
        <f>IF(COUNTIF(Y8:Y17,"صفر"),"صفر",IF(COUNTIF(Y8:Y17,"0"),"صفر",MIN(Y8:Y17)))</f>
        <v>18</v>
      </c>
      <c r="Z19" s="89">
        <f>IF(COUNTIF(Z8:Z17,"صفر"),"صفر",IF(COUNTIF(Z8:Z17,"0"),"صفر",MIN(Z8:Z17)))</f>
        <v>44</v>
      </c>
      <c r="AA19" s="90">
        <f>IF(COUNTIF(AA8:AA17,"صفر"),"صفر",IF(COUNTIF(AA8:AA17,"0"),"صفر",MIN(AA8:AA17)))</f>
        <v>62</v>
      </c>
      <c r="AC19" s="88">
        <f>IF(COUNTIF(AC8:AC17,"صفر"),"صفر",IF(COUNTIF(AC8:AC17,"0"),"صفر",MIN(AC8:AC17)))</f>
        <v>18</v>
      </c>
      <c r="AD19" s="89">
        <f>IF(COUNTIF(AD8:AD17,"صفر"),"صفر",IF(COUNTIF(AD8:AD17,"0"),"صفر",MIN(AD8:AD17)))</f>
        <v>28</v>
      </c>
      <c r="AE19" s="90">
        <f>IF(COUNTIF(AE8:AE17,"صفر"),"صفر",IF(COUNTIF(AE8:AE17,"0"),"صفر",MIN(AE8:AE17)))</f>
        <v>47</v>
      </c>
      <c r="AG19" s="88">
        <f>IF(COUNTIF(AG8:AG17,"صفر"),"صفر",IF(COUNTIF(AG8:AG17,"0"),"صفر",MIN(AG8:AG17)))</f>
        <v>18</v>
      </c>
      <c r="AH19" s="89">
        <f>IF(COUNTIF(AH8:AH17,"صفر"),"صفر",IF(COUNTIF(AH8:AH17,"0"),"صفر",MIN(AH8:AH17)))</f>
        <v>44</v>
      </c>
      <c r="AI19" s="90">
        <f>IF(COUNTIF(AI8:AI17,"صفر"),"صفر",IF(COUNTIF(AI8:AI17,"0"),"صفر",MIN(AI8:AI17)))</f>
        <v>62</v>
      </c>
      <c r="AK19" s="88">
        <f>IF(COUNTIF(AK8:AK17,"صفر"),"صفر",IF(COUNTIF(AK8:AK17,"0"),"صفر",MIN(AK8:AK17)))</f>
        <v>18</v>
      </c>
      <c r="AL19" s="89">
        <f>IF(COUNTIF(AL8:AL17,"صفر"),"صفر",IF(COUNTIF(AL8:AL17,"0"),"صفر",MIN(AL8:AL17)))</f>
        <v>28</v>
      </c>
      <c r="AM19" s="90">
        <f>IF(COUNTIF(AM8:AM17,"صفر"),"صفر",IF(COUNTIF(AM8:AM17,"0"),"صفر",MIN(AM8:AM17)))</f>
        <v>46</v>
      </c>
      <c r="AO19" s="88">
        <f>IF(COUNTIF(AO8:AO17,"صفر"),"صفر",IF(COUNTIF(AO8:AO17,"0"),"صفر",MIN(AO8:AO17)))</f>
        <v>18</v>
      </c>
      <c r="AP19" s="89">
        <f>IF(COUNTIF(AP8:AP17,"صفر"),"صفر",IF(COUNTIF(AP8:AP17,"0"),"صفر",MIN(AP8:AP17)))</f>
        <v>28</v>
      </c>
      <c r="AQ19" s="90">
        <f>IF(COUNTIF(AQ8:AQ17,"صفر"),"صفر",IF(COUNTIF(AQ8:AQ17,"0"),"صفر",MIN(AQ8:AQ17)))</f>
        <v>46</v>
      </c>
      <c r="AS19" s="88" t="str">
        <f>IF(COUNTIF(AS8:AS17,"صفر"),"صفر",IF(COUNTIF(AS8:AS17,"0"),"صفر",MIN(AS8:AS17)))</f>
        <v>صفر</v>
      </c>
      <c r="AT19" s="90" t="str">
        <f>IF(COUNTIF(AT8:AT17,"صفر"),"صفر",IF(COUNTIF(AT8:AT17,"0"),"صفر",MIN(AT8:AT17)))</f>
        <v>صفر</v>
      </c>
      <c r="AV19" s="94">
        <f>IF(COUNTIF(AV8:AV17,"صفر"),"صفر",IF(COUNTIF(AV8:AV17,"0"),"صفر",MIN(AV8:AV17)))</f>
        <v>0</v>
      </c>
      <c r="AY19" s="94">
        <f>IF(COUNTIF(AY8:AY17,"صفر"),"صفر",IF(COUNTIF(AY8:AY17,"0"),"صفر",MIN(AY8:AY17)))</f>
        <v>45</v>
      </c>
      <c r="BB19" s="94">
        <f>IF(COUNTIF(BB8:BB17,"صفر"),"صفر",IF(COUNTIF(BB8:BB17,"0"),"صفر",MIN(BB8:BB17)))</f>
        <v>0</v>
      </c>
      <c r="BD19" s="88">
        <f>IF(COUNTIF(BD8:BD17,"صفر"),"صفر",IF(COUNTIF(BD8:BD17,"0"),"صفر",MIN(BD8:BD17)))</f>
        <v>0</v>
      </c>
      <c r="BE19" s="89">
        <f>IF(COUNTIF(BE8:BE17,"صفر"),"صفر",IF(COUNTIF(BE8:BE17,"0"),"صفر",MIN(BE8:BE17)))</f>
        <v>0</v>
      </c>
      <c r="BF19" s="89">
        <f>IF(COUNTIF(BF8:BF17,"صفر"),"صفر",IF(COUNTIF(BF8:BF17,"0"),"صفر",MIN(BF8:BF17)))</f>
        <v>0</v>
      </c>
      <c r="BG19" s="89">
        <f>IF(COUNTIF(BG8:BG17,"صفر"),"صفر",IF(COUNTIF(BG8:BG17,"0"),"صفر",MIN(BG8:BG17)))</f>
        <v>0</v>
      </c>
      <c r="BH19" s="90">
        <f>IF(COUNTIF(BH8:BH17,"صفر"),"صفر",IF(COUNTIF(BH8:BH17,"0"),"صفر",MIN(BH8:BH17)))</f>
        <v>0</v>
      </c>
      <c r="BJ19" s="97"/>
    </row>
    <row r="20" spans="1:78" ht="68.25" customHeight="1" thickTop="1" thickBot="1">
      <c r="A20" s="306" t="s">
        <v>35</v>
      </c>
      <c r="B20" s="307"/>
      <c r="E20" s="91">
        <f>MAX(E8:E17)</f>
        <v>20</v>
      </c>
      <c r="F20" s="92">
        <f>MAX(F8:F17)</f>
        <v>66</v>
      </c>
      <c r="G20" s="93">
        <f>MAX(G8:G17)</f>
        <v>85</v>
      </c>
      <c r="I20" s="91">
        <f>MAX(I8:I17)</f>
        <v>18</v>
      </c>
      <c r="J20" s="92">
        <f>MAX(J8:J17)</f>
        <v>66</v>
      </c>
      <c r="K20" s="93">
        <f>MAX(K8:K17)</f>
        <v>84</v>
      </c>
      <c r="M20" s="91">
        <f>MAX(M8:M17)</f>
        <v>18</v>
      </c>
      <c r="N20" s="92">
        <f>MAX(N8:N17)</f>
        <v>33</v>
      </c>
      <c r="O20" s="93">
        <f>MAX(O8:O17)</f>
        <v>51</v>
      </c>
      <c r="Q20" s="91">
        <f>MAX(Q8:Q17)</f>
        <v>18</v>
      </c>
      <c r="R20" s="92">
        <f>MAX(R8:R17)</f>
        <v>44</v>
      </c>
      <c r="S20" s="93">
        <f>MAX(S8:S17)</f>
        <v>62</v>
      </c>
      <c r="U20" s="91">
        <f>MAX(U8:U17)</f>
        <v>18</v>
      </c>
      <c r="V20" s="92">
        <f>MAX(V8:V17)</f>
        <v>50</v>
      </c>
      <c r="W20" s="93">
        <f>MAX(W8:W17)</f>
        <v>68</v>
      </c>
      <c r="Y20" s="91">
        <f>MAX(Y8:Y17)</f>
        <v>18</v>
      </c>
      <c r="Z20" s="92">
        <f>MAX(Z8:Z17)</f>
        <v>66</v>
      </c>
      <c r="AA20" s="93">
        <f>MAX(AA8:AA17)</f>
        <v>84</v>
      </c>
      <c r="AC20" s="91">
        <f>MAX(AC8:AC17)</f>
        <v>19</v>
      </c>
      <c r="AD20" s="92">
        <f>MAX(AD8:AD17)</f>
        <v>66</v>
      </c>
      <c r="AE20" s="93">
        <f>MAX(AE8:AE17)</f>
        <v>84</v>
      </c>
      <c r="AG20" s="91">
        <f>MAX(AG8:AG17)</f>
        <v>18</v>
      </c>
      <c r="AH20" s="92">
        <f>MAX(AH8:AH17)</f>
        <v>66</v>
      </c>
      <c r="AI20" s="93">
        <f>MAX(AI8:AI17)</f>
        <v>84</v>
      </c>
      <c r="AK20" s="91">
        <f>MAX(AK8:AK17)</f>
        <v>18</v>
      </c>
      <c r="AL20" s="92">
        <f>MAX(AL8:AL17)</f>
        <v>66</v>
      </c>
      <c r="AM20" s="93">
        <f>MAX(AM8:AM17)</f>
        <v>84</v>
      </c>
      <c r="AO20" s="91">
        <f>MAX(AO8:AO17)</f>
        <v>18</v>
      </c>
      <c r="AP20" s="92">
        <f>MAX(AP8:AP17)</f>
        <v>44</v>
      </c>
      <c r="AQ20" s="93">
        <f>MAX(AQ8:AQ17)</f>
        <v>62</v>
      </c>
      <c r="AS20" s="91">
        <f>MAX(AS8:AS17)</f>
        <v>0</v>
      </c>
      <c r="AT20" s="93">
        <f>MAX(AT8:AT17)</f>
        <v>0</v>
      </c>
      <c r="AV20" s="95">
        <f>MAX(AV8:AV17)</f>
        <v>0</v>
      </c>
      <c r="AY20" s="95">
        <f>MAX(AY8:AY17)</f>
        <v>55</v>
      </c>
      <c r="BB20" s="95">
        <f>MAX(BB8:BB17)</f>
        <v>0</v>
      </c>
      <c r="BD20" s="91">
        <f>MAX(BD8:BD17)</f>
        <v>0</v>
      </c>
      <c r="BE20" s="92">
        <f>MAX(BE8:BE17)</f>
        <v>0</v>
      </c>
      <c r="BF20" s="92">
        <f>MAX(BF8:BF17)</f>
        <v>0</v>
      </c>
      <c r="BG20" s="92">
        <f>MAX(BG8:BG17)</f>
        <v>0</v>
      </c>
      <c r="BH20" s="93">
        <f>MAX(BH8:BH17)</f>
        <v>0</v>
      </c>
      <c r="BJ20" s="97"/>
    </row>
    <row r="21" spans="1:78" ht="90" customHeight="1" thickTop="1"/>
    <row r="22" spans="1:78" ht="90" customHeight="1"/>
    <row r="23" spans="1:78" ht="90" customHeight="1"/>
    <row r="24" spans="1:78" ht="90" customHeight="1"/>
    <row r="25" spans="1:78" ht="90" customHeight="1"/>
    <row r="26" spans="1:78" ht="90" customHeight="1"/>
    <row r="27" spans="1:78" ht="90" customHeight="1"/>
    <row r="28" spans="1:78" ht="90" customHeight="1"/>
    <row r="29" spans="1:78" ht="90" customHeight="1"/>
    <row r="30" spans="1:78" ht="90" customHeight="1"/>
    <row r="31" spans="1:78" ht="90" customHeight="1"/>
    <row r="32" spans="1:78" ht="90" customHeight="1"/>
    <row r="33" ht="90" customHeight="1"/>
    <row r="34" ht="90" customHeight="1"/>
    <row r="35" ht="90" customHeight="1"/>
    <row r="36" ht="90" customHeight="1"/>
    <row r="37" ht="90" customHeight="1"/>
    <row r="38" ht="90" customHeight="1"/>
    <row r="39" ht="90" customHeight="1"/>
    <row r="40" ht="90" customHeight="1"/>
    <row r="41" ht="90" customHeight="1"/>
    <row r="42" ht="90" customHeight="1"/>
    <row r="43" ht="90" customHeight="1"/>
    <row r="44" ht="90" customHeight="1"/>
    <row r="45" ht="90" customHeight="1"/>
    <row r="46" ht="90" customHeight="1"/>
    <row r="47" ht="90" customHeight="1"/>
    <row r="48" ht="90" customHeight="1"/>
    <row r="49" ht="90" customHeight="1"/>
    <row r="50" ht="90" customHeight="1"/>
    <row r="51" ht="90" customHeight="1"/>
    <row r="52" ht="90" customHeight="1"/>
  </sheetData>
  <autoFilter ref="A7:BZ17" xr:uid="{45FD8FE8-27B1-41AF-BE56-D3C86B3D3ECB}"/>
  <mergeCells count="97">
    <mergeCell ref="A19:B19"/>
    <mergeCell ref="A20:B20"/>
    <mergeCell ref="BJ1:BJ6"/>
    <mergeCell ref="A1:A6"/>
    <mergeCell ref="B1:B6"/>
    <mergeCell ref="C1:C6"/>
    <mergeCell ref="D1:D4"/>
    <mergeCell ref="E1:X1"/>
    <mergeCell ref="AA3:AA4"/>
    <mergeCell ref="AB3:AB4"/>
    <mergeCell ref="AO3:AO4"/>
    <mergeCell ref="AP3:AP4"/>
    <mergeCell ref="AQ3:AQ4"/>
    <mergeCell ref="AR3:AR4"/>
    <mergeCell ref="AV3:AV4"/>
    <mergeCell ref="AW3:AW4"/>
    <mergeCell ref="AI3:AI4"/>
    <mergeCell ref="AJ3:AJ4"/>
    <mergeCell ref="AK3:AK4"/>
    <mergeCell ref="N3:N4"/>
    <mergeCell ref="O3:O4"/>
    <mergeCell ref="P3:P4"/>
    <mergeCell ref="AF3:AF4"/>
    <mergeCell ref="AG3:AG4"/>
    <mergeCell ref="AH3:AH4"/>
    <mergeCell ref="Q3:Q4"/>
    <mergeCell ref="R3:R4"/>
    <mergeCell ref="S3:S4"/>
    <mergeCell ref="T3:T4"/>
    <mergeCell ref="U3:U4"/>
    <mergeCell ref="V3:V4"/>
    <mergeCell ref="AC3:AC4"/>
    <mergeCell ref="Y2:AB2"/>
    <mergeCell ref="E3:E4"/>
    <mergeCell ref="F3:F4"/>
    <mergeCell ref="G3:G4"/>
    <mergeCell ref="H3:H4"/>
    <mergeCell ref="I3:I4"/>
    <mergeCell ref="J3:J4"/>
    <mergeCell ref="K3:K4"/>
    <mergeCell ref="L3:L4"/>
    <mergeCell ref="M3:M4"/>
    <mergeCell ref="E2:H2"/>
    <mergeCell ref="I2:L2"/>
    <mergeCell ref="M2:P2"/>
    <mergeCell ref="Q2:T2"/>
    <mergeCell ref="U2:X2"/>
    <mergeCell ref="AL3:AL4"/>
    <mergeCell ref="AM3:AM4"/>
    <mergeCell ref="BF3:BF4"/>
    <mergeCell ref="BG3:BG4"/>
    <mergeCell ref="AN3:AN4"/>
    <mergeCell ref="BC3:BC4"/>
    <mergeCell ref="BD3:BD4"/>
    <mergeCell ref="AZ3:AZ4"/>
    <mergeCell ref="BA3:BA4"/>
    <mergeCell ref="AC2:AF2"/>
    <mergeCell ref="AG2:AJ2"/>
    <mergeCell ref="AX1:BC2"/>
    <mergeCell ref="BD1:BI2"/>
    <mergeCell ref="AK2:AN2"/>
    <mergeCell ref="AO2:AR2"/>
    <mergeCell ref="Y1:AR1"/>
    <mergeCell ref="AS1:AS4"/>
    <mergeCell ref="BE3:BE4"/>
    <mergeCell ref="AT1:AT4"/>
    <mergeCell ref="AU1:AU4"/>
    <mergeCell ref="AV1:AW2"/>
    <mergeCell ref="BZ1:BZ6"/>
    <mergeCell ref="BL1:BY2"/>
    <mergeCell ref="BL3:BW3"/>
    <mergeCell ref="BL4:BL6"/>
    <mergeCell ref="BM4:BM6"/>
    <mergeCell ref="BX3:BX6"/>
    <mergeCell ref="BY3:BY6"/>
    <mergeCell ref="BQ4:BQ6"/>
    <mergeCell ref="BR4:BR6"/>
    <mergeCell ref="BS4:BS6"/>
    <mergeCell ref="BT4:BT6"/>
    <mergeCell ref="BN4:BN6"/>
    <mergeCell ref="BO4:BO6"/>
    <mergeCell ref="BP4:BP6"/>
    <mergeCell ref="I14:AN16"/>
    <mergeCell ref="BU4:BU6"/>
    <mergeCell ref="BV4:BV6"/>
    <mergeCell ref="BW4:BW6"/>
    <mergeCell ref="AD3:AD4"/>
    <mergeCell ref="AE3:AE4"/>
    <mergeCell ref="Y3:Y4"/>
    <mergeCell ref="Z3:Z4"/>
    <mergeCell ref="W3:W4"/>
    <mergeCell ref="X3:X4"/>
    <mergeCell ref="AX3:AX4"/>
    <mergeCell ref="AY3:AY4"/>
    <mergeCell ref="BH3:BH4"/>
    <mergeCell ref="BI3:BI4"/>
    <mergeCell ref="BB3:BB4"/>
  </mergeCells>
  <conditionalFormatting sqref="D8:D17">
    <cfRule type="expression" dxfId="22" priority="89">
      <formula>AND(OR(D8="غائب",D8="غائب بعذر",D8="راسب",D8="غائب ويفصل",D8="راسب ويفصل",D8="وقف قيد"))</formula>
    </cfRule>
    <cfRule type="expression" dxfId="21" priority="90">
      <formula>AND(OR(D8="مادتين",D8="مادة",D8="ممتاز",D8="جيد جداً",D8="جيد",D8="مقبول"))</formula>
    </cfRule>
  </conditionalFormatting>
  <conditionalFormatting sqref="BJ8:BJ17">
    <cfRule type="expression" dxfId="20" priority="86">
      <formula>" =AND(ISNUMBER(E$12);$A14&gt;0;OR(E14&lt;E$12;E14=""غ"";E14=""ض"";E14=""ض.ج"";E14=""ر.ت"";E14=""غش"";E14=""شغب"";E14=""وقف قيد"";E14=""راسب"";E14=""غائب"";E14=""حرمان"";E14=""غائب بعذر"";E14=""صفر""))"</formula>
    </cfRule>
  </conditionalFormatting>
  <conditionalFormatting sqref="AS8:AX8 BA8 E8:AR13 BA9:BB17 BD8:BG17 AS9:AY17 E17:AR17 E14:H16 AO14:AR16">
    <cfRule type="expression" dxfId="19" priority="85">
      <formula>AND(ISNUMBER(E$6),$A8&gt;0,OR(E8&lt;E$6,E8="غ",E8="ض",E8="ض.ج",E8="ر.ت",E8="غش",E8="شغب",E8="وقف قيد",E8="راسب",E8="غائب",E8="حرمان",E8="غائب بعذر",E8="صفر"))</formula>
    </cfRule>
  </conditionalFormatting>
  <conditionalFormatting sqref="BZ8:BZ17">
    <cfRule type="cellIs" dxfId="18" priority="58" operator="greaterThan">
      <formula>8</formula>
    </cfRule>
  </conditionalFormatting>
  <conditionalFormatting sqref="E19:G20 I19:K20 AG19:AI20 AC19:AE20 Y19:AA20 U19:W20 Q19:S20 M19:O20 AS19:AT20 AO19:AQ20 AK19:AM20 AV19:AV20 BD19:BH20 BB19:BB20 AY19:AY20">
    <cfRule type="expression" dxfId="17" priority="115">
      <formula>AND(ISNUMBER(E$6),#REF!&gt;0,OR(E19&lt;E$6,E19="غ",E19="ض",E19="ض.ج",E19="ر.ت",E19="غش",E19="شغب",E19="وقف قيد",E19="راسب",E19="غائب",E19="حرمان",E19="غائب بعذر",E19="صفر"))</formula>
    </cfRule>
  </conditionalFormatting>
  <conditionalFormatting sqref="BL8:BU17">
    <cfRule type="expression" dxfId="16" priority="2">
      <formula>COUNTIF(BL8,"&gt;""")</formula>
    </cfRule>
  </conditionalFormatting>
  <conditionalFormatting sqref="BH8:BI17">
    <cfRule type="expression" dxfId="15" priority="1">
      <formula>AND(ISNUMBER(BH$6),$A8&gt;0,OR(BH8&lt;BH$6,BH8="غ",BH8="ض",BH8="ض.ج",BH8="ر.ت",BH8="غش",BH8="شغب",BH8="محضر",BH8="راسب",BH8="غائب",BH8="حرمان",BH8="غائب بعذر",BH8="صفر"))</formula>
    </cfRule>
  </conditionalFormatting>
  <conditionalFormatting sqref="A8:A17">
    <cfRule type="expression" dxfId="14" priority="127">
      <formula>COUNTIF(#REF!,A8)</formula>
    </cfRule>
  </conditionalFormatting>
  <conditionalFormatting sqref="I14">
    <cfRule type="expression" dxfId="13" priority="133">
      <formula>AND(ISNUMBER(K$6),$A14&gt;0,OR(I14&lt;K$6,I14="غ",I14="ض",I14="ض.ج",I14="ر.ت",I14="غش",I14="شغب",I14="وقف قيد",I14="راسب",I14="غائب",I14="حرمان",I14="غائب بعذر",I14="صفر"))</formula>
    </cfRule>
  </conditionalFormatting>
  <printOptions horizontalCentered="1"/>
  <pageMargins left="0.70866141732283472" right="0.70866141732283472" top="0.74803149606299213" bottom="0.74803149606299213" header="0.31496062992125984" footer="0.31496062992125984"/>
  <pageSetup paperSize="8" scale="17" fitToHeight="0" orientation="landscape" verticalDpi="1200" r:id="rId1"/>
  <headerFooter>
    <oddHeader>&amp;L&amp;"Calibri,غامق"&amp;28رقم الصفحة (&amp;P)</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C23F41-458F-4091-9F37-66A98AAE3580}">
  <sheetPr>
    <tabColor rgb="FF003300"/>
    <pageSetUpPr fitToPage="1"/>
  </sheetPr>
  <dimension ref="A1:BZ33"/>
  <sheetViews>
    <sheetView rightToLeft="1" tabSelected="1" topLeftCell="C13" zoomScale="40" zoomScaleNormal="40" workbookViewId="0">
      <selection activeCell="X21" sqref="X21"/>
    </sheetView>
  </sheetViews>
  <sheetFormatPr defaultRowHeight="14.25"/>
  <cols>
    <col min="1" max="1" width="11.375" customWidth="1"/>
    <col min="2" max="2" width="73.375" customWidth="1"/>
    <col min="4" max="4" width="11" bestFit="1" customWidth="1"/>
    <col min="7" max="7" width="12.125" customWidth="1"/>
    <col min="8" max="8" width="12.375" customWidth="1"/>
    <col min="11" max="11" width="12.75" customWidth="1"/>
    <col min="19" max="19" width="11.5" customWidth="1"/>
    <col min="39" max="39" width="10.625" customWidth="1"/>
    <col min="45" max="47" width="16" customWidth="1"/>
    <col min="51" max="51" width="11.125" customWidth="1"/>
    <col min="56" max="61" width="16.5" customWidth="1"/>
    <col min="62" max="62" width="22.125" customWidth="1"/>
    <col min="63" max="63" width="4.75" customWidth="1"/>
    <col min="64" max="77" width="15.25" customWidth="1"/>
    <col min="78" max="78" width="24.875" customWidth="1"/>
  </cols>
  <sheetData>
    <row r="1" spans="1:78" ht="89.25" customHeight="1" thickTop="1" thickBot="1">
      <c r="A1" s="311" t="s">
        <v>5</v>
      </c>
      <c r="B1" s="314" t="s">
        <v>12</v>
      </c>
      <c r="C1" s="317" t="s">
        <v>13</v>
      </c>
      <c r="D1" s="320" t="s">
        <v>14</v>
      </c>
      <c r="E1" s="323" t="s">
        <v>6</v>
      </c>
      <c r="F1" s="324"/>
      <c r="G1" s="324"/>
      <c r="H1" s="324"/>
      <c r="I1" s="324"/>
      <c r="J1" s="324"/>
      <c r="K1" s="324"/>
      <c r="L1" s="324"/>
      <c r="M1" s="324"/>
      <c r="N1" s="324"/>
      <c r="O1" s="324"/>
      <c r="P1" s="324"/>
      <c r="Q1" s="324"/>
      <c r="R1" s="324"/>
      <c r="S1" s="324"/>
      <c r="T1" s="324"/>
      <c r="U1" s="324"/>
      <c r="V1" s="324"/>
      <c r="W1" s="324"/>
      <c r="X1" s="325"/>
      <c r="Y1" s="273" t="s">
        <v>7</v>
      </c>
      <c r="Z1" s="273"/>
      <c r="AA1" s="273"/>
      <c r="AB1" s="273"/>
      <c r="AC1" s="273"/>
      <c r="AD1" s="273"/>
      <c r="AE1" s="273"/>
      <c r="AF1" s="273"/>
      <c r="AG1" s="273"/>
      <c r="AH1" s="273"/>
      <c r="AI1" s="273"/>
      <c r="AJ1" s="273"/>
      <c r="AK1" s="273"/>
      <c r="AL1" s="273"/>
      <c r="AM1" s="273"/>
      <c r="AN1" s="273"/>
      <c r="AO1" s="273"/>
      <c r="AP1" s="273"/>
      <c r="AQ1" s="273"/>
      <c r="AR1" s="274"/>
      <c r="AS1" s="275" t="s">
        <v>15</v>
      </c>
      <c r="AT1" s="280" t="s">
        <v>8</v>
      </c>
      <c r="AU1" s="283" t="s">
        <v>16</v>
      </c>
      <c r="AV1" s="286" t="s">
        <v>46</v>
      </c>
      <c r="AW1" s="287"/>
      <c r="AX1" s="265" t="s">
        <v>9</v>
      </c>
      <c r="AY1" s="265"/>
      <c r="AZ1" s="265"/>
      <c r="BA1" s="265"/>
      <c r="BB1" s="265"/>
      <c r="BC1" s="266"/>
      <c r="BD1" s="269" t="s">
        <v>17</v>
      </c>
      <c r="BE1" s="269"/>
      <c r="BF1" s="269"/>
      <c r="BG1" s="269"/>
      <c r="BH1" s="269"/>
      <c r="BI1" s="270"/>
      <c r="BJ1" s="308" t="s">
        <v>18</v>
      </c>
      <c r="BL1" s="230" t="s">
        <v>28</v>
      </c>
      <c r="BM1" s="230"/>
      <c r="BN1" s="230"/>
      <c r="BO1" s="230"/>
      <c r="BP1" s="230"/>
      <c r="BQ1" s="230"/>
      <c r="BR1" s="230"/>
      <c r="BS1" s="230"/>
      <c r="BT1" s="230"/>
      <c r="BU1" s="230"/>
      <c r="BV1" s="230"/>
      <c r="BW1" s="230"/>
      <c r="BX1" s="230"/>
      <c r="BY1" s="230"/>
      <c r="BZ1" s="227" t="s">
        <v>29</v>
      </c>
    </row>
    <row r="2" spans="1:78" ht="97.5" customHeight="1" thickTop="1" thickBot="1">
      <c r="A2" s="312"/>
      <c r="B2" s="315"/>
      <c r="C2" s="318"/>
      <c r="D2" s="321"/>
      <c r="E2" s="262" t="s">
        <v>47</v>
      </c>
      <c r="F2" s="263"/>
      <c r="G2" s="263"/>
      <c r="H2" s="264"/>
      <c r="I2" s="262" t="s">
        <v>48</v>
      </c>
      <c r="J2" s="263"/>
      <c r="K2" s="263"/>
      <c r="L2" s="264"/>
      <c r="M2" s="262" t="s">
        <v>49</v>
      </c>
      <c r="N2" s="263"/>
      <c r="O2" s="263"/>
      <c r="P2" s="264"/>
      <c r="Q2" s="262" t="s">
        <v>50</v>
      </c>
      <c r="R2" s="263"/>
      <c r="S2" s="263"/>
      <c r="T2" s="264"/>
      <c r="U2" s="262" t="s">
        <v>51</v>
      </c>
      <c r="V2" s="263"/>
      <c r="W2" s="263"/>
      <c r="X2" s="264"/>
      <c r="Y2" s="262" t="s">
        <v>52</v>
      </c>
      <c r="Z2" s="263"/>
      <c r="AA2" s="263"/>
      <c r="AB2" s="264"/>
      <c r="AC2" s="262" t="s">
        <v>53</v>
      </c>
      <c r="AD2" s="263"/>
      <c r="AE2" s="263"/>
      <c r="AF2" s="264"/>
      <c r="AG2" s="262" t="s">
        <v>54</v>
      </c>
      <c r="AH2" s="263"/>
      <c r="AI2" s="263"/>
      <c r="AJ2" s="264"/>
      <c r="AK2" s="262" t="s">
        <v>55</v>
      </c>
      <c r="AL2" s="263"/>
      <c r="AM2" s="263"/>
      <c r="AN2" s="264"/>
      <c r="AO2" s="262" t="s">
        <v>56</v>
      </c>
      <c r="AP2" s="263"/>
      <c r="AQ2" s="263"/>
      <c r="AR2" s="264"/>
      <c r="AS2" s="276"/>
      <c r="AT2" s="281"/>
      <c r="AU2" s="284"/>
      <c r="AV2" s="288"/>
      <c r="AW2" s="289"/>
      <c r="AX2" s="267"/>
      <c r="AY2" s="267"/>
      <c r="AZ2" s="267"/>
      <c r="BA2" s="267"/>
      <c r="BB2" s="267"/>
      <c r="BC2" s="268"/>
      <c r="BD2" s="271"/>
      <c r="BE2" s="271"/>
      <c r="BF2" s="271"/>
      <c r="BG2" s="271"/>
      <c r="BH2" s="271"/>
      <c r="BI2" s="272"/>
      <c r="BJ2" s="309"/>
      <c r="BL2" s="230"/>
      <c r="BM2" s="230"/>
      <c r="BN2" s="230"/>
      <c r="BO2" s="230"/>
      <c r="BP2" s="230"/>
      <c r="BQ2" s="230"/>
      <c r="BR2" s="230"/>
      <c r="BS2" s="230"/>
      <c r="BT2" s="230"/>
      <c r="BU2" s="230"/>
      <c r="BV2" s="230"/>
      <c r="BW2" s="230"/>
      <c r="BX2" s="230"/>
      <c r="BY2" s="230"/>
      <c r="BZ2" s="228"/>
    </row>
    <row r="3" spans="1:78" ht="40.5" customHeight="1" thickTop="1" thickBot="1">
      <c r="A3" s="312"/>
      <c r="B3" s="315"/>
      <c r="C3" s="318"/>
      <c r="D3" s="321"/>
      <c r="E3" s="292" t="s">
        <v>19</v>
      </c>
      <c r="F3" s="238" t="s">
        <v>20</v>
      </c>
      <c r="G3" s="238" t="s">
        <v>21</v>
      </c>
      <c r="H3" s="290" t="s">
        <v>22</v>
      </c>
      <c r="I3" s="294" t="s">
        <v>19</v>
      </c>
      <c r="J3" s="238" t="s">
        <v>20</v>
      </c>
      <c r="K3" s="238" t="s">
        <v>21</v>
      </c>
      <c r="L3" s="290" t="s">
        <v>22</v>
      </c>
      <c r="M3" s="296" t="s">
        <v>19</v>
      </c>
      <c r="N3" s="240" t="s">
        <v>20</v>
      </c>
      <c r="O3" s="240" t="s">
        <v>21</v>
      </c>
      <c r="P3" s="298" t="s">
        <v>22</v>
      </c>
      <c r="Q3" s="294" t="s">
        <v>19</v>
      </c>
      <c r="R3" s="238" t="s">
        <v>20</v>
      </c>
      <c r="S3" s="238" t="s">
        <v>21</v>
      </c>
      <c r="T3" s="290" t="s">
        <v>22</v>
      </c>
      <c r="U3" s="296" t="s">
        <v>19</v>
      </c>
      <c r="V3" s="240" t="s">
        <v>20</v>
      </c>
      <c r="W3" s="240" t="s">
        <v>21</v>
      </c>
      <c r="X3" s="242" t="s">
        <v>22</v>
      </c>
      <c r="Y3" s="236" t="s">
        <v>19</v>
      </c>
      <c r="Z3" s="238" t="s">
        <v>20</v>
      </c>
      <c r="AA3" s="238" t="s">
        <v>21</v>
      </c>
      <c r="AB3" s="290" t="s">
        <v>22</v>
      </c>
      <c r="AC3" s="302" t="s">
        <v>19</v>
      </c>
      <c r="AD3" s="234" t="s">
        <v>20</v>
      </c>
      <c r="AE3" s="234" t="s">
        <v>21</v>
      </c>
      <c r="AF3" s="300" t="s">
        <v>22</v>
      </c>
      <c r="AG3" s="294" t="s">
        <v>19</v>
      </c>
      <c r="AH3" s="238" t="s">
        <v>20</v>
      </c>
      <c r="AI3" s="238" t="s">
        <v>21</v>
      </c>
      <c r="AJ3" s="290" t="s">
        <v>22</v>
      </c>
      <c r="AK3" s="294" t="s">
        <v>19</v>
      </c>
      <c r="AL3" s="238" t="s">
        <v>20</v>
      </c>
      <c r="AM3" s="238" t="s">
        <v>21</v>
      </c>
      <c r="AN3" s="290" t="s">
        <v>22</v>
      </c>
      <c r="AO3" s="296" t="s">
        <v>19</v>
      </c>
      <c r="AP3" s="240" t="s">
        <v>20</v>
      </c>
      <c r="AQ3" s="240" t="s">
        <v>21</v>
      </c>
      <c r="AR3" s="242" t="s">
        <v>22</v>
      </c>
      <c r="AS3" s="276"/>
      <c r="AT3" s="281"/>
      <c r="AU3" s="284"/>
      <c r="AV3" s="326" t="s">
        <v>0</v>
      </c>
      <c r="AW3" s="328" t="s">
        <v>4</v>
      </c>
      <c r="AX3" s="244" t="s">
        <v>11</v>
      </c>
      <c r="AY3" s="246" t="s">
        <v>0</v>
      </c>
      <c r="AZ3" s="258" t="s">
        <v>4</v>
      </c>
      <c r="BA3" s="260" t="s">
        <v>11</v>
      </c>
      <c r="BB3" s="252" t="s">
        <v>0</v>
      </c>
      <c r="BC3" s="254" t="s">
        <v>4</v>
      </c>
      <c r="BD3" s="256" t="s">
        <v>23</v>
      </c>
      <c r="BE3" s="278" t="s">
        <v>24</v>
      </c>
      <c r="BF3" s="278" t="s">
        <v>25</v>
      </c>
      <c r="BG3" s="278" t="s">
        <v>2</v>
      </c>
      <c r="BH3" s="248" t="s">
        <v>10</v>
      </c>
      <c r="BI3" s="250" t="s">
        <v>3</v>
      </c>
      <c r="BJ3" s="309"/>
      <c r="BL3" s="231" t="s">
        <v>32</v>
      </c>
      <c r="BM3" s="231"/>
      <c r="BN3" s="231"/>
      <c r="BO3" s="231"/>
      <c r="BP3" s="231"/>
      <c r="BQ3" s="231"/>
      <c r="BR3" s="231"/>
      <c r="BS3" s="231"/>
      <c r="BT3" s="231"/>
      <c r="BU3" s="231"/>
      <c r="BV3" s="231"/>
      <c r="BW3" s="231"/>
      <c r="BX3" s="232" t="s">
        <v>33</v>
      </c>
      <c r="BY3" s="233" t="s">
        <v>46</v>
      </c>
      <c r="BZ3" s="228"/>
    </row>
    <row r="4" spans="1:78" ht="45.75" customHeight="1" thickTop="1" thickBot="1">
      <c r="A4" s="312"/>
      <c r="B4" s="315"/>
      <c r="C4" s="318"/>
      <c r="D4" s="322"/>
      <c r="E4" s="293"/>
      <c r="F4" s="239"/>
      <c r="G4" s="239"/>
      <c r="H4" s="291"/>
      <c r="I4" s="295"/>
      <c r="J4" s="239"/>
      <c r="K4" s="239"/>
      <c r="L4" s="291"/>
      <c r="M4" s="297"/>
      <c r="N4" s="241"/>
      <c r="O4" s="241"/>
      <c r="P4" s="299"/>
      <c r="Q4" s="295"/>
      <c r="R4" s="239"/>
      <c r="S4" s="239"/>
      <c r="T4" s="291"/>
      <c r="U4" s="297"/>
      <c r="V4" s="241"/>
      <c r="W4" s="241"/>
      <c r="X4" s="243"/>
      <c r="Y4" s="237"/>
      <c r="Z4" s="239"/>
      <c r="AA4" s="239"/>
      <c r="AB4" s="291"/>
      <c r="AC4" s="303"/>
      <c r="AD4" s="235"/>
      <c r="AE4" s="235"/>
      <c r="AF4" s="301"/>
      <c r="AG4" s="295"/>
      <c r="AH4" s="239"/>
      <c r="AI4" s="239"/>
      <c r="AJ4" s="291"/>
      <c r="AK4" s="295"/>
      <c r="AL4" s="239"/>
      <c r="AM4" s="239"/>
      <c r="AN4" s="291"/>
      <c r="AO4" s="297"/>
      <c r="AP4" s="241"/>
      <c r="AQ4" s="241"/>
      <c r="AR4" s="243"/>
      <c r="AS4" s="277"/>
      <c r="AT4" s="282"/>
      <c r="AU4" s="285"/>
      <c r="AV4" s="327"/>
      <c r="AW4" s="329"/>
      <c r="AX4" s="245"/>
      <c r="AY4" s="247"/>
      <c r="AZ4" s="259"/>
      <c r="BA4" s="261"/>
      <c r="BB4" s="253"/>
      <c r="BC4" s="255"/>
      <c r="BD4" s="257" t="s">
        <v>23</v>
      </c>
      <c r="BE4" s="279" t="s">
        <v>24</v>
      </c>
      <c r="BF4" s="279" t="s">
        <v>25</v>
      </c>
      <c r="BG4" s="279" t="s">
        <v>2</v>
      </c>
      <c r="BH4" s="249"/>
      <c r="BI4" s="251" t="s">
        <v>3</v>
      </c>
      <c r="BJ4" s="309"/>
      <c r="BL4" s="216" t="s">
        <v>47</v>
      </c>
      <c r="BM4" s="216" t="s">
        <v>48</v>
      </c>
      <c r="BN4" s="216" t="s">
        <v>49</v>
      </c>
      <c r="BO4" s="216" t="s">
        <v>50</v>
      </c>
      <c r="BP4" s="216" t="s">
        <v>51</v>
      </c>
      <c r="BQ4" s="216" t="s">
        <v>52</v>
      </c>
      <c r="BR4" s="216" t="s">
        <v>53</v>
      </c>
      <c r="BS4" s="216" t="s">
        <v>54</v>
      </c>
      <c r="BT4" s="216" t="s">
        <v>55</v>
      </c>
      <c r="BU4" s="216" t="s">
        <v>56</v>
      </c>
      <c r="BV4" s="226" t="s">
        <v>30</v>
      </c>
      <c r="BW4" s="226" t="s">
        <v>31</v>
      </c>
      <c r="BX4" s="232"/>
      <c r="BY4" s="233"/>
      <c r="BZ4" s="228"/>
    </row>
    <row r="5" spans="1:78" ht="52.5" customHeight="1" thickTop="1" thickBot="1">
      <c r="A5" s="312"/>
      <c r="B5" s="315"/>
      <c r="C5" s="318"/>
      <c r="D5" s="1" t="s">
        <v>26</v>
      </c>
      <c r="E5" s="38">
        <v>20</v>
      </c>
      <c r="F5" s="2">
        <v>80</v>
      </c>
      <c r="G5" s="2">
        <v>100</v>
      </c>
      <c r="H5" s="3"/>
      <c r="I5" s="4">
        <v>20</v>
      </c>
      <c r="J5" s="2">
        <v>80</v>
      </c>
      <c r="K5" s="2">
        <v>100</v>
      </c>
      <c r="L5" s="3"/>
      <c r="M5" s="5">
        <v>20</v>
      </c>
      <c r="N5" s="6">
        <v>80</v>
      </c>
      <c r="O5" s="6">
        <v>100</v>
      </c>
      <c r="P5" s="7"/>
      <c r="Q5" s="4">
        <v>20</v>
      </c>
      <c r="R5" s="2">
        <v>80</v>
      </c>
      <c r="S5" s="2">
        <v>100</v>
      </c>
      <c r="T5" s="3"/>
      <c r="U5" s="5">
        <v>20</v>
      </c>
      <c r="V5" s="6">
        <v>80</v>
      </c>
      <c r="W5" s="6">
        <v>100</v>
      </c>
      <c r="X5" s="39"/>
      <c r="Y5" s="15">
        <v>20</v>
      </c>
      <c r="Z5" s="2">
        <v>80</v>
      </c>
      <c r="AA5" s="2">
        <v>100</v>
      </c>
      <c r="AB5" s="3"/>
      <c r="AC5" s="8">
        <v>20</v>
      </c>
      <c r="AD5" s="9">
        <v>80</v>
      </c>
      <c r="AE5" s="9">
        <v>100</v>
      </c>
      <c r="AF5" s="10"/>
      <c r="AG5" s="4">
        <v>20</v>
      </c>
      <c r="AH5" s="2">
        <v>80</v>
      </c>
      <c r="AI5" s="2">
        <v>100</v>
      </c>
      <c r="AJ5" s="3"/>
      <c r="AK5" s="4">
        <v>20</v>
      </c>
      <c r="AL5" s="2">
        <v>80</v>
      </c>
      <c r="AM5" s="2">
        <v>100</v>
      </c>
      <c r="AN5" s="3"/>
      <c r="AO5" s="5">
        <v>20</v>
      </c>
      <c r="AP5" s="6">
        <v>80</v>
      </c>
      <c r="AQ5" s="6">
        <v>100</v>
      </c>
      <c r="AR5" s="39"/>
      <c r="AS5" s="11">
        <v>1000</v>
      </c>
      <c r="AT5" s="12"/>
      <c r="AU5" s="13"/>
      <c r="AV5" s="4">
        <v>200</v>
      </c>
      <c r="AW5" s="125"/>
      <c r="AX5" s="15"/>
      <c r="AY5" s="6">
        <v>100</v>
      </c>
      <c r="AZ5" s="14"/>
      <c r="BA5" s="16"/>
      <c r="BB5" s="6">
        <v>100</v>
      </c>
      <c r="BC5" s="17"/>
      <c r="BD5" s="4">
        <v>1400</v>
      </c>
      <c r="BE5" s="2">
        <v>1400</v>
      </c>
      <c r="BF5" s="2">
        <v>1400</v>
      </c>
      <c r="BG5" s="2">
        <v>5200</v>
      </c>
      <c r="BH5" s="2"/>
      <c r="BI5" s="18"/>
      <c r="BJ5" s="309"/>
      <c r="BL5" s="216"/>
      <c r="BM5" s="216"/>
      <c r="BN5" s="216"/>
      <c r="BO5" s="216"/>
      <c r="BP5" s="216"/>
      <c r="BQ5" s="216"/>
      <c r="BR5" s="216"/>
      <c r="BS5" s="216"/>
      <c r="BT5" s="216"/>
      <c r="BU5" s="216"/>
      <c r="BV5" s="226"/>
      <c r="BW5" s="226"/>
      <c r="BX5" s="232"/>
      <c r="BY5" s="233"/>
      <c r="BZ5" s="228"/>
    </row>
    <row r="6" spans="1:78" ht="52.5" customHeight="1" thickTop="1" thickBot="1">
      <c r="A6" s="313"/>
      <c r="B6" s="316"/>
      <c r="C6" s="319"/>
      <c r="D6" s="19" t="s">
        <v>27</v>
      </c>
      <c r="E6" s="40"/>
      <c r="F6" s="20"/>
      <c r="G6" s="20">
        <v>50</v>
      </c>
      <c r="H6" s="21">
        <v>0</v>
      </c>
      <c r="I6" s="22"/>
      <c r="J6" s="20"/>
      <c r="K6" s="20">
        <v>50</v>
      </c>
      <c r="L6" s="21">
        <v>0</v>
      </c>
      <c r="M6" s="23"/>
      <c r="N6" s="24"/>
      <c r="O6" s="24">
        <v>50</v>
      </c>
      <c r="P6" s="25">
        <v>0</v>
      </c>
      <c r="Q6" s="22"/>
      <c r="R6" s="20"/>
      <c r="S6" s="20">
        <v>50</v>
      </c>
      <c r="T6" s="21">
        <v>0</v>
      </c>
      <c r="U6" s="23"/>
      <c r="V6" s="24"/>
      <c r="W6" s="24">
        <v>50</v>
      </c>
      <c r="X6" s="41">
        <v>0</v>
      </c>
      <c r="Y6" s="109"/>
      <c r="Z6" s="20"/>
      <c r="AA6" s="20">
        <v>50</v>
      </c>
      <c r="AB6" s="21">
        <v>0</v>
      </c>
      <c r="AC6" s="26"/>
      <c r="AD6" s="27"/>
      <c r="AE6" s="27">
        <v>50</v>
      </c>
      <c r="AF6" s="28">
        <v>0</v>
      </c>
      <c r="AG6" s="22"/>
      <c r="AH6" s="20"/>
      <c r="AI6" s="20">
        <v>50</v>
      </c>
      <c r="AJ6" s="21">
        <v>0</v>
      </c>
      <c r="AK6" s="22"/>
      <c r="AL6" s="29"/>
      <c r="AM6" s="20">
        <v>50</v>
      </c>
      <c r="AN6" s="21">
        <v>0</v>
      </c>
      <c r="AO6" s="23"/>
      <c r="AP6" s="24"/>
      <c r="AQ6" s="24">
        <v>50</v>
      </c>
      <c r="AR6" s="41">
        <v>0</v>
      </c>
      <c r="AS6" s="30">
        <v>500</v>
      </c>
      <c r="AT6" s="31" t="s">
        <v>1</v>
      </c>
      <c r="AU6" s="32">
        <v>0</v>
      </c>
      <c r="AV6" s="22">
        <v>100</v>
      </c>
      <c r="AW6" s="126">
        <v>0</v>
      </c>
      <c r="AX6" s="33"/>
      <c r="AY6" s="24">
        <v>50</v>
      </c>
      <c r="AZ6" s="34">
        <v>0</v>
      </c>
      <c r="BA6" s="35"/>
      <c r="BB6" s="24">
        <v>50</v>
      </c>
      <c r="BC6" s="36">
        <v>0</v>
      </c>
      <c r="BD6" s="22"/>
      <c r="BE6" s="20"/>
      <c r="BF6" s="20"/>
      <c r="BG6" s="20">
        <v>2600</v>
      </c>
      <c r="BH6" s="37" t="s">
        <v>1</v>
      </c>
      <c r="BI6" s="21">
        <v>0</v>
      </c>
      <c r="BJ6" s="310"/>
      <c r="BL6" s="216"/>
      <c r="BM6" s="216"/>
      <c r="BN6" s="216"/>
      <c r="BO6" s="216"/>
      <c r="BP6" s="216"/>
      <c r="BQ6" s="216"/>
      <c r="BR6" s="216"/>
      <c r="BS6" s="216"/>
      <c r="BT6" s="216"/>
      <c r="BU6" s="216"/>
      <c r="BV6" s="226"/>
      <c r="BW6" s="226"/>
      <c r="BX6" s="232"/>
      <c r="BY6" s="233"/>
      <c r="BZ6" s="229"/>
    </row>
    <row r="7" spans="1:78" ht="51" customHeight="1" thickTop="1" thickBot="1">
      <c r="A7" s="44"/>
      <c r="B7" s="45"/>
      <c r="C7" s="46"/>
      <c r="D7" s="47"/>
      <c r="E7" s="112"/>
      <c r="F7" s="113"/>
      <c r="G7" s="113"/>
      <c r="H7" s="114"/>
      <c r="I7" s="115"/>
      <c r="J7" s="113"/>
      <c r="K7" s="113"/>
      <c r="L7" s="114"/>
      <c r="M7" s="116"/>
      <c r="N7" s="117"/>
      <c r="O7" s="117"/>
      <c r="P7" s="118"/>
      <c r="Q7" s="115"/>
      <c r="R7" s="113"/>
      <c r="S7" s="113"/>
      <c r="T7" s="114"/>
      <c r="U7" s="116"/>
      <c r="V7" s="117"/>
      <c r="W7" s="117"/>
      <c r="X7" s="119"/>
      <c r="Y7" s="62"/>
      <c r="Z7" s="48"/>
      <c r="AA7" s="48"/>
      <c r="AB7" s="49"/>
      <c r="AC7" s="53"/>
      <c r="AD7" s="54"/>
      <c r="AE7" s="54"/>
      <c r="AF7" s="55"/>
      <c r="AG7" s="50"/>
      <c r="AH7" s="48"/>
      <c r="AI7" s="48"/>
      <c r="AJ7" s="49"/>
      <c r="AK7" s="50"/>
      <c r="AL7" s="56"/>
      <c r="AM7" s="48"/>
      <c r="AN7" s="49"/>
      <c r="AO7" s="51"/>
      <c r="AP7" s="52"/>
      <c r="AQ7" s="52"/>
      <c r="AR7" s="57"/>
      <c r="AS7" s="58"/>
      <c r="AT7" s="59"/>
      <c r="AU7" s="60"/>
      <c r="AV7" s="50"/>
      <c r="AW7" s="127"/>
      <c r="AX7" s="62"/>
      <c r="AY7" s="63"/>
      <c r="AZ7" s="61"/>
      <c r="BA7" s="64"/>
      <c r="BB7" s="65"/>
      <c r="BC7" s="55"/>
      <c r="BD7" s="50"/>
      <c r="BE7" s="48"/>
      <c r="BF7" s="48"/>
      <c r="BG7" s="48"/>
      <c r="BH7" s="66"/>
      <c r="BI7" s="49"/>
      <c r="BJ7" s="67"/>
      <c r="BL7" s="43"/>
      <c r="BM7" s="42"/>
      <c r="BN7" s="42"/>
      <c r="BO7" s="42"/>
      <c r="BP7" s="42"/>
      <c r="BQ7" s="42"/>
      <c r="BR7" s="42"/>
      <c r="BS7" s="42"/>
      <c r="BT7" s="42"/>
      <c r="BU7" s="42"/>
      <c r="BV7" s="42"/>
      <c r="BW7" s="42"/>
      <c r="BX7" s="42"/>
      <c r="BY7" s="42"/>
      <c r="BZ7" s="42"/>
    </row>
    <row r="8" spans="1:78" ht="87.95" customHeight="1" thickTop="1" thickBot="1">
      <c r="A8" s="85">
        <v>1</v>
      </c>
      <c r="B8" s="87" t="s">
        <v>36</v>
      </c>
      <c r="C8" s="86"/>
      <c r="D8" s="68"/>
      <c r="E8" s="110">
        <v>18</v>
      </c>
      <c r="F8" s="111">
        <v>50</v>
      </c>
      <c r="G8" s="80">
        <f>IF(AND('الشيت الرئيسي '!BX8&lt;=5,AND('الشيت الرئيسي '!G8&gt;=44,'الشيت الرئيسي '!G8&lt;=49)),VLOOKUP('الشيت الرئيسي '!G8,'درجات الرأفة'!$B$3:$E$15,3,0),'الشيت الرئيسي '!G8)</f>
        <v>68</v>
      </c>
      <c r="H8" s="81" t="str">
        <f>IF(AND('الشيت الرئيسي '!BX8&lt;=5,AND('الشيت الرئيسي '!G8&gt;=44,'الشيت الرئيسي '!G8&lt;=49)),VLOOKUP('الشيت الرئيسي '!G8,'درجات الرأفة'!$B$3:$E$15,4,0),'الشيت الرئيسي '!H8)</f>
        <v>ج</v>
      </c>
      <c r="I8" s="110">
        <v>18</v>
      </c>
      <c r="J8" s="111">
        <v>66</v>
      </c>
      <c r="K8" s="80">
        <f>IF(AND('الشيت الرئيسي '!BX8&lt;=5,AND('الشيت الرئيسي '!K8&gt;=44,'الشيت الرئيسي '!K8&lt;=49)),VLOOKUP('الشيت الرئيسي '!K8,'درجات الرأفة'!$B$3:$E$15,3,0),'الشيت الرئيسي '!K8)</f>
        <v>84</v>
      </c>
      <c r="L8" s="81" t="str">
        <f>IF(AND('الشيت الرئيسي '!BX8&lt;=5,AND('الشيت الرئيسي '!K8&gt;=44,'الشيت الرئيسي '!K8&lt;=49)),VLOOKUP('الشيت الرئيسي '!K8,'درجات الرأفة'!$B$3:$E$15,4,0),'الشيت الرئيسي '!L8)</f>
        <v>ج.ج</v>
      </c>
      <c r="M8" s="110">
        <v>18</v>
      </c>
      <c r="N8" s="111">
        <v>33</v>
      </c>
      <c r="O8" s="80">
        <f>IF(AND('الشيت الرئيسي '!BX8&lt;=5,AND('الشيت الرئيسي '!O8&gt;=44,'الشيت الرئيسي '!O8&lt;=49)),VLOOKUP('الشيت الرئيسي '!O8,'درجات الرأفة'!$B$3:$E$15,3,0),'الشيت الرئيسي '!O8)</f>
        <v>51</v>
      </c>
      <c r="P8" s="81" t="str">
        <f>IF(AND('الشيت الرئيسي '!BX8&lt;=5,AND('الشيت الرئيسي '!O8&gt;=44,'الشيت الرئيسي '!O8&lt;=49)),VLOOKUP('الشيت الرئيسي '!O8,'درجات الرأفة'!$B$3:$E$15,4,0),'الشيت الرئيسي '!P8)</f>
        <v>ل</v>
      </c>
      <c r="Q8" s="110">
        <v>18</v>
      </c>
      <c r="R8" s="111">
        <v>44</v>
      </c>
      <c r="S8" s="80">
        <f>IF(AND('الشيت الرئيسي '!BX8&lt;=5,AND('الشيت الرئيسي '!S8&gt;=44,'الشيت الرئيسي '!S8&lt;=49)),VLOOKUP('الشيت الرئيسي '!S8,'درجات الرأفة'!$B$3:$E$15,3,0),'الشيت الرئيسي '!S8)</f>
        <v>62</v>
      </c>
      <c r="T8" s="81" t="str">
        <f>IF(AND('الشيت الرئيسي '!BX8&lt;=5,AND('الشيت الرئيسي '!S8&gt;=44,'الشيت الرئيسي '!S8&lt;=49)),VLOOKUP('الشيت الرئيسي '!S8,'درجات الرأفة'!$B$3:$E$15,4,0),'الشيت الرئيسي '!T8)</f>
        <v>ل</v>
      </c>
      <c r="U8" s="110">
        <v>18</v>
      </c>
      <c r="V8" s="111">
        <v>50</v>
      </c>
      <c r="W8" s="80">
        <f>IF(AND('الشيت الرئيسي '!BX8&lt;=5,AND('الشيت الرئيسي '!W8&gt;=44,'الشيت الرئيسي '!W8&lt;=49)),VLOOKUP('الشيت الرئيسي '!W8,'درجات الرأفة'!$B$3:$E$15,3,0),'الشيت الرئيسي '!W8)</f>
        <v>68</v>
      </c>
      <c r="X8" s="81" t="str">
        <f>IF(AND('الشيت الرئيسي '!BX8&lt;=5,AND('الشيت الرئيسي '!W8&gt;=44,'الشيت الرئيسي '!W8&lt;=49)),VLOOKUP('الشيت الرئيسي '!W8,'درجات الرأفة'!$B$3:$E$15,4,0),'الشيت الرئيسي '!X8)</f>
        <v>ج</v>
      </c>
      <c r="Y8" s="110">
        <v>18</v>
      </c>
      <c r="Z8" s="111">
        <v>66</v>
      </c>
      <c r="AA8" s="80">
        <f>IF(AND('الشيت الرئيسي '!BX8&lt;=5,AND('الشيت الرئيسي '!AA8&gt;=44,'الشيت الرئيسي '!AA8&lt;=49)),VLOOKUP('الشيت الرئيسي '!AA8,'درجات الرأفة'!$B$3:$E$15,3,0),'الشيت الرئيسي '!AA8)</f>
        <v>84</v>
      </c>
      <c r="AB8" s="81" t="str">
        <f>IF(AND('الشيت الرئيسي '!BX8&lt;=5,AND('الشيت الرئيسي '!AA8&gt;=44,'الشيت الرئيسي '!AA8&lt;=49)),VLOOKUP('الشيت الرئيسي '!AA8,'درجات الرأفة'!$B$3:$E$15,4,0),'الشيت الرئيسي '!AB8)</f>
        <v>ج.ج</v>
      </c>
      <c r="AC8" s="110">
        <v>18</v>
      </c>
      <c r="AD8" s="111">
        <v>44</v>
      </c>
      <c r="AE8" s="80">
        <f>IF(AND('الشيت الرئيسي '!BX8&lt;=5,AND('الشيت الرئيسي '!AE8&gt;=44,'الشيت الرئيسي '!AE8&lt;=49)),VLOOKUP('الشيت الرئيسي '!AE8,'درجات الرأفة'!$B$3:$E$15,3,0),'الشيت الرئيسي '!AE8)</f>
        <v>62</v>
      </c>
      <c r="AF8" s="81" t="str">
        <f>IF(AND('الشيت الرئيسي '!BX8&lt;=5,AND('الشيت الرئيسي '!AE8&gt;=44,'الشيت الرئيسي '!AE8&lt;=49)),VLOOKUP('الشيت الرئيسي '!AE8,'درجات الرأفة'!$B$3:$E$15,4,0),'الشيت الرئيسي '!AF8)</f>
        <v>ل</v>
      </c>
      <c r="AG8" s="110">
        <v>18</v>
      </c>
      <c r="AH8" s="111">
        <v>50</v>
      </c>
      <c r="AI8" s="80">
        <f>IF(AND('الشيت الرئيسي '!BX8&lt;=5,AND('الشيت الرئيسي '!AI8&gt;=44,'الشيت الرئيسي '!AI8&lt;=49)),VLOOKUP('الشيت الرئيسي '!AI8,'درجات الرأفة'!$B$3:$E$15,3,0),'الشيت الرئيسي '!AI8)</f>
        <v>68</v>
      </c>
      <c r="AJ8" s="81" t="str">
        <f>IF(AND('الشيت الرئيسي '!BX8&lt;=5,AND('الشيت الرئيسي '!AI8&gt;=44,'الشيت الرئيسي '!AI8&lt;=49)),VLOOKUP('الشيت الرئيسي '!AI8,'درجات الرأفة'!$B$3:$E$15,4,0),'الشيت الرئيسي '!AJ8)</f>
        <v>ج</v>
      </c>
      <c r="AK8" s="110">
        <v>18</v>
      </c>
      <c r="AL8" s="111">
        <v>66</v>
      </c>
      <c r="AM8" s="80">
        <f>IF(AND('الشيت الرئيسي '!BX8&lt;=5,AND('الشيت الرئيسي '!AM8&gt;=44,'الشيت الرئيسي '!AM8&lt;=49)),VLOOKUP('الشيت الرئيسي '!AM8,'درجات الرأفة'!$B$3:$E$15,3,0),'الشيت الرئيسي '!AM8)</f>
        <v>84</v>
      </c>
      <c r="AN8" s="81" t="str">
        <f>IF(AND('الشيت الرئيسي '!BX8&lt;=5,AND('الشيت الرئيسي '!AM8&gt;=44,'الشيت الرئيسي '!AM8&lt;=49)),VLOOKUP('الشيت الرئيسي '!AM8,'درجات الرأفة'!$B$3:$E$15,4,0),'الشيت الرئيسي '!AN8)</f>
        <v>ج.ج</v>
      </c>
      <c r="AO8" s="110">
        <v>18</v>
      </c>
      <c r="AP8" s="111">
        <v>44</v>
      </c>
      <c r="AQ8" s="80">
        <f>IF(AND('الشيت الرئيسي '!BX8&lt;=5,AND('الشيت الرئيسي '!AQ8&gt;=44,'الشيت الرئيسي '!AQ8&lt;=49)),VLOOKUP('الشيت الرئيسي '!AQ8,'درجات الرأفة'!$B$3:$E$15,3,0),'الشيت الرئيسي '!AQ8)</f>
        <v>62</v>
      </c>
      <c r="AR8" s="81" t="str">
        <f>IF(AND('الشيت الرئيسي '!BX8&lt;=5,AND('الشيت الرئيسي '!AQ8&gt;=44,'الشيت الرئيسي '!AQ8&lt;=49)),VLOOKUP('الشيت الرئيسي '!AQ8,'درجات الرأفة'!$B$3:$E$15,4,0),'الشيت الرئيسي '!AR8)</f>
        <v>ل</v>
      </c>
      <c r="AS8" s="70">
        <f t="shared" ref="AS8:AS12" si="0">IF(BZ8&lt;&gt;0,"",SUM(G8,K8,O8,S8,W8,AA8,AE8,AI8,AM8,AQ8))</f>
        <v>693</v>
      </c>
      <c r="AT8" s="71">
        <f>IF(AS8="","",(AS8/1000)*100)</f>
        <v>69.3</v>
      </c>
      <c r="AU8" s="72" t="str">
        <f t="shared" ref="AU8:AU12" si="1">IF(AND(G8="غ",K8="غ",O8="غ",S8="غ",W8="غ",AA8="غ",AE8="غ",AI8="غ",AQ8="غ",AM8="غ"),"غائب",IF(BZ8=1,"مادة",IF(BZ8=2,"مادتين",IF(BZ8&gt;2,"راسب",IF(AT8="","",IF(AT8&lt;65,"مقبول",IF(AT8&lt;75,"جيد",IF(AT8&lt;85,"جيد جداً","ممتاز"))))))))</f>
        <v>جيد</v>
      </c>
      <c r="AV8" s="73"/>
      <c r="AW8" s="128" t="str">
        <f>IF(AV8="","",IF(AV8="غ","غ",IF(OR(AV8="صفر",AV8&lt;60),"ض.ج",IF(AV8&lt;100,"ض",IF(AV8&lt;130,"ل",IF(AV8&lt;150,"ج",IF(AV8&lt;170,"ج.ج","م")))))))</f>
        <v/>
      </c>
      <c r="AX8" s="155" t="s">
        <v>57</v>
      </c>
      <c r="AY8" s="156" t="str">
        <f>IF(AND('الشيت الرئيسي '!BX8&lt;=5,AND('الشيت الرئيسي '!AY8&gt;=44,'الشيت الرئيسي '!AY8&lt;=49)),VLOOKUP('الشيت الرئيسي '!AY8,'درجات الرأفة'!$B$3:$E$15,3,0),'الشيت الرئيسي '!AY8)</f>
        <v>50
45</v>
      </c>
      <c r="AZ8" s="157" t="str">
        <f>IF(AND('الشيت الرئيسي '!BX8&lt;=5,AND('الشيت الرئيسي '!AY8&gt;=44,'الشيت الرئيسي '!AY8&lt;=49)),VLOOKUP('الشيت الرئيسي '!AY8,'درجات الرأفة'!$B$3:$E$15,4,0),'الشيت الرئيسي '!AZ8)</f>
        <v>ل
ض</v>
      </c>
      <c r="BA8" s="105"/>
      <c r="BB8" s="103"/>
      <c r="BC8" s="104" t="str">
        <f>IF(BB8="","",IF(BB8="غ","غ",IF(OR(BB8="صفر",BB8&lt;30),"ر.ت",IF(BB8&lt;50,"ض",IF(BB8&lt;65,"ل",IF(BB8&lt;75,"ج",IF(BB8&lt;85,"ج.ج","م")))))))</f>
        <v/>
      </c>
      <c r="BD8" s="75"/>
      <c r="BE8" s="76"/>
      <c r="BF8" s="76"/>
      <c r="BG8" s="69" t="str">
        <f t="shared" ref="BG8:BG12" si="2">IF(OR(AS8="",BD8="",BE8="",BF8=""),"",SUM(BD8,BE8,BF8,AS8))</f>
        <v/>
      </c>
      <c r="BH8" s="121" t="str">
        <f>IF(BG8="","",(BG8/5200)*100)</f>
        <v/>
      </c>
      <c r="BI8" s="122" t="str">
        <f>IF(BH8="","",(IF(BH8&lt;65,"مقبول",IF(BH8&lt;75,"جيد",IF(BH8&lt;85,"جيد جداً","ممتاز")))))</f>
        <v/>
      </c>
      <c r="BJ8" s="96"/>
      <c r="BL8" s="129" t="str">
        <f>IF(OR(H8="ر.ت",H8="ض.ج",H8="ض",H8="غ",H8="غش",H8="شغب",H8="عذر",H8="حرمان",H8="وقف",H8="طبي"),$BL$4,"")</f>
        <v/>
      </c>
      <c r="BM8" s="129" t="str">
        <f>IF(OR(L8="ر.ت",L8="ض.ج",L8="ض",L8="غ",L8="غش",L8="شغب",L8="عذر",L8="حرمان",L8="وقف",L8="طبي"),$BM$4,"")</f>
        <v/>
      </c>
      <c r="BN8" s="129" t="str">
        <f>IF(OR(P8="ر.ت",P8="ض.ج",P8="ض",P8="غ",P8="غش",P8="شغب",P8="عذر",P8="وقف",P8="حرمان",P8="طبي"),$BN$4,"")</f>
        <v/>
      </c>
      <c r="BO8" s="129" t="str">
        <f>IF(OR(T8="ر.ت",T8="ض.ج",T8="ض",T8="غ",T8="غش",T8="شغب",T8="عذر",T8="حرمان",T8="طبي",T8="وقف"),$BO$4,"")</f>
        <v/>
      </c>
      <c r="BP8" s="129" t="str">
        <f>IF(OR(X8="ر.ت",X8="ض.ج",X8="ض",X8="غ",X8="غش",X8="شغب",X8="عذر",X8="طبي",X8="حرمان",X8="وقف"),$BP$4,"")</f>
        <v/>
      </c>
      <c r="BQ8" s="129" t="str">
        <f>IF(OR(AB8="ر.ت",AB8="ض.ج",AB8="ض",AB8="غ",AB8="غش",AB8="شغب",AB8="عذر",AB8="حرمان",AB8="طبي",AB8="وقف"),$BQ$4,"")</f>
        <v/>
      </c>
      <c r="BR8" s="129" t="str">
        <f>IF(OR(AF8="ر.ت",AF8="ض.ج",AF8="ض",AF8="غ",AF8="غش",AF8="شغب",AF8="عذر",AF8="حرمان",AF8="طبي",AF8="وقف"),$BR$4,"")</f>
        <v/>
      </c>
      <c r="BS8" s="129" t="str">
        <f>IF(OR(AJ8="ر.ت",AJ8="ض.ج",AJ8="ض",AJ8="غ",AJ8="غش",AJ8="شغب",AJ8="عذر",AJ8="حرمان",AJ8="طبي",AJ8="وقف"),$BS$4,"")</f>
        <v/>
      </c>
      <c r="BT8" s="129" t="str">
        <f>IF(OR(AN8="ر.ت",AN8="ض.ج",AN8="ض",AN8="غ",AN8="غش",AN8="شغب",AN8="عذر",AN8="حرمان",AN8="طبي",AN8="وقف"),$BT$4,"")</f>
        <v/>
      </c>
      <c r="BU8" s="129" t="str">
        <f>IF(OR(AR8="ر.ت",AR8="ض.ج",AR8="ض",AR8="غ",AR8="غش",AR8="شغب",AR8="عذر",AR8="حرمان",AR8="طبي",AR8="وقف"),$BU$4,"")</f>
        <v/>
      </c>
      <c r="BV8" s="129" t="str">
        <f t="shared" ref="BV8:BV12" si="3">IF(OR(AZ8="ر.ت",AZ8="ض.ج",AZ8="ض",AZ8="غ",AZ8="غش",AZ8="شغب",AZ8="عذر",AZ8="حرمان",AZ8="وقف"),AX8,"")</f>
        <v/>
      </c>
      <c r="BW8" s="129" t="str">
        <f t="shared" ref="BW8:BW12" si="4">IF(OR(BC8="ر.ت",BC8="ض.ج",BC8="ض",BC8="غ",BC8="غش",BC8="شغب",BC8="عذر",BC8="حرمان",BC8="وقف"),BA8,"")</f>
        <v/>
      </c>
      <c r="BX8" s="77">
        <f>COUNTIF(BL8:BW8,"&gt;""")</f>
        <v>0</v>
      </c>
      <c r="BY8" s="78" t="str">
        <f t="shared" ref="BY8:BY12" si="5">IF(OR(AW8="ض.ج",AW8="ض",AW8="غ",AW8="وقف",AW8="عذر"),3,"")</f>
        <v/>
      </c>
      <c r="BZ8" s="79">
        <f t="shared" ref="BZ8:BZ12" si="6">SUM(BX8:BY8)</f>
        <v>0</v>
      </c>
    </row>
    <row r="9" spans="1:78" ht="87.95" customHeight="1" thickTop="1" thickBot="1">
      <c r="A9" s="85">
        <v>2</v>
      </c>
      <c r="B9" s="87" t="s">
        <v>37</v>
      </c>
      <c r="C9" s="86"/>
      <c r="D9" s="68"/>
      <c r="E9" s="110">
        <v>18</v>
      </c>
      <c r="F9" s="108">
        <v>15</v>
      </c>
      <c r="G9" s="80">
        <f>IF(AND('الشيت الرئيسي '!BX9&lt;=5,AND('الشيت الرئيسي '!G9&gt;=44,'الشيت الرئيسي '!G9&lt;=49)),VLOOKUP('الشيت الرئيسي '!G9,'درجات الرأفة'!$B$3:$E$15,3,0),'الشيت الرئيسي '!G9)</f>
        <v>33</v>
      </c>
      <c r="H9" s="81" t="str">
        <f>IF(AND('الشيت الرئيسي '!BX9&lt;=5,AND('الشيت الرئيسي '!G9&gt;=44,'الشيت الرئيسي '!G9&lt;=49)),VLOOKUP('الشيت الرئيسي '!G9,'درجات الرأفة'!$B$3:$E$15,4,0),'الشيت الرئيسي '!H9)</f>
        <v>ر.ت</v>
      </c>
      <c r="I9" s="110">
        <v>18</v>
      </c>
      <c r="J9" s="108">
        <v>15</v>
      </c>
      <c r="K9" s="80">
        <f>IF(AND('الشيت الرئيسي '!BX9&lt;=5,AND('الشيت الرئيسي '!K9&gt;=44,'الشيت الرئيسي '!K9&lt;=49)),VLOOKUP('الشيت الرئيسي '!K9,'درجات الرأفة'!$B$3:$E$15,3,0),'الشيت الرئيسي '!K9)</f>
        <v>33</v>
      </c>
      <c r="L9" s="81" t="str">
        <f>IF(AND('الشيت الرئيسي '!BX9&lt;=5,AND('الشيت الرئيسي '!K9&gt;=44,'الشيت الرئيسي '!K9&lt;=49)),VLOOKUP('الشيت الرئيسي '!K9,'درجات الرأفة'!$B$3:$E$15,4,0),'الشيت الرئيسي '!L9)</f>
        <v>ر.ت</v>
      </c>
      <c r="M9" s="110">
        <v>18</v>
      </c>
      <c r="N9" s="111">
        <v>33</v>
      </c>
      <c r="O9" s="80">
        <f>IF(AND('الشيت الرئيسي '!BX9&lt;=5,AND('الشيت الرئيسي '!O9&gt;=44,'الشيت الرئيسي '!O9&lt;=49)),VLOOKUP('الشيت الرئيسي '!O9,'درجات الرأفة'!$B$3:$E$15,3,0),'الشيت الرئيسي '!O9)</f>
        <v>51</v>
      </c>
      <c r="P9" s="81" t="str">
        <f>IF(AND('الشيت الرئيسي '!BX9&lt;=5,AND('الشيت الرئيسي '!O9&gt;=44,'الشيت الرئيسي '!O9&lt;=49)),VLOOKUP('الشيت الرئيسي '!O9,'درجات الرأفة'!$B$3:$E$15,4,0),'الشيت الرئيسي '!P9)</f>
        <v>ل</v>
      </c>
      <c r="Q9" s="110">
        <v>18</v>
      </c>
      <c r="R9" s="111">
        <v>44</v>
      </c>
      <c r="S9" s="80">
        <f>IF(AND('الشيت الرئيسي '!BX9&lt;=5,AND('الشيت الرئيسي '!S9&gt;=44,'الشيت الرئيسي '!S9&lt;=49)),VLOOKUP('الشيت الرئيسي '!S9,'درجات الرأفة'!$B$3:$E$15,3,0),'الشيت الرئيسي '!S9)</f>
        <v>62</v>
      </c>
      <c r="T9" s="81" t="str">
        <f>IF(AND('الشيت الرئيسي '!BX9&lt;=5,AND('الشيت الرئيسي '!S9&gt;=44,'الشيت الرئيسي '!S9&lt;=49)),VLOOKUP('الشيت الرئيسي '!S9,'درجات الرأفة'!$B$3:$E$15,4,0),'الشيت الرئيسي '!T9)</f>
        <v>ل</v>
      </c>
      <c r="U9" s="110">
        <v>18</v>
      </c>
      <c r="V9" s="111">
        <v>50</v>
      </c>
      <c r="W9" s="80">
        <f>IF(AND('الشيت الرئيسي '!BX9&lt;=5,AND('الشيت الرئيسي '!W9&gt;=44,'الشيت الرئيسي '!W9&lt;=49)),VLOOKUP('الشيت الرئيسي '!W9,'درجات الرأفة'!$B$3:$E$15,3,0),'الشيت الرئيسي '!W9)</f>
        <v>68</v>
      </c>
      <c r="X9" s="81" t="str">
        <f>IF(AND('الشيت الرئيسي '!BX9&lt;=5,AND('الشيت الرئيسي '!W9&gt;=44,'الشيت الرئيسي '!W9&lt;=49)),VLOOKUP('الشيت الرئيسي '!W9,'درجات الرأفة'!$B$3:$E$15,4,0),'الشيت الرئيسي '!X9)</f>
        <v>ج</v>
      </c>
      <c r="Y9" s="110">
        <v>18</v>
      </c>
      <c r="Z9" s="111">
        <v>66</v>
      </c>
      <c r="AA9" s="80">
        <f>IF(AND('الشيت الرئيسي '!BX9&lt;=5,AND('الشيت الرئيسي '!AA9&gt;=44,'الشيت الرئيسي '!AA9&lt;=49)),VLOOKUP('الشيت الرئيسي '!AA9,'درجات الرأفة'!$B$3:$E$15,3,0),'الشيت الرئيسي '!AA9)</f>
        <v>84</v>
      </c>
      <c r="AB9" s="81" t="str">
        <f>IF(AND('الشيت الرئيسي '!BX9&lt;=5,AND('الشيت الرئيسي '!AA9&gt;=44,'الشيت الرئيسي '!AA9&lt;=49)),VLOOKUP('الشيت الرئيسي '!AA9,'درجات الرأفة'!$B$3:$E$15,4,0),'الشيت الرئيسي '!AB9)</f>
        <v>ج.ج</v>
      </c>
      <c r="AC9" s="151">
        <v>19</v>
      </c>
      <c r="AD9" s="152">
        <v>28</v>
      </c>
      <c r="AE9" s="153" t="str">
        <f>IF(AND('الشيت الرئيسي '!BX9&lt;=5,AND('الشيت الرئيسي '!AE9&gt;=44,'الشيت الرئيسي '!AE9&lt;=49)),VLOOKUP('الشيت الرئيسي '!AE9,'درجات الرأفة'!$B$3:$E$15,3,0),'الشيت الرئيسي '!AE9)</f>
        <v>50
47</v>
      </c>
      <c r="AF9" s="154" t="str">
        <f>IF(AND('الشيت الرئيسي '!BX9&lt;=5,AND('الشيت الرئيسي '!AE9&gt;=44,'الشيت الرئيسي '!AE9&lt;=49)),VLOOKUP('الشيت الرئيسي '!AE9,'درجات الرأفة'!$B$3:$E$15,4,0),'الشيت الرئيسي '!AF9)</f>
        <v>ل
ض</v>
      </c>
      <c r="AG9" s="110">
        <v>18</v>
      </c>
      <c r="AH9" s="111">
        <v>50</v>
      </c>
      <c r="AI9" s="80">
        <f>IF(AND('الشيت الرئيسي '!BX9&lt;=5,AND('الشيت الرئيسي '!AI9&gt;=44,'الشيت الرئيسي '!AI9&lt;=49)),VLOOKUP('الشيت الرئيسي '!AI9,'درجات الرأفة'!$B$3:$E$15,3,0),'الشيت الرئيسي '!AI9)</f>
        <v>68</v>
      </c>
      <c r="AJ9" s="81" t="str">
        <f>IF(AND('الشيت الرئيسي '!BX9&lt;=5,AND('الشيت الرئيسي '!AI9&gt;=44,'الشيت الرئيسي '!AI9&lt;=49)),VLOOKUP('الشيت الرئيسي '!AI9,'درجات الرأفة'!$B$3:$E$15,4,0),'الشيت الرئيسي '!AJ9)</f>
        <v>ج</v>
      </c>
      <c r="AK9" s="110">
        <v>18</v>
      </c>
      <c r="AL9" s="111">
        <v>66</v>
      </c>
      <c r="AM9" s="80">
        <f>IF(AND('الشيت الرئيسي '!BX9&lt;=5,AND('الشيت الرئيسي '!AM9&gt;=44,'الشيت الرئيسي '!AM9&lt;=49)),VLOOKUP('الشيت الرئيسي '!AM9,'درجات الرأفة'!$B$3:$E$15,3,0),'الشيت الرئيسي '!AM9)</f>
        <v>84</v>
      </c>
      <c r="AN9" s="81" t="str">
        <f>IF(AND('الشيت الرئيسي '!BX9&lt;=5,AND('الشيت الرئيسي '!AM9&gt;=44,'الشيت الرئيسي '!AM9&lt;=49)),VLOOKUP('الشيت الرئيسي '!AM9,'درجات الرأفة'!$B$3:$E$15,4,0),'الشيت الرئيسي '!AN9)</f>
        <v>ج.ج</v>
      </c>
      <c r="AO9" s="110">
        <v>18</v>
      </c>
      <c r="AP9" s="111">
        <v>44</v>
      </c>
      <c r="AQ9" s="80">
        <f>IF(AND('الشيت الرئيسي '!BX9&lt;=5,AND('الشيت الرئيسي '!AQ9&gt;=44,'الشيت الرئيسي '!AQ9&lt;=49)),VLOOKUP('الشيت الرئيسي '!AQ9,'درجات الرأفة'!$B$3:$E$15,3,0),'الشيت الرئيسي '!AQ9)</f>
        <v>62</v>
      </c>
      <c r="AR9" s="81" t="str">
        <f>IF(AND('الشيت الرئيسي '!BX9&lt;=5,AND('الشيت الرئيسي '!AQ9&gt;=44,'الشيت الرئيسي '!AQ9&lt;=49)),VLOOKUP('الشيت الرئيسي '!AQ9,'درجات الرأفة'!$B$3:$E$15,4,0),'الشيت الرئيسي '!AR9)</f>
        <v>ل</v>
      </c>
      <c r="AS9" s="70" t="str">
        <f t="shared" si="0"/>
        <v/>
      </c>
      <c r="AT9" s="71" t="str">
        <f>IF(AS9="","",(AS9/1000)*100)</f>
        <v/>
      </c>
      <c r="AU9" s="72" t="str">
        <f t="shared" si="1"/>
        <v>مادتين</v>
      </c>
      <c r="AV9" s="73"/>
      <c r="AW9" s="128" t="str">
        <f t="shared" ref="AW9:AW12" si="7">IF(AV9="","",IF(AV9="غ","غ",IF(OR(AV9="صفر",AV9&lt;60),"ض.ج",IF(AV9&lt;100,"ض",IF(AV9&lt;130,"ل",IF(AV9&lt;150,"ج",IF(AV9&lt;170,"ج.ج","م")))))))</f>
        <v/>
      </c>
      <c r="AX9" s="123"/>
      <c r="AY9" s="80">
        <f>IF(AND('الشيت الرئيسي '!BX9&lt;=5,AND('الشيت الرئيسي '!AY9&gt;=44,'الشيت الرئيسي '!AY9&lt;=49)),VLOOKUP('الشيت الرئيسي '!AY9,'درجات الرأفة'!$B$3:$E$15,3,0),'الشيت الرئيسي '!AY9)</f>
        <v>0</v>
      </c>
      <c r="AZ9" s="158" t="str">
        <f>IF(AND('الشيت الرئيسي '!BX9&lt;=5,AND('الشيت الرئيسي '!AY9&gt;=44,'الشيت الرئيسي '!AY9&lt;=49)),VLOOKUP('الشيت الرئيسي '!AY9,'درجات الرأفة'!$B$3:$E$15,4,0),'الشيت الرئيسي '!AZ9)</f>
        <v/>
      </c>
      <c r="BA9" s="100"/>
      <c r="BB9" s="101"/>
      <c r="BC9" s="104" t="str">
        <f t="shared" ref="BC9:BC12" si="8">IF(BB9="","",IF(BB9="غ","غ",IF(OR(BB9="صفر",BB9&lt;30),"ر.ت",IF(BB9&lt;50,"ض",IF(BB9&lt;65,"ل",IF(BB9&lt;75,"ج",IF(BB9&lt;85,"ج.ج","م")))))))</f>
        <v/>
      </c>
      <c r="BD9" s="83"/>
      <c r="BE9" s="84"/>
      <c r="BF9" s="84"/>
      <c r="BG9" s="69" t="str">
        <f t="shared" si="2"/>
        <v/>
      </c>
      <c r="BH9" s="121" t="str">
        <f t="shared" ref="BH9:BH12" si="9">IF(BG9="","",(BG9/5200)*100)</f>
        <v/>
      </c>
      <c r="BI9" s="122" t="str">
        <f t="shared" ref="BI9:BI12" si="10">IF(BH9="","",(IF(BH9&lt;65,"مقبول",IF(BH9&lt;75,"جيد",IF(BH9&lt;85,"جيد جداً","ممتاز")))))</f>
        <v/>
      </c>
      <c r="BJ9" s="120"/>
      <c r="BL9" s="129" t="str">
        <f>IF(OR(H9="ر.ت",H9="ض.ج",H9="ض",H9="غ",H9="غش",H9="شغب",H9="عذر",H9="حرمان",H9="وقف",H9="طبي"),$BL$4,"")</f>
        <v>مادة1</v>
      </c>
      <c r="BM9" s="129" t="str">
        <f>IF(OR(L9="ر.ت",L9="ض.ج",L9="ض",L9="غ",L9="غش",L9="شغب",L9="عذر",L9="حرمان",L9="وقف",L9="طبي"),$BM$4,"")</f>
        <v>مادة2</v>
      </c>
      <c r="BN9" s="129" t="str">
        <f>IF(OR(P9="ر.ت",P9="ض.ج",P9="ض",P9="غ",P9="غش",P9="شغب",P9="عذر",P9="وقف",P9="حرمان",P9="طبي"),$BN$4,"")</f>
        <v/>
      </c>
      <c r="BO9" s="129" t="str">
        <f>IF(OR(T9="ر.ت",T9="ض.ج",T9="ض",T9="غ",T9="غش",T9="شغب",T9="عذر",T9="حرمان",T9="طبي",T9="وقف"),$BO$4,"")</f>
        <v/>
      </c>
      <c r="BP9" s="129" t="str">
        <f>IF(OR(X9="ر.ت",X9="ض.ج",X9="ض",X9="غ",X9="غش",X9="شغب",X9="عذر",X9="طبي",X9="حرمان",X9="وقف"),$BP$4,"")</f>
        <v/>
      </c>
      <c r="BQ9" s="129" t="str">
        <f>IF(OR(AB9="ر.ت",AB9="ض.ج",AB9="ض",AB9="غ",AB9="غش",AB9="شغب",AB9="عذر",AB9="حرمان",AB9="طبي",AB9="وقف"),$BQ$4,"")</f>
        <v/>
      </c>
      <c r="BR9" s="129" t="str">
        <f>IF(OR(AF9="ر.ت",AF9="ض.ج",AF9="ض",AF9="غ",AF9="غش",AF9="شغب",AF9="عذر",AF9="حرمان",AF9="طبي",AF9="وقف"),$BR$4,"")</f>
        <v/>
      </c>
      <c r="BS9" s="129" t="str">
        <f>IF(OR(AJ9="ر.ت",AJ9="ض.ج",AJ9="ض",AJ9="غ",AJ9="غش",AJ9="شغب",AJ9="عذر",AJ9="حرمان",AJ9="طبي",AJ9="وقف"),$BS$4,"")</f>
        <v/>
      </c>
      <c r="BT9" s="129" t="str">
        <f>IF(OR(AN9="ر.ت",AN9="ض.ج",AN9="ض",AN9="غ",AN9="غش",AN9="شغب",AN9="عذر",AN9="حرمان",AN9="طبي",AN9="وقف"),$BT$4,"")</f>
        <v/>
      </c>
      <c r="BU9" s="129" t="str">
        <f>IF(OR(AR9="ر.ت",AR9="ض.ج",AR9="ض",AR9="غ",AR9="غش",AR9="شغب",AR9="عذر",AR9="حرمان",AR9="طبي",AR9="وقف"),$BU$4,"")</f>
        <v/>
      </c>
      <c r="BV9" s="129" t="str">
        <f t="shared" si="3"/>
        <v/>
      </c>
      <c r="BW9" s="129" t="str">
        <f t="shared" si="4"/>
        <v/>
      </c>
      <c r="BX9" s="77">
        <f>COUNTIF(BL9:BW9,"&gt;""")</f>
        <v>2</v>
      </c>
      <c r="BY9" s="78" t="str">
        <f t="shared" si="5"/>
        <v/>
      </c>
      <c r="BZ9" s="79">
        <f t="shared" si="6"/>
        <v>2</v>
      </c>
    </row>
    <row r="10" spans="1:78" ht="87.95" customHeight="1" thickTop="1" thickBot="1">
      <c r="A10" s="85">
        <v>3</v>
      </c>
      <c r="B10" s="87" t="s">
        <v>38</v>
      </c>
      <c r="C10" s="86"/>
      <c r="D10" s="68"/>
      <c r="E10" s="110">
        <v>18</v>
      </c>
      <c r="F10" s="108">
        <v>29</v>
      </c>
      <c r="G10" s="80">
        <f>IF(AND('الشيت الرئيسي '!BX10&lt;=5,AND('الشيت الرئيسي '!G10&gt;=44,'الشيت الرئيسي '!G10&lt;=49)),VLOOKUP('الشيت الرئيسي '!G10,'درجات الرأفة'!$B$3:$E$15,3,0),'الشيت الرئيسي '!G10)</f>
        <v>47</v>
      </c>
      <c r="H10" s="81" t="str">
        <f>IF(AND('الشيت الرئيسي '!BX10&lt;=5,AND('الشيت الرئيسي '!G10&gt;=44,'الشيت الرئيسي '!G10&lt;=49)),VLOOKUP('الشيت الرئيسي '!G10,'درجات الرأفة'!$B$3:$E$15,4,0),'الشيت الرئيسي '!H10)</f>
        <v>ض</v>
      </c>
      <c r="I10" s="110">
        <v>18</v>
      </c>
      <c r="J10" s="108">
        <v>28</v>
      </c>
      <c r="K10" s="80">
        <f>IF(AND('الشيت الرئيسي '!BX10&lt;=5,AND('الشيت الرئيسي '!K10&gt;=44,'الشيت الرئيسي '!K10&lt;=49)),VLOOKUP('الشيت الرئيسي '!K10,'درجات الرأفة'!$B$3:$E$15,3,0),'الشيت الرئيسي '!K10)</f>
        <v>46</v>
      </c>
      <c r="L10" s="81" t="str">
        <f>IF(AND('الشيت الرئيسي '!BX10&lt;=5,AND('الشيت الرئيسي '!K10&gt;=44,'الشيت الرئيسي '!K10&lt;=49)),VLOOKUP('الشيت الرئيسي '!K10,'درجات الرأفة'!$B$3:$E$15,4,0),'الشيت الرئيسي '!L10)</f>
        <v>ض</v>
      </c>
      <c r="M10" s="110">
        <v>18</v>
      </c>
      <c r="N10" s="111">
        <v>33</v>
      </c>
      <c r="O10" s="80">
        <f>IF(AND('الشيت الرئيسي '!BX10&lt;=5,AND('الشيت الرئيسي '!O10&gt;=44,'الشيت الرئيسي '!O10&lt;=49)),VLOOKUP('الشيت الرئيسي '!O10,'درجات الرأفة'!$B$3:$E$15,3,0),'الشيت الرئيسي '!O10)</f>
        <v>51</v>
      </c>
      <c r="P10" s="81" t="str">
        <f>IF(AND('الشيت الرئيسي '!BX10&lt;=5,AND('الشيت الرئيسي '!O10&gt;=44,'الشيت الرئيسي '!O10&lt;=49)),VLOOKUP('الشيت الرئيسي '!O10,'درجات الرأفة'!$B$3:$E$15,4,0),'الشيت الرئيسي '!P10)</f>
        <v>ل</v>
      </c>
      <c r="Q10" s="110">
        <v>18</v>
      </c>
      <c r="R10" s="111">
        <v>12</v>
      </c>
      <c r="S10" s="80">
        <f>IF(AND('الشيت الرئيسي '!BX10&lt;=5,AND('الشيت الرئيسي '!S10&gt;=44,'الشيت الرئيسي '!S10&lt;=49)),VLOOKUP('الشيت الرئيسي '!S10,'درجات الرأفة'!$B$3:$E$15,3,0),'الشيت الرئيسي '!S10)</f>
        <v>30</v>
      </c>
      <c r="T10" s="81" t="str">
        <f>IF(AND('الشيت الرئيسي '!BX10&lt;=5,AND('الشيت الرئيسي '!S10&gt;=44,'الشيت الرئيسي '!S10&lt;=49)),VLOOKUP('الشيت الرئيسي '!S10,'درجات الرأفة'!$B$3:$E$15,4,0),'الشيت الرئيسي '!T10)</f>
        <v>ر.ت</v>
      </c>
      <c r="U10" s="110">
        <v>18</v>
      </c>
      <c r="V10" s="111">
        <v>5</v>
      </c>
      <c r="W10" s="80">
        <f>IF(AND('الشيت الرئيسي '!BX10&lt;=5,AND('الشيت الرئيسي '!W10&gt;=44,'الشيت الرئيسي '!W10&lt;=49)),VLOOKUP('الشيت الرئيسي '!W10,'درجات الرأفة'!$B$3:$E$15,3,0),'الشيت الرئيسي '!W10)</f>
        <v>23</v>
      </c>
      <c r="X10" s="81" t="str">
        <f>IF(AND('الشيت الرئيسي '!BX10&lt;=5,AND('الشيت الرئيسي '!W10&gt;=44,'الشيت الرئيسي '!W10&lt;=49)),VLOOKUP('الشيت الرئيسي '!W10,'درجات الرأفة'!$B$3:$E$15,4,0),'الشيت الرئيسي '!X10)</f>
        <v>ر.ت</v>
      </c>
      <c r="Y10" s="110">
        <v>18</v>
      </c>
      <c r="Z10" s="111">
        <v>44</v>
      </c>
      <c r="AA10" s="80">
        <f>IF(AND('الشيت الرئيسي '!BX10&lt;=5,AND('الشيت الرئيسي '!AA10&gt;=44,'الشيت الرئيسي '!AA10&lt;=49)),VLOOKUP('الشيت الرئيسي '!AA10,'درجات الرأفة'!$B$3:$E$15,3,0),'الشيت الرئيسي '!AA10)</f>
        <v>62</v>
      </c>
      <c r="AB10" s="81" t="str">
        <f>IF(AND('الشيت الرئيسي '!BX10&lt;=5,AND('الشيت الرئيسي '!AA10&gt;=44,'الشيت الرئيسي '!AA10&lt;=49)),VLOOKUP('الشيت الرئيسي '!AA10,'درجات الرأفة'!$B$3:$E$15,4,0),'الشيت الرئيسي '!AB10)</f>
        <v>ل</v>
      </c>
      <c r="AC10" s="110" t="s">
        <v>58</v>
      </c>
      <c r="AD10" s="111" t="s">
        <v>58</v>
      </c>
      <c r="AE10" s="80" t="str">
        <f>IF(AND('الشيت الرئيسي '!BX10&lt;=5,AND('الشيت الرئيسي '!AE10&gt;=44,'الشيت الرئيسي '!AE10&lt;=49)),VLOOKUP('الشيت الرئيسي '!AE10,'درجات الرأفة'!$B$3:$E$15,3,0),'الشيت الرئيسي '!AE10)</f>
        <v>غ</v>
      </c>
      <c r="AF10" s="81" t="str">
        <f>IF(AND('الشيت الرئيسي '!BX10&lt;=5,AND('الشيت الرئيسي '!AE10&gt;=44,'الشيت الرئيسي '!AE10&lt;=49)),VLOOKUP('الشيت الرئيسي '!AE10,'درجات الرأفة'!$B$3:$E$15,4,0),'الشيت الرئيسي '!AF10)</f>
        <v>غ</v>
      </c>
      <c r="AG10" s="110">
        <v>18</v>
      </c>
      <c r="AH10" s="111">
        <v>66</v>
      </c>
      <c r="AI10" s="80">
        <f>IF(AND('الشيت الرئيسي '!BX10&lt;=5,AND('الشيت الرئيسي '!AI10&gt;=44,'الشيت الرئيسي '!AI10&lt;=49)),VLOOKUP('الشيت الرئيسي '!AI10,'درجات الرأفة'!$B$3:$E$15,3,0),'الشيت الرئيسي '!AI10)</f>
        <v>84</v>
      </c>
      <c r="AJ10" s="81" t="str">
        <f>IF(AND('الشيت الرئيسي '!BX10&lt;=5,AND('الشيت الرئيسي '!AI10&gt;=44,'الشيت الرئيسي '!AI10&lt;=49)),VLOOKUP('الشيت الرئيسي '!AI10,'درجات الرأفة'!$B$3:$E$15,4,0),'الشيت الرئيسي '!AJ10)</f>
        <v>ج.ج</v>
      </c>
      <c r="AK10" s="110">
        <v>18</v>
      </c>
      <c r="AL10" s="111">
        <v>44</v>
      </c>
      <c r="AM10" s="80">
        <f>IF(AND('الشيت الرئيسي '!BX10&lt;=5,AND('الشيت الرئيسي '!AM10&gt;=44,'الشيت الرئيسي '!AM10&lt;=49)),VLOOKUP('الشيت الرئيسي '!AM10,'درجات الرأفة'!$B$3:$E$15,3,0),'الشيت الرئيسي '!AM10)</f>
        <v>62</v>
      </c>
      <c r="AN10" s="81" t="str">
        <f>IF(AND('الشيت الرئيسي '!BX10&lt;=5,AND('الشيت الرئيسي '!AM10&gt;=44,'الشيت الرئيسي '!AM10&lt;=49)),VLOOKUP('الشيت الرئيسي '!AM10,'درجات الرأفة'!$B$3:$E$15,4,0),'الشيت الرئيسي '!AN10)</f>
        <v>ل</v>
      </c>
      <c r="AO10" s="110">
        <v>18</v>
      </c>
      <c r="AP10" s="108">
        <v>28</v>
      </c>
      <c r="AQ10" s="80">
        <f>IF(AND('الشيت الرئيسي '!BX10&lt;=5,AND('الشيت الرئيسي '!AQ10&gt;=44,'الشيت الرئيسي '!AQ10&lt;=49)),VLOOKUP('الشيت الرئيسي '!AQ10,'درجات الرأفة'!$B$3:$E$15,3,0),'الشيت الرئيسي '!AQ10)</f>
        <v>46</v>
      </c>
      <c r="AR10" s="81" t="str">
        <f>IF(AND('الشيت الرئيسي '!BX10&lt;=5,AND('الشيت الرئيسي '!AQ10&gt;=44,'الشيت الرئيسي '!AQ10&lt;=49)),VLOOKUP('الشيت الرئيسي '!AQ10,'درجات الرأفة'!$B$3:$E$15,4,0),'الشيت الرئيسي '!AR10)</f>
        <v>ض</v>
      </c>
      <c r="AS10" s="70" t="str">
        <f t="shared" si="0"/>
        <v/>
      </c>
      <c r="AT10" s="71" t="str">
        <f t="shared" ref="AT10:AT12" si="11">IF(AS10="","",(AS10/1000)*100)</f>
        <v/>
      </c>
      <c r="AU10" s="72" t="str">
        <f t="shared" si="1"/>
        <v>راسب</v>
      </c>
      <c r="AV10" s="73"/>
      <c r="AW10" s="128" t="str">
        <f t="shared" si="7"/>
        <v/>
      </c>
      <c r="AX10" s="124"/>
      <c r="AY10" s="80">
        <f>IF(AND('الشيت الرئيسي '!BX10&lt;=5,AND('الشيت الرئيسي '!AY10&gt;=44,'الشيت الرئيسي '!AY10&lt;=49)),VLOOKUP('الشيت الرئيسي '!AY10,'درجات الرأفة'!$B$3:$E$15,3,0),'الشيت الرئيسي '!AY10)</f>
        <v>0</v>
      </c>
      <c r="AZ10" s="158" t="str">
        <f>IF(AND('الشيت الرئيسي '!BX10&lt;=5,AND('الشيت الرئيسي '!AY10&gt;=44,'الشيت الرئيسي '!AY10&lt;=49)),VLOOKUP('الشيت الرئيسي '!AY10,'درجات الرأفة'!$B$3:$E$15,4,0),'الشيت الرئيسي '!AZ10)</f>
        <v/>
      </c>
      <c r="BA10" s="98"/>
      <c r="BB10" s="99"/>
      <c r="BC10" s="104" t="str">
        <f t="shared" si="8"/>
        <v/>
      </c>
      <c r="BD10" s="75"/>
      <c r="BE10" s="76"/>
      <c r="BF10" s="76"/>
      <c r="BG10" s="69" t="str">
        <f t="shared" si="2"/>
        <v/>
      </c>
      <c r="BH10" s="121" t="str">
        <f t="shared" si="9"/>
        <v/>
      </c>
      <c r="BI10" s="122" t="str">
        <f t="shared" si="10"/>
        <v/>
      </c>
      <c r="BJ10" s="96"/>
      <c r="BL10" s="129" t="str">
        <f>IF(OR(H10="ر.ت",H10="ض.ج",H10="ض",H10="غ",H10="غش",H10="شغب",H10="عذر",H10="حرمان",H10="وقف",H10="طبي"),$BL$4,"")</f>
        <v>مادة1</v>
      </c>
      <c r="BM10" s="129" t="str">
        <f>IF(OR(L10="ر.ت",L10="ض.ج",L10="ض",L10="غ",L10="غش",L10="شغب",L10="عذر",L10="حرمان",L10="وقف",L10="طبي"),$BM$4,"")</f>
        <v>مادة2</v>
      </c>
      <c r="BN10" s="129" t="str">
        <f>IF(OR(P10="ر.ت",P10="ض.ج",P10="ض",P10="غ",P10="غش",P10="شغب",P10="عذر",P10="وقف",P10="حرمان",P10="طبي"),$BN$4,"")</f>
        <v/>
      </c>
      <c r="BO10" s="129" t="str">
        <f>IF(OR(T10="ر.ت",T10="ض.ج",T10="ض",T10="غ",T10="غش",T10="شغب",T10="عذر",T10="حرمان",T10="طبي",T10="وقف"),$BO$4,"")</f>
        <v>مادة4</v>
      </c>
      <c r="BP10" s="129" t="str">
        <f>IF(OR(X10="ر.ت",X10="ض.ج",X10="ض",X10="غ",X10="غش",X10="شغب",X10="عذر",X10="طبي",X10="حرمان",X10="وقف"),$BP$4,"")</f>
        <v>مادة5</v>
      </c>
      <c r="BQ10" s="129" t="str">
        <f>IF(OR(AB10="ر.ت",AB10="ض.ج",AB10="ض",AB10="غ",AB10="غش",AB10="شغب",AB10="عذر",AB10="حرمان",AB10="طبي",AB10="وقف"),$BQ$4,"")</f>
        <v/>
      </c>
      <c r="BR10" s="129" t="str">
        <f>IF(OR(AF10="ر.ت",AF10="ض.ج",AF10="ض",AF10="غ",AF10="غش",AF10="شغب",AF10="عذر",AF10="حرمان",AF10="طبي",AF10="وقف"),$BR$4,"")</f>
        <v>مادة7</v>
      </c>
      <c r="BS10" s="129" t="str">
        <f>IF(OR(AJ10="ر.ت",AJ10="ض.ج",AJ10="ض",AJ10="غ",AJ10="غش",AJ10="شغب",AJ10="عذر",AJ10="حرمان",AJ10="طبي",AJ10="وقف"),$BS$4,"")</f>
        <v/>
      </c>
      <c r="BT10" s="129" t="str">
        <f>IF(OR(AN10="ر.ت",AN10="ض.ج",AN10="ض",AN10="غ",AN10="غش",AN10="شغب",AN10="عذر",AN10="حرمان",AN10="طبي",AN10="وقف"),$BT$4,"")</f>
        <v/>
      </c>
      <c r="BU10" s="129" t="str">
        <f>IF(OR(AR10="ر.ت",AR10="ض.ج",AR10="ض",AR10="غ",AR10="غش",AR10="شغب",AR10="عذر",AR10="حرمان",AR10="طبي",AR10="وقف"),$BU$4,"")</f>
        <v>مادة10</v>
      </c>
      <c r="BV10" s="129" t="str">
        <f t="shared" si="3"/>
        <v/>
      </c>
      <c r="BW10" s="129" t="str">
        <f t="shared" si="4"/>
        <v/>
      </c>
      <c r="BX10" s="77">
        <f>COUNTIF(BL10:BW10,"&gt;""")</f>
        <v>6</v>
      </c>
      <c r="BY10" s="78" t="str">
        <f t="shared" si="5"/>
        <v/>
      </c>
      <c r="BZ10" s="79">
        <f t="shared" si="6"/>
        <v>6</v>
      </c>
    </row>
    <row r="11" spans="1:78" ht="87.95" customHeight="1" thickTop="1" thickBot="1">
      <c r="A11" s="85">
        <v>4</v>
      </c>
      <c r="B11" s="87" t="s">
        <v>39</v>
      </c>
      <c r="C11" s="86"/>
      <c r="D11" s="68"/>
      <c r="E11" s="110">
        <v>19</v>
      </c>
      <c r="F11" s="108">
        <v>66</v>
      </c>
      <c r="G11" s="80">
        <f>IF(AND('الشيت الرئيسي '!BX11&lt;=5,AND('الشيت الرئيسي '!G11&gt;=44,'الشيت الرئيسي '!G11&lt;=49)),VLOOKUP('الشيت الرئيسي '!G11,'درجات الرأفة'!$B$3:$E$15,3,0),'الشيت الرئيسي '!G11)</f>
        <v>85</v>
      </c>
      <c r="H11" s="81" t="str">
        <f>IF(AND('الشيت الرئيسي '!BX11&lt;=5,AND('الشيت الرئيسي '!G11&gt;=44,'الشيت الرئيسي '!G11&lt;=49)),VLOOKUP('الشيت الرئيسي '!G11,'درجات الرأفة'!$B$3:$E$15,4,0),'الشيت الرئيسي '!H11)</f>
        <v>م</v>
      </c>
      <c r="I11" s="110">
        <v>18</v>
      </c>
      <c r="J11" s="108">
        <v>44</v>
      </c>
      <c r="K11" s="80">
        <f>IF(AND('الشيت الرئيسي '!BX11&lt;=5,AND('الشيت الرئيسي '!K11&gt;=44,'الشيت الرئيسي '!K11&lt;=49)),VLOOKUP('الشيت الرئيسي '!K11,'درجات الرأفة'!$B$3:$E$15,3,0),'الشيت الرئيسي '!K11)</f>
        <v>62</v>
      </c>
      <c r="L11" s="81" t="str">
        <f>IF(AND('الشيت الرئيسي '!BX11&lt;=5,AND('الشيت الرئيسي '!K11&gt;=44,'الشيت الرئيسي '!K11&lt;=49)),VLOOKUP('الشيت الرئيسي '!K11,'درجات الرأفة'!$B$3:$E$15,4,0),'الشيت الرئيسي '!L11)</f>
        <v>ل</v>
      </c>
      <c r="M11" s="110">
        <v>18</v>
      </c>
      <c r="N11" s="111">
        <v>33</v>
      </c>
      <c r="O11" s="80">
        <f>IF(AND('الشيت الرئيسي '!BX11&lt;=5,AND('الشيت الرئيسي '!O11&gt;=44,'الشيت الرئيسي '!O11&lt;=49)),VLOOKUP('الشيت الرئيسي '!O11,'درجات الرأفة'!$B$3:$E$15,3,0),'الشيت الرئيسي '!O11)</f>
        <v>51</v>
      </c>
      <c r="P11" s="81" t="str">
        <f>IF(AND('الشيت الرئيسي '!BX11&lt;=5,AND('الشيت الرئيسي '!O11&gt;=44,'الشيت الرئيسي '!O11&lt;=49)),VLOOKUP('الشيت الرئيسي '!O11,'درجات الرأفة'!$B$3:$E$15,4,0),'الشيت الرئيسي '!P11)</f>
        <v>ل</v>
      </c>
      <c r="Q11" s="151">
        <v>18</v>
      </c>
      <c r="R11" s="152">
        <v>28</v>
      </c>
      <c r="S11" s="153" t="str">
        <f>IF(AND('الشيت الرئيسي '!BX11&lt;=5,AND('الشيت الرئيسي '!S11&gt;=44,'الشيت الرئيسي '!S11&lt;=49)),VLOOKUP('الشيت الرئيسي '!S11,'درجات الرأفة'!$B$3:$E$15,3,0),'الشيت الرئيسي '!S11)</f>
        <v>50
46</v>
      </c>
      <c r="T11" s="154" t="str">
        <f>IF(AND('الشيت الرئيسي '!BX11&lt;=5,AND('الشيت الرئيسي '!S11&gt;=44,'الشيت الرئيسي '!S11&lt;=49)),VLOOKUP('الشيت الرئيسي '!S11,'درجات الرأفة'!$B$3:$E$15,4,0),'الشيت الرئيسي '!T11)</f>
        <v>ل
ض</v>
      </c>
      <c r="U11" s="110">
        <v>18</v>
      </c>
      <c r="V11" s="111">
        <v>44</v>
      </c>
      <c r="W11" s="80">
        <f>IF(AND('الشيت الرئيسي '!BX11&lt;=5,AND('الشيت الرئيسي '!W11&gt;=44,'الشيت الرئيسي '!W11&lt;=49)),VLOOKUP('الشيت الرئيسي '!W11,'درجات الرأفة'!$B$3:$E$15,3,0),'الشيت الرئيسي '!W11)</f>
        <v>62</v>
      </c>
      <c r="X11" s="81" t="str">
        <f>IF(AND('الشيت الرئيسي '!BX11&lt;=5,AND('الشيت الرئيسي '!W11&gt;=44,'الشيت الرئيسي '!W11&lt;=49)),VLOOKUP('الشيت الرئيسي '!W11,'درجات الرأفة'!$B$3:$E$15,4,0),'الشيت الرئيسي '!X11)</f>
        <v>ل</v>
      </c>
      <c r="Y11" s="110">
        <v>18</v>
      </c>
      <c r="Z11" s="111">
        <v>50</v>
      </c>
      <c r="AA11" s="80">
        <f>IF(AND('الشيت الرئيسي '!BX11&lt;=5,AND('الشيت الرئيسي '!AA11&gt;=44,'الشيت الرئيسي '!AA11&lt;=49)),VLOOKUP('الشيت الرئيسي '!AA11,'درجات الرأفة'!$B$3:$E$15,3,0),'الشيت الرئيسي '!AA11)</f>
        <v>68</v>
      </c>
      <c r="AB11" s="81" t="str">
        <f>IF(AND('الشيت الرئيسي '!BX11&lt;=5,AND('الشيت الرئيسي '!AA11&gt;=44,'الشيت الرئيسي '!AA11&lt;=49)),VLOOKUP('الشيت الرئيسي '!AA11,'درجات الرأفة'!$B$3:$E$15,4,0),'الشيت الرئيسي '!AB11)</f>
        <v>ج</v>
      </c>
      <c r="AC11" s="110">
        <v>18</v>
      </c>
      <c r="AD11" s="111">
        <v>66</v>
      </c>
      <c r="AE11" s="80">
        <f>IF(AND('الشيت الرئيسي '!BX11&lt;=5,AND('الشيت الرئيسي '!AE11&gt;=44,'الشيت الرئيسي '!AE11&lt;=49)),VLOOKUP('الشيت الرئيسي '!AE11,'درجات الرأفة'!$B$3:$E$15,3,0),'الشيت الرئيسي '!AE11)</f>
        <v>84</v>
      </c>
      <c r="AF11" s="81" t="str">
        <f>IF(AND('الشيت الرئيسي '!BX11&lt;=5,AND('الشيت الرئيسي '!AE11&gt;=44,'الشيت الرئيسي '!AE11&lt;=49)),VLOOKUP('الشيت الرئيسي '!AE11,'درجات الرأفة'!$B$3:$E$15,4,0),'الشيت الرئيسي '!AF11)</f>
        <v>ج.ج</v>
      </c>
      <c r="AG11" s="110">
        <v>18</v>
      </c>
      <c r="AH11" s="111">
        <v>44</v>
      </c>
      <c r="AI11" s="80">
        <f>IF(AND('الشيت الرئيسي '!BX11&lt;=5,AND('الشيت الرئيسي '!AI11&gt;=44,'الشيت الرئيسي '!AI11&lt;=49)),VLOOKUP('الشيت الرئيسي '!AI11,'درجات الرأفة'!$B$3:$E$15,3,0),'الشيت الرئيسي '!AI11)</f>
        <v>62</v>
      </c>
      <c r="AJ11" s="81" t="str">
        <f>IF(AND('الشيت الرئيسي '!BX11&lt;=5,AND('الشيت الرئيسي '!AI11&gt;=44,'الشيت الرئيسي '!AI11&lt;=49)),VLOOKUP('الشيت الرئيسي '!AI11,'درجات الرأفة'!$B$3:$E$15,4,0),'الشيت الرئيسي '!AJ11)</f>
        <v>ل</v>
      </c>
      <c r="AK11" s="110">
        <v>18</v>
      </c>
      <c r="AL11" s="111">
        <v>44</v>
      </c>
      <c r="AM11" s="80">
        <f>IF(AND('الشيت الرئيسي '!BX11&lt;=5,AND('الشيت الرئيسي '!AM11&gt;=44,'الشيت الرئيسي '!AM11&lt;=49)),VLOOKUP('الشيت الرئيسي '!AM11,'درجات الرأفة'!$B$3:$E$15,3,0),'الشيت الرئيسي '!AM11)</f>
        <v>62</v>
      </c>
      <c r="AN11" s="81" t="str">
        <f>IF(AND('الشيت الرئيسي '!BX11&lt;=5,AND('الشيت الرئيسي '!AM11&gt;=44,'الشيت الرئيسي '!AM11&lt;=49)),VLOOKUP('الشيت الرئيسي '!AM11,'درجات الرأفة'!$B$3:$E$15,4,0),'الشيت الرئيسي '!AN11)</f>
        <v>ل</v>
      </c>
      <c r="AO11" s="110">
        <v>18</v>
      </c>
      <c r="AP11" s="111">
        <v>44</v>
      </c>
      <c r="AQ11" s="80">
        <f>IF(AND('الشيت الرئيسي '!BX11&lt;=5,AND('الشيت الرئيسي '!AQ11&gt;=44,'الشيت الرئيسي '!AQ11&lt;=49)),VLOOKUP('الشيت الرئيسي '!AQ11,'درجات الرأفة'!$B$3:$E$15,3,0),'الشيت الرئيسي '!AQ11)</f>
        <v>62</v>
      </c>
      <c r="AR11" s="81" t="str">
        <f>IF(AND('الشيت الرئيسي '!BX11&lt;=5,AND('الشيت الرئيسي '!AQ11&gt;=44,'الشيت الرئيسي '!AQ11&lt;=49)),VLOOKUP('الشيت الرئيسي '!AQ11,'درجات الرأفة'!$B$3:$E$15,4,0),'الشيت الرئيسي '!AR11)</f>
        <v>ل</v>
      </c>
      <c r="AS11" s="70">
        <f t="shared" si="0"/>
        <v>598</v>
      </c>
      <c r="AT11" s="71">
        <f t="shared" si="11"/>
        <v>59.8</v>
      </c>
      <c r="AU11" s="72" t="str">
        <f t="shared" si="1"/>
        <v>مقبول</v>
      </c>
      <c r="AV11" s="73"/>
      <c r="AW11" s="128" t="str">
        <f t="shared" si="7"/>
        <v/>
      </c>
      <c r="AX11" s="124" t="s">
        <v>57</v>
      </c>
      <c r="AY11" s="80">
        <f>IF(AND('الشيت الرئيسي '!BX11&lt;=5,AND('الشيت الرئيسي '!AY11&gt;=44,'الشيت الرئيسي '!AY11&lt;=49)),VLOOKUP('الشيت الرئيسي '!AY11,'درجات الرأفة'!$B$3:$E$15,3,0),'الشيت الرئيسي '!AY11)</f>
        <v>55</v>
      </c>
      <c r="AZ11" s="158" t="str">
        <f>IF(AND('الشيت الرئيسي '!BX11&lt;=5,AND('الشيت الرئيسي '!AY11&gt;=44,'الشيت الرئيسي '!AY11&lt;=49)),VLOOKUP('الشيت الرئيسي '!AY11,'درجات الرأفة'!$B$3:$E$15,4,0),'الشيت الرئيسي '!AZ11)</f>
        <v>ل</v>
      </c>
      <c r="BA11" s="98"/>
      <c r="BB11" s="99"/>
      <c r="BC11" s="104"/>
      <c r="BD11" s="75"/>
      <c r="BE11" s="76"/>
      <c r="BF11" s="76"/>
      <c r="BG11" s="69" t="str">
        <f t="shared" si="2"/>
        <v/>
      </c>
      <c r="BH11" s="121" t="str">
        <f t="shared" si="9"/>
        <v/>
      </c>
      <c r="BI11" s="122" t="str">
        <f t="shared" si="10"/>
        <v/>
      </c>
      <c r="BJ11" s="96"/>
      <c r="BL11" s="129" t="str">
        <f>IF(OR(H11="ر.ت",H11="ض.ج",H11="ض",H11="غ",H11="غش",H11="شغب",H11="عذر",H11="حرمان",H11="وقف",H11="طبي"),$BL$4,"")</f>
        <v/>
      </c>
      <c r="BM11" s="129" t="str">
        <f>IF(OR(L11="ر.ت",L11="ض.ج",L11="ض",L11="غ",L11="غش",L11="شغب",L11="عذر",L11="حرمان",L11="وقف",L11="طبي"),$BM$4,"")</f>
        <v/>
      </c>
      <c r="BN11" s="129" t="str">
        <f>IF(OR(P11="ر.ت",P11="ض.ج",P11="ض",P11="غ",P11="غش",P11="شغب",P11="عذر",P11="وقف",P11="حرمان",P11="طبي"),$BN$4,"")</f>
        <v/>
      </c>
      <c r="BO11" s="129" t="str">
        <f>IF(OR(T11="ر.ت",T11="ض.ج",T11="ض",T11="غ",T11="غش",T11="شغب",T11="عذر",T11="حرمان",T11="طبي",T11="وقف"),$BO$4,"")</f>
        <v/>
      </c>
      <c r="BP11" s="129" t="str">
        <f>IF(OR(X11="ر.ت",X11="ض.ج",X11="ض",X11="غ",X11="غش",X11="شغب",X11="عذر",X11="طبي",X11="حرمان",X11="وقف"),$BP$4,"")</f>
        <v/>
      </c>
      <c r="BQ11" s="129" t="str">
        <f>IF(OR(AB11="ر.ت",AB11="ض.ج",AB11="ض",AB11="غ",AB11="غش",AB11="شغب",AB11="عذر",AB11="حرمان",AB11="طبي",AB11="وقف"),$BQ$4,"")</f>
        <v/>
      </c>
      <c r="BR11" s="129" t="str">
        <f>IF(OR(AF11="ر.ت",AF11="ض.ج",AF11="ض",AF11="غ",AF11="غش",AF11="شغب",AF11="عذر",AF11="حرمان",AF11="طبي",AF11="وقف"),$BR$4,"")</f>
        <v/>
      </c>
      <c r="BS11" s="129" t="str">
        <f>IF(OR(AJ11="ر.ت",AJ11="ض.ج",AJ11="ض",AJ11="غ",AJ11="غش",AJ11="شغب",AJ11="عذر",AJ11="حرمان",AJ11="طبي",AJ11="وقف"),$BS$4,"")</f>
        <v/>
      </c>
      <c r="BT11" s="129" t="str">
        <f>IF(OR(AN11="ر.ت",AN11="ض.ج",AN11="ض",AN11="غ",AN11="غش",AN11="شغب",AN11="عذر",AN11="حرمان",AN11="طبي",AN11="وقف"),$BT$4,"")</f>
        <v/>
      </c>
      <c r="BU11" s="129" t="str">
        <f>IF(OR(AR11="ر.ت",AR11="ض.ج",AR11="ض",AR11="غ",AR11="غش",AR11="شغب",AR11="عذر",AR11="حرمان",AR11="طبي",AR11="وقف"),$BU$4,"")</f>
        <v/>
      </c>
      <c r="BV11" s="129" t="str">
        <f t="shared" si="3"/>
        <v/>
      </c>
      <c r="BW11" s="129" t="str">
        <f t="shared" si="4"/>
        <v/>
      </c>
      <c r="BX11" s="77">
        <f t="shared" ref="BX11:BX12" si="12">COUNTIF(BL11:BW11,"&gt;""")</f>
        <v>0</v>
      </c>
      <c r="BY11" s="78" t="str">
        <f t="shared" si="5"/>
        <v/>
      </c>
      <c r="BZ11" s="79">
        <f t="shared" si="6"/>
        <v>0</v>
      </c>
    </row>
    <row r="12" spans="1:78" ht="87.95" customHeight="1" thickTop="1" thickBot="1">
      <c r="A12" s="85">
        <v>5</v>
      </c>
      <c r="B12" s="87" t="s">
        <v>40</v>
      </c>
      <c r="C12" s="86"/>
      <c r="D12" s="68"/>
      <c r="E12" s="151">
        <v>20</v>
      </c>
      <c r="F12" s="152">
        <v>26</v>
      </c>
      <c r="G12" s="153" t="str">
        <f>IF(AND('الشيت الرئيسي '!BX12&lt;=5,AND('الشيت الرئيسي '!G12&gt;=44,'الشيت الرئيسي '!G12&lt;=49)),VLOOKUP('الشيت الرئيسي '!G12,'درجات الرأفة'!$B$3:$E$15,3,0),'الشيت الرئيسي '!G12)</f>
        <v>50
46</v>
      </c>
      <c r="H12" s="154" t="str">
        <f>IF(AND('الشيت الرئيسي '!BX12&lt;=5,AND('الشيت الرئيسي '!G12&gt;=44,'الشيت الرئيسي '!G12&lt;=49)),VLOOKUP('الشيت الرئيسي '!G12,'درجات الرأفة'!$B$3:$E$15,4,0),'الشيت الرئيسي '!H12)</f>
        <v>ل
ض</v>
      </c>
      <c r="I12" s="151">
        <v>18</v>
      </c>
      <c r="J12" s="152">
        <v>26</v>
      </c>
      <c r="K12" s="153" t="str">
        <f>IF(AND('الشيت الرئيسي '!BX12&lt;=5,AND('الشيت الرئيسي '!K12&gt;=44,'الشيت الرئيسي '!K12&lt;=49)),VLOOKUP('الشيت الرئيسي '!K12,'درجات الرأفة'!$B$3:$E$15,3,0),'الشيت الرئيسي '!K12)</f>
        <v>50
44</v>
      </c>
      <c r="L12" s="154" t="str">
        <f>IF(AND('الشيت الرئيسي '!BX12&lt;=5,AND('الشيت الرئيسي '!K12&gt;=44,'الشيت الرئيسي '!K12&lt;=49)),VLOOKUP('الشيت الرئيسي '!K12,'درجات الرأفة'!$B$3:$E$15,4,0),'الشيت الرئيسي '!L12)</f>
        <v>ل
ض</v>
      </c>
      <c r="M12" s="110">
        <v>18</v>
      </c>
      <c r="N12" s="111">
        <v>33</v>
      </c>
      <c r="O12" s="80">
        <f>IF(AND('الشيت الرئيسي '!BX12&lt;=5,AND('الشيت الرئيسي '!O12&gt;=44,'الشيت الرئيسي '!O12&lt;=49)),VLOOKUP('الشيت الرئيسي '!O12,'درجات الرأفة'!$B$3:$E$15,3,0),'الشيت الرئيسي '!O12)</f>
        <v>51</v>
      </c>
      <c r="P12" s="81" t="str">
        <f>IF(AND('الشيت الرئيسي '!BX12&lt;=5,AND('الشيت الرئيسي '!O12&gt;=44,'الشيت الرئيسي '!O12&lt;=49)),VLOOKUP('الشيت الرئيسي '!O12,'درجات الرأفة'!$B$3:$E$15,4,0),'الشيت الرئيسي '!P12)</f>
        <v>ل</v>
      </c>
      <c r="Q12" s="110">
        <v>18</v>
      </c>
      <c r="R12" s="111">
        <v>44</v>
      </c>
      <c r="S12" s="80">
        <f>IF(AND('الشيت الرئيسي '!BX12&lt;=5,AND('الشيت الرئيسي '!S12&gt;=44,'الشيت الرئيسي '!S12&lt;=49)),VLOOKUP('الشيت الرئيسي '!S12,'درجات الرأفة'!$B$3:$E$15,3,0),'الشيت الرئيسي '!S12)</f>
        <v>62</v>
      </c>
      <c r="T12" s="81" t="str">
        <f>IF(AND('الشيت الرئيسي '!BX12&lt;=5,AND('الشيت الرئيسي '!S12&gt;=44,'الشيت الرئيسي '!S12&lt;=49)),VLOOKUP('الشيت الرئيسي '!S12,'درجات الرأفة'!$B$3:$E$15,4,0),'الشيت الرئيسي '!T12)</f>
        <v>ل</v>
      </c>
      <c r="U12" s="110">
        <v>18</v>
      </c>
      <c r="V12" s="111">
        <v>33</v>
      </c>
      <c r="W12" s="80">
        <f>IF(AND('الشيت الرئيسي '!BX12&lt;=5,AND('الشيت الرئيسي '!W12&gt;=44,'الشيت الرئيسي '!W12&lt;=49)),VLOOKUP('الشيت الرئيسي '!W12,'درجات الرأفة'!$B$3:$E$15,3,0),'الشيت الرئيسي '!W12)</f>
        <v>51</v>
      </c>
      <c r="X12" s="81" t="str">
        <f>IF(AND('الشيت الرئيسي '!BX12&lt;=5,AND('الشيت الرئيسي '!W12&gt;=44,'الشيت الرئيسي '!W12&lt;=49)),VLOOKUP('الشيت الرئيسي '!W12,'درجات الرأفة'!$B$3:$E$15,4,0),'الشيت الرئيسي '!X12)</f>
        <v>ل</v>
      </c>
      <c r="Y12" s="110">
        <v>18</v>
      </c>
      <c r="Z12" s="111">
        <v>44</v>
      </c>
      <c r="AA12" s="80">
        <f>IF(AND('الشيت الرئيسي '!BX12&lt;=5,AND('الشيت الرئيسي '!AA12&gt;=44,'الشيت الرئيسي '!AA12&lt;=49)),VLOOKUP('الشيت الرئيسي '!AA12,'درجات الرأفة'!$B$3:$E$15,3,0),'الشيت الرئيسي '!AA12)</f>
        <v>62</v>
      </c>
      <c r="AB12" s="81" t="str">
        <f>IF(AND('الشيت الرئيسي '!BX12&lt;=5,AND('الشيت الرئيسي '!AA12&gt;=44,'الشيت الرئيسي '!AA12&lt;=49)),VLOOKUP('الشيت الرئيسي '!AA12,'درجات الرأفة'!$B$3:$E$15,4,0),'الشيت الرئيسي '!AB12)</f>
        <v>ل</v>
      </c>
      <c r="AC12" s="110">
        <v>18</v>
      </c>
      <c r="AD12" s="111">
        <v>33</v>
      </c>
      <c r="AE12" s="80">
        <f>IF(AND('الشيت الرئيسي '!BX12&lt;=5,AND('الشيت الرئيسي '!AE12&gt;=44,'الشيت الرئيسي '!AE12&lt;=49)),VLOOKUP('الشيت الرئيسي '!AE12,'درجات الرأفة'!$B$3:$E$15,3,0),'الشيت الرئيسي '!AE12)</f>
        <v>51</v>
      </c>
      <c r="AF12" s="81" t="str">
        <f>IF(AND('الشيت الرئيسي '!BX12&lt;=5,AND('الشيت الرئيسي '!AE12&gt;=44,'الشيت الرئيسي '!AE12&lt;=49)),VLOOKUP('الشيت الرئيسي '!AE12,'درجات الرأفة'!$B$3:$E$15,4,0),'الشيت الرئيسي '!AF12)</f>
        <v>ل</v>
      </c>
      <c r="AG12" s="110">
        <v>18</v>
      </c>
      <c r="AH12" s="111">
        <v>44</v>
      </c>
      <c r="AI12" s="80">
        <f>IF(AND('الشيت الرئيسي '!BX12&lt;=5,AND('الشيت الرئيسي '!AI12&gt;=44,'الشيت الرئيسي '!AI12&lt;=49)),VLOOKUP('الشيت الرئيسي '!AI12,'درجات الرأفة'!$B$3:$E$15,3,0),'الشيت الرئيسي '!AI12)</f>
        <v>62</v>
      </c>
      <c r="AJ12" s="81" t="str">
        <f>IF(AND('الشيت الرئيسي '!BX12&lt;=5,AND('الشيت الرئيسي '!AI12&gt;=44,'الشيت الرئيسي '!AI12&lt;=49)),VLOOKUP('الشيت الرئيسي '!AI12,'درجات الرأفة'!$B$3:$E$15,4,0),'الشيت الرئيسي '!AJ12)</f>
        <v>ل</v>
      </c>
      <c r="AK12" s="151">
        <v>18</v>
      </c>
      <c r="AL12" s="152">
        <v>28</v>
      </c>
      <c r="AM12" s="153" t="str">
        <f>IF(AND('الشيت الرئيسي '!BX12&lt;=5,AND('الشيت الرئيسي '!AM12&gt;=44,'الشيت الرئيسي '!AM12&lt;=49)),VLOOKUP('الشيت الرئيسي '!AM12,'درجات الرأفة'!$B$3:$E$15,3,0),'الشيت الرئيسي '!AM12)</f>
        <v>50
46</v>
      </c>
      <c r="AN12" s="154" t="str">
        <f>IF(AND('الشيت الرئيسي '!BX12&lt;=5,AND('الشيت الرئيسي '!AM12&gt;=44,'الشيت الرئيسي '!AM12&lt;=49)),VLOOKUP('الشيت الرئيسي '!AM12,'درجات الرأفة'!$B$3:$E$15,4,0),'الشيت الرئيسي '!AN12)</f>
        <v>ل
ض</v>
      </c>
      <c r="AO12" s="110">
        <v>18</v>
      </c>
      <c r="AP12" s="111">
        <v>44</v>
      </c>
      <c r="AQ12" s="80">
        <f>IF(AND('الشيت الرئيسي '!BX12&lt;=5,AND('الشيت الرئيسي '!AQ12&gt;=44,'الشيت الرئيسي '!AQ12&lt;=49)),VLOOKUP('الشيت الرئيسي '!AQ12,'درجات الرأفة'!$B$3:$E$15,3,0),'الشيت الرئيسي '!AQ12)</f>
        <v>62</v>
      </c>
      <c r="AR12" s="81" t="str">
        <f>IF(AND('الشيت الرئيسي '!BX12&lt;=5,AND('الشيت الرئيسي '!AQ12&gt;=44,'الشيت الرئيسي '!AQ12&lt;=49)),VLOOKUP('الشيت الرئيسي '!AQ12,'درجات الرأفة'!$B$3:$E$15,4,0),'الشيت الرئيسي '!AR12)</f>
        <v>ل</v>
      </c>
      <c r="AS12" s="70">
        <f t="shared" si="0"/>
        <v>401</v>
      </c>
      <c r="AT12" s="71">
        <f t="shared" si="11"/>
        <v>40.1</v>
      </c>
      <c r="AU12" s="72" t="str">
        <f t="shared" si="1"/>
        <v>مقبول</v>
      </c>
      <c r="AV12" s="73"/>
      <c r="AW12" s="128" t="str">
        <f t="shared" si="7"/>
        <v/>
      </c>
      <c r="AX12" s="124"/>
      <c r="AY12" s="80">
        <f>IF(AND('الشيت الرئيسي '!BX12&lt;=5,AND('الشيت الرئيسي '!AY12&gt;=44,'الشيت الرئيسي '!AY12&lt;=49)),VLOOKUP('الشيت الرئيسي '!AY12,'درجات الرأفة'!$B$3:$E$15,3,0),'الشيت الرئيسي '!AY12)</f>
        <v>0</v>
      </c>
      <c r="AZ12" s="158" t="str">
        <f>IF(AND('الشيت الرئيسي '!BX12&lt;=5,AND('الشيت الرئيسي '!AY12&gt;=44,'الشيت الرئيسي '!AY12&lt;=49)),VLOOKUP('الشيت الرئيسي '!AY12,'درجات الرأفة'!$B$3:$E$15,4,0),'الشيت الرئيسي '!AZ12)</f>
        <v/>
      </c>
      <c r="BA12" s="98"/>
      <c r="BB12" s="99"/>
      <c r="BC12" s="104" t="str">
        <f t="shared" si="8"/>
        <v/>
      </c>
      <c r="BD12" s="75"/>
      <c r="BE12" s="76"/>
      <c r="BF12" s="76"/>
      <c r="BG12" s="69" t="str">
        <f t="shared" si="2"/>
        <v/>
      </c>
      <c r="BH12" s="121" t="str">
        <f t="shared" si="9"/>
        <v/>
      </c>
      <c r="BI12" s="122" t="str">
        <f t="shared" si="10"/>
        <v/>
      </c>
      <c r="BJ12" s="96"/>
      <c r="BL12" s="129" t="str">
        <f>IF(OR(H12="ر.ت",H12="ض.ج",H12="ض",H12="غ",H12="غش",H12="شغب",H12="عذر",H12="حرمان",H12="وقف",H12="طبي"),$BL$4,"")</f>
        <v/>
      </c>
      <c r="BM12" s="129" t="str">
        <f>IF(OR(L12="ر.ت",L12="ض.ج",L12="ض",L12="غ",L12="غش",L12="شغب",L12="عذر",L12="حرمان",L12="وقف",L12="طبي"),$BM$4,"")</f>
        <v/>
      </c>
      <c r="BN12" s="129" t="str">
        <f>IF(OR(P12="ر.ت",P12="ض.ج",P12="ض",P12="غ",P12="غش",P12="شغب",P12="عذر",P12="وقف",P12="حرمان",P12="طبي"),$BN$4,"")</f>
        <v/>
      </c>
      <c r="BO12" s="129" t="str">
        <f>IF(OR(T12="ر.ت",T12="ض.ج",T12="ض",T12="غ",T12="غش",T12="شغب",T12="عذر",T12="حرمان",T12="طبي",T12="وقف"),$BO$4,"")</f>
        <v/>
      </c>
      <c r="BP12" s="129" t="str">
        <f>IF(OR(X12="ر.ت",X12="ض.ج",X12="ض",X12="غ",X12="غش",X12="شغب",X12="عذر",X12="طبي",X12="حرمان",X12="وقف"),$BP$4,"")</f>
        <v/>
      </c>
      <c r="BQ12" s="129" t="str">
        <f>IF(OR(AB12="ر.ت",AB12="ض.ج",AB12="ض",AB12="غ",AB12="غش",AB12="شغب",AB12="عذر",AB12="حرمان",AB12="طبي",AB12="وقف"),$BQ$4,"")</f>
        <v/>
      </c>
      <c r="BR12" s="129" t="str">
        <f>IF(OR(AF12="ر.ت",AF12="ض.ج",AF12="ض",AF12="غ",AF12="غش",AF12="شغب",AF12="عذر",AF12="حرمان",AF12="طبي",AF12="وقف"),$BR$4,"")</f>
        <v/>
      </c>
      <c r="BS12" s="129" t="str">
        <f>IF(OR(AJ12="ر.ت",AJ12="ض.ج",AJ12="ض",AJ12="غ",AJ12="غش",AJ12="شغب",AJ12="عذر",AJ12="حرمان",AJ12="طبي",AJ12="وقف"),$BS$4,"")</f>
        <v/>
      </c>
      <c r="BT12" s="129" t="str">
        <f>IF(OR(AN12="ر.ت",AN12="ض.ج",AN12="ض",AN12="غ",AN12="غش",AN12="شغب",AN12="عذر",AN12="حرمان",AN12="طبي",AN12="وقف"),$BT$4,"")</f>
        <v/>
      </c>
      <c r="BU12" s="129" t="str">
        <f>IF(OR(AR12="ر.ت",AR12="ض.ج",AR12="ض",AR12="غ",AR12="غش",AR12="شغب",AR12="عذر",AR12="حرمان",AR12="طبي",AR12="وقف"),$BU$4,"")</f>
        <v/>
      </c>
      <c r="BV12" s="129" t="str">
        <f t="shared" si="3"/>
        <v/>
      </c>
      <c r="BW12" s="129" t="str">
        <f t="shared" si="4"/>
        <v/>
      </c>
      <c r="BX12" s="77">
        <f t="shared" si="12"/>
        <v>0</v>
      </c>
      <c r="BY12" s="78" t="str">
        <f t="shared" si="5"/>
        <v/>
      </c>
      <c r="BZ12" s="79">
        <f t="shared" si="6"/>
        <v>0</v>
      </c>
    </row>
    <row r="13" spans="1:78" ht="52.5" customHeight="1" thickTop="1" thickBot="1"/>
    <row r="14" spans="1:78" ht="90" customHeight="1">
      <c r="D14" s="336" t="s">
        <v>140</v>
      </c>
      <c r="E14" s="337"/>
      <c r="F14" s="337"/>
      <c r="G14" s="337"/>
      <c r="H14" s="337"/>
      <c r="I14" s="337"/>
      <c r="J14" s="337"/>
      <c r="K14" s="337"/>
      <c r="L14" s="337"/>
      <c r="M14" s="337"/>
      <c r="N14" s="337"/>
      <c r="O14" s="337"/>
      <c r="P14" s="337"/>
      <c r="Q14" s="337"/>
      <c r="R14" s="337"/>
      <c r="S14" s="337"/>
      <c r="T14" s="337"/>
      <c r="U14" s="337"/>
      <c r="V14" s="337"/>
      <c r="W14" s="337"/>
      <c r="X14" s="337"/>
      <c r="Y14" s="337"/>
      <c r="Z14" s="337"/>
      <c r="AA14" s="337"/>
      <c r="AB14" s="337"/>
      <c r="AC14" s="337"/>
      <c r="AD14" s="337"/>
      <c r="AE14" s="337"/>
      <c r="AF14" s="337"/>
      <c r="AG14" s="337"/>
      <c r="AH14" s="337"/>
      <c r="AI14" s="337"/>
      <c r="AJ14" s="337"/>
      <c r="AK14" s="337"/>
      <c r="AL14" s="337"/>
      <c r="AM14" s="337"/>
      <c r="AN14" s="337"/>
      <c r="AO14" s="337"/>
      <c r="AP14" s="337"/>
      <c r="AQ14" s="338"/>
    </row>
    <row r="15" spans="1:78" ht="90" customHeight="1">
      <c r="D15" s="339"/>
      <c r="E15" s="340"/>
      <c r="F15" s="340"/>
      <c r="G15" s="340"/>
      <c r="H15" s="340"/>
      <c r="I15" s="340"/>
      <c r="J15" s="340"/>
      <c r="K15" s="340"/>
      <c r="L15" s="340"/>
      <c r="M15" s="340"/>
      <c r="N15" s="340"/>
      <c r="O15" s="340"/>
      <c r="P15" s="340"/>
      <c r="Q15" s="340"/>
      <c r="R15" s="340"/>
      <c r="S15" s="340"/>
      <c r="T15" s="340"/>
      <c r="U15" s="340"/>
      <c r="V15" s="340"/>
      <c r="W15" s="340"/>
      <c r="X15" s="340"/>
      <c r="Y15" s="340"/>
      <c r="Z15" s="340"/>
      <c r="AA15" s="340"/>
      <c r="AB15" s="340"/>
      <c r="AC15" s="340"/>
      <c r="AD15" s="340"/>
      <c r="AE15" s="340"/>
      <c r="AF15" s="340"/>
      <c r="AG15" s="340"/>
      <c r="AH15" s="340"/>
      <c r="AI15" s="340"/>
      <c r="AJ15" s="340"/>
      <c r="AK15" s="340"/>
      <c r="AL15" s="340"/>
      <c r="AM15" s="340"/>
      <c r="AN15" s="340"/>
      <c r="AO15" s="340"/>
      <c r="AP15" s="340"/>
      <c r="AQ15" s="341"/>
    </row>
    <row r="16" spans="1:78" ht="90" customHeight="1">
      <c r="D16" s="339"/>
      <c r="E16" s="340"/>
      <c r="F16" s="340"/>
      <c r="G16" s="340"/>
      <c r="H16" s="340"/>
      <c r="I16" s="340"/>
      <c r="J16" s="340"/>
      <c r="K16" s="340"/>
      <c r="L16" s="340"/>
      <c r="M16" s="340"/>
      <c r="N16" s="340"/>
      <c r="O16" s="340"/>
      <c r="P16" s="340"/>
      <c r="Q16" s="340"/>
      <c r="R16" s="340"/>
      <c r="S16" s="340"/>
      <c r="T16" s="340"/>
      <c r="U16" s="340"/>
      <c r="V16" s="340"/>
      <c r="W16" s="340"/>
      <c r="X16" s="340"/>
      <c r="Y16" s="340"/>
      <c r="Z16" s="340"/>
      <c r="AA16" s="340"/>
      <c r="AB16" s="340"/>
      <c r="AC16" s="340"/>
      <c r="AD16" s="340"/>
      <c r="AE16" s="340"/>
      <c r="AF16" s="340"/>
      <c r="AG16" s="340"/>
      <c r="AH16" s="340"/>
      <c r="AI16" s="340"/>
      <c r="AJ16" s="340"/>
      <c r="AK16" s="340"/>
      <c r="AL16" s="340"/>
      <c r="AM16" s="340"/>
      <c r="AN16" s="340"/>
      <c r="AO16" s="340"/>
      <c r="AP16" s="340"/>
      <c r="AQ16" s="341"/>
    </row>
    <row r="17" spans="1:62" ht="90" customHeight="1">
      <c r="D17" s="339"/>
      <c r="E17" s="340"/>
      <c r="F17" s="340"/>
      <c r="G17" s="340"/>
      <c r="H17" s="340"/>
      <c r="I17" s="340"/>
      <c r="J17" s="340"/>
      <c r="K17" s="340"/>
      <c r="L17" s="340"/>
      <c r="M17" s="340"/>
      <c r="N17" s="340"/>
      <c r="O17" s="340"/>
      <c r="P17" s="340"/>
      <c r="Q17" s="340"/>
      <c r="R17" s="340"/>
      <c r="S17" s="340"/>
      <c r="T17" s="340"/>
      <c r="U17" s="340"/>
      <c r="V17" s="340"/>
      <c r="W17" s="340"/>
      <c r="X17" s="340"/>
      <c r="Y17" s="340"/>
      <c r="Z17" s="340"/>
      <c r="AA17" s="340"/>
      <c r="AB17" s="340"/>
      <c r="AC17" s="340"/>
      <c r="AD17" s="340"/>
      <c r="AE17" s="340"/>
      <c r="AF17" s="340"/>
      <c r="AG17" s="340"/>
      <c r="AH17" s="340"/>
      <c r="AI17" s="340"/>
      <c r="AJ17" s="340"/>
      <c r="AK17" s="340"/>
      <c r="AL17" s="340"/>
      <c r="AM17" s="340"/>
      <c r="AN17" s="340"/>
      <c r="AO17" s="340"/>
      <c r="AP17" s="340"/>
      <c r="AQ17" s="341"/>
    </row>
    <row r="18" spans="1:62" ht="90" customHeight="1">
      <c r="D18" s="339"/>
      <c r="E18" s="340"/>
      <c r="F18" s="340"/>
      <c r="G18" s="340"/>
      <c r="H18" s="340"/>
      <c r="I18" s="340"/>
      <c r="J18" s="340"/>
      <c r="K18" s="340"/>
      <c r="L18" s="340"/>
      <c r="M18" s="340"/>
      <c r="N18" s="340"/>
      <c r="O18" s="340"/>
      <c r="P18" s="340"/>
      <c r="Q18" s="340"/>
      <c r="R18" s="340"/>
      <c r="S18" s="340"/>
      <c r="T18" s="340"/>
      <c r="U18" s="340"/>
      <c r="V18" s="340"/>
      <c r="W18" s="340"/>
      <c r="X18" s="340"/>
      <c r="Y18" s="340"/>
      <c r="Z18" s="340"/>
      <c r="AA18" s="340"/>
      <c r="AB18" s="340"/>
      <c r="AC18" s="340"/>
      <c r="AD18" s="340"/>
      <c r="AE18" s="340"/>
      <c r="AF18" s="340"/>
      <c r="AG18" s="340"/>
      <c r="AH18" s="340"/>
      <c r="AI18" s="340"/>
      <c r="AJ18" s="340"/>
      <c r="AK18" s="340"/>
      <c r="AL18" s="340"/>
      <c r="AM18" s="340"/>
      <c r="AN18" s="340"/>
      <c r="AO18" s="340"/>
      <c r="AP18" s="340"/>
      <c r="AQ18" s="341"/>
    </row>
    <row r="19" spans="1:62" ht="90" customHeight="1">
      <c r="D19" s="339"/>
      <c r="E19" s="340"/>
      <c r="F19" s="340"/>
      <c r="G19" s="340"/>
      <c r="H19" s="340"/>
      <c r="I19" s="340"/>
      <c r="J19" s="340"/>
      <c r="K19" s="340"/>
      <c r="L19" s="340"/>
      <c r="M19" s="340"/>
      <c r="N19" s="340"/>
      <c r="O19" s="340"/>
      <c r="P19" s="340"/>
      <c r="Q19" s="340"/>
      <c r="R19" s="340"/>
      <c r="S19" s="340"/>
      <c r="T19" s="340"/>
      <c r="U19" s="340"/>
      <c r="V19" s="340"/>
      <c r="W19" s="340"/>
      <c r="X19" s="340"/>
      <c r="Y19" s="340"/>
      <c r="Z19" s="340"/>
      <c r="AA19" s="340"/>
      <c r="AB19" s="340"/>
      <c r="AC19" s="340"/>
      <c r="AD19" s="340"/>
      <c r="AE19" s="340"/>
      <c r="AF19" s="340"/>
      <c r="AG19" s="340"/>
      <c r="AH19" s="340"/>
      <c r="AI19" s="340"/>
      <c r="AJ19" s="340"/>
      <c r="AK19" s="340"/>
      <c r="AL19" s="340"/>
      <c r="AM19" s="340"/>
      <c r="AN19" s="340"/>
      <c r="AO19" s="340"/>
      <c r="AP19" s="340"/>
      <c r="AQ19" s="341"/>
    </row>
    <row r="20" spans="1:62" ht="90" customHeight="1" thickBot="1">
      <c r="D20" s="342"/>
      <c r="E20" s="343"/>
      <c r="F20" s="343"/>
      <c r="G20" s="343"/>
      <c r="H20" s="343"/>
      <c r="I20" s="343"/>
      <c r="J20" s="343"/>
      <c r="K20" s="343"/>
      <c r="L20" s="343"/>
      <c r="M20" s="343"/>
      <c r="N20" s="343"/>
      <c r="O20" s="343"/>
      <c r="P20" s="343"/>
      <c r="Q20" s="343"/>
      <c r="R20" s="343"/>
      <c r="S20" s="343"/>
      <c r="T20" s="343"/>
      <c r="U20" s="343"/>
      <c r="V20" s="343"/>
      <c r="W20" s="343"/>
      <c r="X20" s="343"/>
      <c r="Y20" s="343"/>
      <c r="Z20" s="343"/>
      <c r="AA20" s="343"/>
      <c r="AB20" s="343"/>
      <c r="AC20" s="343"/>
      <c r="AD20" s="343"/>
      <c r="AE20" s="343"/>
      <c r="AF20" s="343"/>
      <c r="AG20" s="343"/>
      <c r="AH20" s="343"/>
      <c r="AI20" s="343"/>
      <c r="AJ20" s="343"/>
      <c r="AK20" s="343"/>
      <c r="AL20" s="343"/>
      <c r="AM20" s="343"/>
      <c r="AN20" s="343"/>
      <c r="AO20" s="343"/>
      <c r="AP20" s="343"/>
      <c r="AQ20" s="344"/>
    </row>
    <row r="21" spans="1:62" ht="90" customHeight="1" thickBot="1"/>
    <row r="22" spans="1:62" ht="90" customHeight="1" thickTop="1" thickBot="1">
      <c r="A22" s="85">
        <v>1</v>
      </c>
      <c r="B22" s="87" t="s">
        <v>36</v>
      </c>
      <c r="C22" s="159"/>
      <c r="D22" s="68"/>
      <c r="E22" s="160">
        <v>18</v>
      </c>
      <c r="F22" s="161">
        <v>50</v>
      </c>
      <c r="G22" s="166">
        <v>68</v>
      </c>
      <c r="H22" s="167" t="s">
        <v>124</v>
      </c>
      <c r="I22" s="160">
        <v>18</v>
      </c>
      <c r="J22" s="161">
        <v>66</v>
      </c>
      <c r="K22" s="166">
        <v>84</v>
      </c>
      <c r="L22" s="167" t="s">
        <v>125</v>
      </c>
      <c r="M22" s="160">
        <v>18</v>
      </c>
      <c r="N22" s="161">
        <v>33</v>
      </c>
      <c r="O22" s="166">
        <v>51</v>
      </c>
      <c r="P22" s="167" t="s">
        <v>126</v>
      </c>
      <c r="Q22" s="160">
        <v>18</v>
      </c>
      <c r="R22" s="161">
        <v>44</v>
      </c>
      <c r="S22" s="166">
        <v>62</v>
      </c>
      <c r="T22" s="167" t="s">
        <v>126</v>
      </c>
      <c r="U22" s="160">
        <v>18</v>
      </c>
      <c r="V22" s="161">
        <v>50</v>
      </c>
      <c r="W22" s="166">
        <v>68</v>
      </c>
      <c r="X22" s="167" t="s">
        <v>124</v>
      </c>
      <c r="Y22" s="160">
        <v>18</v>
      </c>
      <c r="Z22" s="161">
        <v>66</v>
      </c>
      <c r="AA22" s="166">
        <v>84</v>
      </c>
      <c r="AB22" s="167" t="s">
        <v>125</v>
      </c>
      <c r="AC22" s="160">
        <v>18</v>
      </c>
      <c r="AD22" s="161">
        <v>44</v>
      </c>
      <c r="AE22" s="166">
        <v>62</v>
      </c>
      <c r="AF22" s="167" t="s">
        <v>126</v>
      </c>
      <c r="AG22" s="160">
        <v>18</v>
      </c>
      <c r="AH22" s="161">
        <v>50</v>
      </c>
      <c r="AI22" s="166">
        <v>68</v>
      </c>
      <c r="AJ22" s="167" t="s">
        <v>124</v>
      </c>
      <c r="AK22" s="160">
        <v>18</v>
      </c>
      <c r="AL22" s="161">
        <v>66</v>
      </c>
      <c r="AM22" s="166">
        <v>84</v>
      </c>
      <c r="AN22" s="167" t="s">
        <v>125</v>
      </c>
      <c r="AO22" s="160">
        <v>18</v>
      </c>
      <c r="AP22" s="161">
        <v>44</v>
      </c>
      <c r="AQ22" s="166">
        <v>62</v>
      </c>
      <c r="AR22" s="167" t="s">
        <v>126</v>
      </c>
      <c r="AS22" s="164">
        <v>693</v>
      </c>
      <c r="AT22" s="165">
        <v>69.3</v>
      </c>
      <c r="AU22" s="168" t="s">
        <v>127</v>
      </c>
      <c r="AV22" s="169"/>
      <c r="AW22" s="170" t="s">
        <v>128</v>
      </c>
      <c r="AX22" s="171" t="s">
        <v>57</v>
      </c>
      <c r="AY22" s="162" t="s">
        <v>137</v>
      </c>
      <c r="AZ22" s="163" t="s">
        <v>65</v>
      </c>
      <c r="BA22" s="98"/>
      <c r="BB22" s="99"/>
      <c r="BC22" s="104" t="s">
        <v>128</v>
      </c>
      <c r="BD22" s="172"/>
      <c r="BE22" s="173"/>
      <c r="BF22" s="173"/>
      <c r="BG22" s="174" t="s">
        <v>128</v>
      </c>
      <c r="BH22" s="175" t="s">
        <v>128</v>
      </c>
      <c r="BI22" s="176" t="s">
        <v>128</v>
      </c>
      <c r="BJ22" s="177"/>
    </row>
    <row r="23" spans="1:62" ht="90" customHeight="1" thickTop="1" thickBot="1">
      <c r="A23" s="85">
        <v>2</v>
      </c>
      <c r="B23" s="87" t="s">
        <v>37</v>
      </c>
      <c r="C23" s="86"/>
      <c r="D23" s="68"/>
      <c r="E23" s="178">
        <v>18</v>
      </c>
      <c r="F23" s="179">
        <v>15</v>
      </c>
      <c r="G23" s="180">
        <v>33</v>
      </c>
      <c r="H23" s="181" t="s">
        <v>129</v>
      </c>
      <c r="I23" s="178">
        <v>18</v>
      </c>
      <c r="J23" s="179">
        <v>15</v>
      </c>
      <c r="K23" s="180">
        <v>33</v>
      </c>
      <c r="L23" s="181" t="s">
        <v>129</v>
      </c>
      <c r="M23" s="178">
        <v>18</v>
      </c>
      <c r="N23" s="179">
        <v>33</v>
      </c>
      <c r="O23" s="180">
        <v>51</v>
      </c>
      <c r="P23" s="181" t="s">
        <v>126</v>
      </c>
      <c r="Q23" s="178">
        <v>18</v>
      </c>
      <c r="R23" s="179">
        <v>44</v>
      </c>
      <c r="S23" s="180">
        <v>62</v>
      </c>
      <c r="T23" s="181" t="s">
        <v>126</v>
      </c>
      <c r="U23" s="178">
        <v>18</v>
      </c>
      <c r="V23" s="179">
        <v>50</v>
      </c>
      <c r="W23" s="180">
        <v>68</v>
      </c>
      <c r="X23" s="181" t="s">
        <v>124</v>
      </c>
      <c r="Y23" s="178">
        <v>18</v>
      </c>
      <c r="Z23" s="179">
        <v>66</v>
      </c>
      <c r="AA23" s="180">
        <v>84</v>
      </c>
      <c r="AB23" s="181" t="s">
        <v>125</v>
      </c>
      <c r="AC23" s="178">
        <v>19</v>
      </c>
      <c r="AD23" s="179">
        <v>28</v>
      </c>
      <c r="AE23" s="182" t="s">
        <v>135</v>
      </c>
      <c r="AF23" s="183" t="s">
        <v>65</v>
      </c>
      <c r="AG23" s="178">
        <v>18</v>
      </c>
      <c r="AH23" s="179">
        <v>50</v>
      </c>
      <c r="AI23" s="180">
        <v>68</v>
      </c>
      <c r="AJ23" s="181" t="s">
        <v>124</v>
      </c>
      <c r="AK23" s="178">
        <v>18</v>
      </c>
      <c r="AL23" s="179">
        <v>66</v>
      </c>
      <c r="AM23" s="180">
        <v>84</v>
      </c>
      <c r="AN23" s="181" t="s">
        <v>125</v>
      </c>
      <c r="AO23" s="178">
        <v>18</v>
      </c>
      <c r="AP23" s="179">
        <v>44</v>
      </c>
      <c r="AQ23" s="180">
        <v>62</v>
      </c>
      <c r="AR23" s="181" t="s">
        <v>126</v>
      </c>
      <c r="AS23" s="184" t="s">
        <v>128</v>
      </c>
      <c r="AT23" s="185" t="s">
        <v>128</v>
      </c>
      <c r="AU23" s="186" t="s">
        <v>130</v>
      </c>
      <c r="AV23" s="187"/>
      <c r="AW23" s="188" t="s">
        <v>128</v>
      </c>
      <c r="AX23" s="189"/>
      <c r="AY23" s="190">
        <v>0</v>
      </c>
      <c r="AZ23" s="191" t="s">
        <v>128</v>
      </c>
      <c r="BA23" s="192"/>
      <c r="BB23" s="193"/>
      <c r="BC23" s="194" t="s">
        <v>128</v>
      </c>
      <c r="BD23" s="195"/>
      <c r="BE23" s="196"/>
      <c r="BF23" s="196"/>
      <c r="BG23" s="197" t="s">
        <v>128</v>
      </c>
      <c r="BH23" s="198" t="s">
        <v>128</v>
      </c>
      <c r="BI23" s="199" t="s">
        <v>128</v>
      </c>
      <c r="BJ23" s="200"/>
    </row>
    <row r="24" spans="1:62" ht="90" customHeight="1" thickTop="1" thickBot="1">
      <c r="A24" s="85">
        <v>3</v>
      </c>
      <c r="B24" s="87" t="s">
        <v>38</v>
      </c>
      <c r="C24" s="86"/>
      <c r="D24" s="68"/>
      <c r="E24" s="178">
        <v>18</v>
      </c>
      <c r="F24" s="179">
        <v>29</v>
      </c>
      <c r="G24" s="180">
        <v>47</v>
      </c>
      <c r="H24" s="181" t="s">
        <v>131</v>
      </c>
      <c r="I24" s="178">
        <v>18</v>
      </c>
      <c r="J24" s="179">
        <v>28</v>
      </c>
      <c r="K24" s="180">
        <v>46</v>
      </c>
      <c r="L24" s="181" t="s">
        <v>131</v>
      </c>
      <c r="M24" s="178">
        <v>18</v>
      </c>
      <c r="N24" s="179">
        <v>33</v>
      </c>
      <c r="O24" s="180">
        <v>51</v>
      </c>
      <c r="P24" s="181" t="s">
        <v>126</v>
      </c>
      <c r="Q24" s="178">
        <v>18</v>
      </c>
      <c r="R24" s="179">
        <v>12</v>
      </c>
      <c r="S24" s="180">
        <v>30</v>
      </c>
      <c r="T24" s="181" t="s">
        <v>129</v>
      </c>
      <c r="U24" s="178">
        <v>18</v>
      </c>
      <c r="V24" s="179">
        <v>5</v>
      </c>
      <c r="W24" s="180">
        <v>23</v>
      </c>
      <c r="X24" s="181" t="s">
        <v>129</v>
      </c>
      <c r="Y24" s="178">
        <v>18</v>
      </c>
      <c r="Z24" s="179">
        <v>44</v>
      </c>
      <c r="AA24" s="180">
        <v>62</v>
      </c>
      <c r="AB24" s="181" t="s">
        <v>126</v>
      </c>
      <c r="AC24" s="178" t="s">
        <v>58</v>
      </c>
      <c r="AD24" s="179" t="s">
        <v>58</v>
      </c>
      <c r="AE24" s="180" t="s">
        <v>58</v>
      </c>
      <c r="AF24" s="181" t="s">
        <v>58</v>
      </c>
      <c r="AG24" s="178">
        <v>18</v>
      </c>
      <c r="AH24" s="179">
        <v>66</v>
      </c>
      <c r="AI24" s="180">
        <v>84</v>
      </c>
      <c r="AJ24" s="181" t="s">
        <v>125</v>
      </c>
      <c r="AK24" s="178">
        <v>18</v>
      </c>
      <c r="AL24" s="179">
        <v>44</v>
      </c>
      <c r="AM24" s="180">
        <v>62</v>
      </c>
      <c r="AN24" s="181" t="s">
        <v>126</v>
      </c>
      <c r="AO24" s="178">
        <v>18</v>
      </c>
      <c r="AP24" s="179">
        <v>28</v>
      </c>
      <c r="AQ24" s="180">
        <v>46</v>
      </c>
      <c r="AR24" s="181" t="s">
        <v>131</v>
      </c>
      <c r="AS24" s="184" t="s">
        <v>128</v>
      </c>
      <c r="AT24" s="185" t="s">
        <v>128</v>
      </c>
      <c r="AU24" s="186" t="s">
        <v>132</v>
      </c>
      <c r="AV24" s="187"/>
      <c r="AW24" s="188" t="s">
        <v>128</v>
      </c>
      <c r="AX24" s="189"/>
      <c r="AY24" s="190">
        <v>0</v>
      </c>
      <c r="AZ24" s="191" t="s">
        <v>128</v>
      </c>
      <c r="BA24" s="192"/>
      <c r="BB24" s="193"/>
      <c r="BC24" s="194" t="s">
        <v>128</v>
      </c>
      <c r="BD24" s="195"/>
      <c r="BE24" s="196"/>
      <c r="BF24" s="196"/>
      <c r="BG24" s="197" t="s">
        <v>128</v>
      </c>
      <c r="BH24" s="198" t="s">
        <v>128</v>
      </c>
      <c r="BI24" s="199" t="s">
        <v>128</v>
      </c>
      <c r="BJ24" s="200"/>
    </row>
    <row r="25" spans="1:62" ht="90" customHeight="1" thickTop="1" thickBot="1">
      <c r="A25" s="85">
        <v>4</v>
      </c>
      <c r="B25" s="87" t="s">
        <v>39</v>
      </c>
      <c r="C25" s="86"/>
      <c r="D25" s="68"/>
      <c r="E25" s="178">
        <v>19</v>
      </c>
      <c r="F25" s="179">
        <v>66</v>
      </c>
      <c r="G25" s="180">
        <v>85</v>
      </c>
      <c r="H25" s="181" t="s">
        <v>133</v>
      </c>
      <c r="I25" s="178">
        <v>18</v>
      </c>
      <c r="J25" s="179">
        <v>44</v>
      </c>
      <c r="K25" s="180">
        <v>62</v>
      </c>
      <c r="L25" s="181" t="s">
        <v>126</v>
      </c>
      <c r="M25" s="178">
        <v>18</v>
      </c>
      <c r="N25" s="179">
        <v>33</v>
      </c>
      <c r="O25" s="180">
        <v>51</v>
      </c>
      <c r="P25" s="181" t="s">
        <v>126</v>
      </c>
      <c r="Q25" s="178">
        <v>18</v>
      </c>
      <c r="R25" s="179">
        <v>28</v>
      </c>
      <c r="S25" s="182" t="s">
        <v>79</v>
      </c>
      <c r="T25" s="183" t="s">
        <v>65</v>
      </c>
      <c r="U25" s="178">
        <v>18</v>
      </c>
      <c r="V25" s="179">
        <v>44</v>
      </c>
      <c r="W25" s="180">
        <v>62</v>
      </c>
      <c r="X25" s="181" t="s">
        <v>126</v>
      </c>
      <c r="Y25" s="178">
        <v>18</v>
      </c>
      <c r="Z25" s="179">
        <v>50</v>
      </c>
      <c r="AA25" s="180">
        <v>68</v>
      </c>
      <c r="AB25" s="181" t="s">
        <v>124</v>
      </c>
      <c r="AC25" s="178">
        <v>18</v>
      </c>
      <c r="AD25" s="179">
        <v>66</v>
      </c>
      <c r="AE25" s="180">
        <v>84</v>
      </c>
      <c r="AF25" s="181" t="s">
        <v>125</v>
      </c>
      <c r="AG25" s="178">
        <v>18</v>
      </c>
      <c r="AH25" s="179">
        <v>44</v>
      </c>
      <c r="AI25" s="180">
        <v>62</v>
      </c>
      <c r="AJ25" s="181" t="s">
        <v>126</v>
      </c>
      <c r="AK25" s="178">
        <v>18</v>
      </c>
      <c r="AL25" s="179">
        <v>44</v>
      </c>
      <c r="AM25" s="180">
        <v>62</v>
      </c>
      <c r="AN25" s="181" t="s">
        <v>126</v>
      </c>
      <c r="AO25" s="178">
        <v>18</v>
      </c>
      <c r="AP25" s="179">
        <v>44</v>
      </c>
      <c r="AQ25" s="180">
        <v>62</v>
      </c>
      <c r="AR25" s="181" t="s">
        <v>126</v>
      </c>
      <c r="AS25" s="184">
        <v>598</v>
      </c>
      <c r="AT25" s="185">
        <v>59.8</v>
      </c>
      <c r="AU25" s="186" t="s">
        <v>134</v>
      </c>
      <c r="AV25" s="187"/>
      <c r="AW25" s="188" t="s">
        <v>128</v>
      </c>
      <c r="AX25" s="189" t="s">
        <v>57</v>
      </c>
      <c r="AY25" s="190">
        <v>55</v>
      </c>
      <c r="AZ25" s="191" t="s">
        <v>126</v>
      </c>
      <c r="BA25" s="192"/>
      <c r="BB25" s="193"/>
      <c r="BC25" s="194"/>
      <c r="BD25" s="195"/>
      <c r="BE25" s="196"/>
      <c r="BF25" s="196"/>
      <c r="BG25" s="197" t="s">
        <v>128</v>
      </c>
      <c r="BH25" s="198" t="s">
        <v>128</v>
      </c>
      <c r="BI25" s="199" t="s">
        <v>128</v>
      </c>
      <c r="BJ25" s="200"/>
    </row>
    <row r="26" spans="1:62" ht="90" customHeight="1" thickTop="1" thickBot="1">
      <c r="A26" s="85">
        <v>5</v>
      </c>
      <c r="B26" s="87" t="s">
        <v>40</v>
      </c>
      <c r="C26" s="86"/>
      <c r="D26" s="68"/>
      <c r="E26" s="178">
        <v>20</v>
      </c>
      <c r="F26" s="179">
        <v>26</v>
      </c>
      <c r="G26" s="182" t="s">
        <v>79</v>
      </c>
      <c r="H26" s="183" t="s">
        <v>65</v>
      </c>
      <c r="I26" s="178">
        <v>18</v>
      </c>
      <c r="J26" s="179">
        <v>26</v>
      </c>
      <c r="K26" s="182" t="s">
        <v>136</v>
      </c>
      <c r="L26" s="183" t="s">
        <v>65</v>
      </c>
      <c r="M26" s="178">
        <v>18</v>
      </c>
      <c r="N26" s="179">
        <v>33</v>
      </c>
      <c r="O26" s="180">
        <v>51</v>
      </c>
      <c r="P26" s="181" t="s">
        <v>126</v>
      </c>
      <c r="Q26" s="178">
        <v>18</v>
      </c>
      <c r="R26" s="179">
        <v>44</v>
      </c>
      <c r="S26" s="180">
        <v>62</v>
      </c>
      <c r="T26" s="181" t="s">
        <v>126</v>
      </c>
      <c r="U26" s="178">
        <v>18</v>
      </c>
      <c r="V26" s="179">
        <v>33</v>
      </c>
      <c r="W26" s="180">
        <v>51</v>
      </c>
      <c r="X26" s="181" t="s">
        <v>126</v>
      </c>
      <c r="Y26" s="178">
        <v>18</v>
      </c>
      <c r="Z26" s="179">
        <v>44</v>
      </c>
      <c r="AA26" s="180">
        <v>62</v>
      </c>
      <c r="AB26" s="181" t="s">
        <v>126</v>
      </c>
      <c r="AC26" s="178">
        <v>18</v>
      </c>
      <c r="AD26" s="179">
        <v>33</v>
      </c>
      <c r="AE26" s="180">
        <v>51</v>
      </c>
      <c r="AF26" s="181" t="s">
        <v>126</v>
      </c>
      <c r="AG26" s="178">
        <v>18</v>
      </c>
      <c r="AH26" s="179">
        <v>44</v>
      </c>
      <c r="AI26" s="180">
        <v>62</v>
      </c>
      <c r="AJ26" s="181" t="s">
        <v>126</v>
      </c>
      <c r="AK26" s="178">
        <v>18</v>
      </c>
      <c r="AL26" s="179">
        <v>28</v>
      </c>
      <c r="AM26" s="182" t="s">
        <v>79</v>
      </c>
      <c r="AN26" s="183" t="s">
        <v>65</v>
      </c>
      <c r="AO26" s="178">
        <v>18</v>
      </c>
      <c r="AP26" s="179">
        <v>44</v>
      </c>
      <c r="AQ26" s="180">
        <v>62</v>
      </c>
      <c r="AR26" s="181" t="s">
        <v>126</v>
      </c>
      <c r="AS26" s="184">
        <v>401</v>
      </c>
      <c r="AT26" s="185">
        <v>40.1</v>
      </c>
      <c r="AU26" s="201" t="s">
        <v>134</v>
      </c>
      <c r="AV26" s="202"/>
      <c r="AW26" s="203" t="s">
        <v>128</v>
      </c>
      <c r="AX26" s="204"/>
      <c r="AY26" s="205">
        <v>0</v>
      </c>
      <c r="AZ26" s="191" t="s">
        <v>128</v>
      </c>
      <c r="BA26" s="192"/>
      <c r="BB26" s="193"/>
      <c r="BC26" s="194" t="s">
        <v>128</v>
      </c>
      <c r="BD26" s="206"/>
      <c r="BE26" s="207"/>
      <c r="BF26" s="207"/>
      <c r="BG26" s="208" t="s">
        <v>128</v>
      </c>
      <c r="BH26" s="209" t="s">
        <v>128</v>
      </c>
      <c r="BI26" s="210" t="s">
        <v>128</v>
      </c>
      <c r="BJ26" s="211"/>
    </row>
    <row r="27" spans="1:62" ht="90" customHeight="1" thickTop="1"/>
    <row r="28" spans="1:62" ht="90" customHeight="1" thickBot="1"/>
    <row r="29" spans="1:62" ht="90" customHeight="1" thickTop="1">
      <c r="J29" s="330" t="s">
        <v>139</v>
      </c>
      <c r="K29" s="331"/>
      <c r="L29" s="331"/>
      <c r="M29" s="331"/>
      <c r="N29" s="331"/>
      <c r="O29" s="331"/>
      <c r="P29" s="331"/>
      <c r="Q29" s="332"/>
    </row>
    <row r="30" spans="1:62" ht="90" customHeight="1" thickBot="1">
      <c r="J30" s="333"/>
      <c r="K30" s="334"/>
      <c r="L30" s="334"/>
      <c r="M30" s="334"/>
      <c r="N30" s="334"/>
      <c r="O30" s="334"/>
      <c r="P30" s="334"/>
      <c r="Q30" s="335"/>
    </row>
    <row r="31" spans="1:62" ht="90" customHeight="1" thickTop="1"/>
    <row r="32" spans="1:62" ht="90" customHeight="1"/>
    <row r="33" ht="90" customHeight="1"/>
  </sheetData>
  <autoFilter ref="A7:BZ12" xr:uid="{45FD8FE8-27B1-41AF-BE56-D3C86B3D3ECB}"/>
  <mergeCells count="96">
    <mergeCell ref="BL3:BW3"/>
    <mergeCell ref="BX3:BX6"/>
    <mergeCell ref="BY3:BY6"/>
    <mergeCell ref="BL4:BL6"/>
    <mergeCell ref="BM4:BM6"/>
    <mergeCell ref="BN4:BN6"/>
    <mergeCell ref="BO4:BO6"/>
    <mergeCell ref="BP4:BP6"/>
    <mergeCell ref="BQ4:BQ6"/>
    <mergeCell ref="BR4:BR6"/>
    <mergeCell ref="BS4:BS6"/>
    <mergeCell ref="BT4:BT6"/>
    <mergeCell ref="BU4:BU6"/>
    <mergeCell ref="BV4:BV6"/>
    <mergeCell ref="BW4:BW6"/>
    <mergeCell ref="BI3:BI4"/>
    <mergeCell ref="AX3:AX4"/>
    <mergeCell ref="AY3:AY4"/>
    <mergeCell ref="AZ3:AZ4"/>
    <mergeCell ref="BA3:BA4"/>
    <mergeCell ref="BB3:BB4"/>
    <mergeCell ref="BC3:BC4"/>
    <mergeCell ref="BD3:BD4"/>
    <mergeCell ref="BE3:BE4"/>
    <mergeCell ref="BF3:BF4"/>
    <mergeCell ref="BG3:BG4"/>
    <mergeCell ref="BH3:BH4"/>
    <mergeCell ref="AG3:AG4"/>
    <mergeCell ref="AW3:AW4"/>
    <mergeCell ref="AI3:AI4"/>
    <mergeCell ref="AJ3:AJ4"/>
    <mergeCell ref="AK3:AK4"/>
    <mergeCell ref="AL3:AL4"/>
    <mergeCell ref="AM3:AM4"/>
    <mergeCell ref="AN3:AN4"/>
    <mergeCell ref="AO3:AO4"/>
    <mergeCell ref="AP3:AP4"/>
    <mergeCell ref="AQ3:AQ4"/>
    <mergeCell ref="AR3:AR4"/>
    <mergeCell ref="AV3:AV4"/>
    <mergeCell ref="AB3:AB4"/>
    <mergeCell ref="AC3:AC4"/>
    <mergeCell ref="AD3:AD4"/>
    <mergeCell ref="AE3:AE4"/>
    <mergeCell ref="AF3:AF4"/>
    <mergeCell ref="W3:W4"/>
    <mergeCell ref="X3:X4"/>
    <mergeCell ref="Y3:Y4"/>
    <mergeCell ref="Z3:Z4"/>
    <mergeCell ref="AA3:AA4"/>
    <mergeCell ref="H3:H4"/>
    <mergeCell ref="I3:I4"/>
    <mergeCell ref="V3:V4"/>
    <mergeCell ref="K3:K4"/>
    <mergeCell ref="L3:L4"/>
    <mergeCell ref="M3:M4"/>
    <mergeCell ref="N3:N4"/>
    <mergeCell ref="O3:O4"/>
    <mergeCell ref="P3:P4"/>
    <mergeCell ref="Q3:Q4"/>
    <mergeCell ref="R3:R4"/>
    <mergeCell ref="S3:S4"/>
    <mergeCell ref="T3:T4"/>
    <mergeCell ref="U3:U4"/>
    <mergeCell ref="BD1:BI2"/>
    <mergeCell ref="BJ1:BJ6"/>
    <mergeCell ref="BL1:BY2"/>
    <mergeCell ref="BZ1:BZ6"/>
    <mergeCell ref="Y2:AB2"/>
    <mergeCell ref="Y1:AR1"/>
    <mergeCell ref="AS1:AS4"/>
    <mergeCell ref="AT1:AT4"/>
    <mergeCell ref="AU1:AU4"/>
    <mergeCell ref="AV1:AW2"/>
    <mergeCell ref="AX1:BC2"/>
    <mergeCell ref="AC2:AF2"/>
    <mergeCell ref="AG2:AJ2"/>
    <mergeCell ref="AK2:AN2"/>
    <mergeCell ref="AO2:AR2"/>
    <mergeCell ref="AH3:AH4"/>
    <mergeCell ref="J29:Q30"/>
    <mergeCell ref="D14:AQ20"/>
    <mergeCell ref="A1:A6"/>
    <mergeCell ref="B1:B6"/>
    <mergeCell ref="C1:C6"/>
    <mergeCell ref="D1:D4"/>
    <mergeCell ref="E1:X1"/>
    <mergeCell ref="E2:H2"/>
    <mergeCell ref="I2:L2"/>
    <mergeCell ref="M2:P2"/>
    <mergeCell ref="Q2:T2"/>
    <mergeCell ref="U2:X2"/>
    <mergeCell ref="J3:J4"/>
    <mergeCell ref="E3:E4"/>
    <mergeCell ref="F3:F4"/>
    <mergeCell ref="G3:G4"/>
  </mergeCells>
  <conditionalFormatting sqref="D8:D12">
    <cfRule type="expression" dxfId="12" priority="16">
      <formula>AND(OR(D8="غائب",D8="غائب بعذر",D8="راسب",D8="غائب ويفصل",D8="راسب ويفصل",D8="وقف قيد"))</formula>
    </cfRule>
    <cfRule type="expression" dxfId="11" priority="17">
      <formula>AND(OR(D8="مادتين",D8="مادة",D8="ممتاز",D8="جيد جداً",D8="جيد",D8="مقبول"))</formula>
    </cfRule>
  </conditionalFormatting>
  <conditionalFormatting sqref="BJ8:BJ12">
    <cfRule type="expression" dxfId="10" priority="15">
      <formula>" =AND(ISNUMBER(E$12);$A14&gt;0;OR(E14&lt;E$12;E14=""غ"";E14=""ض"";E14=""ض.ج"";E14=""ر.ت"";E14=""غش"";E14=""شغب"";E14=""وقف قيد"";E14=""راسب"";E14=""غائب"";E14=""حرمان"";E14=""غائب بعذر"";E14=""صفر""))"</formula>
    </cfRule>
  </conditionalFormatting>
  <conditionalFormatting sqref="BA8 BA9:BB12 BD8:BG12 E8:AX12 BD22:BG26 BA22:BB26 E23:AY26 E22:AZ22">
    <cfRule type="expression" dxfId="9" priority="14">
      <formula>AND(ISNUMBER(E$6),$A8&gt;0,OR(E8&lt;E$6,E8="غ",E8="ض",E8="ض.ج",E8="ر.ت",E8="غش",E8="شغب",E8="وقف قيد",E8="راسب",E8="غائب",E8="حرمان",E8="غائب بعذر",E8="صفر"))</formula>
    </cfRule>
  </conditionalFormatting>
  <conditionalFormatting sqref="BZ8:BZ12">
    <cfRule type="cellIs" dxfId="8" priority="13" operator="greaterThan">
      <formula>8</formula>
    </cfRule>
  </conditionalFormatting>
  <conditionalFormatting sqref="BL8:BU12">
    <cfRule type="expression" dxfId="7" priority="12">
      <formula>COUNTIF(BL8,"&gt;""")</formula>
    </cfRule>
  </conditionalFormatting>
  <conditionalFormatting sqref="BH8:BI12 BH22:BI26">
    <cfRule type="expression" dxfId="6" priority="11">
      <formula>AND(ISNUMBER(BH$6),$A8&gt;0,OR(BH8&lt;BH$6,BH8="غ",BH8="ض",BH8="ض.ج",BH8="ر.ت",BH8="غش",BH8="شغب",BH8="محضر",BH8="راسب",BH8="غائب",BH8="حرمان",BH8="غائب بعذر",BH8="صفر"))</formula>
    </cfRule>
  </conditionalFormatting>
  <conditionalFormatting sqref="A8:A12">
    <cfRule type="expression" dxfId="5" priority="19">
      <formula>COUNTIF(#REF!,A8)</formula>
    </cfRule>
  </conditionalFormatting>
  <conditionalFormatting sqref="AY8:AZ12">
    <cfRule type="expression" dxfId="4" priority="10">
      <formula>AND(ISNUMBER(AY$6),$A8&gt;0,OR(AY8&lt;AY$6,AY8="غ",AY8="ض",AY8="ض.ج",AY8="ر.ت",AY8="غش",AY8="شغب",AY8="وقف قيد",AY8="راسب",AY8="غائب",AY8="حرمان",AY8="غائب بعذر",AY8="صفر"))</formula>
    </cfRule>
  </conditionalFormatting>
  <conditionalFormatting sqref="D22:D26">
    <cfRule type="expression" dxfId="3" priority="6">
      <formula>AND(OR(D22="غائب",D22="غائب بعذر",D22="راسب",D22="غائب ويفصل",D22="راسب ويفصل",D22="وقف قيد"))</formula>
    </cfRule>
    <cfRule type="expression" dxfId="2" priority="7">
      <formula>AND(OR(D22="مادتين",D22="مادة",D22="ممتاز",D22="جيد جداً",D22="جيد",D22="مقبول"))</formula>
    </cfRule>
  </conditionalFormatting>
  <conditionalFormatting sqref="BJ22:BJ26">
    <cfRule type="expression" dxfId="1" priority="5">
      <formula>" =AND(ISNUMBER(E$12);$A14&gt;0;OR(E14&lt;E$12;E14=""غ"";E14=""ض"";E14=""ض.ج"";E14=""ر.ت"";E14=""غش"";E14=""شغب"";E14=""وقف قيد"";E14=""راسب"";E14=""غائب"";E14=""حرمان"";E14=""غائب بعذر"";E14=""صفر""))"</formula>
    </cfRule>
  </conditionalFormatting>
  <conditionalFormatting sqref="A22:A26">
    <cfRule type="expression" dxfId="0" priority="2">
      <formula>COUNTIF(#REF!,A22)</formula>
    </cfRule>
  </conditionalFormatting>
  <printOptions horizontalCentered="1"/>
  <pageMargins left="0.70866141732283472" right="0.70866141732283472" top="0.74803149606299213" bottom="0.74803149606299213" header="0.31496062992125984" footer="0.31496062992125984"/>
  <pageSetup paperSize="8" scale="17" fitToHeight="0" orientation="landscape" verticalDpi="1200" r:id="rId1"/>
  <headerFooter>
    <oddHeader>&amp;L&amp;"Calibri,غامق"&amp;28رقم الصفحة (&amp;P)</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C7A2D9-8163-4D1B-9E13-CB97A071B5A8}">
  <sheetPr>
    <tabColor theme="5" tint="-0.499984740745262"/>
  </sheetPr>
  <dimension ref="A1:J158"/>
  <sheetViews>
    <sheetView rightToLeft="1" zoomScale="50" zoomScaleNormal="50" workbookViewId="0">
      <selection activeCell="L9" sqref="L9"/>
    </sheetView>
  </sheetViews>
  <sheetFormatPr defaultRowHeight="14.25"/>
  <cols>
    <col min="1" max="1" width="18.5" customWidth="1"/>
    <col min="2" max="2" width="19.5" customWidth="1"/>
    <col min="3" max="3" width="12.75" customWidth="1"/>
    <col min="4" max="4" width="9.5" customWidth="1"/>
    <col min="7" max="7" width="15.25" customWidth="1"/>
    <col min="8" max="8" width="17" customWidth="1"/>
  </cols>
  <sheetData>
    <row r="1" spans="1:10" ht="98.25" customHeight="1" thickBot="1">
      <c r="A1" s="346" t="s">
        <v>59</v>
      </c>
      <c r="B1" s="346"/>
      <c r="C1" s="346"/>
      <c r="D1" s="346"/>
      <c r="E1" s="346"/>
      <c r="F1" s="130"/>
      <c r="G1" s="347" t="s">
        <v>60</v>
      </c>
      <c r="H1" s="347"/>
      <c r="I1" s="347"/>
      <c r="J1" s="347"/>
    </row>
    <row r="2" spans="1:10" ht="87.75" customHeight="1" thickBot="1">
      <c r="A2" s="131" t="s">
        <v>61</v>
      </c>
      <c r="B2" s="132" t="s">
        <v>0</v>
      </c>
      <c r="C2" s="133" t="s">
        <v>62</v>
      </c>
      <c r="D2" s="134" t="s">
        <v>0</v>
      </c>
      <c r="E2" s="135" t="s">
        <v>4</v>
      </c>
      <c r="G2" s="131" t="s">
        <v>61</v>
      </c>
      <c r="H2" s="136" t="s">
        <v>0</v>
      </c>
      <c r="I2" s="134" t="s">
        <v>0</v>
      </c>
      <c r="J2" s="135" t="s">
        <v>4</v>
      </c>
    </row>
    <row r="3" spans="1:10" ht="87.75" customHeight="1" thickBot="1">
      <c r="A3" s="348" t="s">
        <v>63</v>
      </c>
      <c r="B3" s="137">
        <v>40</v>
      </c>
      <c r="C3" s="138">
        <v>10</v>
      </c>
      <c r="D3" s="139" t="s">
        <v>64</v>
      </c>
      <c r="E3" s="140" t="s">
        <v>65</v>
      </c>
      <c r="G3" s="349" t="s">
        <v>66</v>
      </c>
      <c r="H3" s="141">
        <v>65</v>
      </c>
      <c r="I3" s="142" t="s">
        <v>67</v>
      </c>
      <c r="J3" s="143" t="s">
        <v>68</v>
      </c>
    </row>
    <row r="4" spans="1:10" ht="87.75" customHeight="1" thickBot="1">
      <c r="A4" s="348"/>
      <c r="B4" s="137">
        <v>41</v>
      </c>
      <c r="C4" s="138">
        <v>9</v>
      </c>
      <c r="D4" s="139" t="s">
        <v>69</v>
      </c>
      <c r="E4" s="140" t="s">
        <v>65</v>
      </c>
      <c r="G4" s="349"/>
      <c r="H4" s="141">
        <v>66</v>
      </c>
      <c r="I4" s="142" t="s">
        <v>70</v>
      </c>
      <c r="J4" s="143" t="s">
        <v>68</v>
      </c>
    </row>
    <row r="5" spans="1:10" ht="87.75" customHeight="1" thickBot="1">
      <c r="A5" s="348"/>
      <c r="B5" s="137">
        <v>42</v>
      </c>
      <c r="C5" s="138">
        <v>8</v>
      </c>
      <c r="D5" s="139" t="s">
        <v>71</v>
      </c>
      <c r="E5" s="140" t="s">
        <v>65</v>
      </c>
      <c r="G5" s="349"/>
      <c r="H5" s="141">
        <v>67</v>
      </c>
      <c r="I5" s="142" t="s">
        <v>72</v>
      </c>
      <c r="J5" s="143" t="s">
        <v>68</v>
      </c>
    </row>
    <row r="6" spans="1:10" ht="87.75" customHeight="1" thickBot="1">
      <c r="A6" s="348"/>
      <c r="B6" s="137">
        <v>43</v>
      </c>
      <c r="C6" s="138">
        <v>7</v>
      </c>
      <c r="D6" s="139" t="s">
        <v>73</v>
      </c>
      <c r="E6" s="140" t="s">
        <v>65</v>
      </c>
      <c r="G6" s="349"/>
      <c r="H6" s="141">
        <v>68</v>
      </c>
      <c r="I6" s="142" t="s">
        <v>74</v>
      </c>
      <c r="J6" s="143" t="s">
        <v>68</v>
      </c>
    </row>
    <row r="7" spans="1:10" ht="87.75" customHeight="1" thickBot="1">
      <c r="A7" s="348"/>
      <c r="B7" s="137">
        <v>44</v>
      </c>
      <c r="C7" s="138">
        <v>6</v>
      </c>
      <c r="D7" s="139" t="s">
        <v>75</v>
      </c>
      <c r="E7" s="140" t="s">
        <v>65</v>
      </c>
      <c r="G7" s="349"/>
      <c r="H7" s="141">
        <v>69</v>
      </c>
      <c r="I7" s="142" t="s">
        <v>76</v>
      </c>
      <c r="J7" s="143" t="s">
        <v>68</v>
      </c>
    </row>
    <row r="8" spans="1:10" ht="87.75" customHeight="1" thickBot="1">
      <c r="A8" s="348"/>
      <c r="B8" s="137">
        <v>45</v>
      </c>
      <c r="C8" s="138">
        <v>5</v>
      </c>
      <c r="D8" s="139" t="s">
        <v>77</v>
      </c>
      <c r="E8" s="140" t="s">
        <v>65</v>
      </c>
      <c r="G8" s="349"/>
      <c r="H8" s="141">
        <v>70</v>
      </c>
      <c r="I8" s="142" t="s">
        <v>78</v>
      </c>
      <c r="J8" s="143" t="s">
        <v>68</v>
      </c>
    </row>
    <row r="9" spans="1:10" ht="87.75" customHeight="1" thickBot="1">
      <c r="A9" s="348"/>
      <c r="B9" s="137">
        <v>46</v>
      </c>
      <c r="C9" s="138">
        <v>4</v>
      </c>
      <c r="D9" s="139" t="s">
        <v>79</v>
      </c>
      <c r="E9" s="140" t="s">
        <v>65</v>
      </c>
      <c r="G9" s="349"/>
      <c r="H9" s="141">
        <v>71</v>
      </c>
      <c r="I9" s="142" t="s">
        <v>80</v>
      </c>
      <c r="J9" s="143" t="s">
        <v>68</v>
      </c>
    </row>
    <row r="10" spans="1:10" ht="87.75" customHeight="1" thickBot="1">
      <c r="A10" s="348"/>
      <c r="B10" s="137">
        <v>47</v>
      </c>
      <c r="C10" s="138">
        <v>3</v>
      </c>
      <c r="D10" s="139" t="s">
        <v>81</v>
      </c>
      <c r="E10" s="140" t="s">
        <v>65</v>
      </c>
      <c r="G10" s="349"/>
      <c r="H10" s="141">
        <v>72</v>
      </c>
      <c r="I10" s="142" t="s">
        <v>82</v>
      </c>
      <c r="J10" s="143" t="s">
        <v>68</v>
      </c>
    </row>
    <row r="11" spans="1:10" ht="87.75" customHeight="1" thickBot="1">
      <c r="A11" s="348"/>
      <c r="B11" s="137">
        <v>48</v>
      </c>
      <c r="C11" s="138">
        <v>2</v>
      </c>
      <c r="D11" s="139" t="s">
        <v>83</v>
      </c>
      <c r="E11" s="140" t="s">
        <v>65</v>
      </c>
      <c r="G11" s="349"/>
      <c r="H11" s="141">
        <v>73</v>
      </c>
      <c r="I11" s="142" t="s">
        <v>84</v>
      </c>
      <c r="J11" s="143" t="s">
        <v>68</v>
      </c>
    </row>
    <row r="12" spans="1:10" ht="87.75" customHeight="1" thickBot="1">
      <c r="A12" s="348"/>
      <c r="B12" s="137">
        <v>49</v>
      </c>
      <c r="C12" s="138">
        <v>1</v>
      </c>
      <c r="D12" s="139" t="s">
        <v>85</v>
      </c>
      <c r="E12" s="140" t="s">
        <v>65</v>
      </c>
      <c r="G12" s="349"/>
      <c r="H12" s="141">
        <v>74</v>
      </c>
      <c r="I12" s="142" t="s">
        <v>86</v>
      </c>
      <c r="J12" s="143" t="s">
        <v>68</v>
      </c>
    </row>
    <row r="13" spans="1:10" ht="87.75" customHeight="1" thickBot="1">
      <c r="A13" s="350" t="s">
        <v>87</v>
      </c>
      <c r="B13" s="144">
        <v>64</v>
      </c>
      <c r="C13" s="145">
        <v>1</v>
      </c>
      <c r="D13" s="146" t="s">
        <v>88</v>
      </c>
      <c r="E13" s="143" t="s">
        <v>89</v>
      </c>
      <c r="G13" s="351" t="s">
        <v>90</v>
      </c>
      <c r="H13" s="147">
        <v>75</v>
      </c>
      <c r="I13" s="142" t="s">
        <v>91</v>
      </c>
      <c r="J13" s="143" t="s">
        <v>92</v>
      </c>
    </row>
    <row r="14" spans="1:10" ht="87.75" customHeight="1" thickBot="1">
      <c r="A14" s="350"/>
      <c r="B14" s="144">
        <v>74</v>
      </c>
      <c r="C14" s="145">
        <v>1</v>
      </c>
      <c r="D14" s="142" t="s">
        <v>93</v>
      </c>
      <c r="E14" s="143" t="s">
        <v>94</v>
      </c>
      <c r="G14" s="351"/>
      <c r="H14" s="147">
        <v>76</v>
      </c>
      <c r="I14" s="142" t="s">
        <v>95</v>
      </c>
      <c r="J14" s="143" t="s">
        <v>92</v>
      </c>
    </row>
    <row r="15" spans="1:10" ht="87.75" customHeight="1" thickBot="1">
      <c r="A15" s="350"/>
      <c r="B15" s="144">
        <v>84</v>
      </c>
      <c r="C15" s="145">
        <v>1</v>
      </c>
      <c r="D15" s="146" t="s">
        <v>96</v>
      </c>
      <c r="E15" s="143" t="s">
        <v>97</v>
      </c>
      <c r="G15" s="351"/>
      <c r="H15" s="147">
        <v>77</v>
      </c>
      <c r="I15" s="142" t="s">
        <v>98</v>
      </c>
      <c r="J15" s="143" t="s">
        <v>92</v>
      </c>
    </row>
    <row r="16" spans="1:10" ht="87.75" customHeight="1" thickBot="1">
      <c r="F16" s="148"/>
      <c r="G16" s="351"/>
      <c r="H16" s="147">
        <v>78</v>
      </c>
      <c r="I16" s="142" t="s">
        <v>99</v>
      </c>
      <c r="J16" s="143" t="s">
        <v>92</v>
      </c>
    </row>
    <row r="17" spans="6:10" ht="87.75" customHeight="1" thickBot="1">
      <c r="F17" s="148"/>
      <c r="G17" s="351"/>
      <c r="H17" s="147">
        <v>79</v>
      </c>
      <c r="I17" s="142" t="s">
        <v>100</v>
      </c>
      <c r="J17" s="143" t="s">
        <v>92</v>
      </c>
    </row>
    <row r="18" spans="6:10" ht="87.75" customHeight="1" thickBot="1">
      <c r="F18" s="148"/>
      <c r="G18" s="351"/>
      <c r="H18" s="147">
        <v>80</v>
      </c>
      <c r="I18" s="142" t="s">
        <v>101</v>
      </c>
      <c r="J18" s="143" t="s">
        <v>92</v>
      </c>
    </row>
    <row r="19" spans="6:10" ht="87.75" customHeight="1" thickBot="1">
      <c r="F19" s="148"/>
      <c r="G19" s="351"/>
      <c r="H19" s="147">
        <v>81</v>
      </c>
      <c r="I19" s="142" t="s">
        <v>102</v>
      </c>
      <c r="J19" s="143" t="s">
        <v>92</v>
      </c>
    </row>
    <row r="20" spans="6:10" ht="87.75" customHeight="1" thickBot="1">
      <c r="F20" s="148"/>
      <c r="G20" s="351"/>
      <c r="H20" s="147">
        <v>82</v>
      </c>
      <c r="I20" s="142" t="s">
        <v>103</v>
      </c>
      <c r="J20" s="143" t="s">
        <v>92</v>
      </c>
    </row>
    <row r="21" spans="6:10" ht="87.75" customHeight="1" thickBot="1">
      <c r="F21" s="148"/>
      <c r="G21" s="351"/>
      <c r="H21" s="147">
        <v>83</v>
      </c>
      <c r="I21" s="142" t="s">
        <v>104</v>
      </c>
      <c r="J21" s="143" t="s">
        <v>92</v>
      </c>
    </row>
    <row r="22" spans="6:10" ht="87.75" customHeight="1" thickBot="1">
      <c r="F22" s="148"/>
      <c r="G22" s="351"/>
      <c r="H22" s="147">
        <v>84</v>
      </c>
      <c r="I22" s="142" t="s">
        <v>105</v>
      </c>
      <c r="J22" s="143" t="s">
        <v>92</v>
      </c>
    </row>
    <row r="23" spans="6:10" ht="87.75" customHeight="1" thickBot="1">
      <c r="F23" s="148"/>
      <c r="G23" s="345" t="s">
        <v>106</v>
      </c>
      <c r="H23" s="149">
        <v>85</v>
      </c>
      <c r="I23" s="142" t="s">
        <v>107</v>
      </c>
      <c r="J23" s="143" t="s">
        <v>108</v>
      </c>
    </row>
    <row r="24" spans="6:10" ht="87.75" customHeight="1" thickBot="1">
      <c r="F24" s="148"/>
      <c r="G24" s="345"/>
      <c r="H24" s="149">
        <v>86</v>
      </c>
      <c r="I24" s="142" t="s">
        <v>109</v>
      </c>
      <c r="J24" s="143" t="s">
        <v>108</v>
      </c>
    </row>
    <row r="25" spans="6:10" ht="87.75" customHeight="1" thickBot="1">
      <c r="F25" s="148"/>
      <c r="G25" s="345"/>
      <c r="H25" s="149">
        <v>87</v>
      </c>
      <c r="I25" s="142" t="s">
        <v>110</v>
      </c>
      <c r="J25" s="143" t="s">
        <v>108</v>
      </c>
    </row>
    <row r="26" spans="6:10" ht="87.75" customHeight="1" thickBot="1">
      <c r="F26" s="148"/>
      <c r="G26" s="345"/>
      <c r="H26" s="149">
        <v>88</v>
      </c>
      <c r="I26" s="142" t="s">
        <v>111</v>
      </c>
      <c r="J26" s="143" t="s">
        <v>108</v>
      </c>
    </row>
    <row r="27" spans="6:10" ht="87.75" customHeight="1" thickBot="1">
      <c r="F27" s="148"/>
      <c r="G27" s="345"/>
      <c r="H27" s="149">
        <v>89</v>
      </c>
      <c r="I27" s="142" t="s">
        <v>112</v>
      </c>
      <c r="J27" s="143" t="s">
        <v>108</v>
      </c>
    </row>
    <row r="28" spans="6:10" ht="87.75" customHeight="1" thickBot="1">
      <c r="F28" s="148"/>
      <c r="G28" s="345"/>
      <c r="H28" s="149">
        <v>90</v>
      </c>
      <c r="I28" s="142" t="s">
        <v>113</v>
      </c>
      <c r="J28" s="143" t="s">
        <v>108</v>
      </c>
    </row>
    <row r="29" spans="6:10" ht="87.75" customHeight="1" thickBot="1">
      <c r="F29" s="148"/>
      <c r="G29" s="345"/>
      <c r="H29" s="149">
        <v>91</v>
      </c>
      <c r="I29" s="142" t="s">
        <v>114</v>
      </c>
      <c r="J29" s="143" t="s">
        <v>108</v>
      </c>
    </row>
    <row r="30" spans="6:10" ht="87.75" customHeight="1" thickBot="1">
      <c r="F30" s="148"/>
      <c r="G30" s="345"/>
      <c r="H30" s="149">
        <v>92</v>
      </c>
      <c r="I30" s="142" t="s">
        <v>115</v>
      </c>
      <c r="J30" s="143" t="s">
        <v>108</v>
      </c>
    </row>
    <row r="31" spans="6:10" ht="87.75" customHeight="1" thickBot="1">
      <c r="F31" s="148"/>
      <c r="G31" s="345"/>
      <c r="H31" s="149">
        <v>93</v>
      </c>
      <c r="I31" s="142" t="s">
        <v>116</v>
      </c>
      <c r="J31" s="143" t="s">
        <v>108</v>
      </c>
    </row>
    <row r="32" spans="6:10" ht="87.75" customHeight="1" thickBot="1">
      <c r="F32" s="148"/>
      <c r="G32" s="345"/>
      <c r="H32" s="149">
        <v>94</v>
      </c>
      <c r="I32" s="142" t="s">
        <v>117</v>
      </c>
      <c r="J32" s="143" t="s">
        <v>108</v>
      </c>
    </row>
    <row r="33" spans="6:10" ht="87.75" customHeight="1" thickBot="1">
      <c r="F33" s="148"/>
      <c r="G33" s="345"/>
      <c r="H33" s="149">
        <v>95</v>
      </c>
      <c r="I33" s="142" t="s">
        <v>118</v>
      </c>
      <c r="J33" s="143" t="s">
        <v>108</v>
      </c>
    </row>
    <row r="34" spans="6:10" ht="87.75" customHeight="1" thickBot="1">
      <c r="F34" s="148"/>
      <c r="G34" s="345"/>
      <c r="H34" s="149">
        <v>96</v>
      </c>
      <c r="I34" s="142" t="s">
        <v>119</v>
      </c>
      <c r="J34" s="143" t="s">
        <v>108</v>
      </c>
    </row>
    <row r="35" spans="6:10" ht="87.75" customHeight="1" thickBot="1">
      <c r="F35" s="148"/>
      <c r="G35" s="345"/>
      <c r="H35" s="149">
        <v>97</v>
      </c>
      <c r="I35" s="142" t="s">
        <v>120</v>
      </c>
      <c r="J35" s="143" t="s">
        <v>108</v>
      </c>
    </row>
    <row r="36" spans="6:10" ht="87.75" customHeight="1" thickBot="1">
      <c r="F36" s="148"/>
      <c r="G36" s="345"/>
      <c r="H36" s="149">
        <v>98</v>
      </c>
      <c r="I36" s="142" t="s">
        <v>121</v>
      </c>
      <c r="J36" s="143" t="s">
        <v>108</v>
      </c>
    </row>
    <row r="37" spans="6:10" ht="87.75" customHeight="1" thickBot="1">
      <c r="F37" s="148"/>
      <c r="G37" s="345"/>
      <c r="H37" s="149">
        <v>99</v>
      </c>
      <c r="I37" s="142" t="s">
        <v>122</v>
      </c>
      <c r="J37" s="143" t="s">
        <v>108</v>
      </c>
    </row>
    <row r="38" spans="6:10" ht="87.75" customHeight="1" thickBot="1">
      <c r="F38" s="148"/>
      <c r="G38" s="345"/>
      <c r="H38" s="149">
        <v>100</v>
      </c>
      <c r="I38" s="142" t="s">
        <v>123</v>
      </c>
      <c r="J38" s="143" t="s">
        <v>108</v>
      </c>
    </row>
    <row r="39" spans="6:10" ht="87.75" customHeight="1">
      <c r="F39" s="148"/>
      <c r="G39" s="148"/>
      <c r="H39" s="148"/>
      <c r="I39" s="148"/>
      <c r="J39" s="148"/>
    </row>
    <row r="40" spans="6:10" ht="87.75" customHeight="1">
      <c r="F40" s="148"/>
      <c r="G40" s="148"/>
      <c r="H40" s="148"/>
      <c r="I40" s="148"/>
      <c r="J40" s="148"/>
    </row>
    <row r="41" spans="6:10" ht="87.75" customHeight="1">
      <c r="F41" s="148"/>
      <c r="G41" s="148"/>
      <c r="H41" s="148"/>
      <c r="I41" s="148"/>
      <c r="J41" s="148"/>
    </row>
    <row r="42" spans="6:10" ht="87.75" customHeight="1">
      <c r="F42" s="148"/>
      <c r="G42" s="148"/>
      <c r="H42" s="148"/>
      <c r="I42" s="148"/>
      <c r="J42" s="148"/>
    </row>
    <row r="43" spans="6:10" ht="87.75" customHeight="1">
      <c r="F43" s="148"/>
      <c r="G43" s="148"/>
      <c r="H43" s="148"/>
      <c r="I43" s="148"/>
      <c r="J43" s="148"/>
    </row>
    <row r="44" spans="6:10" ht="87.75" customHeight="1">
      <c r="F44" s="148"/>
      <c r="G44" s="148"/>
      <c r="H44" s="148"/>
      <c r="I44" s="148"/>
      <c r="J44" s="148"/>
    </row>
    <row r="45" spans="6:10" ht="87.75" customHeight="1">
      <c r="F45" s="148"/>
      <c r="G45" s="148"/>
      <c r="H45" s="148"/>
      <c r="I45" s="148"/>
      <c r="J45" s="148"/>
    </row>
    <row r="46" spans="6:10" ht="87.75" customHeight="1">
      <c r="F46" s="148"/>
      <c r="G46" s="148"/>
      <c r="H46" s="148"/>
      <c r="I46" s="148"/>
      <c r="J46" s="148"/>
    </row>
    <row r="47" spans="6:10" ht="87.75" customHeight="1">
      <c r="F47" s="148"/>
      <c r="G47" s="148"/>
      <c r="H47" s="148"/>
      <c r="I47" s="148"/>
      <c r="J47" s="148"/>
    </row>
    <row r="48" spans="6:10" ht="87.75" customHeight="1">
      <c r="F48" s="148"/>
      <c r="G48" s="148"/>
      <c r="H48" s="148"/>
      <c r="I48" s="148"/>
      <c r="J48" s="148"/>
    </row>
    <row r="49" spans="1:10" ht="87.75" customHeight="1">
      <c r="F49" s="148"/>
      <c r="G49" s="148"/>
      <c r="H49" s="148"/>
      <c r="I49" s="148"/>
      <c r="J49" s="148"/>
    </row>
    <row r="50" spans="1:10" ht="87.75" customHeight="1">
      <c r="F50" s="148"/>
      <c r="G50" s="148"/>
      <c r="H50" s="148"/>
      <c r="I50" s="148"/>
      <c r="J50" s="148"/>
    </row>
    <row r="51" spans="1:10" ht="87.75" customHeight="1">
      <c r="F51" s="148"/>
      <c r="G51" s="148"/>
      <c r="H51" s="148"/>
      <c r="I51" s="148"/>
      <c r="J51" s="148"/>
    </row>
    <row r="52" spans="1:10" ht="87.75" customHeight="1">
      <c r="A52" s="150"/>
      <c r="B52" s="150"/>
      <c r="C52" s="150"/>
      <c r="D52" s="150"/>
      <c r="E52" s="150"/>
    </row>
    <row r="53" spans="1:10" ht="87.75" customHeight="1">
      <c r="A53" s="150"/>
      <c r="B53" s="150"/>
      <c r="C53" s="150"/>
      <c r="D53" s="150"/>
      <c r="E53" s="150"/>
    </row>
    <row r="54" spans="1:10" ht="87.75" customHeight="1">
      <c r="A54" s="150"/>
      <c r="B54" s="150"/>
      <c r="C54" s="150"/>
      <c r="D54" s="150"/>
      <c r="E54" s="150"/>
    </row>
    <row r="55" spans="1:10" ht="87.75" customHeight="1">
      <c r="A55" s="150"/>
      <c r="B55" s="150"/>
      <c r="C55" s="150"/>
      <c r="D55" s="150"/>
      <c r="E55" s="150"/>
    </row>
    <row r="56" spans="1:10" ht="87.75" customHeight="1">
      <c r="A56" s="150"/>
      <c r="B56" s="150"/>
      <c r="C56" s="150"/>
      <c r="D56" s="150"/>
      <c r="E56" s="150"/>
    </row>
    <row r="57" spans="1:10" ht="87.75" customHeight="1">
      <c r="A57" s="150"/>
      <c r="B57" s="150"/>
      <c r="C57" s="150"/>
      <c r="D57" s="150"/>
      <c r="E57" s="150"/>
    </row>
    <row r="58" spans="1:10" ht="87.75" customHeight="1">
      <c r="A58" s="150"/>
      <c r="B58" s="150"/>
      <c r="C58" s="150"/>
      <c r="D58" s="150"/>
      <c r="E58" s="150"/>
    </row>
    <row r="59" spans="1:10" ht="87.75" customHeight="1">
      <c r="A59" s="150"/>
      <c r="B59" s="150"/>
      <c r="C59" s="150"/>
      <c r="D59" s="150"/>
      <c r="E59" s="150"/>
    </row>
    <row r="60" spans="1:10" ht="87.75" customHeight="1">
      <c r="A60" s="150"/>
      <c r="B60" s="150"/>
      <c r="C60" s="150"/>
      <c r="D60" s="150"/>
      <c r="E60" s="150"/>
    </row>
    <row r="61" spans="1:10" ht="87.75" customHeight="1">
      <c r="A61" s="150"/>
      <c r="B61" s="150"/>
      <c r="C61" s="150"/>
      <c r="D61" s="150"/>
      <c r="E61" s="150"/>
    </row>
    <row r="62" spans="1:10" ht="87.75" customHeight="1">
      <c r="A62" s="150"/>
      <c r="B62" s="150"/>
      <c r="C62" s="150"/>
      <c r="D62" s="150"/>
      <c r="E62" s="150"/>
    </row>
    <row r="63" spans="1:10" ht="87.75" customHeight="1">
      <c r="A63" s="150"/>
      <c r="B63" s="150"/>
      <c r="C63" s="150"/>
      <c r="D63" s="150"/>
      <c r="E63" s="150"/>
    </row>
    <row r="64" spans="1:10" ht="87.75" customHeight="1">
      <c r="A64" s="150"/>
      <c r="B64" s="150"/>
      <c r="C64" s="150"/>
      <c r="D64" s="150"/>
      <c r="E64" s="150"/>
    </row>
    <row r="65" spans="1:5" ht="87.75" customHeight="1">
      <c r="A65" s="150"/>
      <c r="B65" s="150"/>
      <c r="C65" s="150"/>
      <c r="D65" s="150"/>
      <c r="E65" s="150"/>
    </row>
    <row r="66" spans="1:5" ht="87.75" customHeight="1">
      <c r="A66" s="150"/>
      <c r="B66" s="150"/>
      <c r="C66" s="150"/>
      <c r="D66" s="150"/>
      <c r="E66" s="150"/>
    </row>
    <row r="67" spans="1:5" ht="87.75" customHeight="1">
      <c r="A67" s="150"/>
      <c r="B67" s="150"/>
      <c r="C67" s="150"/>
      <c r="D67" s="150"/>
      <c r="E67" s="150"/>
    </row>
    <row r="68" spans="1:5" ht="87.75" customHeight="1">
      <c r="A68" s="150"/>
      <c r="B68" s="150"/>
      <c r="C68" s="150"/>
      <c r="D68" s="150"/>
      <c r="E68" s="150"/>
    </row>
    <row r="69" spans="1:5" ht="87.75" customHeight="1">
      <c r="A69" s="150"/>
      <c r="B69" s="150"/>
      <c r="C69" s="150"/>
      <c r="D69" s="150"/>
      <c r="E69" s="150"/>
    </row>
    <row r="70" spans="1:5" ht="87.75" customHeight="1">
      <c r="A70" s="150"/>
      <c r="B70" s="150"/>
      <c r="C70" s="150"/>
      <c r="D70" s="150"/>
      <c r="E70" s="150"/>
    </row>
    <row r="71" spans="1:5" ht="87.75" customHeight="1">
      <c r="A71" s="150"/>
      <c r="B71" s="150"/>
      <c r="C71" s="150"/>
      <c r="D71" s="150"/>
      <c r="E71" s="150"/>
    </row>
    <row r="72" spans="1:5" ht="87.75" customHeight="1">
      <c r="A72" s="150"/>
      <c r="B72" s="150"/>
      <c r="C72" s="150"/>
      <c r="D72" s="150"/>
      <c r="E72" s="150"/>
    </row>
    <row r="73" spans="1:5" ht="87.75" customHeight="1">
      <c r="A73" s="150"/>
      <c r="B73" s="150"/>
      <c r="C73" s="150"/>
      <c r="D73" s="150"/>
      <c r="E73" s="150"/>
    </row>
    <row r="74" spans="1:5" ht="87.75" customHeight="1">
      <c r="A74" s="150"/>
      <c r="B74" s="150"/>
      <c r="C74" s="150"/>
      <c r="D74" s="150"/>
      <c r="E74" s="150"/>
    </row>
    <row r="75" spans="1:5" ht="87.75" customHeight="1">
      <c r="A75" s="150"/>
      <c r="B75" s="150"/>
      <c r="C75" s="150"/>
      <c r="D75" s="150"/>
      <c r="E75" s="150"/>
    </row>
    <row r="76" spans="1:5" ht="87.75" customHeight="1">
      <c r="A76" s="150"/>
      <c r="B76" s="150"/>
      <c r="C76" s="150"/>
      <c r="D76" s="150"/>
      <c r="E76" s="150"/>
    </row>
    <row r="77" spans="1:5" ht="87.75" customHeight="1">
      <c r="A77" s="150"/>
      <c r="B77" s="150"/>
      <c r="C77" s="150"/>
      <c r="D77" s="150"/>
      <c r="E77" s="150"/>
    </row>
    <row r="78" spans="1:5" ht="87.75" customHeight="1">
      <c r="A78" s="150"/>
      <c r="B78" s="150"/>
      <c r="C78" s="150"/>
      <c r="D78" s="150"/>
      <c r="E78" s="150"/>
    </row>
    <row r="79" spans="1:5" ht="87.75" customHeight="1">
      <c r="A79" s="150"/>
      <c r="B79" s="150"/>
      <c r="C79" s="150"/>
      <c r="D79" s="150"/>
      <c r="E79" s="150"/>
    </row>
    <row r="80" spans="1:5" ht="87.75" customHeight="1">
      <c r="A80" s="150"/>
      <c r="B80" s="150"/>
      <c r="C80" s="150"/>
      <c r="D80" s="150"/>
      <c r="E80" s="150"/>
    </row>
    <row r="81" spans="1:5" ht="87.75" customHeight="1">
      <c r="A81" s="150"/>
      <c r="B81" s="150"/>
      <c r="C81" s="150"/>
      <c r="D81" s="150"/>
      <c r="E81" s="150"/>
    </row>
    <row r="82" spans="1:5" ht="87.75" customHeight="1">
      <c r="A82" s="150"/>
      <c r="B82" s="150"/>
      <c r="C82" s="150"/>
      <c r="D82" s="150"/>
      <c r="E82" s="150"/>
    </row>
    <row r="83" spans="1:5" ht="87.75" customHeight="1">
      <c r="A83" s="150"/>
      <c r="B83" s="150"/>
      <c r="C83" s="150"/>
      <c r="D83" s="150"/>
      <c r="E83" s="150"/>
    </row>
    <row r="84" spans="1:5" ht="87.75" customHeight="1">
      <c r="A84" s="150"/>
      <c r="B84" s="150"/>
      <c r="C84" s="150"/>
      <c r="D84" s="150"/>
      <c r="E84" s="150"/>
    </row>
    <row r="85" spans="1:5" ht="87.75" customHeight="1">
      <c r="A85" s="150"/>
      <c r="B85" s="150"/>
      <c r="C85" s="150"/>
      <c r="D85" s="150"/>
      <c r="E85" s="150"/>
    </row>
    <row r="86" spans="1:5" ht="87.75" customHeight="1">
      <c r="A86" s="150"/>
      <c r="B86" s="150"/>
      <c r="C86" s="150"/>
      <c r="D86" s="150"/>
      <c r="E86" s="150"/>
    </row>
    <row r="87" spans="1:5" ht="87.75" customHeight="1">
      <c r="A87" s="150"/>
      <c r="B87" s="150"/>
      <c r="C87" s="150"/>
      <c r="D87" s="150"/>
      <c r="E87" s="150"/>
    </row>
    <row r="88" spans="1:5" ht="87.75" customHeight="1">
      <c r="A88" s="150"/>
      <c r="B88" s="150"/>
      <c r="C88" s="150"/>
      <c r="D88" s="150"/>
      <c r="E88" s="150"/>
    </row>
    <row r="89" spans="1:5" ht="87.75" customHeight="1">
      <c r="A89" s="150"/>
      <c r="B89" s="150"/>
      <c r="C89" s="150"/>
      <c r="D89" s="150"/>
      <c r="E89" s="150"/>
    </row>
    <row r="90" spans="1:5" ht="87.75" customHeight="1">
      <c r="A90" s="150"/>
      <c r="B90" s="150"/>
      <c r="C90" s="150"/>
      <c r="D90" s="150"/>
      <c r="E90" s="150"/>
    </row>
    <row r="91" spans="1:5" ht="87.75" customHeight="1">
      <c r="A91" s="150"/>
      <c r="B91" s="150"/>
      <c r="C91" s="150"/>
      <c r="D91" s="150"/>
      <c r="E91" s="150"/>
    </row>
    <row r="92" spans="1:5" ht="87.75" customHeight="1">
      <c r="A92" s="150"/>
      <c r="B92" s="150"/>
      <c r="C92" s="150"/>
      <c r="D92" s="150"/>
      <c r="E92" s="150"/>
    </row>
    <row r="93" spans="1:5" ht="87.75" customHeight="1">
      <c r="A93" s="150"/>
      <c r="B93" s="150"/>
      <c r="C93" s="150"/>
      <c r="D93" s="150"/>
      <c r="E93" s="150"/>
    </row>
    <row r="94" spans="1:5" ht="87.75" customHeight="1">
      <c r="A94" s="150"/>
      <c r="B94" s="150"/>
      <c r="C94" s="150"/>
      <c r="D94" s="150"/>
      <c r="E94" s="150"/>
    </row>
    <row r="95" spans="1:5" ht="87.75" customHeight="1">
      <c r="A95" s="150"/>
      <c r="B95" s="150"/>
      <c r="C95" s="150"/>
      <c r="D95" s="150"/>
      <c r="E95" s="150"/>
    </row>
    <row r="96" spans="1:5" ht="87.75" customHeight="1">
      <c r="A96" s="150"/>
      <c r="B96" s="150"/>
      <c r="C96" s="150"/>
      <c r="D96" s="150"/>
      <c r="E96" s="150"/>
    </row>
    <row r="97" spans="1:5" ht="87.75" customHeight="1">
      <c r="A97" s="150"/>
      <c r="B97" s="150"/>
      <c r="C97" s="150"/>
      <c r="D97" s="150"/>
      <c r="E97" s="150"/>
    </row>
    <row r="98" spans="1:5" ht="87.75" customHeight="1">
      <c r="A98" s="150"/>
      <c r="B98" s="150"/>
      <c r="C98" s="150"/>
      <c r="D98" s="150"/>
      <c r="E98" s="150"/>
    </row>
    <row r="99" spans="1:5" ht="87.75" customHeight="1">
      <c r="A99" s="150"/>
      <c r="B99" s="150"/>
      <c r="C99" s="150"/>
      <c r="D99" s="150"/>
      <c r="E99" s="150"/>
    </row>
    <row r="100" spans="1:5" ht="87.75" customHeight="1">
      <c r="A100" s="150"/>
      <c r="B100" s="150"/>
      <c r="C100" s="150"/>
      <c r="D100" s="150"/>
      <c r="E100" s="150"/>
    </row>
    <row r="101" spans="1:5" ht="87.75" customHeight="1">
      <c r="A101" s="150"/>
      <c r="B101" s="150"/>
      <c r="C101" s="150"/>
      <c r="D101" s="150"/>
      <c r="E101" s="150"/>
    </row>
    <row r="102" spans="1:5" ht="87.75" customHeight="1">
      <c r="A102" s="150"/>
      <c r="B102" s="150"/>
      <c r="C102" s="150"/>
      <c r="D102" s="150"/>
      <c r="E102" s="150"/>
    </row>
    <row r="103" spans="1:5" ht="87.75" customHeight="1">
      <c r="A103" s="150"/>
      <c r="B103" s="150"/>
      <c r="C103" s="150"/>
      <c r="D103" s="150"/>
      <c r="E103" s="150"/>
    </row>
    <row r="104" spans="1:5" ht="87.75" customHeight="1">
      <c r="A104" s="150"/>
      <c r="B104" s="150"/>
      <c r="C104" s="150"/>
      <c r="D104" s="150"/>
      <c r="E104" s="150"/>
    </row>
    <row r="105" spans="1:5" ht="87.75" customHeight="1">
      <c r="A105" s="150"/>
      <c r="B105" s="150"/>
      <c r="C105" s="150"/>
      <c r="D105" s="150"/>
      <c r="E105" s="150"/>
    </row>
    <row r="106" spans="1:5" ht="87.75" customHeight="1">
      <c r="A106" s="150"/>
      <c r="B106" s="150"/>
      <c r="C106" s="150"/>
      <c r="D106" s="150"/>
      <c r="E106" s="150"/>
    </row>
    <row r="107" spans="1:5" ht="87.75" customHeight="1">
      <c r="A107" s="150"/>
      <c r="B107" s="150"/>
      <c r="C107" s="150"/>
      <c r="D107" s="150"/>
      <c r="E107" s="150"/>
    </row>
    <row r="108" spans="1:5" ht="87.75" customHeight="1">
      <c r="A108" s="150"/>
      <c r="B108" s="150"/>
      <c r="C108" s="150"/>
      <c r="D108" s="150"/>
      <c r="E108" s="150"/>
    </row>
    <row r="109" spans="1:5" ht="87.75" customHeight="1">
      <c r="A109" s="150"/>
      <c r="B109" s="150"/>
      <c r="C109" s="150"/>
      <c r="D109" s="150"/>
      <c r="E109" s="150"/>
    </row>
    <row r="110" spans="1:5" ht="87.75" customHeight="1">
      <c r="A110" s="150"/>
      <c r="B110" s="150"/>
      <c r="C110" s="150"/>
      <c r="D110" s="150"/>
      <c r="E110" s="150"/>
    </row>
    <row r="111" spans="1:5" ht="87.75" customHeight="1">
      <c r="A111" s="150"/>
      <c r="B111" s="150"/>
      <c r="C111" s="150"/>
      <c r="D111" s="150"/>
      <c r="E111" s="150"/>
    </row>
    <row r="112" spans="1:5" ht="87.75" customHeight="1">
      <c r="A112" s="150"/>
      <c r="B112" s="150"/>
      <c r="C112" s="150"/>
      <c r="D112" s="150"/>
      <c r="E112" s="150"/>
    </row>
    <row r="113" spans="1:5" ht="87.75" customHeight="1">
      <c r="A113" s="150"/>
      <c r="B113" s="150"/>
      <c r="C113" s="150"/>
      <c r="D113" s="150"/>
      <c r="E113" s="150"/>
    </row>
    <row r="114" spans="1:5" ht="87.75" customHeight="1">
      <c r="A114" s="150"/>
      <c r="B114" s="150"/>
      <c r="C114" s="150"/>
      <c r="D114" s="150"/>
      <c r="E114" s="150"/>
    </row>
    <row r="115" spans="1:5" ht="87.75" customHeight="1">
      <c r="A115" s="150"/>
      <c r="B115" s="150"/>
      <c r="C115" s="150"/>
      <c r="D115" s="150"/>
      <c r="E115" s="150"/>
    </row>
    <row r="116" spans="1:5" ht="87.75" customHeight="1">
      <c r="A116" s="150"/>
      <c r="B116" s="150"/>
      <c r="C116" s="150"/>
      <c r="D116" s="150"/>
      <c r="E116" s="150"/>
    </row>
    <row r="117" spans="1:5" ht="87.75" customHeight="1">
      <c r="A117" s="150"/>
      <c r="B117" s="150"/>
      <c r="C117" s="150"/>
      <c r="D117" s="150"/>
      <c r="E117" s="150"/>
    </row>
    <row r="118" spans="1:5" ht="87.75" customHeight="1">
      <c r="A118" s="150"/>
      <c r="B118" s="150"/>
      <c r="C118" s="150"/>
      <c r="D118" s="150"/>
      <c r="E118" s="150"/>
    </row>
    <row r="119" spans="1:5" ht="87.75" customHeight="1">
      <c r="A119" s="150"/>
      <c r="B119" s="150"/>
      <c r="C119" s="150"/>
      <c r="D119" s="150"/>
      <c r="E119" s="150"/>
    </row>
    <row r="120" spans="1:5" ht="87.75" customHeight="1">
      <c r="A120" s="150"/>
      <c r="B120" s="150"/>
      <c r="C120" s="150"/>
      <c r="D120" s="150"/>
      <c r="E120" s="150"/>
    </row>
    <row r="121" spans="1:5" ht="87.75" customHeight="1">
      <c r="A121" s="150"/>
      <c r="B121" s="150"/>
      <c r="C121" s="150"/>
      <c r="D121" s="150"/>
      <c r="E121" s="150"/>
    </row>
    <row r="122" spans="1:5" ht="87.75" customHeight="1">
      <c r="A122" s="150"/>
      <c r="B122" s="150"/>
      <c r="C122" s="150"/>
      <c r="D122" s="150"/>
      <c r="E122" s="150"/>
    </row>
    <row r="123" spans="1:5" ht="87.75" customHeight="1">
      <c r="A123" s="150"/>
      <c r="B123" s="150"/>
      <c r="C123" s="150"/>
      <c r="D123" s="150"/>
      <c r="E123" s="150"/>
    </row>
    <row r="124" spans="1:5" ht="87.75" customHeight="1">
      <c r="A124" s="150"/>
      <c r="B124" s="150"/>
      <c r="C124" s="150"/>
      <c r="D124" s="150"/>
      <c r="E124" s="150"/>
    </row>
    <row r="125" spans="1:5" ht="87.75" customHeight="1">
      <c r="A125" s="150"/>
      <c r="B125" s="150"/>
      <c r="C125" s="150"/>
      <c r="D125" s="150"/>
      <c r="E125" s="150"/>
    </row>
    <row r="126" spans="1:5" ht="87.75" customHeight="1">
      <c r="A126" s="150"/>
      <c r="B126" s="150"/>
      <c r="C126" s="150"/>
      <c r="D126" s="150"/>
      <c r="E126" s="150"/>
    </row>
    <row r="127" spans="1:5" ht="87.75" customHeight="1">
      <c r="A127" s="150"/>
      <c r="B127" s="150"/>
      <c r="C127" s="150"/>
      <c r="D127" s="150"/>
      <c r="E127" s="150"/>
    </row>
    <row r="128" spans="1:5" ht="87.75" customHeight="1">
      <c r="A128" s="150"/>
      <c r="B128" s="150"/>
      <c r="C128" s="150"/>
      <c r="D128" s="150"/>
      <c r="E128" s="150"/>
    </row>
    <row r="129" spans="1:5" ht="87.75" customHeight="1">
      <c r="A129" s="150"/>
      <c r="B129" s="150"/>
      <c r="C129" s="150"/>
      <c r="D129" s="150"/>
      <c r="E129" s="150"/>
    </row>
    <row r="130" spans="1:5" ht="87.75" customHeight="1">
      <c r="A130" s="150"/>
      <c r="B130" s="150"/>
      <c r="C130" s="150"/>
      <c r="D130" s="150"/>
      <c r="E130" s="150"/>
    </row>
    <row r="131" spans="1:5" ht="87.75" customHeight="1">
      <c r="A131" s="150"/>
      <c r="B131" s="150"/>
      <c r="C131" s="150"/>
      <c r="D131" s="150"/>
      <c r="E131" s="150"/>
    </row>
    <row r="132" spans="1:5" ht="87.75" customHeight="1">
      <c r="A132" s="150"/>
      <c r="B132" s="150"/>
      <c r="C132" s="150"/>
      <c r="D132" s="150"/>
      <c r="E132" s="150"/>
    </row>
    <row r="133" spans="1:5" ht="87.75" customHeight="1">
      <c r="A133" s="150"/>
      <c r="B133" s="150"/>
      <c r="C133" s="150"/>
      <c r="D133" s="150"/>
      <c r="E133" s="150"/>
    </row>
    <row r="134" spans="1:5" ht="87.75" customHeight="1">
      <c r="A134" s="150"/>
      <c r="B134" s="150"/>
      <c r="C134" s="150"/>
      <c r="D134" s="150"/>
      <c r="E134" s="150"/>
    </row>
    <row r="135" spans="1:5" ht="87.75" customHeight="1">
      <c r="A135" s="150"/>
      <c r="B135" s="150"/>
      <c r="C135" s="150"/>
      <c r="D135" s="150"/>
      <c r="E135" s="150"/>
    </row>
    <row r="136" spans="1:5" ht="87.75" customHeight="1">
      <c r="A136" s="150"/>
      <c r="B136" s="150"/>
      <c r="C136" s="150"/>
      <c r="D136" s="150"/>
      <c r="E136" s="150"/>
    </row>
    <row r="137" spans="1:5" ht="87.75" customHeight="1">
      <c r="A137" s="150"/>
      <c r="B137" s="150"/>
      <c r="C137" s="150"/>
      <c r="D137" s="150"/>
      <c r="E137" s="150"/>
    </row>
    <row r="138" spans="1:5" ht="87.75" customHeight="1">
      <c r="A138" s="150"/>
      <c r="B138" s="150"/>
      <c r="C138" s="150"/>
      <c r="D138" s="150"/>
      <c r="E138" s="150"/>
    </row>
    <row r="139" spans="1:5" ht="87.75" customHeight="1">
      <c r="A139" s="150"/>
      <c r="B139" s="150"/>
      <c r="C139" s="150"/>
      <c r="D139" s="150"/>
      <c r="E139" s="150"/>
    </row>
    <row r="140" spans="1:5" ht="87.75" customHeight="1">
      <c r="A140" s="150"/>
      <c r="B140" s="150"/>
      <c r="C140" s="150"/>
      <c r="D140" s="150"/>
      <c r="E140" s="150"/>
    </row>
    <row r="141" spans="1:5" ht="87.75" customHeight="1">
      <c r="A141" s="150"/>
      <c r="B141" s="150"/>
      <c r="C141" s="150"/>
      <c r="D141" s="150"/>
      <c r="E141" s="150"/>
    </row>
    <row r="142" spans="1:5" ht="87.75" customHeight="1">
      <c r="A142" s="150"/>
      <c r="B142" s="150"/>
      <c r="C142" s="150"/>
      <c r="D142" s="150"/>
      <c r="E142" s="150"/>
    </row>
    <row r="143" spans="1:5" ht="87.75" customHeight="1">
      <c r="A143" s="150"/>
      <c r="B143" s="150"/>
      <c r="C143" s="150"/>
      <c r="D143" s="150"/>
      <c r="E143" s="150"/>
    </row>
    <row r="144" spans="1:5" ht="87.75" customHeight="1">
      <c r="A144" s="150"/>
      <c r="B144" s="150"/>
      <c r="C144" s="150"/>
      <c r="D144" s="150"/>
      <c r="E144" s="150"/>
    </row>
    <row r="145" spans="1:5" ht="87.75" customHeight="1">
      <c r="A145" s="150"/>
      <c r="B145" s="150"/>
      <c r="C145" s="150"/>
      <c r="D145" s="150"/>
      <c r="E145" s="150"/>
    </row>
    <row r="146" spans="1:5" ht="87.75" customHeight="1">
      <c r="A146" s="150"/>
      <c r="B146" s="150"/>
      <c r="C146" s="150"/>
      <c r="D146" s="150"/>
      <c r="E146" s="150"/>
    </row>
    <row r="147" spans="1:5" ht="87.75" customHeight="1">
      <c r="A147" s="150"/>
      <c r="B147" s="150"/>
      <c r="C147" s="150"/>
      <c r="D147" s="150"/>
      <c r="E147" s="150"/>
    </row>
    <row r="148" spans="1:5" ht="87.75" customHeight="1">
      <c r="A148" s="150"/>
      <c r="B148" s="150"/>
      <c r="C148" s="150"/>
      <c r="D148" s="150"/>
      <c r="E148" s="150"/>
    </row>
    <row r="149" spans="1:5" ht="87.75" customHeight="1">
      <c r="A149" s="150"/>
      <c r="B149" s="150"/>
      <c r="C149" s="150"/>
      <c r="D149" s="150"/>
      <c r="E149" s="150"/>
    </row>
    <row r="150" spans="1:5" ht="87.75" customHeight="1">
      <c r="A150" s="150"/>
      <c r="B150" s="150"/>
      <c r="C150" s="150"/>
      <c r="D150" s="150"/>
      <c r="E150" s="150"/>
    </row>
    <row r="151" spans="1:5" ht="87.75" customHeight="1">
      <c r="A151" s="150"/>
      <c r="B151" s="150"/>
      <c r="C151" s="150"/>
      <c r="D151" s="150"/>
      <c r="E151" s="150"/>
    </row>
    <row r="152" spans="1:5" ht="87.75" customHeight="1">
      <c r="A152" s="150"/>
      <c r="B152" s="150"/>
      <c r="C152" s="150"/>
      <c r="D152" s="150"/>
      <c r="E152" s="150"/>
    </row>
    <row r="153" spans="1:5" ht="87.75" customHeight="1">
      <c r="A153" s="150"/>
      <c r="B153" s="150"/>
      <c r="C153" s="150"/>
      <c r="D153" s="150"/>
      <c r="E153" s="150"/>
    </row>
    <row r="154" spans="1:5" ht="87.75" customHeight="1">
      <c r="A154" s="150"/>
      <c r="B154" s="150"/>
      <c r="C154" s="150"/>
      <c r="D154" s="150"/>
      <c r="E154" s="150"/>
    </row>
    <row r="155" spans="1:5" ht="87.75" customHeight="1">
      <c r="A155" s="150"/>
      <c r="B155" s="150"/>
      <c r="C155" s="150"/>
      <c r="D155" s="150"/>
      <c r="E155" s="150"/>
    </row>
    <row r="156" spans="1:5" ht="87.75" customHeight="1">
      <c r="A156" s="150"/>
      <c r="B156" s="150"/>
      <c r="C156" s="150"/>
      <c r="D156" s="150"/>
      <c r="E156" s="150"/>
    </row>
    <row r="157" spans="1:5" ht="87.75" customHeight="1">
      <c r="A157" s="150"/>
      <c r="B157" s="150"/>
      <c r="C157" s="150"/>
      <c r="D157" s="150"/>
      <c r="E157" s="150"/>
    </row>
    <row r="158" spans="1:5" ht="87.75" customHeight="1">
      <c r="A158" s="150"/>
      <c r="B158" s="150"/>
      <c r="C158" s="150"/>
      <c r="D158" s="150"/>
      <c r="E158" s="150"/>
    </row>
  </sheetData>
  <mergeCells count="7">
    <mergeCell ref="G23:G38"/>
    <mergeCell ref="A1:E1"/>
    <mergeCell ref="G1:J1"/>
    <mergeCell ref="A3:A12"/>
    <mergeCell ref="G3:G12"/>
    <mergeCell ref="A13:A15"/>
    <mergeCell ref="G13:G22"/>
  </mergeCells>
  <pageMargins left="0.7" right="0.7" top="0.75" bottom="0.75" header="0.3" footer="0.3"/>
  <pageSetup paperSize="9"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8C704C-3355-4C53-9B7B-29B09A796FD5}">
  <dimension ref="A1"/>
  <sheetViews>
    <sheetView rightToLeft="1" workbookViewId="0">
      <selection activeCell="C14" sqref="C14"/>
    </sheetView>
  </sheetViews>
  <sheetFormatPr defaultRowHeight="14.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أوراق العمل</vt:lpstr>
      </vt:variant>
      <vt:variant>
        <vt:i4>4</vt:i4>
      </vt:variant>
      <vt:variant>
        <vt:lpstr>النطاقات المسماة</vt:lpstr>
      </vt:variant>
      <vt:variant>
        <vt:i4>4</vt:i4>
      </vt:variant>
    </vt:vector>
  </HeadingPairs>
  <TitlesOfParts>
    <vt:vector size="8" baseType="lpstr">
      <vt:lpstr>الشيت الرئيسي </vt:lpstr>
      <vt:lpstr>تطبيق قواعد الرأفة</vt:lpstr>
      <vt:lpstr>درجات الرأفة</vt:lpstr>
      <vt:lpstr>ورقة1</vt:lpstr>
      <vt:lpstr>'الشيت الرئيسي '!Print_Area</vt:lpstr>
      <vt:lpstr>'تطبيق قواعد الرأفة'!Print_Area</vt:lpstr>
      <vt:lpstr>'الشيت الرئيسي '!Print_Titles</vt:lpstr>
      <vt:lpstr>'تطبيق قواعد الرأفة'!Print_Titles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2019-01-22T00:28:04Z</dcterms:modified>
</cp:coreProperties>
</file>