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الرسم البيانى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T3" i="1" l="1"/>
  <c r="T4" i="1"/>
  <c r="T5" i="1"/>
  <c r="T6" i="1"/>
  <c r="T7" i="1"/>
  <c r="T8" i="1"/>
  <c r="T9" i="1"/>
  <c r="T10" i="1"/>
  <c r="T2" i="1"/>
  <c r="N3" i="1"/>
  <c r="N4" i="1"/>
  <c r="N5" i="1"/>
  <c r="N6" i="1"/>
  <c r="N7" i="1"/>
  <c r="N8" i="1"/>
  <c r="N9" i="1"/>
  <c r="N10" i="1"/>
  <c r="N2" i="1"/>
  <c r="S10" i="1" l="1"/>
  <c r="R10" i="1"/>
  <c r="Q10" i="1"/>
  <c r="P10" i="1"/>
  <c r="O10" i="1"/>
  <c r="M10" i="1"/>
  <c r="S9" i="1"/>
  <c r="R9" i="1"/>
  <c r="Q9" i="1"/>
  <c r="P9" i="1"/>
  <c r="O9" i="1"/>
  <c r="M9" i="1"/>
  <c r="S8" i="1"/>
  <c r="R8" i="1"/>
  <c r="Q8" i="1"/>
  <c r="P8" i="1"/>
  <c r="O8" i="1"/>
  <c r="M8" i="1"/>
  <c r="S7" i="1"/>
  <c r="R7" i="1"/>
  <c r="Q7" i="1"/>
  <c r="P7" i="1"/>
  <c r="O7" i="1"/>
  <c r="M7" i="1"/>
  <c r="S6" i="1"/>
  <c r="R6" i="1"/>
  <c r="Q6" i="1"/>
  <c r="P6" i="1"/>
  <c r="O6" i="1"/>
  <c r="M6" i="1"/>
  <c r="S5" i="1"/>
  <c r="R5" i="1"/>
  <c r="Q5" i="1"/>
  <c r="P5" i="1"/>
  <c r="O5" i="1"/>
  <c r="M5" i="1"/>
  <c r="S4" i="1"/>
  <c r="R4" i="1"/>
  <c r="Q4" i="1"/>
  <c r="P4" i="1"/>
  <c r="O4" i="1"/>
  <c r="M4" i="1"/>
  <c r="S3" i="1"/>
  <c r="R3" i="1"/>
  <c r="Q3" i="1"/>
  <c r="P3" i="1"/>
  <c r="O3" i="1"/>
  <c r="M3" i="1"/>
  <c r="S2" i="1"/>
  <c r="R2" i="1"/>
  <c r="Q2" i="1"/>
  <c r="P2" i="1"/>
  <c r="O2" i="1"/>
  <c r="M2" i="1"/>
</calcChain>
</file>

<file path=xl/sharedStrings.xml><?xml version="1.0" encoding="utf-8"?>
<sst xmlns="http://schemas.openxmlformats.org/spreadsheetml/2006/main" count="92" uniqueCount="44">
  <si>
    <t>Storage Location</t>
  </si>
  <si>
    <t>Plant</t>
  </si>
  <si>
    <t>Material</t>
  </si>
  <si>
    <t>Material Description</t>
  </si>
  <si>
    <t>Account Number</t>
  </si>
  <si>
    <t>Cost Center</t>
  </si>
  <si>
    <t>Quantity</t>
  </si>
  <si>
    <t>Qty in Un. of Entry</t>
  </si>
  <si>
    <t>Amount in Local Crcy</t>
  </si>
  <si>
    <t>Debit/Credit Ind.</t>
  </si>
  <si>
    <t>User name</t>
  </si>
  <si>
    <t>Posting Date</t>
  </si>
  <si>
    <t>Quantity2</t>
  </si>
  <si>
    <t>resion code</t>
  </si>
  <si>
    <t>Code2</t>
  </si>
  <si>
    <t>BRAND</t>
  </si>
  <si>
    <t>SALES_GROUP</t>
  </si>
  <si>
    <t>PCATEGORY</t>
  </si>
  <si>
    <t>Depot</t>
  </si>
  <si>
    <t>%</t>
  </si>
  <si>
    <t>0001</t>
  </si>
  <si>
    <t>I337</t>
  </si>
  <si>
    <t>962500</t>
  </si>
  <si>
    <t>CANA MANDARIN 1L CF2</t>
  </si>
  <si>
    <t>540004</t>
  </si>
  <si>
    <t>307426</t>
  </si>
  <si>
    <t>S</t>
  </si>
  <si>
    <t>B2114</t>
  </si>
  <si>
    <t>909700</t>
  </si>
  <si>
    <t>g.75 g new design</t>
  </si>
  <si>
    <t>909400</t>
  </si>
  <si>
    <t>OG.75G  NEW DESIGN</t>
  </si>
  <si>
    <t>909500</t>
  </si>
  <si>
    <t>5GM LF NEW DESIGN</t>
  </si>
  <si>
    <t>975300</t>
  </si>
  <si>
    <t>Y DRINKING YOGHURT</t>
  </si>
  <si>
    <t>920900</t>
  </si>
  <si>
    <t>70 GM NEW DESIGN</t>
  </si>
  <si>
    <t>104300</t>
  </si>
  <si>
    <t>RAYEB 1 KG</t>
  </si>
  <si>
    <t>975200</t>
  </si>
  <si>
    <t>DRINKING YOGHURT</t>
  </si>
  <si>
    <t>951700</t>
  </si>
  <si>
    <t xml:space="preserve"> CREAM 1L SLIM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</si>
</sst>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8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  <font>
      <sz val="10"/>
      <color theme="1"/>
      <name val="Arial"/>
      <family val="2"/>
    </font>
    <font>
      <sz val="18"/>
      <color theme="1"/>
      <name val="Arial"/>
      <family val="2"/>
    </font>
    <font>
      <sz val="22"/>
      <color theme="1"/>
      <name val="Arial"/>
      <family val="2"/>
    </font>
    <font>
      <b/>
      <sz val="20"/>
      <color theme="1"/>
      <name val="Arial"/>
      <family val="2"/>
    </font>
    <font>
      <b/>
      <i/>
      <sz val="2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3" borderId="1" xfId="0" applyNumberFormat="1" applyFont="1" applyFill="1" applyBorder="1" applyAlignment="1">
      <alignment vertical="top"/>
    </xf>
    <xf numFmtId="0" fontId="1" fillId="3" borderId="2" xfId="0" applyNumberFormat="1" applyFont="1" applyFill="1" applyBorder="1" applyAlignment="1">
      <alignment vertical="top"/>
    </xf>
    <xf numFmtId="10" fontId="1" fillId="4" borderId="3" xfId="0" applyNumberFormat="1" applyFont="1" applyFill="1" applyBorder="1" applyAlignment="1">
      <alignment vertical="top"/>
    </xf>
    <xf numFmtId="0" fontId="2" fillId="5" borderId="4" xfId="0" applyFont="1" applyFill="1" applyBorder="1" applyAlignment="1">
      <alignment vertical="top"/>
    </xf>
    <xf numFmtId="0" fontId="2" fillId="5" borderId="5" xfId="0" applyFont="1" applyFill="1" applyBorder="1" applyAlignment="1">
      <alignment vertical="top"/>
    </xf>
    <xf numFmtId="0" fontId="3" fillId="5" borderId="5" xfId="0" applyFont="1" applyFill="1" applyBorder="1" applyAlignment="1">
      <alignment vertical="top"/>
    </xf>
    <xf numFmtId="164" fontId="2" fillId="5" borderId="5" xfId="0" applyNumberFormat="1" applyFont="1" applyFill="1" applyBorder="1" applyAlignment="1">
      <alignment horizontal="right" vertical="top"/>
    </xf>
    <xf numFmtId="4" fontId="2" fillId="5" borderId="5" xfId="0" applyNumberFormat="1" applyFont="1" applyFill="1" applyBorder="1" applyAlignment="1">
      <alignment horizontal="right" vertical="top"/>
    </xf>
    <xf numFmtId="14" fontId="2" fillId="5" borderId="5" xfId="0" applyNumberFormat="1" applyFont="1" applyFill="1" applyBorder="1" applyAlignment="1">
      <alignment horizontal="right" vertical="top"/>
    </xf>
    <xf numFmtId="0" fontId="2" fillId="5" borderId="5" xfId="0" applyNumberFormat="1" applyFont="1" applyFill="1" applyBorder="1" applyAlignment="1">
      <alignment vertical="top"/>
    </xf>
    <xf numFmtId="10" fontId="2" fillId="5" borderId="6" xfId="0" applyNumberFormat="1" applyFont="1" applyFill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5" xfId="0" applyFont="1" applyFill="1" applyBorder="1" applyAlignment="1">
      <alignment vertical="top"/>
    </xf>
    <xf numFmtId="0" fontId="3" fillId="6" borderId="5" xfId="0" applyFont="1" applyFill="1" applyBorder="1" applyAlignment="1">
      <alignment vertical="top"/>
    </xf>
    <xf numFmtId="164" fontId="2" fillId="6" borderId="5" xfId="0" applyNumberFormat="1" applyFont="1" applyFill="1" applyBorder="1" applyAlignment="1">
      <alignment horizontal="right" vertical="top"/>
    </xf>
    <xf numFmtId="4" fontId="2" fillId="6" borderId="5" xfId="0" applyNumberFormat="1" applyFont="1" applyFill="1" applyBorder="1" applyAlignment="1">
      <alignment horizontal="right" vertical="top"/>
    </xf>
    <xf numFmtId="14" fontId="2" fillId="6" borderId="5" xfId="0" applyNumberFormat="1" applyFont="1" applyFill="1" applyBorder="1" applyAlignment="1">
      <alignment horizontal="right" vertical="top"/>
    </xf>
    <xf numFmtId="0" fontId="2" fillId="6" borderId="5" xfId="0" applyNumberFormat="1" applyFont="1" applyFill="1" applyBorder="1" applyAlignment="1">
      <alignment vertical="top"/>
    </xf>
    <xf numFmtId="10" fontId="2" fillId="6" borderId="6" xfId="0" applyNumberFormat="1" applyFont="1" applyFill="1" applyBorder="1" applyAlignment="1">
      <alignment vertical="top"/>
    </xf>
    <xf numFmtId="0" fontId="4" fillId="6" borderId="4" xfId="0" applyFont="1" applyFill="1" applyBorder="1" applyAlignment="1">
      <alignment vertical="top"/>
    </xf>
    <xf numFmtId="0" fontId="5" fillId="6" borderId="5" xfId="0" applyFont="1" applyFill="1" applyBorder="1" applyAlignment="1">
      <alignment vertical="top"/>
    </xf>
    <xf numFmtId="164" fontId="6" fillId="6" borderId="5" xfId="0" applyNumberFormat="1" applyFont="1" applyFill="1" applyBorder="1" applyAlignment="1">
      <alignment horizontal="right" vertical="top"/>
    </xf>
    <xf numFmtId="0" fontId="5" fillId="5" borderId="6" xfId="0" applyFont="1" applyFill="1" applyBorder="1" applyAlignment="1">
      <alignment horizontal="center" vertical="top"/>
    </xf>
    <xf numFmtId="0" fontId="5" fillId="5" borderId="7" xfId="0" applyFont="1" applyFill="1" applyBorder="1" applyAlignment="1">
      <alignment horizontal="center" vertical="top"/>
    </xf>
    <xf numFmtId="0" fontId="5" fillId="5" borderId="4" xfId="0" applyFont="1" applyFill="1" applyBorder="1" applyAlignment="1">
      <alignment horizontal="center" vertical="top"/>
    </xf>
    <xf numFmtId="0" fontId="7" fillId="5" borderId="6" xfId="0" applyFont="1" applyFill="1" applyBorder="1" applyAlignment="1">
      <alignment horizontal="center" vertical="top"/>
    </xf>
    <xf numFmtId="0" fontId="7" fillId="5" borderId="7" xfId="0" applyFont="1" applyFill="1" applyBorder="1" applyAlignment="1">
      <alignment horizontal="center" vertical="top"/>
    </xf>
    <xf numFmtId="0" fontId="7" fillId="5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العنوان</c:v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Sheet1!$O$2:$O$10</c:f>
              <c:numCache>
                <c:formatCode>General</c:formatCode>
                <c:ptCount val="9"/>
                <c:pt idx="0">
                  <c:v>9625</c:v>
                </c:pt>
                <c:pt idx="1">
                  <c:v>9097</c:v>
                </c:pt>
                <c:pt idx="2">
                  <c:v>9094</c:v>
                </c:pt>
                <c:pt idx="3">
                  <c:v>9095</c:v>
                </c:pt>
                <c:pt idx="4">
                  <c:v>9753</c:v>
                </c:pt>
                <c:pt idx="5">
                  <c:v>9209</c:v>
                </c:pt>
                <c:pt idx="6">
                  <c:v>1043</c:v>
                </c:pt>
                <c:pt idx="7">
                  <c:v>9752</c:v>
                </c:pt>
                <c:pt idx="8">
                  <c:v>9517</c:v>
                </c:pt>
              </c:numCache>
            </c:numRef>
          </c:cat>
          <c:val>
            <c:numRef>
              <c:f>Sheet1!$T$2:$T$10</c:f>
              <c:numCache>
                <c:formatCode>0.00%</c:formatCode>
                <c:ptCount val="9"/>
                <c:pt idx="0">
                  <c:v>5.9379766141331988E-2</c:v>
                </c:pt>
                <c:pt idx="1">
                  <c:v>0.16583629893238436</c:v>
                </c:pt>
                <c:pt idx="2">
                  <c:v>0.32946473963250783</c:v>
                </c:pt>
                <c:pt idx="3">
                  <c:v>2.1352313167259788E-3</c:v>
                </c:pt>
                <c:pt idx="4">
                  <c:v>0.11403878277289566</c:v>
                </c:pt>
                <c:pt idx="5">
                  <c:v>6.948943278378969E-2</c:v>
                </c:pt>
                <c:pt idx="6">
                  <c:v>3.269663737381074E-2</c:v>
                </c:pt>
                <c:pt idx="7">
                  <c:v>0.14136102839712397</c:v>
                </c:pt>
                <c:pt idx="8">
                  <c:v>8.5598082649429891E-2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812800"/>
        <c:axId val="226910208"/>
      </c:barChart>
      <c:catAx>
        <c:axId val="22281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6910208"/>
        <c:crosses val="autoZero"/>
        <c:auto val="1"/>
        <c:lblAlgn val="ctr"/>
        <c:lblOffset val="100"/>
        <c:noMultiLvlLbl val="0"/>
      </c:catAx>
      <c:valAx>
        <c:axId val="22691020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22812800"/>
        <c:crosses val="autoZero"/>
        <c:crossBetween val="between"/>
      </c:valAx>
      <c:spPr>
        <a:gradFill>
          <a:gsLst>
            <a:gs pos="62000">
              <a:srgbClr val="FF0000"/>
            </a:gs>
            <a:gs pos="19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25400">
          <a:gradFill>
            <a:gsLst>
              <a:gs pos="62000">
                <a:srgbClr val="FF0000"/>
              </a:gs>
              <a:gs pos="19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ffectLst>
          <a:glow rad="127000">
            <a:schemeClr val="bg2">
              <a:lumMod val="50000"/>
              <a:alpha val="81000"/>
            </a:schemeClr>
          </a:glow>
          <a:innerShdw blurRad="63500" dist="533400" dir="135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/>
          <a:bevelB prst="angle"/>
        </a:sp3d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9</xdr:col>
      <xdr:colOff>304800</xdr:colOff>
      <xdr:row>18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lant.outlet\Desktop\a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Data"/>
      <sheetName val="ask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topLeftCell="H1" workbookViewId="0">
      <selection activeCell="K14" sqref="K14"/>
    </sheetView>
  </sheetViews>
  <sheetFormatPr defaultRowHeight="15" x14ac:dyDescent="0.25"/>
  <cols>
    <col min="7" max="7" width="19.42578125" customWidth="1"/>
    <col min="10" max="11" width="9.140625" customWidth="1"/>
    <col min="12" max="12" width="12.42578125" customWidth="1"/>
    <col min="13" max="13" width="9.140625" customWidth="1"/>
    <col min="14" max="14" width="12.42578125" customWidth="1"/>
    <col min="15" max="19" width="9.140625" customWidth="1"/>
  </cols>
  <sheetData>
    <row r="1" spans="1:20" ht="38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</row>
    <row r="2" spans="1:20" x14ac:dyDescent="0.25">
      <c r="A2" s="6" t="s">
        <v>20</v>
      </c>
      <c r="B2" s="7" t="s">
        <v>21</v>
      </c>
      <c r="C2" s="7" t="s">
        <v>22</v>
      </c>
      <c r="D2" s="8" t="s">
        <v>23</v>
      </c>
      <c r="E2" s="7" t="s">
        <v>24</v>
      </c>
      <c r="F2" s="7" t="s">
        <v>25</v>
      </c>
      <c r="G2" s="9">
        <v>9</v>
      </c>
      <c r="H2" s="9">
        <v>9</v>
      </c>
      <c r="I2" s="10">
        <v>40.880000000000003</v>
      </c>
      <c r="J2" s="7" t="s">
        <v>26</v>
      </c>
      <c r="K2" s="7" t="s">
        <v>27</v>
      </c>
      <c r="L2" s="11">
        <v>43427</v>
      </c>
      <c r="M2" s="12">
        <f t="shared" ref="M2:M10" si="0">IF(I2&gt;0,G2,G2*-1)</f>
        <v>9</v>
      </c>
      <c r="N2" s="12" t="str">
        <f>IF(C2="","Adjustment",IF(VALUE(RIGHT(F2,1))=6,"Truck Damage &amp; Salse Return",IF(AND(VALUE(RIGHT(F2,3))=701,A2="0095"),"Production defect Branches",IF(AND(VALUE(RIGHT(F2,3))=701,A2&lt;&gt;"0095"),"Production defect Plant",IF(VALUE(RIGHT(F2,3))=100,"Shipment Damage",IF(VALUE(RIGHT(F2,3))=730,"warehouse Damage",IF(VALUE(LEFT(F2,3))=307,"Truck Damage &amp; Salse Return","")))))))</f>
        <v>Truck Damage &amp; Salse Return</v>
      </c>
      <c r="O2" s="12">
        <f>VALUE([1]!Sap[[#This Row],[Material]]/100)</f>
        <v>9625</v>
      </c>
      <c r="P2" s="12" t="str">
        <f>IFERROR(VLOOKUP([1]!Sap[[#This Row],[Code2]],#REF!,5,0),"Adjustment")</f>
        <v>Adjustment</v>
      </c>
      <c r="Q2" s="12" t="str">
        <f>IFERROR(VLOOKUP([1]!Sap[[#This Row],[Code2]],#REF!,5,0),"Adjustment")</f>
        <v>Adjustment</v>
      </c>
      <c r="R2" s="12" t="str">
        <f>IFERROR(VLOOKUP([1]!Sap[[#This Row],[Code2]],#REF!,9,0),"Adjustment")</f>
        <v>Adjustment</v>
      </c>
      <c r="S2" s="12" t="str">
        <f>IFERROR(VLOOKUP([1]!Sap[[#This Row],[Plant]],#REF!,3,0),"Adjustment")</f>
        <v>Adjustment</v>
      </c>
      <c r="T2" s="13">
        <f>I2/(SUM(I:I))</f>
        <v>5.9379766141331988E-2</v>
      </c>
    </row>
    <row r="3" spans="1:20" x14ac:dyDescent="0.25">
      <c r="A3" s="14" t="s">
        <v>20</v>
      </c>
      <c r="B3" s="15" t="s">
        <v>21</v>
      </c>
      <c r="C3" s="15" t="s">
        <v>28</v>
      </c>
      <c r="D3" s="16" t="s">
        <v>29</v>
      </c>
      <c r="E3" s="15" t="s">
        <v>24</v>
      </c>
      <c r="F3" s="15" t="s">
        <v>25</v>
      </c>
      <c r="G3" s="17">
        <v>7.05</v>
      </c>
      <c r="H3" s="17">
        <v>94</v>
      </c>
      <c r="I3" s="18">
        <v>114.17</v>
      </c>
      <c r="J3" s="15" t="s">
        <v>26</v>
      </c>
      <c r="K3" s="15" t="s">
        <v>27</v>
      </c>
      <c r="L3" s="19">
        <v>43427</v>
      </c>
      <c r="M3" s="20">
        <f t="shared" si="0"/>
        <v>7.05</v>
      </c>
      <c r="N3" s="12" t="str">
        <f t="shared" ref="N3:N10" si="1">IF(C3="","Adjustment",IF(VALUE(RIGHT(F3,1))=6,"Truck Damage &amp; Salse Return",IF(AND(VALUE(RIGHT(F3,3))=701,A3="0095"),"Production defect Branches",IF(AND(VALUE(RIGHT(F3,3))=701,A3&lt;&gt;"0095"),"Production defect Plant",IF(VALUE(RIGHT(F3,3))=100,"Shipment Damage",IF(VALUE(RIGHT(F3,3))=730,"warehouse Damage",IF(VALUE(LEFT(F3,3))=307,"Truck Damage &amp; Salse Return","")))))))</f>
        <v>Truck Damage &amp; Salse Return</v>
      </c>
      <c r="O3" s="20">
        <f>VALUE([1]!Sap[[#This Row],[Material]]/100)</f>
        <v>9097</v>
      </c>
      <c r="P3" s="20" t="str">
        <f>IFERROR(VLOOKUP([1]!Sap[[#This Row],[Code2]],#REF!,5,0),"Adjustment")</f>
        <v>Adjustment</v>
      </c>
      <c r="Q3" s="20" t="str">
        <f>IFERROR(VLOOKUP([1]!Sap[[#This Row],[Code2]],#REF!,5,0),"Adjustment")</f>
        <v>Adjustment</v>
      </c>
      <c r="R3" s="20" t="str">
        <f>IFERROR(VLOOKUP([1]!Sap[[#This Row],[Code2]],#REF!,9,0),"Adjustment")</f>
        <v>Adjustment</v>
      </c>
      <c r="S3" s="20" t="str">
        <f>IFERROR(VLOOKUP([1]!Sap[[#This Row],[Plant]],#REF!,3,0),"Adjustment")</f>
        <v>Adjustment</v>
      </c>
      <c r="T3" s="13">
        <f t="shared" ref="T3:T10" si="2">I3/(SUM(I:I))</f>
        <v>0.16583629893238436</v>
      </c>
    </row>
    <row r="4" spans="1:20" x14ac:dyDescent="0.25">
      <c r="A4" s="6" t="s">
        <v>20</v>
      </c>
      <c r="B4" s="7" t="s">
        <v>21</v>
      </c>
      <c r="C4" s="7" t="s">
        <v>30</v>
      </c>
      <c r="D4" s="8" t="s">
        <v>31</v>
      </c>
      <c r="E4" s="7" t="s">
        <v>24</v>
      </c>
      <c r="F4" s="7" t="s">
        <v>25</v>
      </c>
      <c r="G4" s="9">
        <v>14.775</v>
      </c>
      <c r="H4" s="9">
        <v>197</v>
      </c>
      <c r="I4" s="10">
        <v>226.82</v>
      </c>
      <c r="J4" s="7" t="s">
        <v>26</v>
      </c>
      <c r="K4" s="7" t="s">
        <v>27</v>
      </c>
      <c r="L4" s="11">
        <v>43427</v>
      </c>
      <c r="M4" s="12">
        <f t="shared" si="0"/>
        <v>14.775</v>
      </c>
      <c r="N4" s="12" t="str">
        <f t="shared" si="1"/>
        <v>Truck Damage &amp; Salse Return</v>
      </c>
      <c r="O4" s="12">
        <f>VALUE([1]!Sap[[#This Row],[Material]]/100)</f>
        <v>9094</v>
      </c>
      <c r="P4" s="12" t="str">
        <f>IFERROR(VLOOKUP([1]!Sap[[#This Row],[Code2]],#REF!,5,0),"Adjustment")</f>
        <v>Adjustment</v>
      </c>
      <c r="Q4" s="12" t="str">
        <f>IFERROR(VLOOKUP([1]!Sap[[#This Row],[Code2]],#REF!,5,0),"Adjustment")</f>
        <v>Adjustment</v>
      </c>
      <c r="R4" s="12" t="str">
        <f>IFERROR(VLOOKUP([1]!Sap[[#This Row],[Code2]],#REF!,9,0),"Adjustment")</f>
        <v>Adjustment</v>
      </c>
      <c r="S4" s="12" t="str">
        <f>IFERROR(VLOOKUP([1]!Sap[[#This Row],[Plant]],#REF!,3,0),"Adjustment")</f>
        <v>Adjustment</v>
      </c>
      <c r="T4" s="13">
        <f t="shared" si="2"/>
        <v>0.32946473963250783</v>
      </c>
    </row>
    <row r="5" spans="1:20" x14ac:dyDescent="0.25">
      <c r="A5" s="14" t="s">
        <v>20</v>
      </c>
      <c r="B5" s="15" t="s">
        <v>21</v>
      </c>
      <c r="C5" s="15" t="s">
        <v>32</v>
      </c>
      <c r="D5" s="16" t="s">
        <v>33</v>
      </c>
      <c r="E5" s="15" t="s">
        <v>24</v>
      </c>
      <c r="F5" s="15" t="s">
        <v>25</v>
      </c>
      <c r="G5" s="17">
        <v>0.105</v>
      </c>
      <c r="H5" s="17">
        <v>1</v>
      </c>
      <c r="I5" s="18">
        <v>1.47</v>
      </c>
      <c r="J5" s="15" t="s">
        <v>26</v>
      </c>
      <c r="K5" s="15" t="s">
        <v>27</v>
      </c>
      <c r="L5" s="19">
        <v>43427</v>
      </c>
      <c r="M5" s="20">
        <f t="shared" si="0"/>
        <v>0.105</v>
      </c>
      <c r="N5" s="12" t="str">
        <f t="shared" si="1"/>
        <v>Truck Damage &amp; Salse Return</v>
      </c>
      <c r="O5" s="20">
        <f>VALUE([1]!Sap[[#This Row],[Material]]/100)</f>
        <v>9095</v>
      </c>
      <c r="P5" s="20" t="str">
        <f>IFERROR(VLOOKUP([1]!Sap[[#This Row],[Code2]],#REF!,5,0),"Adjustment")</f>
        <v>Adjustment</v>
      </c>
      <c r="Q5" s="20" t="str">
        <f>IFERROR(VLOOKUP([1]!Sap[[#This Row],[Code2]],#REF!,5,0),"Adjustment")</f>
        <v>Adjustment</v>
      </c>
      <c r="R5" s="20" t="str">
        <f>IFERROR(VLOOKUP([1]!Sap[[#This Row],[Code2]],#REF!,9,0),"Adjustment")</f>
        <v>Adjustment</v>
      </c>
      <c r="S5" s="20" t="str">
        <f>IFERROR(VLOOKUP([1]!Sap[[#This Row],[Plant]],#REF!,3,0),"Adjustment")</f>
        <v>Adjustment</v>
      </c>
      <c r="T5" s="13">
        <f t="shared" si="2"/>
        <v>2.1352313167259788E-3</v>
      </c>
    </row>
    <row r="6" spans="1:20" x14ac:dyDescent="0.25">
      <c r="A6" s="6" t="s">
        <v>20</v>
      </c>
      <c r="B6" s="7" t="s">
        <v>21</v>
      </c>
      <c r="C6" s="7" t="s">
        <v>34</v>
      </c>
      <c r="D6" s="8" t="s">
        <v>35</v>
      </c>
      <c r="E6" s="7" t="s">
        <v>24</v>
      </c>
      <c r="F6" s="7" t="s">
        <v>25</v>
      </c>
      <c r="G6" s="9">
        <v>4.5</v>
      </c>
      <c r="H6" s="9">
        <v>10</v>
      </c>
      <c r="I6" s="10">
        <v>78.510000000000005</v>
      </c>
      <c r="J6" s="7" t="s">
        <v>26</v>
      </c>
      <c r="K6" s="7" t="s">
        <v>27</v>
      </c>
      <c r="L6" s="11">
        <v>43427</v>
      </c>
      <c r="M6" s="12">
        <f t="shared" si="0"/>
        <v>4.5</v>
      </c>
      <c r="N6" s="12" t="str">
        <f t="shared" si="1"/>
        <v>Truck Damage &amp; Salse Return</v>
      </c>
      <c r="O6" s="12">
        <f>VALUE([1]!Sap[[#This Row],[Material]]/100)</f>
        <v>9753</v>
      </c>
      <c r="P6" s="12" t="str">
        <f>IFERROR(VLOOKUP([1]!Sap[[#This Row],[Code2]],#REF!,5,0),"Adjustment")</f>
        <v>Adjustment</v>
      </c>
      <c r="Q6" s="12" t="str">
        <f>IFERROR(VLOOKUP([1]!Sap[[#This Row],[Code2]],#REF!,5,0),"Adjustment")</f>
        <v>Adjustment</v>
      </c>
      <c r="R6" s="12" t="str">
        <f>IFERROR(VLOOKUP([1]!Sap[[#This Row],[Code2]],#REF!,9,0),"Adjustment")</f>
        <v>Adjustment</v>
      </c>
      <c r="S6" s="12" t="str">
        <f>IFERROR(VLOOKUP([1]!Sap[[#This Row],[Plant]],#REF!,3,0),"Adjustment")</f>
        <v>Adjustment</v>
      </c>
      <c r="T6" s="13">
        <f t="shared" si="2"/>
        <v>0.11403878277289566</v>
      </c>
    </row>
    <row r="7" spans="1:20" x14ac:dyDescent="0.25">
      <c r="A7" s="14" t="s">
        <v>20</v>
      </c>
      <c r="B7" s="15" t="s">
        <v>21</v>
      </c>
      <c r="C7" s="15" t="s">
        <v>36</v>
      </c>
      <c r="D7" s="16" t="s">
        <v>37</v>
      </c>
      <c r="E7" s="15" t="s">
        <v>24</v>
      </c>
      <c r="F7" s="15" t="s">
        <v>25</v>
      </c>
      <c r="G7" s="17">
        <v>3.06</v>
      </c>
      <c r="H7" s="17">
        <v>18</v>
      </c>
      <c r="I7" s="18">
        <v>47.84</v>
      </c>
      <c r="J7" s="15" t="s">
        <v>26</v>
      </c>
      <c r="K7" s="15" t="s">
        <v>27</v>
      </c>
      <c r="L7" s="19">
        <v>43427</v>
      </c>
      <c r="M7" s="20">
        <f t="shared" si="0"/>
        <v>3.06</v>
      </c>
      <c r="N7" s="12" t="str">
        <f t="shared" si="1"/>
        <v>Truck Damage &amp; Salse Return</v>
      </c>
      <c r="O7" s="20">
        <f>VALUE([1]!Sap[[#This Row],[Material]]/100)</f>
        <v>9209</v>
      </c>
      <c r="P7" s="20" t="str">
        <f>IFERROR(VLOOKUP([1]!Sap[[#This Row],[Code2]],#REF!,5,0),"Adjustment")</f>
        <v>Adjustment</v>
      </c>
      <c r="Q7" s="20" t="str">
        <f>IFERROR(VLOOKUP([1]!Sap[[#This Row],[Code2]],#REF!,5,0),"Adjustment")</f>
        <v>Adjustment</v>
      </c>
      <c r="R7" s="20" t="str">
        <f>IFERROR(VLOOKUP([1]!Sap[[#This Row],[Code2]],#REF!,9,0),"Adjustment")</f>
        <v>Adjustment</v>
      </c>
      <c r="S7" s="20" t="str">
        <f>IFERROR(VLOOKUP([1]!Sap[[#This Row],[Plant]],#REF!,3,0),"Adjustment")</f>
        <v>Adjustment</v>
      </c>
      <c r="T7" s="13">
        <f t="shared" si="2"/>
        <v>6.948943278378969E-2</v>
      </c>
    </row>
    <row r="8" spans="1:20" x14ac:dyDescent="0.25">
      <c r="A8" s="6" t="s">
        <v>20</v>
      </c>
      <c r="B8" s="7" t="s">
        <v>21</v>
      </c>
      <c r="C8" s="7" t="s">
        <v>38</v>
      </c>
      <c r="D8" s="8" t="s">
        <v>39</v>
      </c>
      <c r="E8" s="7" t="s">
        <v>24</v>
      </c>
      <c r="F8" s="7" t="s">
        <v>25</v>
      </c>
      <c r="G8" s="9">
        <v>2</v>
      </c>
      <c r="H8" s="9">
        <v>2</v>
      </c>
      <c r="I8" s="10">
        <v>22.51</v>
      </c>
      <c r="J8" s="7" t="s">
        <v>26</v>
      </c>
      <c r="K8" s="7" t="s">
        <v>27</v>
      </c>
      <c r="L8" s="11">
        <v>43427</v>
      </c>
      <c r="M8" s="12">
        <f t="shared" si="0"/>
        <v>2</v>
      </c>
      <c r="N8" s="12" t="str">
        <f t="shared" si="1"/>
        <v>Truck Damage &amp; Salse Return</v>
      </c>
      <c r="O8" s="12">
        <f>VALUE([1]!Sap[[#This Row],[Material]]/100)</f>
        <v>1043</v>
      </c>
      <c r="P8" s="12" t="str">
        <f>IFERROR(VLOOKUP([1]!Sap[[#This Row],[Code2]],#REF!,5,0),"Adjustment")</f>
        <v>Adjustment</v>
      </c>
      <c r="Q8" s="12" t="str">
        <f>IFERROR(VLOOKUP([1]!Sap[[#This Row],[Code2]],#REF!,5,0),"Adjustment")</f>
        <v>Adjustment</v>
      </c>
      <c r="R8" s="12" t="str">
        <f>IFERROR(VLOOKUP([1]!Sap[[#This Row],[Code2]],#REF!,9,0),"Adjustment")</f>
        <v>Adjustment</v>
      </c>
      <c r="S8" s="12" t="str">
        <f>IFERROR(VLOOKUP([1]!Sap[[#This Row],[Plant]],#REF!,3,0),"Adjustment")</f>
        <v>Adjustment</v>
      </c>
      <c r="T8" s="13">
        <f t="shared" si="2"/>
        <v>3.269663737381074E-2</v>
      </c>
    </row>
    <row r="9" spans="1:20" x14ac:dyDescent="0.25">
      <c r="A9" s="14" t="s">
        <v>20</v>
      </c>
      <c r="B9" s="15" t="s">
        <v>21</v>
      </c>
      <c r="C9" s="15" t="s">
        <v>40</v>
      </c>
      <c r="D9" s="16" t="s">
        <v>41</v>
      </c>
      <c r="E9" s="15" t="s">
        <v>24</v>
      </c>
      <c r="F9" s="15" t="s">
        <v>25</v>
      </c>
      <c r="G9" s="17">
        <v>5.4</v>
      </c>
      <c r="H9" s="17">
        <v>12</v>
      </c>
      <c r="I9" s="18">
        <v>97.32</v>
      </c>
      <c r="J9" s="15" t="s">
        <v>26</v>
      </c>
      <c r="K9" s="15" t="s">
        <v>27</v>
      </c>
      <c r="L9" s="19">
        <v>43427</v>
      </c>
      <c r="M9" s="20">
        <f t="shared" si="0"/>
        <v>5.4</v>
      </c>
      <c r="N9" s="12" t="str">
        <f t="shared" si="1"/>
        <v>Truck Damage &amp; Salse Return</v>
      </c>
      <c r="O9" s="20">
        <f>VALUE([1]!Sap[[#This Row],[Material]]/100)</f>
        <v>9752</v>
      </c>
      <c r="P9" s="20" t="str">
        <f>IFERROR(VLOOKUP([1]!Sap[[#This Row],[Code2]],#REF!,5,0),"Adjustment")</f>
        <v>Adjustment</v>
      </c>
      <c r="Q9" s="20" t="str">
        <f>IFERROR(VLOOKUP([1]!Sap[[#This Row],[Code2]],#REF!,5,0),"Adjustment")</f>
        <v>Adjustment</v>
      </c>
      <c r="R9" s="20" t="str">
        <f>IFERROR(VLOOKUP([1]!Sap[[#This Row],[Code2]],#REF!,9,0),"Adjustment")</f>
        <v>Adjustment</v>
      </c>
      <c r="S9" s="20" t="str">
        <f>IFERROR(VLOOKUP([1]!Sap[[#This Row],[Plant]],#REF!,3,0),"Adjustment")</f>
        <v>Adjustment</v>
      </c>
      <c r="T9" s="13">
        <f t="shared" si="2"/>
        <v>0.14136102839712397</v>
      </c>
    </row>
    <row r="10" spans="1:20" x14ac:dyDescent="0.25">
      <c r="A10" s="6" t="s">
        <v>20</v>
      </c>
      <c r="B10" s="7" t="s">
        <v>21</v>
      </c>
      <c r="C10" s="7" t="s">
        <v>42</v>
      </c>
      <c r="D10" s="8" t="s">
        <v>43</v>
      </c>
      <c r="E10" s="7" t="s">
        <v>24</v>
      </c>
      <c r="F10" s="7" t="s">
        <v>25</v>
      </c>
      <c r="G10" s="9">
        <v>2</v>
      </c>
      <c r="H10" s="9">
        <v>2</v>
      </c>
      <c r="I10" s="10">
        <v>58.93</v>
      </c>
      <c r="J10" s="7" t="s">
        <v>26</v>
      </c>
      <c r="K10" s="7" t="s">
        <v>27</v>
      </c>
      <c r="L10" s="11">
        <v>43427</v>
      </c>
      <c r="M10" s="12">
        <f t="shared" si="0"/>
        <v>2</v>
      </c>
      <c r="N10" s="12" t="str">
        <f t="shared" si="1"/>
        <v>Truck Damage &amp; Salse Return</v>
      </c>
      <c r="O10" s="12">
        <f>VALUE([1]!Sap[[#This Row],[Material]]/100)</f>
        <v>9517</v>
      </c>
      <c r="P10" s="12" t="str">
        <f>IFERROR(VLOOKUP([1]!Sap[[#This Row],[Code2]],#REF!,5,0),"Adjustment")</f>
        <v>Adjustment</v>
      </c>
      <c r="Q10" s="12" t="str">
        <f>IFERROR(VLOOKUP([1]!Sap[[#This Row],[Code2]],#REF!,5,0),"Adjustment")</f>
        <v>Adjustment</v>
      </c>
      <c r="R10" s="12" t="str">
        <f>IFERROR(VLOOKUP([1]!Sap[[#This Row],[Code2]],#REF!,9,0),"Adjustment")</f>
        <v>Adjustment</v>
      </c>
      <c r="S10" s="12" t="str">
        <f>IFERROR(VLOOKUP([1]!Sap[[#This Row],[Plant]],#REF!,3,0),"Adjustment")</f>
        <v>Adjustment</v>
      </c>
      <c r="T10" s="13">
        <f t="shared" si="2"/>
        <v>8.5598082649429891E-2</v>
      </c>
    </row>
    <row r="11" spans="1:20" x14ac:dyDescent="0.25">
      <c r="A11" s="14"/>
      <c r="B11" s="15"/>
      <c r="C11" s="15"/>
      <c r="D11" s="15"/>
      <c r="E11" s="15"/>
      <c r="F11" s="15"/>
      <c r="G11" s="17"/>
      <c r="H11" s="17"/>
      <c r="I11" s="18"/>
      <c r="J11" s="15"/>
      <c r="K11" s="15"/>
      <c r="L11" s="19"/>
      <c r="M11" s="20"/>
      <c r="N11" s="20"/>
      <c r="O11" s="20"/>
      <c r="P11" s="20"/>
      <c r="Q11" s="20"/>
      <c r="R11" s="20"/>
      <c r="S11" s="20"/>
      <c r="T11" s="21"/>
    </row>
    <row r="12" spans="1:20" x14ac:dyDescent="0.25">
      <c r="A12" s="6"/>
      <c r="B12" s="7"/>
      <c r="C12" s="7"/>
      <c r="D12" s="7"/>
      <c r="E12" s="7"/>
      <c r="F12" s="7"/>
      <c r="G12" s="9"/>
      <c r="H12" s="9"/>
      <c r="I12" s="10"/>
      <c r="J12" s="7"/>
      <c r="K12" s="7"/>
      <c r="L12" s="11"/>
      <c r="M12" s="12"/>
      <c r="N12" s="12"/>
      <c r="O12" s="12"/>
      <c r="P12" s="12"/>
      <c r="Q12" s="12"/>
      <c r="R12" s="12"/>
      <c r="S12" s="12"/>
      <c r="T12" s="13"/>
    </row>
    <row r="13" spans="1:20" ht="23.25" x14ac:dyDescent="0.25">
      <c r="A13" s="22"/>
      <c r="B13" s="15"/>
      <c r="C13" s="15"/>
      <c r="D13" s="15"/>
      <c r="E13" s="15"/>
      <c r="F13" s="15"/>
      <c r="G13" s="17"/>
      <c r="H13" s="17"/>
      <c r="I13" s="18"/>
      <c r="J13" s="15"/>
      <c r="K13" s="15"/>
      <c r="L13" s="19"/>
      <c r="M13" s="20"/>
      <c r="N13" s="20"/>
      <c r="O13" s="20"/>
      <c r="P13" s="20"/>
      <c r="Q13" s="20"/>
      <c r="R13" s="20"/>
      <c r="S13" s="20"/>
      <c r="T13" s="21"/>
    </row>
    <row r="14" spans="1:20" x14ac:dyDescent="0.25">
      <c r="A14" s="6"/>
      <c r="B14" s="7"/>
      <c r="C14" s="7"/>
      <c r="D14" s="7"/>
      <c r="E14" s="7"/>
      <c r="F14" s="7"/>
      <c r="G14" s="9"/>
      <c r="H14" s="9"/>
      <c r="I14" s="10"/>
      <c r="J14" s="7"/>
      <c r="K14" s="7"/>
      <c r="L14" s="11"/>
      <c r="M14" s="12"/>
      <c r="N14" s="12"/>
      <c r="O14" s="12"/>
      <c r="P14" s="12"/>
      <c r="Q14" s="12"/>
      <c r="R14" s="12"/>
      <c r="S14" s="12"/>
      <c r="T14" s="13"/>
    </row>
    <row r="15" spans="1:20" ht="27" x14ac:dyDescent="0.25">
      <c r="A15" s="14"/>
      <c r="B15" s="15"/>
      <c r="C15" s="15"/>
      <c r="D15" s="23"/>
      <c r="E15" s="23"/>
      <c r="F15" s="23"/>
      <c r="G15" s="17"/>
      <c r="H15" s="24"/>
      <c r="I15" s="18"/>
      <c r="J15" s="15"/>
      <c r="K15" s="15"/>
      <c r="L15" s="19"/>
      <c r="M15" s="20"/>
      <c r="N15" s="20"/>
      <c r="O15" s="20"/>
      <c r="P15" s="20"/>
      <c r="Q15" s="20"/>
      <c r="R15" s="20"/>
      <c r="S15" s="20"/>
      <c r="T15" s="21"/>
    </row>
    <row r="16" spans="1:20" ht="27" x14ac:dyDescent="0.25">
      <c r="A16" s="6"/>
      <c r="B16" s="7"/>
      <c r="C16" s="25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7"/>
      <c r="O16" s="12"/>
      <c r="P16" s="12"/>
      <c r="Q16" s="12"/>
      <c r="R16" s="12"/>
      <c r="S16" s="12"/>
      <c r="T16" s="13"/>
    </row>
    <row r="17" spans="1:20" ht="27" x14ac:dyDescent="0.25">
      <c r="A17" s="14"/>
      <c r="B17" s="15"/>
      <c r="C17" s="15"/>
      <c r="D17" s="23"/>
      <c r="E17" s="23"/>
      <c r="F17" s="23"/>
      <c r="G17" s="17"/>
      <c r="H17" s="17"/>
      <c r="I17" s="18"/>
      <c r="J17" s="15"/>
      <c r="K17" s="15"/>
      <c r="L17" s="19"/>
      <c r="M17" s="20"/>
      <c r="N17" s="20"/>
      <c r="O17" s="20"/>
      <c r="P17" s="20"/>
      <c r="Q17" s="20"/>
      <c r="R17" s="20"/>
      <c r="S17" s="20"/>
      <c r="T17" s="21"/>
    </row>
    <row r="18" spans="1:20" ht="27" customHeight="1" x14ac:dyDescent="0.25">
      <c r="A18" s="6"/>
      <c r="B18" s="7"/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30"/>
      <c r="P18" s="12"/>
      <c r="Q18" s="12"/>
      <c r="R18" s="12"/>
      <c r="S18" s="12"/>
      <c r="T18" s="13"/>
    </row>
    <row r="19" spans="1:20" x14ac:dyDescent="0.25">
      <c r="A19" s="14"/>
      <c r="B19" s="15"/>
      <c r="C19" s="15"/>
      <c r="D19" s="15"/>
      <c r="E19" s="15"/>
      <c r="F19" s="15"/>
      <c r="G19" s="17"/>
      <c r="H19" s="17"/>
      <c r="I19" s="18"/>
      <c r="J19" s="15"/>
      <c r="K19" s="15"/>
      <c r="L19" s="19"/>
      <c r="M19" s="20"/>
      <c r="N19" s="20"/>
      <c r="O19" s="20"/>
      <c r="P19" s="20"/>
      <c r="Q19" s="20"/>
      <c r="R19" s="20"/>
      <c r="S19" s="20"/>
      <c r="T19" s="21"/>
    </row>
    <row r="20" spans="1:20" x14ac:dyDescent="0.25">
      <c r="A20" s="6"/>
      <c r="B20" s="7"/>
      <c r="C20" s="7"/>
      <c r="D20" s="7"/>
      <c r="E20" s="7"/>
      <c r="F20" s="7"/>
      <c r="G20" s="9"/>
      <c r="H20" s="9"/>
      <c r="I20" s="10"/>
      <c r="J20" s="7"/>
      <c r="K20" s="7"/>
      <c r="L20" s="11"/>
      <c r="M20" s="12"/>
      <c r="N20" s="12"/>
      <c r="O20" s="12"/>
      <c r="P20" s="12"/>
      <c r="Q20" s="12"/>
      <c r="R20" s="12"/>
      <c r="S20" s="12"/>
      <c r="T20" s="13"/>
    </row>
  </sheetData>
  <mergeCells count="2">
    <mergeCell ref="C16:N16"/>
    <mergeCell ref="C18:O18"/>
  </mergeCells>
  <pageMargins left="0.7" right="0.7" top="0.75" bottom="0.75" header="0.3" footer="0.3"/>
  <ignoredErrors>
    <ignoredError sqref="A2:T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الرسم البيانى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2019-01-30T01:49:48Z</dcterms:modified>
</cp:coreProperties>
</file>