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-105" windowWidth="10635" windowHeight="8175"/>
  </bookViews>
  <sheets>
    <sheet name="Sheet1" sheetId="1" r:id="rId1"/>
  </sheets>
  <definedNames>
    <definedName name="_xlnm.Print_Area" localSheetId="0">Sheet1!$A$1:$X$29</definedName>
  </definedNames>
  <calcPr calcId="125725"/>
</workbook>
</file>

<file path=xl/calcChain.xml><?xml version="1.0" encoding="utf-8"?>
<calcChain xmlns="http://schemas.openxmlformats.org/spreadsheetml/2006/main">
  <c r="J29" i="1"/>
  <c r="K29"/>
  <c r="L29"/>
  <c r="M29"/>
  <c r="N29"/>
  <c r="O29"/>
  <c r="P29"/>
  <c r="Q29"/>
  <c r="R29"/>
  <c r="S29"/>
  <c r="T29"/>
  <c r="U29"/>
  <c r="V29"/>
  <c r="I29"/>
  <c r="D3" l="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"/>
  <c r="G2" l="1"/>
  <c r="I2" s="1"/>
  <c r="S2" l="1"/>
  <c r="Q2"/>
  <c r="O2"/>
  <c r="K2"/>
  <c r="T2"/>
  <c r="R2"/>
  <c r="P2"/>
  <c r="N2"/>
  <c r="L2"/>
  <c r="J2"/>
  <c r="M2" l="1"/>
  <c r="V2" l="1"/>
  <c r="G9" l="1"/>
  <c r="I9" s="1"/>
  <c r="G6"/>
  <c r="I6" s="1"/>
  <c r="J6" l="1"/>
  <c r="L6"/>
  <c r="O6"/>
  <c r="Q6"/>
  <c r="S6"/>
  <c r="K6"/>
  <c r="P6"/>
  <c r="T6"/>
  <c r="U6" s="1"/>
  <c r="N6"/>
  <c r="R6"/>
  <c r="K9"/>
  <c r="N9"/>
  <c r="P9"/>
  <c r="R9"/>
  <c r="T9"/>
  <c r="J9"/>
  <c r="O9"/>
  <c r="S9"/>
  <c r="L9"/>
  <c r="Q9"/>
  <c r="V9" l="1"/>
  <c r="M6"/>
  <c r="G26" l="1"/>
  <c r="I26" s="1"/>
  <c r="J26" l="1"/>
  <c r="L26"/>
  <c r="O26"/>
  <c r="Q26"/>
  <c r="S26"/>
  <c r="K26"/>
  <c r="N26"/>
  <c r="P26"/>
  <c r="R26"/>
  <c r="T26"/>
  <c r="U26" l="1"/>
  <c r="M26"/>
  <c r="G24"/>
  <c r="I24" s="1"/>
  <c r="G25"/>
  <c r="I25" s="1"/>
  <c r="G22"/>
  <c r="I22" s="1"/>
  <c r="G23"/>
  <c r="I23" s="1"/>
  <c r="G7"/>
  <c r="I7" s="1"/>
  <c r="K7" l="1"/>
  <c r="N7"/>
  <c r="P7"/>
  <c r="R7"/>
  <c r="T7"/>
  <c r="L7"/>
  <c r="Q7"/>
  <c r="J7"/>
  <c r="O7"/>
  <c r="S7"/>
  <c r="K22"/>
  <c r="N22"/>
  <c r="P22"/>
  <c r="L22"/>
  <c r="Q22"/>
  <c r="S22"/>
  <c r="J22"/>
  <c r="O22"/>
  <c r="R22"/>
  <c r="T22"/>
  <c r="J24"/>
  <c r="L24"/>
  <c r="O24"/>
  <c r="Q24"/>
  <c r="S24"/>
  <c r="K24"/>
  <c r="N24"/>
  <c r="P24"/>
  <c r="R24"/>
  <c r="T24"/>
  <c r="K23"/>
  <c r="N23"/>
  <c r="P23"/>
  <c r="R23"/>
  <c r="T23"/>
  <c r="J23"/>
  <c r="L23"/>
  <c r="O23"/>
  <c r="Q23"/>
  <c r="S23"/>
  <c r="K25"/>
  <c r="N25"/>
  <c r="P25"/>
  <c r="R25"/>
  <c r="T25"/>
  <c r="U25" s="1"/>
  <c r="J25"/>
  <c r="L25"/>
  <c r="O25"/>
  <c r="Q25"/>
  <c r="S25"/>
  <c r="V26"/>
  <c r="U24" l="1"/>
  <c r="U23"/>
  <c r="U22"/>
  <c r="M25"/>
  <c r="M23"/>
  <c r="V23" s="1"/>
  <c r="M24"/>
  <c r="M22"/>
  <c r="V25" l="1"/>
  <c r="V22"/>
  <c r="V24"/>
  <c r="V7"/>
  <c r="G5" l="1"/>
  <c r="I5" s="1"/>
  <c r="K5" l="1"/>
  <c r="N5"/>
  <c r="P5"/>
  <c r="R5"/>
  <c r="T5"/>
  <c r="J5"/>
  <c r="O5"/>
  <c r="S5"/>
  <c r="L5"/>
  <c r="Q5"/>
  <c r="U5" l="1"/>
  <c r="M5"/>
  <c r="V5" l="1"/>
  <c r="G21" l="1"/>
  <c r="I21" s="1"/>
  <c r="G8"/>
  <c r="I8" s="1"/>
  <c r="G3"/>
  <c r="I3" s="1"/>
  <c r="K3" l="1"/>
  <c r="N3"/>
  <c r="P3"/>
  <c r="R3"/>
  <c r="T3"/>
  <c r="L3"/>
  <c r="Q3"/>
  <c r="J3"/>
  <c r="O3"/>
  <c r="S3"/>
  <c r="J21"/>
  <c r="L21"/>
  <c r="O21"/>
  <c r="Q21"/>
  <c r="S21"/>
  <c r="K21"/>
  <c r="P21"/>
  <c r="T21"/>
  <c r="N21"/>
  <c r="R21"/>
  <c r="J8"/>
  <c r="L8"/>
  <c r="O8"/>
  <c r="Q8"/>
  <c r="S8"/>
  <c r="N8"/>
  <c r="R8"/>
  <c r="K8"/>
  <c r="P8"/>
  <c r="T8"/>
  <c r="G13"/>
  <c r="I13" s="1"/>
  <c r="U3" l="1"/>
  <c r="U21"/>
  <c r="U8"/>
  <c r="M3"/>
  <c r="J13"/>
  <c r="L13"/>
  <c r="O13"/>
  <c r="Q13"/>
  <c r="S13"/>
  <c r="K13"/>
  <c r="P13"/>
  <c r="T13"/>
  <c r="N13"/>
  <c r="R13"/>
  <c r="M21"/>
  <c r="G20"/>
  <c r="I20" s="1"/>
  <c r="G14"/>
  <c r="I14" s="1"/>
  <c r="V3" l="1"/>
  <c r="V21"/>
  <c r="V8"/>
  <c r="K20"/>
  <c r="N20"/>
  <c r="P20"/>
  <c r="R20"/>
  <c r="T20"/>
  <c r="J20"/>
  <c r="L20"/>
  <c r="O20"/>
  <c r="Q20"/>
  <c r="S20"/>
  <c r="J14"/>
  <c r="L14"/>
  <c r="O14"/>
  <c r="Q14"/>
  <c r="S14"/>
  <c r="K14"/>
  <c r="N14"/>
  <c r="P14"/>
  <c r="R14"/>
  <c r="T14"/>
  <c r="U20" l="1"/>
  <c r="M20"/>
  <c r="V13"/>
  <c r="V20" l="1"/>
  <c r="V14"/>
  <c r="G12"/>
  <c r="I12" s="1"/>
  <c r="G4"/>
  <c r="I4" s="1"/>
  <c r="G11"/>
  <c r="I11" s="1"/>
  <c r="G15"/>
  <c r="I15" s="1"/>
  <c r="T15" s="1"/>
  <c r="G10"/>
  <c r="I10" s="1"/>
  <c r="G16"/>
  <c r="I16" s="1"/>
  <c r="G27"/>
  <c r="I27" s="1"/>
  <c r="G18"/>
  <c r="I18" s="1"/>
  <c r="G17"/>
  <c r="I17" s="1"/>
  <c r="G19"/>
  <c r="I19" s="1"/>
  <c r="T19" s="1"/>
  <c r="I28" l="1"/>
  <c r="J17"/>
  <c r="L17"/>
  <c r="O17"/>
  <c r="Q17"/>
  <c r="S17"/>
  <c r="N17"/>
  <c r="R17"/>
  <c r="K17"/>
  <c r="P17"/>
  <c r="T17"/>
  <c r="K27"/>
  <c r="N27"/>
  <c r="P27"/>
  <c r="R27"/>
  <c r="T27"/>
  <c r="L27"/>
  <c r="Q27"/>
  <c r="O27"/>
  <c r="S27"/>
  <c r="J27"/>
  <c r="K10"/>
  <c r="N10"/>
  <c r="P10"/>
  <c r="R10"/>
  <c r="T10"/>
  <c r="L10"/>
  <c r="Q10"/>
  <c r="J10"/>
  <c r="O10"/>
  <c r="S10"/>
  <c r="J11"/>
  <c r="L11"/>
  <c r="O11"/>
  <c r="Q11"/>
  <c r="S11"/>
  <c r="N11"/>
  <c r="R11"/>
  <c r="K11"/>
  <c r="P11"/>
  <c r="T11"/>
  <c r="K12"/>
  <c r="N12"/>
  <c r="P12"/>
  <c r="R12"/>
  <c r="T12"/>
  <c r="J12"/>
  <c r="O12"/>
  <c r="S12"/>
  <c r="L12"/>
  <c r="Q12"/>
  <c r="J4"/>
  <c r="L4"/>
  <c r="O4"/>
  <c r="Q4"/>
  <c r="S4"/>
  <c r="N4"/>
  <c r="R4"/>
  <c r="K4"/>
  <c r="P4"/>
  <c r="T4"/>
  <c r="J19"/>
  <c r="L19"/>
  <c r="O19"/>
  <c r="Q19"/>
  <c r="S19"/>
  <c r="K19"/>
  <c r="N19"/>
  <c r="P19"/>
  <c r="R19"/>
  <c r="K18"/>
  <c r="N18"/>
  <c r="P18"/>
  <c r="R18"/>
  <c r="T18"/>
  <c r="J18"/>
  <c r="L18"/>
  <c r="O18"/>
  <c r="Q18"/>
  <c r="S18"/>
  <c r="J16"/>
  <c r="L16"/>
  <c r="O16"/>
  <c r="Q16"/>
  <c r="S16"/>
  <c r="K16"/>
  <c r="N16"/>
  <c r="P16"/>
  <c r="R16"/>
  <c r="T16"/>
  <c r="K15"/>
  <c r="N15"/>
  <c r="P15"/>
  <c r="R15"/>
  <c r="J15"/>
  <c r="L15"/>
  <c r="O15"/>
  <c r="Q15"/>
  <c r="S15"/>
  <c r="U15" s="1"/>
  <c r="U19" l="1"/>
  <c r="U16"/>
  <c r="U12"/>
  <c r="U10"/>
  <c r="U18"/>
  <c r="U17"/>
  <c r="U4"/>
  <c r="T28"/>
  <c r="U27"/>
  <c r="U11"/>
  <c r="M12"/>
  <c r="V12"/>
  <c r="M4"/>
  <c r="M11"/>
  <c r="M10"/>
  <c r="V10" s="1"/>
  <c r="M27"/>
  <c r="M17"/>
  <c r="M18"/>
  <c r="M19"/>
  <c r="M15"/>
  <c r="M16"/>
  <c r="V16" s="1"/>
  <c r="V15" l="1"/>
  <c r="V17"/>
  <c r="V27"/>
  <c r="V11"/>
  <c r="V4"/>
  <c r="V18"/>
  <c r="V19"/>
</calcChain>
</file>

<file path=xl/sharedStrings.xml><?xml version="1.0" encoding="utf-8"?>
<sst xmlns="http://schemas.openxmlformats.org/spreadsheetml/2006/main" count="71" uniqueCount="52">
  <si>
    <t>الاجمالى</t>
  </si>
  <si>
    <t>النصاب القانوني</t>
  </si>
  <si>
    <t>نسبة الاستحقاق</t>
  </si>
  <si>
    <t>الاساسى</t>
  </si>
  <si>
    <t>عدد الحصص</t>
  </si>
  <si>
    <t>أيام التوقيع</t>
  </si>
  <si>
    <t>الوظيفه</t>
  </si>
  <si>
    <t>الاسم</t>
  </si>
  <si>
    <t>انجليزى</t>
  </si>
  <si>
    <t>م لغه عربيه</t>
  </si>
  <si>
    <t>وكيل</t>
  </si>
  <si>
    <t>القيمه</t>
  </si>
  <si>
    <t>م 1%</t>
  </si>
  <si>
    <t>ج المستحق</t>
  </si>
  <si>
    <t>ضريبه</t>
  </si>
  <si>
    <t>دمغه</t>
  </si>
  <si>
    <t>جمله المستقطع</t>
  </si>
  <si>
    <t>المستحق</t>
  </si>
  <si>
    <t>التوقع</t>
  </si>
  <si>
    <t>معلم اول أأقتصاد</t>
  </si>
  <si>
    <t>هاله صلاح الدسوقى احمد</t>
  </si>
  <si>
    <t>فوزيه نبيه عطيه نصير</t>
  </si>
  <si>
    <t>انتصار فؤاد احمد ابراهيم</t>
  </si>
  <si>
    <t>اشرف محمود غباشى القصاص</t>
  </si>
  <si>
    <t>صبرى عرفه عباس العجمى</t>
  </si>
  <si>
    <t>منى عصمت عبده محمود</t>
  </si>
  <si>
    <t>احمد عوض عبد المقصود احمد</t>
  </si>
  <si>
    <t>محمود جمال الدين ابراهيم خليل</t>
  </si>
  <si>
    <t>أميمه نوبى منطلب حسن</t>
  </si>
  <si>
    <t>رشا فراج محمود احمد</t>
  </si>
  <si>
    <t>حنان محمد عبد الحفيظ ابوزيد</t>
  </si>
  <si>
    <t>علاء عبد الشفيع على مبارك</t>
  </si>
  <si>
    <t>سناء نصر بشير محمد</t>
  </si>
  <si>
    <t>تهانى عبد الصبور احمد احمد</t>
  </si>
  <si>
    <t>شيماء محمد عبد الكريم الشوادفى</t>
  </si>
  <si>
    <t>عاطف محمد عقيله زيدان</t>
  </si>
  <si>
    <t>شيرين جابر حسن محمد</t>
  </si>
  <si>
    <t>المخصوم</t>
  </si>
  <si>
    <t>طاهر ابو الفتوح سامح ذكى</t>
  </si>
  <si>
    <t>اسماء عبد الكريم عبد العزيز فرجانى</t>
  </si>
  <si>
    <t>هاله عبد المنعم محمد خلف الله</t>
  </si>
  <si>
    <t>رحاب زكريا محمد مختار</t>
  </si>
  <si>
    <t>اسماء على غريب عبد العزيز</t>
  </si>
  <si>
    <t>عربى</t>
  </si>
  <si>
    <t>صباح عبد الرحمن محمد الصغير</t>
  </si>
  <si>
    <t>ايناس رشدى حسين</t>
  </si>
  <si>
    <t>وائل على حسن</t>
  </si>
  <si>
    <t>لغه عربيه</t>
  </si>
  <si>
    <t>امال ايوب عطيه</t>
  </si>
  <si>
    <t>مدير</t>
  </si>
  <si>
    <t>الجمع بواسطه الاله اليدويه</t>
  </si>
  <si>
    <t>الجمع بواسطه معادلات اكسيل</t>
  </si>
</sst>
</file>

<file path=xl/styles.xml><?xml version="1.0" encoding="utf-8"?>
<styleSheet xmlns="http://schemas.openxmlformats.org/spreadsheetml/2006/main">
  <fonts count="20"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6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6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6"/>
      <name val="Arial"/>
      <family val="2"/>
      <scheme val="minor"/>
    </font>
    <font>
      <b/>
      <sz val="9"/>
      <name val="Arial"/>
      <family val="2"/>
      <scheme val="minor"/>
    </font>
    <font>
      <b/>
      <sz val="15"/>
      <name val="Arial"/>
      <family val="2"/>
      <scheme val="minor"/>
    </font>
    <font>
      <b/>
      <sz val="15"/>
      <color rgb="FFFF0000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2" fontId="1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readingOrder="2"/>
    </xf>
    <xf numFmtId="2" fontId="1" fillId="0" borderId="0" xfId="0" applyNumberFormat="1" applyFont="1" applyBorder="1" applyAlignment="1">
      <alignment horizontal="center" vertical="center" readingOrder="2"/>
    </xf>
    <xf numFmtId="2" fontId="1" fillId="0" borderId="0" xfId="0" applyNumberFormat="1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2" fontId="2" fillId="0" borderId="0" xfId="0" applyNumberFormat="1" applyFont="1" applyBorder="1" applyAlignment="1">
      <alignment horizontal="center" vertical="center" readingOrder="2"/>
    </xf>
    <xf numFmtId="0" fontId="5" fillId="0" borderId="1" xfId="0" applyFont="1" applyBorder="1" applyAlignment="1">
      <alignment vertical="center" readingOrder="2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vertical="center" readingOrder="2"/>
    </xf>
    <xf numFmtId="0" fontId="11" fillId="0" borderId="0" xfId="0" applyFont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2" fontId="7" fillId="0" borderId="0" xfId="0" applyNumberFormat="1" applyFont="1" applyAlignment="1">
      <alignment horizontal="center" vertical="center" readingOrder="2"/>
    </xf>
    <xf numFmtId="2" fontId="16" fillId="0" borderId="1" xfId="0" applyNumberFormat="1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2" fontId="17" fillId="0" borderId="1" xfId="0" applyNumberFormat="1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vertical="center" readingOrder="2"/>
    </xf>
    <xf numFmtId="2" fontId="18" fillId="0" borderId="1" xfId="0" applyNumberFormat="1" applyFont="1" applyBorder="1" applyAlignment="1">
      <alignment horizontal="center" vertical="center" readingOrder="2"/>
    </xf>
    <xf numFmtId="2" fontId="16" fillId="2" borderId="1" xfId="0" applyNumberFormat="1" applyFont="1" applyFill="1" applyBorder="1" applyAlignment="1">
      <alignment horizontal="center" vertical="center" readingOrder="2"/>
    </xf>
    <xf numFmtId="0" fontId="16" fillId="0" borderId="1" xfId="0" applyFont="1" applyBorder="1" applyAlignment="1">
      <alignment vertical="center" readingOrder="2"/>
    </xf>
    <xf numFmtId="0" fontId="18" fillId="0" borderId="1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1"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82"/>
  <sheetViews>
    <sheetView rightToLeft="1" tabSelected="1" view="pageBreakPreview" topLeftCell="D1" zoomScale="106" zoomScaleNormal="100" zoomScaleSheetLayoutView="106" workbookViewId="0">
      <selection activeCell="G4" sqref="G4"/>
    </sheetView>
  </sheetViews>
  <sheetFormatPr defaultColWidth="9" defaultRowHeight="33" customHeight="1"/>
  <cols>
    <col min="1" max="1" width="30.875" style="5" customWidth="1"/>
    <col min="2" max="2" width="11.875" style="27" customWidth="1"/>
    <col min="3" max="3" width="5.625" style="5" customWidth="1"/>
    <col min="4" max="4" width="8.375" style="5" customWidth="1"/>
    <col min="5" max="5" width="6.875" style="5" customWidth="1"/>
    <col min="6" max="6" width="10.875" style="13" customWidth="1"/>
    <col min="7" max="7" width="9" style="5" customWidth="1"/>
    <col min="8" max="8" width="9.375" style="5" customWidth="1"/>
    <col min="9" max="9" width="11.875" style="5" customWidth="1"/>
    <col min="10" max="10" width="10.375" style="5" customWidth="1"/>
    <col min="11" max="11" width="9.625" style="5" customWidth="1"/>
    <col min="12" max="12" width="9" style="5" customWidth="1"/>
    <col min="13" max="13" width="11.625" style="5" customWidth="1"/>
    <col min="14" max="14" width="10.625" style="5" customWidth="1"/>
    <col min="15" max="15" width="10.375" style="5" customWidth="1"/>
    <col min="16" max="16" width="9.375" style="5" customWidth="1"/>
    <col min="17" max="17" width="9.25" style="5" customWidth="1"/>
    <col min="18" max="18" width="8.75" style="5" customWidth="1"/>
    <col min="19" max="19" width="11" style="5" customWidth="1"/>
    <col min="20" max="20" width="8.125" style="5" customWidth="1"/>
    <col min="21" max="21" width="10.375" style="5" customWidth="1"/>
    <col min="22" max="22" width="12" style="5" customWidth="1"/>
    <col min="23" max="23" width="13.125" style="5" customWidth="1"/>
    <col min="24" max="16384" width="9" style="5"/>
  </cols>
  <sheetData>
    <row r="1" spans="1:23" s="3" customFormat="1" ht="33" customHeight="1">
      <c r="A1" s="1" t="s">
        <v>7</v>
      </c>
      <c r="B1" s="17" t="s">
        <v>6</v>
      </c>
      <c r="C1" s="14" t="s">
        <v>5</v>
      </c>
      <c r="D1" s="1" t="s">
        <v>4</v>
      </c>
      <c r="E1" s="32" t="s">
        <v>37</v>
      </c>
      <c r="F1" s="9" t="s">
        <v>3</v>
      </c>
      <c r="G1" s="17" t="s">
        <v>2</v>
      </c>
      <c r="H1" s="1" t="s">
        <v>1</v>
      </c>
      <c r="I1" s="1" t="s">
        <v>11</v>
      </c>
      <c r="J1" s="2">
        <v>0.15</v>
      </c>
      <c r="K1" s="2">
        <v>0.01</v>
      </c>
      <c r="L1" s="2">
        <v>0.03</v>
      </c>
      <c r="M1" s="17" t="s">
        <v>13</v>
      </c>
      <c r="N1" s="2">
        <v>0.15</v>
      </c>
      <c r="O1" s="2">
        <v>0.1</v>
      </c>
      <c r="P1" s="2">
        <v>0.01</v>
      </c>
      <c r="Q1" s="1" t="s">
        <v>12</v>
      </c>
      <c r="R1" s="2">
        <v>0.03</v>
      </c>
      <c r="S1" s="1" t="s">
        <v>14</v>
      </c>
      <c r="T1" s="1" t="s">
        <v>15</v>
      </c>
      <c r="U1" s="34" t="s">
        <v>16</v>
      </c>
      <c r="V1" s="1" t="s">
        <v>17</v>
      </c>
      <c r="W1" s="1" t="s">
        <v>18</v>
      </c>
    </row>
    <row r="2" spans="1:23" ht="23.25" customHeight="1">
      <c r="A2" s="37" t="s">
        <v>48</v>
      </c>
      <c r="B2" s="33" t="s">
        <v>49</v>
      </c>
      <c r="C2" s="37">
        <v>22</v>
      </c>
      <c r="D2" s="37">
        <f>IF(C2&lt;20,0,H2)</f>
        <v>1</v>
      </c>
      <c r="E2" s="37"/>
      <c r="F2" s="36">
        <v>467.7</v>
      </c>
      <c r="G2" s="37">
        <f t="shared" ref="G2" si="0">IF(B2="مدير",250,IF(B2="وكيل",200,IF(B2="علوم",200,IF(B2="رياضه",200,IF(B2="انجليزى",200,IF(B2="", ,IF(B2="عامل",100,"150")))))))</f>
        <v>250</v>
      </c>
      <c r="H2" s="37">
        <v>1</v>
      </c>
      <c r="I2" s="36">
        <f>(F2*G2*(((D2*4)-E2)/(H2*4))/100)</f>
        <v>1169.25</v>
      </c>
      <c r="J2" s="36">
        <f t="shared" ref="J2" si="1">I2*15%</f>
        <v>175.38749999999999</v>
      </c>
      <c r="K2" s="36">
        <f t="shared" ref="K2" si="2">I2*1%</f>
        <v>11.692500000000001</v>
      </c>
      <c r="L2" s="36">
        <f t="shared" ref="L2" si="3">I2*3%</f>
        <v>35.077500000000001</v>
      </c>
      <c r="M2" s="36">
        <f t="shared" ref="M2:M3" si="4">L2+K2+J2+I2</f>
        <v>1391.4075</v>
      </c>
      <c r="N2" s="36">
        <f t="shared" ref="N2" si="5">IF(F2&gt;=499,0,I2*15%)</f>
        <v>175.38749999999999</v>
      </c>
      <c r="O2" s="36">
        <f t="shared" ref="O2" si="6">IF(F2&gt;=499,0,I2*10%)</f>
        <v>116.92500000000001</v>
      </c>
      <c r="P2" s="36">
        <f t="shared" ref="P2" si="7">IF(F2&gt;=499,0,I2*1%)</f>
        <v>11.692500000000001</v>
      </c>
      <c r="Q2" s="36">
        <f t="shared" ref="Q2" si="8">I2*1%</f>
        <v>11.692500000000001</v>
      </c>
      <c r="R2" s="36">
        <f t="shared" ref="R2" si="9">I2*3%</f>
        <v>35.077500000000001</v>
      </c>
      <c r="S2" s="36">
        <f t="shared" ref="S2" si="10">I2*10%</f>
        <v>116.92500000000001</v>
      </c>
      <c r="T2" s="36">
        <f t="shared" ref="T2" si="11">IF(D2=0,"0",IF(I2&lt;=250,(I2-50)*6/1000,IF(I2&lt;=500,(I2-50)*6.5/1000,IF(I2&lt;=1000,(I2-50)*7/1000,(I2-50)*7.5/1000))))</f>
        <v>8.3943750000000001</v>
      </c>
      <c r="U2" s="39">
        <v>476.1</v>
      </c>
      <c r="V2" s="36">
        <f t="shared" ref="V2:V3" si="12">M2-U2</f>
        <v>915.3075</v>
      </c>
      <c r="W2" s="4"/>
    </row>
    <row r="3" spans="1:23" s="19" customFormat="1" ht="30.75" hidden="1" customHeight="1">
      <c r="A3" s="38" t="s">
        <v>20</v>
      </c>
      <c r="B3" s="20" t="s">
        <v>10</v>
      </c>
      <c r="C3" s="38">
        <v>17</v>
      </c>
      <c r="D3" s="37">
        <f t="shared" ref="D3:D27" si="13">IF(C3&lt;20,0,H3)</f>
        <v>0</v>
      </c>
      <c r="E3" s="38"/>
      <c r="F3" s="39">
        <v>592.42999999999995</v>
      </c>
      <c r="G3" s="38">
        <f t="shared" ref="G3:G27" si="14">IF(B3="مدير",250,IF(B3="وكيل",200,IF(B3="علوم",200,IF(B3="رياضه",200,IF(B3="انجليزى",200,IF(B3="", ,IF(B3="عامل",100,"150")))))))</f>
        <v>200</v>
      </c>
      <c r="H3" s="38">
        <v>1</v>
      </c>
      <c r="I3" s="39">
        <f t="shared" ref="I3:I27" si="15">(F3*G3*(((D3*4)-E3)/(H3*4))/100)</f>
        <v>0</v>
      </c>
      <c r="J3" s="39">
        <f t="shared" ref="J3:J27" si="16">I3*15%</f>
        <v>0</v>
      </c>
      <c r="K3" s="39">
        <f t="shared" ref="K3:K27" si="17">I3*1%</f>
        <v>0</v>
      </c>
      <c r="L3" s="39">
        <f t="shared" ref="L3:L27" si="18">I3*3%</f>
        <v>0</v>
      </c>
      <c r="M3" s="36">
        <f t="shared" si="4"/>
        <v>0</v>
      </c>
      <c r="N3" s="39">
        <f t="shared" ref="N3:N27" si="19">IF(F3&gt;=1000,0,I3*15%)</f>
        <v>0</v>
      </c>
      <c r="O3" s="39">
        <f t="shared" ref="O3:O27" si="20">IF(F3&gt;=1000,0,I3*10%)</f>
        <v>0</v>
      </c>
      <c r="P3" s="39">
        <f t="shared" ref="P3:P27" si="21">IF(F3&gt;=1000,0,I3*1%)</f>
        <v>0</v>
      </c>
      <c r="Q3" s="39">
        <f t="shared" ref="Q3:Q27" si="22">I3*1%</f>
        <v>0</v>
      </c>
      <c r="R3" s="39">
        <f t="shared" ref="R3:R27" si="23">I3*3%</f>
        <v>0</v>
      </c>
      <c r="S3" s="39">
        <f t="shared" ref="S3:S27" si="24">I3*10%</f>
        <v>0</v>
      </c>
      <c r="T3" s="39" t="str">
        <f t="shared" ref="T3:T27" si="25">IF(D3=0,"0",IF(I3&lt;=250,(I3-50)*6/1000,IF(I3&lt;=500,(I3-50)*6.5/1000,IF(I3&lt;=1000,(I3-50)*7/1000,(I3-50)*7.5/1000))))</f>
        <v>0</v>
      </c>
      <c r="U3" s="36">
        <f t="shared" ref="U3" si="26">T3+S3+R3+Q3+P3+O3+N3</f>
        <v>0</v>
      </c>
      <c r="V3" s="36">
        <f t="shared" si="12"/>
        <v>0</v>
      </c>
      <c r="W3" s="18"/>
    </row>
    <row r="4" spans="1:23" ht="32.25" customHeight="1">
      <c r="A4" s="46" t="s">
        <v>25</v>
      </c>
      <c r="B4" s="24" t="s">
        <v>9</v>
      </c>
      <c r="C4" s="40">
        <v>21</v>
      </c>
      <c r="D4" s="37">
        <f t="shared" si="13"/>
        <v>1</v>
      </c>
      <c r="E4" s="37"/>
      <c r="F4" s="36">
        <v>398.2</v>
      </c>
      <c r="G4" s="37" t="str">
        <f t="shared" si="14"/>
        <v>150</v>
      </c>
      <c r="H4" s="37">
        <v>1</v>
      </c>
      <c r="I4" s="36">
        <f t="shared" si="15"/>
        <v>597.29999999999995</v>
      </c>
      <c r="J4" s="36">
        <f t="shared" si="16"/>
        <v>89.594999999999985</v>
      </c>
      <c r="K4" s="36">
        <f t="shared" si="17"/>
        <v>5.9729999999999999</v>
      </c>
      <c r="L4" s="36">
        <f t="shared" si="18"/>
        <v>17.918999999999997</v>
      </c>
      <c r="M4" s="36">
        <f t="shared" ref="M4:M27" si="27">L4+K4+J4+I4</f>
        <v>710.78699999999992</v>
      </c>
      <c r="N4" s="36">
        <f t="shared" si="19"/>
        <v>89.594999999999985</v>
      </c>
      <c r="O4" s="36">
        <f t="shared" si="20"/>
        <v>59.73</v>
      </c>
      <c r="P4" s="36">
        <f t="shared" si="21"/>
        <v>5.9729999999999999</v>
      </c>
      <c r="Q4" s="36">
        <f t="shared" si="22"/>
        <v>5.9729999999999999</v>
      </c>
      <c r="R4" s="36">
        <f t="shared" si="23"/>
        <v>17.918999999999997</v>
      </c>
      <c r="S4" s="36">
        <f t="shared" si="24"/>
        <v>59.73</v>
      </c>
      <c r="T4" s="36">
        <f t="shared" si="25"/>
        <v>3.8310999999999993</v>
      </c>
      <c r="U4" s="36">
        <f t="shared" ref="U4:U27" si="28">T4+S4+R4+Q4+P4+O4+N4</f>
        <v>242.75109999999995</v>
      </c>
      <c r="V4" s="36">
        <f t="shared" ref="V4:V27" si="29">M4-U4</f>
        <v>468.03589999999997</v>
      </c>
      <c r="W4" s="4"/>
    </row>
    <row r="5" spans="1:23" ht="29.25" customHeight="1">
      <c r="A5" s="37" t="s">
        <v>21</v>
      </c>
      <c r="B5" s="17" t="s">
        <v>19</v>
      </c>
      <c r="C5" s="37">
        <v>21</v>
      </c>
      <c r="D5" s="37">
        <f t="shared" si="13"/>
        <v>18</v>
      </c>
      <c r="E5" s="37"/>
      <c r="F5" s="36">
        <v>525.4</v>
      </c>
      <c r="G5" s="37" t="str">
        <f t="shared" si="14"/>
        <v>150</v>
      </c>
      <c r="H5" s="37">
        <v>18</v>
      </c>
      <c r="I5" s="36">
        <f t="shared" si="15"/>
        <v>788.1</v>
      </c>
      <c r="J5" s="36">
        <f t="shared" si="16"/>
        <v>118.215</v>
      </c>
      <c r="K5" s="36">
        <f t="shared" si="17"/>
        <v>7.8810000000000002</v>
      </c>
      <c r="L5" s="36">
        <f t="shared" si="18"/>
        <v>23.643000000000001</v>
      </c>
      <c r="M5" s="36">
        <f t="shared" si="27"/>
        <v>937.83900000000006</v>
      </c>
      <c r="N5" s="36">
        <f t="shared" si="19"/>
        <v>118.215</v>
      </c>
      <c r="O5" s="36">
        <f t="shared" si="20"/>
        <v>78.81</v>
      </c>
      <c r="P5" s="36">
        <f t="shared" si="21"/>
        <v>7.8810000000000002</v>
      </c>
      <c r="Q5" s="36">
        <f t="shared" si="22"/>
        <v>7.8810000000000002</v>
      </c>
      <c r="R5" s="36">
        <f t="shared" si="23"/>
        <v>23.643000000000001</v>
      </c>
      <c r="S5" s="36">
        <f t="shared" si="24"/>
        <v>78.81</v>
      </c>
      <c r="T5" s="36">
        <f t="shared" si="25"/>
        <v>5.1666999999999996</v>
      </c>
      <c r="U5" s="36">
        <f t="shared" si="28"/>
        <v>320.4067</v>
      </c>
      <c r="V5" s="36">
        <f t="shared" si="29"/>
        <v>617.43230000000005</v>
      </c>
      <c r="W5" s="4"/>
    </row>
    <row r="6" spans="1:23" s="30" customFormat="1" ht="32.25" customHeight="1">
      <c r="A6" s="37" t="s">
        <v>23</v>
      </c>
      <c r="B6" s="31" t="s">
        <v>8</v>
      </c>
      <c r="C6" s="37">
        <v>22</v>
      </c>
      <c r="D6" s="37">
        <f t="shared" si="13"/>
        <v>1</v>
      </c>
      <c r="E6" s="37"/>
      <c r="F6" s="36">
        <v>450.88</v>
      </c>
      <c r="G6" s="37">
        <f>IF(B6="مدير",250,IF(B6="وكيل",200,IF(B6="علوم",200,IF(B6="رياضه",200,IF(B6="انجليزى",200,IF(B6="", ,IF(B6="عامل",100,"150")))))))</f>
        <v>200</v>
      </c>
      <c r="H6" s="37">
        <v>1</v>
      </c>
      <c r="I6" s="36">
        <f t="shared" si="15"/>
        <v>901.76</v>
      </c>
      <c r="J6" s="36">
        <f t="shared" si="16"/>
        <v>135.26399999999998</v>
      </c>
      <c r="K6" s="36">
        <f t="shared" si="17"/>
        <v>9.0175999999999998</v>
      </c>
      <c r="L6" s="36">
        <f t="shared" si="18"/>
        <v>27.052799999999998</v>
      </c>
      <c r="M6" s="36">
        <f t="shared" si="27"/>
        <v>1073.0944</v>
      </c>
      <c r="N6" s="36">
        <f t="shared" si="19"/>
        <v>135.26399999999998</v>
      </c>
      <c r="O6" s="36">
        <f t="shared" si="20"/>
        <v>90.176000000000002</v>
      </c>
      <c r="P6" s="36">
        <f t="shared" si="21"/>
        <v>9.0175999999999998</v>
      </c>
      <c r="Q6" s="36">
        <f t="shared" si="22"/>
        <v>9.0175999999999998</v>
      </c>
      <c r="R6" s="36">
        <f t="shared" si="23"/>
        <v>27.052799999999998</v>
      </c>
      <c r="S6" s="36">
        <f t="shared" si="24"/>
        <v>90.176000000000002</v>
      </c>
      <c r="T6" s="36">
        <f t="shared" si="25"/>
        <v>5.9623200000000001</v>
      </c>
      <c r="U6" s="36">
        <f t="shared" si="28"/>
        <v>366.66631999999993</v>
      </c>
      <c r="V6" s="39">
        <v>706.42</v>
      </c>
      <c r="W6" s="29"/>
    </row>
    <row r="7" spans="1:23" s="6" customFormat="1" ht="33.75" customHeight="1">
      <c r="A7" s="45" t="s">
        <v>40</v>
      </c>
      <c r="B7" s="23" t="s">
        <v>43</v>
      </c>
      <c r="C7" s="37">
        <v>20</v>
      </c>
      <c r="D7" s="37">
        <f t="shared" si="13"/>
        <v>20</v>
      </c>
      <c r="E7" s="41"/>
      <c r="F7" s="42">
        <v>500.11</v>
      </c>
      <c r="G7" s="37" t="str">
        <f t="shared" si="14"/>
        <v>150</v>
      </c>
      <c r="H7" s="37">
        <v>20</v>
      </c>
      <c r="I7" s="36">
        <f t="shared" si="15"/>
        <v>750.16499999999996</v>
      </c>
      <c r="J7" s="36">
        <f t="shared" si="16"/>
        <v>112.52475</v>
      </c>
      <c r="K7" s="36">
        <f t="shared" si="17"/>
        <v>7.5016499999999997</v>
      </c>
      <c r="L7" s="36">
        <f t="shared" si="18"/>
        <v>22.504949999999997</v>
      </c>
      <c r="M7" s="39">
        <v>892.69</v>
      </c>
      <c r="N7" s="36">
        <f t="shared" si="19"/>
        <v>112.52475</v>
      </c>
      <c r="O7" s="36">
        <f t="shared" si="20"/>
        <v>75.016499999999994</v>
      </c>
      <c r="P7" s="36">
        <f t="shared" si="21"/>
        <v>7.5016499999999997</v>
      </c>
      <c r="Q7" s="36">
        <f t="shared" si="22"/>
        <v>7.5016499999999997</v>
      </c>
      <c r="R7" s="36">
        <f t="shared" si="23"/>
        <v>22.504949999999997</v>
      </c>
      <c r="S7" s="36">
        <f t="shared" si="24"/>
        <v>75.016499999999994</v>
      </c>
      <c r="T7" s="36">
        <f t="shared" si="25"/>
        <v>4.9011550000000002</v>
      </c>
      <c r="U7" s="39">
        <v>304.95999999999998</v>
      </c>
      <c r="V7" s="36">
        <f t="shared" si="29"/>
        <v>587.73</v>
      </c>
      <c r="W7" s="16"/>
    </row>
    <row r="8" spans="1:23" ht="30.75" customHeight="1">
      <c r="A8" s="37" t="s">
        <v>36</v>
      </c>
      <c r="B8" s="24" t="s">
        <v>9</v>
      </c>
      <c r="C8" s="37">
        <v>21</v>
      </c>
      <c r="D8" s="37">
        <f t="shared" si="13"/>
        <v>20</v>
      </c>
      <c r="E8" s="37"/>
      <c r="F8" s="36">
        <v>500.9</v>
      </c>
      <c r="G8" s="37" t="str">
        <f t="shared" si="14"/>
        <v>150</v>
      </c>
      <c r="H8" s="37">
        <v>20</v>
      </c>
      <c r="I8" s="36">
        <f t="shared" si="15"/>
        <v>751.35</v>
      </c>
      <c r="J8" s="36">
        <f t="shared" si="16"/>
        <v>112.7025</v>
      </c>
      <c r="K8" s="36">
        <f t="shared" si="17"/>
        <v>7.5135000000000005</v>
      </c>
      <c r="L8" s="36">
        <f t="shared" si="18"/>
        <v>22.540500000000002</v>
      </c>
      <c r="M8" s="39">
        <v>894.1</v>
      </c>
      <c r="N8" s="36">
        <f t="shared" si="19"/>
        <v>112.7025</v>
      </c>
      <c r="O8" s="36">
        <f t="shared" si="20"/>
        <v>75.135000000000005</v>
      </c>
      <c r="P8" s="36">
        <f t="shared" si="21"/>
        <v>7.5135000000000005</v>
      </c>
      <c r="Q8" s="36">
        <f t="shared" si="22"/>
        <v>7.5135000000000005</v>
      </c>
      <c r="R8" s="36">
        <f t="shared" si="23"/>
        <v>22.540500000000002</v>
      </c>
      <c r="S8" s="36">
        <f t="shared" si="24"/>
        <v>75.135000000000005</v>
      </c>
      <c r="T8" s="36">
        <f t="shared" si="25"/>
        <v>4.9094499999999996</v>
      </c>
      <c r="U8" s="36">
        <f t="shared" si="28"/>
        <v>305.44945000000001</v>
      </c>
      <c r="V8" s="36">
        <f t="shared" si="29"/>
        <v>588.65055000000007</v>
      </c>
      <c r="W8" s="4"/>
    </row>
    <row r="9" spans="1:23" ht="30.75" customHeight="1">
      <c r="A9" s="37" t="s">
        <v>46</v>
      </c>
      <c r="B9" s="24" t="s">
        <v>47</v>
      </c>
      <c r="C9" s="37">
        <v>21</v>
      </c>
      <c r="D9" s="37">
        <f t="shared" si="13"/>
        <v>23</v>
      </c>
      <c r="E9" s="37"/>
      <c r="F9" s="43">
        <v>413</v>
      </c>
      <c r="G9" s="37" t="str">
        <f t="shared" si="14"/>
        <v>150</v>
      </c>
      <c r="H9" s="37">
        <v>23</v>
      </c>
      <c r="I9" s="36">
        <f t="shared" si="15"/>
        <v>619.5</v>
      </c>
      <c r="J9" s="36">
        <f t="shared" si="16"/>
        <v>92.924999999999997</v>
      </c>
      <c r="K9" s="36">
        <f t="shared" si="17"/>
        <v>6.1950000000000003</v>
      </c>
      <c r="L9" s="36">
        <f t="shared" si="18"/>
        <v>18.585000000000001</v>
      </c>
      <c r="M9" s="39">
        <v>737.22</v>
      </c>
      <c r="N9" s="36">
        <f t="shared" si="19"/>
        <v>92.924999999999997</v>
      </c>
      <c r="O9" s="36">
        <f t="shared" si="20"/>
        <v>61.95</v>
      </c>
      <c r="P9" s="36">
        <f t="shared" si="21"/>
        <v>6.1950000000000003</v>
      </c>
      <c r="Q9" s="36">
        <f t="shared" si="22"/>
        <v>6.1950000000000003</v>
      </c>
      <c r="R9" s="36">
        <f t="shared" si="23"/>
        <v>18.585000000000001</v>
      </c>
      <c r="S9" s="36">
        <f t="shared" si="24"/>
        <v>61.95</v>
      </c>
      <c r="T9" s="36">
        <f t="shared" si="25"/>
        <v>3.9864999999999999</v>
      </c>
      <c r="U9" s="39">
        <v>251.81</v>
      </c>
      <c r="V9" s="36">
        <f t="shared" si="29"/>
        <v>485.41</v>
      </c>
      <c r="W9" s="4"/>
    </row>
    <row r="10" spans="1:23" ht="27.75" customHeight="1">
      <c r="A10" s="46" t="s">
        <v>28</v>
      </c>
      <c r="B10" s="24" t="s">
        <v>9</v>
      </c>
      <c r="C10" s="37">
        <v>21</v>
      </c>
      <c r="D10" s="37">
        <f t="shared" si="13"/>
        <v>23</v>
      </c>
      <c r="E10" s="37"/>
      <c r="F10" s="36">
        <v>398.8</v>
      </c>
      <c r="G10" s="37" t="str">
        <f t="shared" si="14"/>
        <v>150</v>
      </c>
      <c r="H10" s="37">
        <v>23</v>
      </c>
      <c r="I10" s="36">
        <f t="shared" si="15"/>
        <v>598.20000000000005</v>
      </c>
      <c r="J10" s="36">
        <f t="shared" si="16"/>
        <v>89.73</v>
      </c>
      <c r="K10" s="36">
        <f t="shared" si="17"/>
        <v>5.9820000000000002</v>
      </c>
      <c r="L10" s="36">
        <f t="shared" si="18"/>
        <v>17.946000000000002</v>
      </c>
      <c r="M10" s="36">
        <f t="shared" si="27"/>
        <v>711.85800000000006</v>
      </c>
      <c r="N10" s="36">
        <f t="shared" si="19"/>
        <v>89.73</v>
      </c>
      <c r="O10" s="36">
        <f t="shared" si="20"/>
        <v>59.820000000000007</v>
      </c>
      <c r="P10" s="36">
        <f t="shared" si="21"/>
        <v>5.9820000000000002</v>
      </c>
      <c r="Q10" s="36">
        <f t="shared" si="22"/>
        <v>5.9820000000000002</v>
      </c>
      <c r="R10" s="36">
        <f t="shared" si="23"/>
        <v>17.946000000000002</v>
      </c>
      <c r="S10" s="36">
        <f t="shared" si="24"/>
        <v>59.820000000000007</v>
      </c>
      <c r="T10" s="36">
        <f t="shared" si="25"/>
        <v>3.8374000000000006</v>
      </c>
      <c r="U10" s="36">
        <f t="shared" si="28"/>
        <v>243.11740000000003</v>
      </c>
      <c r="V10" s="36">
        <f t="shared" si="29"/>
        <v>468.74060000000003</v>
      </c>
      <c r="W10" s="4"/>
    </row>
    <row r="11" spans="1:23" ht="23.25" customHeight="1">
      <c r="A11" s="46" t="s">
        <v>26</v>
      </c>
      <c r="B11" s="24" t="s">
        <v>9</v>
      </c>
      <c r="C11" s="37">
        <v>20</v>
      </c>
      <c r="D11" s="37">
        <f t="shared" si="13"/>
        <v>20</v>
      </c>
      <c r="E11" s="37"/>
      <c r="F11" s="36">
        <v>356</v>
      </c>
      <c r="G11" s="37" t="str">
        <f t="shared" si="14"/>
        <v>150</v>
      </c>
      <c r="H11" s="37">
        <v>20</v>
      </c>
      <c r="I11" s="36">
        <f t="shared" si="15"/>
        <v>534</v>
      </c>
      <c r="J11" s="36">
        <f t="shared" si="16"/>
        <v>80.099999999999994</v>
      </c>
      <c r="K11" s="36">
        <f t="shared" si="17"/>
        <v>5.34</v>
      </c>
      <c r="L11" s="36">
        <f t="shared" si="18"/>
        <v>16.02</v>
      </c>
      <c r="M11" s="36">
        <f t="shared" si="27"/>
        <v>635.46</v>
      </c>
      <c r="N11" s="36">
        <f t="shared" si="19"/>
        <v>80.099999999999994</v>
      </c>
      <c r="O11" s="36">
        <f t="shared" si="20"/>
        <v>53.400000000000006</v>
      </c>
      <c r="P11" s="36">
        <f t="shared" si="21"/>
        <v>5.34</v>
      </c>
      <c r="Q11" s="36">
        <f t="shared" si="22"/>
        <v>5.34</v>
      </c>
      <c r="R11" s="36">
        <f t="shared" si="23"/>
        <v>16.02</v>
      </c>
      <c r="S11" s="36">
        <f t="shared" si="24"/>
        <v>53.400000000000006</v>
      </c>
      <c r="T11" s="36">
        <f t="shared" si="25"/>
        <v>3.3879999999999999</v>
      </c>
      <c r="U11" s="36">
        <f t="shared" si="28"/>
        <v>216.98800000000003</v>
      </c>
      <c r="V11" s="36">
        <f t="shared" si="29"/>
        <v>418.47199999999998</v>
      </c>
      <c r="W11" s="4"/>
    </row>
    <row r="12" spans="1:23" ht="23.25" customHeight="1">
      <c r="A12" s="46" t="s">
        <v>24</v>
      </c>
      <c r="B12" s="24" t="s">
        <v>9</v>
      </c>
      <c r="C12" s="37">
        <v>21</v>
      </c>
      <c r="D12" s="37">
        <f t="shared" si="13"/>
        <v>20</v>
      </c>
      <c r="E12" s="37"/>
      <c r="F12" s="36">
        <v>362</v>
      </c>
      <c r="G12" s="37" t="str">
        <f t="shared" si="14"/>
        <v>150</v>
      </c>
      <c r="H12" s="37">
        <v>20</v>
      </c>
      <c r="I12" s="36">
        <f t="shared" si="15"/>
        <v>543</v>
      </c>
      <c r="J12" s="36">
        <f t="shared" si="16"/>
        <v>81.45</v>
      </c>
      <c r="K12" s="36">
        <f t="shared" si="17"/>
        <v>5.43</v>
      </c>
      <c r="L12" s="36">
        <f t="shared" si="18"/>
        <v>16.29</v>
      </c>
      <c r="M12" s="36">
        <f t="shared" si="27"/>
        <v>646.16999999999996</v>
      </c>
      <c r="N12" s="36">
        <f t="shared" si="19"/>
        <v>81.45</v>
      </c>
      <c r="O12" s="36">
        <f t="shared" si="20"/>
        <v>54.300000000000004</v>
      </c>
      <c r="P12" s="36">
        <f t="shared" si="21"/>
        <v>5.43</v>
      </c>
      <c r="Q12" s="36">
        <f t="shared" si="22"/>
        <v>5.43</v>
      </c>
      <c r="R12" s="36">
        <f t="shared" si="23"/>
        <v>16.29</v>
      </c>
      <c r="S12" s="36">
        <f t="shared" si="24"/>
        <v>54.300000000000004</v>
      </c>
      <c r="T12" s="36">
        <f t="shared" si="25"/>
        <v>3.4510000000000001</v>
      </c>
      <c r="U12" s="36">
        <f t="shared" si="28"/>
        <v>220.65100000000001</v>
      </c>
      <c r="V12" s="36">
        <f t="shared" si="29"/>
        <v>425.51899999999995</v>
      </c>
      <c r="W12" s="4"/>
    </row>
    <row r="13" spans="1:23" ht="23.25" customHeight="1">
      <c r="A13" s="46" t="s">
        <v>22</v>
      </c>
      <c r="B13" s="24" t="s">
        <v>9</v>
      </c>
      <c r="C13" s="37">
        <v>20</v>
      </c>
      <c r="D13" s="37">
        <f t="shared" si="13"/>
        <v>22</v>
      </c>
      <c r="E13" s="37"/>
      <c r="F13" s="36">
        <v>563.9</v>
      </c>
      <c r="G13" s="37" t="str">
        <f t="shared" si="14"/>
        <v>150</v>
      </c>
      <c r="H13" s="37">
        <v>22</v>
      </c>
      <c r="I13" s="36">
        <f t="shared" si="15"/>
        <v>845.85</v>
      </c>
      <c r="J13" s="36">
        <f t="shared" si="16"/>
        <v>126.8775</v>
      </c>
      <c r="K13" s="36">
        <f t="shared" si="17"/>
        <v>8.4585000000000008</v>
      </c>
      <c r="L13" s="36">
        <f t="shared" si="18"/>
        <v>25.375499999999999</v>
      </c>
      <c r="M13" s="39">
        <v>1006.57</v>
      </c>
      <c r="N13" s="36">
        <f t="shared" si="19"/>
        <v>126.8775</v>
      </c>
      <c r="O13" s="36">
        <f t="shared" si="20"/>
        <v>84.585000000000008</v>
      </c>
      <c r="P13" s="36">
        <f t="shared" si="21"/>
        <v>8.4585000000000008</v>
      </c>
      <c r="Q13" s="36">
        <f t="shared" si="22"/>
        <v>8.4585000000000008</v>
      </c>
      <c r="R13" s="36">
        <f t="shared" si="23"/>
        <v>25.375499999999999</v>
      </c>
      <c r="S13" s="36">
        <f t="shared" si="24"/>
        <v>84.585000000000008</v>
      </c>
      <c r="T13" s="36">
        <f t="shared" si="25"/>
        <v>5.5709499999999998</v>
      </c>
      <c r="U13" s="39">
        <v>343.93</v>
      </c>
      <c r="V13" s="36">
        <f t="shared" si="29"/>
        <v>662.6400000000001</v>
      </c>
      <c r="W13" s="4"/>
    </row>
    <row r="14" spans="1:23" ht="23.25" customHeight="1">
      <c r="A14" s="46" t="s">
        <v>31</v>
      </c>
      <c r="B14" s="24" t="s">
        <v>9</v>
      </c>
      <c r="C14" s="37">
        <v>22</v>
      </c>
      <c r="D14" s="37">
        <f t="shared" si="13"/>
        <v>20</v>
      </c>
      <c r="E14" s="37"/>
      <c r="F14" s="36">
        <v>379.8</v>
      </c>
      <c r="G14" s="37" t="str">
        <f t="shared" si="14"/>
        <v>150</v>
      </c>
      <c r="H14" s="37">
        <v>20</v>
      </c>
      <c r="I14" s="36">
        <f t="shared" si="15"/>
        <v>569.70000000000005</v>
      </c>
      <c r="J14" s="36">
        <f t="shared" si="16"/>
        <v>85.454999999999998</v>
      </c>
      <c r="K14" s="36">
        <f t="shared" si="17"/>
        <v>5.697000000000001</v>
      </c>
      <c r="L14" s="36">
        <f t="shared" si="18"/>
        <v>17.091000000000001</v>
      </c>
      <c r="M14" s="39">
        <v>677.95</v>
      </c>
      <c r="N14" s="36">
        <f t="shared" si="19"/>
        <v>85.454999999999998</v>
      </c>
      <c r="O14" s="36">
        <f t="shared" si="20"/>
        <v>56.970000000000006</v>
      </c>
      <c r="P14" s="36">
        <f t="shared" si="21"/>
        <v>5.697000000000001</v>
      </c>
      <c r="Q14" s="36">
        <f t="shared" si="22"/>
        <v>5.697000000000001</v>
      </c>
      <c r="R14" s="36">
        <f t="shared" si="23"/>
        <v>17.091000000000001</v>
      </c>
      <c r="S14" s="36">
        <f t="shared" si="24"/>
        <v>56.970000000000006</v>
      </c>
      <c r="T14" s="36">
        <f t="shared" si="25"/>
        <v>3.6379000000000006</v>
      </c>
      <c r="U14" s="39">
        <v>231.53</v>
      </c>
      <c r="V14" s="36">
        <f t="shared" si="29"/>
        <v>446.42000000000007</v>
      </c>
      <c r="W14" s="4"/>
    </row>
    <row r="15" spans="1:23" ht="23.25" customHeight="1">
      <c r="A15" s="46" t="s">
        <v>27</v>
      </c>
      <c r="B15" s="24" t="s">
        <v>9</v>
      </c>
      <c r="C15" s="37">
        <v>22</v>
      </c>
      <c r="D15" s="37">
        <f t="shared" si="13"/>
        <v>20</v>
      </c>
      <c r="E15" s="37"/>
      <c r="F15" s="36">
        <v>356</v>
      </c>
      <c r="G15" s="37" t="str">
        <f t="shared" si="14"/>
        <v>150</v>
      </c>
      <c r="H15" s="37">
        <v>20</v>
      </c>
      <c r="I15" s="36">
        <f t="shared" si="15"/>
        <v>534</v>
      </c>
      <c r="J15" s="36">
        <f t="shared" si="16"/>
        <v>80.099999999999994</v>
      </c>
      <c r="K15" s="36">
        <f t="shared" si="17"/>
        <v>5.34</v>
      </c>
      <c r="L15" s="36">
        <f t="shared" si="18"/>
        <v>16.02</v>
      </c>
      <c r="M15" s="36">
        <f t="shared" si="27"/>
        <v>635.46</v>
      </c>
      <c r="N15" s="36">
        <f t="shared" si="19"/>
        <v>80.099999999999994</v>
      </c>
      <c r="O15" s="36">
        <f t="shared" si="20"/>
        <v>53.400000000000006</v>
      </c>
      <c r="P15" s="36">
        <f t="shared" si="21"/>
        <v>5.34</v>
      </c>
      <c r="Q15" s="36">
        <f t="shared" si="22"/>
        <v>5.34</v>
      </c>
      <c r="R15" s="36">
        <f t="shared" si="23"/>
        <v>16.02</v>
      </c>
      <c r="S15" s="36">
        <f t="shared" si="24"/>
        <v>53.400000000000006</v>
      </c>
      <c r="T15" s="36">
        <f t="shared" si="25"/>
        <v>3.3879999999999999</v>
      </c>
      <c r="U15" s="36">
        <f t="shared" si="28"/>
        <v>216.98800000000003</v>
      </c>
      <c r="V15" s="36">
        <f t="shared" si="29"/>
        <v>418.47199999999998</v>
      </c>
      <c r="W15" s="4"/>
    </row>
    <row r="16" spans="1:23" ht="23.25" customHeight="1">
      <c r="A16" s="46" t="s">
        <v>29</v>
      </c>
      <c r="B16" s="24" t="s">
        <v>9</v>
      </c>
      <c r="C16" s="37">
        <v>20</v>
      </c>
      <c r="D16" s="37">
        <f t="shared" si="13"/>
        <v>24</v>
      </c>
      <c r="E16" s="37"/>
      <c r="F16" s="36">
        <v>258</v>
      </c>
      <c r="G16" s="37" t="str">
        <f t="shared" si="14"/>
        <v>150</v>
      </c>
      <c r="H16" s="37">
        <v>24</v>
      </c>
      <c r="I16" s="36">
        <f t="shared" si="15"/>
        <v>387</v>
      </c>
      <c r="J16" s="36">
        <f t="shared" si="16"/>
        <v>58.05</v>
      </c>
      <c r="K16" s="36">
        <f t="shared" si="17"/>
        <v>3.87</v>
      </c>
      <c r="L16" s="36">
        <f t="shared" si="18"/>
        <v>11.61</v>
      </c>
      <c r="M16" s="36">
        <f t="shared" si="27"/>
        <v>460.53</v>
      </c>
      <c r="N16" s="36">
        <f t="shared" si="19"/>
        <v>58.05</v>
      </c>
      <c r="O16" s="36">
        <f t="shared" si="20"/>
        <v>38.700000000000003</v>
      </c>
      <c r="P16" s="36">
        <f t="shared" si="21"/>
        <v>3.87</v>
      </c>
      <c r="Q16" s="36">
        <f t="shared" si="22"/>
        <v>3.87</v>
      </c>
      <c r="R16" s="36">
        <f t="shared" si="23"/>
        <v>11.61</v>
      </c>
      <c r="S16" s="36">
        <f t="shared" si="24"/>
        <v>38.700000000000003</v>
      </c>
      <c r="T16" s="36">
        <f t="shared" si="25"/>
        <v>2.1905000000000001</v>
      </c>
      <c r="U16" s="36">
        <f t="shared" si="28"/>
        <v>156.9905</v>
      </c>
      <c r="V16" s="36">
        <f t="shared" si="29"/>
        <v>303.53949999999998</v>
      </c>
      <c r="W16" s="4"/>
    </row>
    <row r="17" spans="1:24" ht="23.25" customHeight="1">
      <c r="A17" s="37" t="s">
        <v>33</v>
      </c>
      <c r="B17" s="17" t="s">
        <v>9</v>
      </c>
      <c r="C17" s="37">
        <v>20</v>
      </c>
      <c r="D17" s="37">
        <f t="shared" si="13"/>
        <v>24</v>
      </c>
      <c r="E17" s="37"/>
      <c r="F17" s="36">
        <v>258</v>
      </c>
      <c r="G17" s="37" t="str">
        <f t="shared" si="14"/>
        <v>150</v>
      </c>
      <c r="H17" s="37">
        <v>24</v>
      </c>
      <c r="I17" s="36">
        <f t="shared" si="15"/>
        <v>387</v>
      </c>
      <c r="J17" s="36">
        <f t="shared" si="16"/>
        <v>58.05</v>
      </c>
      <c r="K17" s="36">
        <f t="shared" si="17"/>
        <v>3.87</v>
      </c>
      <c r="L17" s="36">
        <f t="shared" si="18"/>
        <v>11.61</v>
      </c>
      <c r="M17" s="36">
        <f t="shared" si="27"/>
        <v>460.53</v>
      </c>
      <c r="N17" s="36">
        <f t="shared" si="19"/>
        <v>58.05</v>
      </c>
      <c r="O17" s="36">
        <f t="shared" si="20"/>
        <v>38.700000000000003</v>
      </c>
      <c r="P17" s="36">
        <f t="shared" si="21"/>
        <v>3.87</v>
      </c>
      <c r="Q17" s="36">
        <f t="shared" si="22"/>
        <v>3.87</v>
      </c>
      <c r="R17" s="36">
        <f t="shared" si="23"/>
        <v>11.61</v>
      </c>
      <c r="S17" s="36">
        <f t="shared" si="24"/>
        <v>38.700000000000003</v>
      </c>
      <c r="T17" s="36">
        <f t="shared" si="25"/>
        <v>2.1905000000000001</v>
      </c>
      <c r="U17" s="36">
        <f t="shared" si="28"/>
        <v>156.9905</v>
      </c>
      <c r="V17" s="36">
        <f t="shared" si="29"/>
        <v>303.53949999999998</v>
      </c>
      <c r="W17" s="4"/>
    </row>
    <row r="18" spans="1:24" s="19" customFormat="1" ht="23.25" hidden="1" customHeight="1">
      <c r="A18" s="38" t="s">
        <v>32</v>
      </c>
      <c r="B18" s="20" t="s">
        <v>9</v>
      </c>
      <c r="C18" s="38">
        <v>14</v>
      </c>
      <c r="D18" s="37">
        <f t="shared" si="13"/>
        <v>0</v>
      </c>
      <c r="E18" s="38"/>
      <c r="F18" s="39">
        <v>250</v>
      </c>
      <c r="G18" s="38" t="str">
        <f t="shared" si="14"/>
        <v>150</v>
      </c>
      <c r="H18" s="38">
        <v>23</v>
      </c>
      <c r="I18" s="39">
        <f t="shared" si="15"/>
        <v>0</v>
      </c>
      <c r="J18" s="39">
        <f t="shared" si="16"/>
        <v>0</v>
      </c>
      <c r="K18" s="39">
        <f t="shared" si="17"/>
        <v>0</v>
      </c>
      <c r="L18" s="39">
        <f t="shared" si="18"/>
        <v>0</v>
      </c>
      <c r="M18" s="39">
        <f t="shared" si="27"/>
        <v>0</v>
      </c>
      <c r="N18" s="39">
        <f t="shared" si="19"/>
        <v>0</v>
      </c>
      <c r="O18" s="39">
        <f t="shared" si="20"/>
        <v>0</v>
      </c>
      <c r="P18" s="39">
        <f t="shared" si="21"/>
        <v>0</v>
      </c>
      <c r="Q18" s="39">
        <f t="shared" si="22"/>
        <v>0</v>
      </c>
      <c r="R18" s="39">
        <f t="shared" si="23"/>
        <v>0</v>
      </c>
      <c r="S18" s="39">
        <f t="shared" si="24"/>
        <v>0</v>
      </c>
      <c r="T18" s="39" t="str">
        <f t="shared" si="25"/>
        <v>0</v>
      </c>
      <c r="U18" s="39">
        <f t="shared" si="28"/>
        <v>0</v>
      </c>
      <c r="V18" s="39">
        <f t="shared" si="29"/>
        <v>0</v>
      </c>
      <c r="W18" s="18"/>
    </row>
    <row r="19" spans="1:24" s="19" customFormat="1" ht="23.25" hidden="1" customHeight="1">
      <c r="A19" s="38" t="s">
        <v>34</v>
      </c>
      <c r="B19" s="20" t="s">
        <v>9</v>
      </c>
      <c r="C19" s="38">
        <v>17</v>
      </c>
      <c r="D19" s="37">
        <f t="shared" si="13"/>
        <v>0</v>
      </c>
      <c r="E19" s="38"/>
      <c r="F19" s="39">
        <v>246</v>
      </c>
      <c r="G19" s="38" t="str">
        <f t="shared" si="14"/>
        <v>150</v>
      </c>
      <c r="H19" s="38">
        <v>24</v>
      </c>
      <c r="I19" s="39">
        <f t="shared" si="15"/>
        <v>0</v>
      </c>
      <c r="J19" s="39">
        <f t="shared" si="16"/>
        <v>0</v>
      </c>
      <c r="K19" s="39">
        <f t="shared" si="17"/>
        <v>0</v>
      </c>
      <c r="L19" s="39">
        <f t="shared" si="18"/>
        <v>0</v>
      </c>
      <c r="M19" s="39">
        <f t="shared" si="27"/>
        <v>0</v>
      </c>
      <c r="N19" s="39">
        <f t="shared" si="19"/>
        <v>0</v>
      </c>
      <c r="O19" s="39">
        <f t="shared" si="20"/>
        <v>0</v>
      </c>
      <c r="P19" s="39">
        <f t="shared" si="21"/>
        <v>0</v>
      </c>
      <c r="Q19" s="39">
        <f t="shared" si="22"/>
        <v>0</v>
      </c>
      <c r="R19" s="39">
        <f t="shared" si="23"/>
        <v>0</v>
      </c>
      <c r="S19" s="39">
        <f t="shared" si="24"/>
        <v>0</v>
      </c>
      <c r="T19" s="39" t="str">
        <f t="shared" si="25"/>
        <v>0</v>
      </c>
      <c r="U19" s="39">
        <f t="shared" si="28"/>
        <v>0</v>
      </c>
      <c r="V19" s="39">
        <f t="shared" si="29"/>
        <v>0</v>
      </c>
      <c r="W19" s="18"/>
    </row>
    <row r="20" spans="1:24" ht="23.25" customHeight="1">
      <c r="A20" s="37" t="s">
        <v>38</v>
      </c>
      <c r="B20" s="17" t="s">
        <v>9</v>
      </c>
      <c r="C20" s="37">
        <v>20</v>
      </c>
      <c r="D20" s="37">
        <f t="shared" si="13"/>
        <v>24</v>
      </c>
      <c r="E20" s="37"/>
      <c r="F20" s="36">
        <v>300.8</v>
      </c>
      <c r="G20" s="37" t="str">
        <f t="shared" si="14"/>
        <v>150</v>
      </c>
      <c r="H20" s="37">
        <v>24</v>
      </c>
      <c r="I20" s="36">
        <f t="shared" si="15"/>
        <v>451.2</v>
      </c>
      <c r="J20" s="36">
        <f t="shared" si="16"/>
        <v>67.679999999999993</v>
      </c>
      <c r="K20" s="36">
        <f t="shared" si="17"/>
        <v>4.5119999999999996</v>
      </c>
      <c r="L20" s="36">
        <f t="shared" si="18"/>
        <v>13.536</v>
      </c>
      <c r="M20" s="36">
        <f t="shared" si="27"/>
        <v>536.928</v>
      </c>
      <c r="N20" s="36">
        <f t="shared" si="19"/>
        <v>67.679999999999993</v>
      </c>
      <c r="O20" s="36">
        <f t="shared" si="20"/>
        <v>45.120000000000005</v>
      </c>
      <c r="P20" s="36">
        <f t="shared" si="21"/>
        <v>4.5119999999999996</v>
      </c>
      <c r="Q20" s="36">
        <f t="shared" si="22"/>
        <v>4.5119999999999996</v>
      </c>
      <c r="R20" s="36">
        <f t="shared" si="23"/>
        <v>13.536</v>
      </c>
      <c r="S20" s="36">
        <f t="shared" si="24"/>
        <v>45.120000000000005</v>
      </c>
      <c r="T20" s="36">
        <f t="shared" si="25"/>
        <v>2.6077999999999997</v>
      </c>
      <c r="U20" s="36">
        <f t="shared" si="28"/>
        <v>183.08780000000002</v>
      </c>
      <c r="V20" s="36">
        <f t="shared" si="29"/>
        <v>353.84019999999998</v>
      </c>
      <c r="W20" s="4"/>
    </row>
    <row r="21" spans="1:24" ht="23.25" customHeight="1">
      <c r="A21" s="37" t="s">
        <v>35</v>
      </c>
      <c r="B21" s="17" t="s">
        <v>9</v>
      </c>
      <c r="C21" s="37">
        <v>22</v>
      </c>
      <c r="D21" s="37">
        <f t="shared" si="13"/>
        <v>23</v>
      </c>
      <c r="E21" s="37"/>
      <c r="F21" s="36">
        <v>246</v>
      </c>
      <c r="G21" s="37" t="str">
        <f t="shared" si="14"/>
        <v>150</v>
      </c>
      <c r="H21" s="37">
        <v>23</v>
      </c>
      <c r="I21" s="36">
        <f t="shared" si="15"/>
        <v>369</v>
      </c>
      <c r="J21" s="36">
        <f t="shared" si="16"/>
        <v>55.35</v>
      </c>
      <c r="K21" s="36">
        <f t="shared" si="17"/>
        <v>3.69</v>
      </c>
      <c r="L21" s="36">
        <f t="shared" si="18"/>
        <v>11.07</v>
      </c>
      <c r="M21" s="36">
        <f t="shared" si="27"/>
        <v>439.11</v>
      </c>
      <c r="N21" s="36">
        <f t="shared" si="19"/>
        <v>55.35</v>
      </c>
      <c r="O21" s="36">
        <f t="shared" si="20"/>
        <v>36.9</v>
      </c>
      <c r="P21" s="36">
        <f t="shared" si="21"/>
        <v>3.69</v>
      </c>
      <c r="Q21" s="36">
        <f t="shared" si="22"/>
        <v>3.69</v>
      </c>
      <c r="R21" s="36">
        <f t="shared" si="23"/>
        <v>11.07</v>
      </c>
      <c r="S21" s="36">
        <f t="shared" si="24"/>
        <v>36.9</v>
      </c>
      <c r="T21" s="36">
        <f t="shared" si="25"/>
        <v>2.0735000000000001</v>
      </c>
      <c r="U21" s="36">
        <f t="shared" si="28"/>
        <v>149.67349999999999</v>
      </c>
      <c r="V21" s="36">
        <f t="shared" si="29"/>
        <v>289.43650000000002</v>
      </c>
      <c r="W21" s="4"/>
    </row>
    <row r="22" spans="1:24" s="22" customFormat="1" ht="23.25" customHeight="1">
      <c r="A22" s="37" t="s">
        <v>42</v>
      </c>
      <c r="B22" s="28" t="s">
        <v>43</v>
      </c>
      <c r="C22" s="37">
        <v>22</v>
      </c>
      <c r="D22" s="37">
        <f t="shared" si="13"/>
        <v>24</v>
      </c>
      <c r="E22" s="44"/>
      <c r="F22" s="36">
        <v>246</v>
      </c>
      <c r="G22" s="37" t="str">
        <f t="shared" si="14"/>
        <v>150</v>
      </c>
      <c r="H22" s="37">
        <v>24</v>
      </c>
      <c r="I22" s="36">
        <f t="shared" si="15"/>
        <v>369</v>
      </c>
      <c r="J22" s="36">
        <f t="shared" si="16"/>
        <v>55.35</v>
      </c>
      <c r="K22" s="36">
        <f t="shared" si="17"/>
        <v>3.69</v>
      </c>
      <c r="L22" s="36">
        <f t="shared" si="18"/>
        <v>11.07</v>
      </c>
      <c r="M22" s="36">
        <f t="shared" si="27"/>
        <v>439.11</v>
      </c>
      <c r="N22" s="36">
        <f t="shared" si="19"/>
        <v>55.35</v>
      </c>
      <c r="O22" s="36">
        <f t="shared" si="20"/>
        <v>36.9</v>
      </c>
      <c r="P22" s="36">
        <f t="shared" si="21"/>
        <v>3.69</v>
      </c>
      <c r="Q22" s="36">
        <f t="shared" si="22"/>
        <v>3.69</v>
      </c>
      <c r="R22" s="36">
        <f t="shared" si="23"/>
        <v>11.07</v>
      </c>
      <c r="S22" s="36">
        <f t="shared" si="24"/>
        <v>36.9</v>
      </c>
      <c r="T22" s="36">
        <f t="shared" si="25"/>
        <v>2.0735000000000001</v>
      </c>
      <c r="U22" s="36">
        <f t="shared" si="28"/>
        <v>149.67349999999999</v>
      </c>
      <c r="V22" s="36">
        <f t="shared" si="29"/>
        <v>289.43650000000002</v>
      </c>
      <c r="W22" s="21"/>
    </row>
    <row r="23" spans="1:24" s="7" customFormat="1" ht="23.25" customHeight="1">
      <c r="A23" s="45" t="s">
        <v>39</v>
      </c>
      <c r="B23" s="23" t="s">
        <v>43</v>
      </c>
      <c r="C23" s="45">
        <v>21</v>
      </c>
      <c r="D23" s="37">
        <f t="shared" si="13"/>
        <v>24</v>
      </c>
      <c r="E23" s="41"/>
      <c r="F23" s="42">
        <v>246</v>
      </c>
      <c r="G23" s="37" t="str">
        <f t="shared" si="14"/>
        <v>150</v>
      </c>
      <c r="H23" s="37">
        <v>24</v>
      </c>
      <c r="I23" s="36">
        <f t="shared" si="15"/>
        <v>369</v>
      </c>
      <c r="J23" s="36">
        <f t="shared" si="16"/>
        <v>55.35</v>
      </c>
      <c r="K23" s="36">
        <f t="shared" si="17"/>
        <v>3.69</v>
      </c>
      <c r="L23" s="36">
        <f t="shared" si="18"/>
        <v>11.07</v>
      </c>
      <c r="M23" s="36">
        <f t="shared" si="27"/>
        <v>439.11</v>
      </c>
      <c r="N23" s="36">
        <f t="shared" si="19"/>
        <v>55.35</v>
      </c>
      <c r="O23" s="36">
        <f t="shared" si="20"/>
        <v>36.9</v>
      </c>
      <c r="P23" s="36">
        <f t="shared" si="21"/>
        <v>3.69</v>
      </c>
      <c r="Q23" s="36">
        <f t="shared" si="22"/>
        <v>3.69</v>
      </c>
      <c r="R23" s="36">
        <f t="shared" si="23"/>
        <v>11.07</v>
      </c>
      <c r="S23" s="36">
        <f t="shared" si="24"/>
        <v>36.9</v>
      </c>
      <c r="T23" s="36">
        <f t="shared" si="25"/>
        <v>2.0735000000000001</v>
      </c>
      <c r="U23" s="36">
        <f t="shared" si="28"/>
        <v>149.67349999999999</v>
      </c>
      <c r="V23" s="36">
        <f t="shared" si="29"/>
        <v>289.43650000000002</v>
      </c>
      <c r="W23" s="16"/>
      <c r="X23" s="15"/>
    </row>
    <row r="24" spans="1:24" s="7" customFormat="1" ht="23.25" customHeight="1">
      <c r="A24" s="45" t="s">
        <v>44</v>
      </c>
      <c r="B24" s="23" t="s">
        <v>43</v>
      </c>
      <c r="C24" s="37">
        <v>21</v>
      </c>
      <c r="D24" s="37">
        <f t="shared" si="13"/>
        <v>23</v>
      </c>
      <c r="E24" s="41"/>
      <c r="F24" s="42">
        <v>246</v>
      </c>
      <c r="G24" s="37" t="str">
        <f t="shared" si="14"/>
        <v>150</v>
      </c>
      <c r="H24" s="37">
        <v>23</v>
      </c>
      <c r="I24" s="36">
        <f t="shared" si="15"/>
        <v>369</v>
      </c>
      <c r="J24" s="36">
        <f t="shared" si="16"/>
        <v>55.35</v>
      </c>
      <c r="K24" s="36">
        <f t="shared" si="17"/>
        <v>3.69</v>
      </c>
      <c r="L24" s="36">
        <f t="shared" si="18"/>
        <v>11.07</v>
      </c>
      <c r="M24" s="36">
        <f t="shared" si="27"/>
        <v>439.11</v>
      </c>
      <c r="N24" s="36">
        <f t="shared" si="19"/>
        <v>55.35</v>
      </c>
      <c r="O24" s="36">
        <f t="shared" si="20"/>
        <v>36.9</v>
      </c>
      <c r="P24" s="36">
        <f t="shared" si="21"/>
        <v>3.69</v>
      </c>
      <c r="Q24" s="36">
        <f t="shared" si="22"/>
        <v>3.69</v>
      </c>
      <c r="R24" s="36">
        <f t="shared" si="23"/>
        <v>11.07</v>
      </c>
      <c r="S24" s="36">
        <f t="shared" si="24"/>
        <v>36.9</v>
      </c>
      <c r="T24" s="36">
        <f t="shared" si="25"/>
        <v>2.0735000000000001</v>
      </c>
      <c r="U24" s="36">
        <f t="shared" si="28"/>
        <v>149.67349999999999</v>
      </c>
      <c r="V24" s="36">
        <f t="shared" si="29"/>
        <v>289.43650000000002</v>
      </c>
      <c r="W24" s="16"/>
      <c r="X24" s="15"/>
    </row>
    <row r="25" spans="1:24" s="8" customFormat="1" ht="23.25" customHeight="1">
      <c r="A25" s="45" t="s">
        <v>41</v>
      </c>
      <c r="B25" s="23" t="s">
        <v>43</v>
      </c>
      <c r="C25" s="37">
        <v>22</v>
      </c>
      <c r="D25" s="37">
        <f t="shared" si="13"/>
        <v>24</v>
      </c>
      <c r="E25" s="41"/>
      <c r="F25" s="42">
        <v>246</v>
      </c>
      <c r="G25" s="37" t="str">
        <f t="shared" si="14"/>
        <v>150</v>
      </c>
      <c r="H25" s="37">
        <v>24</v>
      </c>
      <c r="I25" s="36">
        <f t="shared" si="15"/>
        <v>369</v>
      </c>
      <c r="J25" s="36">
        <f t="shared" si="16"/>
        <v>55.35</v>
      </c>
      <c r="K25" s="36">
        <f t="shared" si="17"/>
        <v>3.69</v>
      </c>
      <c r="L25" s="36">
        <f t="shared" si="18"/>
        <v>11.07</v>
      </c>
      <c r="M25" s="36">
        <f t="shared" si="27"/>
        <v>439.11</v>
      </c>
      <c r="N25" s="36">
        <f t="shared" si="19"/>
        <v>55.35</v>
      </c>
      <c r="O25" s="36">
        <f t="shared" si="20"/>
        <v>36.9</v>
      </c>
      <c r="P25" s="36">
        <f t="shared" si="21"/>
        <v>3.69</v>
      </c>
      <c r="Q25" s="36">
        <f t="shared" si="22"/>
        <v>3.69</v>
      </c>
      <c r="R25" s="36">
        <f t="shared" si="23"/>
        <v>11.07</v>
      </c>
      <c r="S25" s="36">
        <f t="shared" si="24"/>
        <v>36.9</v>
      </c>
      <c r="T25" s="36">
        <f t="shared" si="25"/>
        <v>2.0735000000000001</v>
      </c>
      <c r="U25" s="36">
        <f t="shared" si="28"/>
        <v>149.67349999999999</v>
      </c>
      <c r="V25" s="36">
        <f t="shared" si="29"/>
        <v>289.43650000000002</v>
      </c>
      <c r="W25" s="16"/>
    </row>
    <row r="26" spans="1:24" s="8" customFormat="1" ht="23.25" customHeight="1">
      <c r="A26" s="46" t="s">
        <v>30</v>
      </c>
      <c r="B26" s="24" t="s">
        <v>9</v>
      </c>
      <c r="C26" s="37">
        <v>21</v>
      </c>
      <c r="D26" s="37">
        <f t="shared" si="13"/>
        <v>23</v>
      </c>
      <c r="E26" s="37"/>
      <c r="F26" s="36">
        <v>250.8</v>
      </c>
      <c r="G26" s="37" t="str">
        <f t="shared" ref="G26" si="30">IF(B26="مدير",250,IF(B26="وكيل",200,IF(B26="علوم",200,IF(B26="رياضه",200,IF(B26="انجليزى",200,IF(B26="", ,IF(B26="عامل",100,"150")))))))</f>
        <v>150</v>
      </c>
      <c r="H26" s="37">
        <v>23</v>
      </c>
      <c r="I26" s="36">
        <f t="shared" si="15"/>
        <v>376.2</v>
      </c>
      <c r="J26" s="36">
        <f t="shared" si="16"/>
        <v>56.43</v>
      </c>
      <c r="K26" s="36">
        <f t="shared" si="17"/>
        <v>3.762</v>
      </c>
      <c r="L26" s="36">
        <f t="shared" si="18"/>
        <v>11.286</v>
      </c>
      <c r="M26" s="36">
        <f t="shared" si="27"/>
        <v>447.678</v>
      </c>
      <c r="N26" s="36">
        <f t="shared" si="19"/>
        <v>56.43</v>
      </c>
      <c r="O26" s="36">
        <f t="shared" si="20"/>
        <v>37.619999999999997</v>
      </c>
      <c r="P26" s="36">
        <f t="shared" si="21"/>
        <v>3.762</v>
      </c>
      <c r="Q26" s="36">
        <f t="shared" si="22"/>
        <v>3.762</v>
      </c>
      <c r="R26" s="36">
        <f t="shared" si="23"/>
        <v>11.286</v>
      </c>
      <c r="S26" s="36">
        <f t="shared" si="24"/>
        <v>37.619999999999997</v>
      </c>
      <c r="T26" s="36">
        <f t="shared" si="25"/>
        <v>2.1202999999999999</v>
      </c>
      <c r="U26" s="36">
        <f t="shared" si="28"/>
        <v>152.6003</v>
      </c>
      <c r="V26" s="36">
        <f t="shared" si="29"/>
        <v>295.07769999999999</v>
      </c>
      <c r="W26" s="16"/>
    </row>
    <row r="27" spans="1:24" ht="23.25" customHeight="1">
      <c r="A27" s="46" t="s">
        <v>45</v>
      </c>
      <c r="B27" s="24" t="s">
        <v>9</v>
      </c>
      <c r="C27" s="37">
        <v>22</v>
      </c>
      <c r="D27" s="37">
        <f t="shared" si="13"/>
        <v>23</v>
      </c>
      <c r="E27" s="37"/>
      <c r="F27" s="36">
        <v>258</v>
      </c>
      <c r="G27" s="37" t="str">
        <f t="shared" si="14"/>
        <v>150</v>
      </c>
      <c r="H27" s="37">
        <v>23</v>
      </c>
      <c r="I27" s="36">
        <f t="shared" si="15"/>
        <v>387</v>
      </c>
      <c r="J27" s="36">
        <f t="shared" si="16"/>
        <v>58.05</v>
      </c>
      <c r="K27" s="36">
        <f t="shared" si="17"/>
        <v>3.87</v>
      </c>
      <c r="L27" s="36">
        <f t="shared" si="18"/>
        <v>11.61</v>
      </c>
      <c r="M27" s="36">
        <f t="shared" si="27"/>
        <v>460.53</v>
      </c>
      <c r="N27" s="36">
        <f t="shared" si="19"/>
        <v>58.05</v>
      </c>
      <c r="O27" s="36">
        <f t="shared" si="20"/>
        <v>38.700000000000003</v>
      </c>
      <c r="P27" s="36">
        <f t="shared" si="21"/>
        <v>3.87</v>
      </c>
      <c r="Q27" s="36">
        <f t="shared" si="22"/>
        <v>3.87</v>
      </c>
      <c r="R27" s="36">
        <f t="shared" si="23"/>
        <v>11.61</v>
      </c>
      <c r="S27" s="36">
        <f t="shared" si="24"/>
        <v>38.700000000000003</v>
      </c>
      <c r="T27" s="36">
        <f t="shared" si="25"/>
        <v>2.1905000000000001</v>
      </c>
      <c r="U27" s="36">
        <f t="shared" si="28"/>
        <v>156.9905</v>
      </c>
      <c r="V27" s="36">
        <f t="shared" si="29"/>
        <v>303.53949999999998</v>
      </c>
      <c r="W27" s="4"/>
    </row>
    <row r="28" spans="1:24" ht="33.75" customHeight="1">
      <c r="A28" s="46" t="s">
        <v>0</v>
      </c>
      <c r="B28" s="47" t="s">
        <v>50</v>
      </c>
      <c r="C28" s="48"/>
      <c r="D28" s="48"/>
      <c r="E28" s="48"/>
      <c r="F28" s="48"/>
      <c r="G28" s="48"/>
      <c r="H28" s="49"/>
      <c r="I28" s="39">
        <f>SUM(I2:I27)</f>
        <v>13035.575000000003</v>
      </c>
      <c r="J28" s="39">
        <v>1955.35</v>
      </c>
      <c r="K28" s="39">
        <v>130.35</v>
      </c>
      <c r="L28" s="39">
        <v>391.08</v>
      </c>
      <c r="M28" s="39">
        <v>15512.36</v>
      </c>
      <c r="N28" s="39">
        <v>1955.35</v>
      </c>
      <c r="O28" s="39">
        <v>1303.58</v>
      </c>
      <c r="P28" s="39">
        <v>130.35</v>
      </c>
      <c r="Q28" s="39">
        <v>130.35</v>
      </c>
      <c r="R28" s="39">
        <v>391.08</v>
      </c>
      <c r="S28" s="39">
        <v>1303.58</v>
      </c>
      <c r="T28" s="39">
        <f t="shared" ref="T28" si="31">SUM(T2:T27)</f>
        <v>82.091949999999969</v>
      </c>
      <c r="U28" s="39">
        <v>5296.37</v>
      </c>
      <c r="V28" s="39">
        <v>10215.99</v>
      </c>
      <c r="W28" s="4"/>
    </row>
    <row r="29" spans="1:24" ht="33" customHeight="1">
      <c r="A29" s="10"/>
      <c r="B29" s="50" t="s">
        <v>51</v>
      </c>
      <c r="C29" s="50"/>
      <c r="D29" s="50"/>
      <c r="E29" s="50"/>
      <c r="F29" s="50"/>
      <c r="G29" s="50"/>
      <c r="H29" s="50"/>
      <c r="I29" s="12">
        <f>SUM(I2:I27)</f>
        <v>13035.575000000003</v>
      </c>
      <c r="J29" s="12">
        <f t="shared" ref="J29:V29" si="32">SUM(J2:J27)</f>
        <v>1955.3362499999994</v>
      </c>
      <c r="K29" s="12">
        <f t="shared" si="32"/>
        <v>130.35575</v>
      </c>
      <c r="L29" s="12">
        <f t="shared" si="32"/>
        <v>391.06724999999994</v>
      </c>
      <c r="M29" s="12">
        <f t="shared" si="32"/>
        <v>15512.351900000007</v>
      </c>
      <c r="N29" s="12">
        <f t="shared" si="32"/>
        <v>1955.3362499999994</v>
      </c>
      <c r="O29" s="12">
        <f t="shared" si="32"/>
        <v>1303.5575000000006</v>
      </c>
      <c r="P29" s="12">
        <f t="shared" si="32"/>
        <v>130.35575</v>
      </c>
      <c r="Q29" s="12">
        <f t="shared" si="32"/>
        <v>130.35575</v>
      </c>
      <c r="R29" s="12">
        <f t="shared" si="32"/>
        <v>391.06724999999994</v>
      </c>
      <c r="S29" s="12">
        <f t="shared" si="32"/>
        <v>1303.5575000000006</v>
      </c>
      <c r="T29" s="12">
        <f t="shared" si="32"/>
        <v>82.091949999999969</v>
      </c>
      <c r="U29" s="12">
        <f t="shared" si="32"/>
        <v>5296.3750699999982</v>
      </c>
      <c r="V29" s="12">
        <f t="shared" si="32"/>
        <v>10215.96875</v>
      </c>
    </row>
    <row r="30" spans="1:24" ht="33" customHeight="1">
      <c r="M30" s="35"/>
      <c r="N30" s="35"/>
      <c r="O30" s="13"/>
      <c r="P30" s="13"/>
      <c r="Q30" s="13"/>
      <c r="R30" s="35"/>
      <c r="S30" s="13"/>
      <c r="T30" s="13"/>
      <c r="U30" s="13"/>
      <c r="V30" s="13"/>
    </row>
    <row r="79" spans="1:10" ht="33" customHeight="1">
      <c r="A79" s="10"/>
      <c r="B79" s="25"/>
      <c r="C79" s="11"/>
      <c r="D79" s="11"/>
      <c r="E79" s="11"/>
      <c r="F79" s="12"/>
      <c r="G79" s="11"/>
      <c r="H79" s="11"/>
      <c r="I79" s="11"/>
      <c r="J79" s="11"/>
    </row>
    <row r="112" spans="1:10" ht="33" customHeight="1">
      <c r="A112" s="11"/>
      <c r="B112" s="26"/>
      <c r="C112" s="11"/>
      <c r="D112" s="11"/>
      <c r="E112" s="11"/>
      <c r="F112" s="12"/>
      <c r="G112" s="11"/>
      <c r="H112" s="11"/>
      <c r="I112" s="11"/>
      <c r="J112" s="11"/>
    </row>
    <row r="113" spans="1:10" ht="33" customHeight="1">
      <c r="A113" s="11"/>
      <c r="B113" s="26"/>
      <c r="C113" s="11"/>
      <c r="D113" s="11"/>
      <c r="E113" s="11"/>
      <c r="F113" s="12"/>
      <c r="G113" s="11"/>
      <c r="H113" s="11"/>
      <c r="I113" s="11"/>
      <c r="J113" s="11"/>
    </row>
    <row r="114" spans="1:10" ht="33" customHeight="1">
      <c r="A114" s="11"/>
      <c r="B114" s="26"/>
      <c r="C114" s="11"/>
      <c r="D114" s="11"/>
      <c r="E114" s="11"/>
      <c r="F114" s="12"/>
      <c r="G114" s="11"/>
      <c r="H114" s="11"/>
      <c r="I114" s="11"/>
      <c r="J114" s="11"/>
    </row>
    <row r="115" spans="1:10" ht="33" customHeight="1">
      <c r="A115" s="11"/>
      <c r="B115" s="26"/>
      <c r="C115" s="11"/>
      <c r="D115" s="11"/>
      <c r="E115" s="11"/>
      <c r="F115" s="12"/>
      <c r="G115" s="11"/>
      <c r="H115" s="11"/>
      <c r="I115" s="11"/>
      <c r="J115" s="11"/>
    </row>
    <row r="116" spans="1:10" ht="33" customHeight="1">
      <c r="A116" s="11"/>
      <c r="B116" s="26"/>
      <c r="C116" s="11"/>
      <c r="D116" s="11"/>
      <c r="E116" s="11"/>
      <c r="F116" s="12"/>
      <c r="G116" s="11"/>
      <c r="H116" s="11"/>
      <c r="I116" s="11"/>
      <c r="J116" s="11"/>
    </row>
    <row r="117" spans="1:10" ht="33" customHeight="1">
      <c r="A117" s="11"/>
      <c r="B117" s="26"/>
      <c r="C117" s="11"/>
      <c r="D117" s="11"/>
      <c r="E117" s="11"/>
      <c r="F117" s="12"/>
      <c r="G117" s="11"/>
      <c r="H117" s="11"/>
      <c r="I117" s="11"/>
      <c r="J117" s="11"/>
    </row>
    <row r="118" spans="1:10" ht="33" customHeight="1">
      <c r="A118" s="11"/>
      <c r="B118" s="26"/>
      <c r="C118" s="11"/>
      <c r="D118" s="11"/>
      <c r="E118" s="11"/>
      <c r="F118" s="12"/>
      <c r="G118" s="11"/>
      <c r="H118" s="11"/>
      <c r="I118" s="11"/>
      <c r="J118" s="11"/>
    </row>
    <row r="119" spans="1:10" ht="33" customHeight="1">
      <c r="A119" s="11"/>
      <c r="B119" s="26"/>
      <c r="C119" s="11"/>
      <c r="D119" s="11"/>
      <c r="E119" s="11"/>
      <c r="F119" s="12"/>
      <c r="G119" s="11"/>
      <c r="H119" s="11"/>
      <c r="I119" s="11"/>
      <c r="J119" s="11"/>
    </row>
    <row r="120" spans="1:10" ht="33" customHeight="1">
      <c r="A120" s="11"/>
      <c r="B120" s="26"/>
      <c r="C120" s="11"/>
      <c r="D120" s="11"/>
      <c r="E120" s="11"/>
      <c r="F120" s="12"/>
      <c r="G120" s="11"/>
      <c r="H120" s="11"/>
      <c r="I120" s="11"/>
      <c r="J120" s="11"/>
    </row>
    <row r="121" spans="1:10" ht="33" customHeight="1">
      <c r="A121" s="11"/>
      <c r="B121" s="26"/>
      <c r="C121" s="11"/>
      <c r="D121" s="11"/>
      <c r="E121" s="11"/>
      <c r="F121" s="12"/>
      <c r="G121" s="11"/>
      <c r="H121" s="11"/>
      <c r="I121" s="11"/>
      <c r="J121" s="11"/>
    </row>
    <row r="122" spans="1:10" ht="33" customHeight="1">
      <c r="A122" s="11"/>
      <c r="B122" s="26"/>
      <c r="C122" s="11"/>
      <c r="D122" s="11"/>
      <c r="E122" s="11"/>
      <c r="F122" s="12"/>
      <c r="G122" s="11"/>
      <c r="H122" s="11"/>
      <c r="I122" s="11"/>
      <c r="J122" s="11"/>
    </row>
    <row r="123" spans="1:10" ht="33" customHeight="1">
      <c r="A123" s="11"/>
      <c r="B123" s="26"/>
      <c r="C123" s="11"/>
      <c r="D123" s="11"/>
      <c r="E123" s="11"/>
      <c r="F123" s="12"/>
      <c r="G123" s="11"/>
      <c r="H123" s="11"/>
      <c r="I123" s="11"/>
      <c r="J123" s="11"/>
    </row>
    <row r="124" spans="1:10" ht="33" customHeight="1">
      <c r="A124" s="11"/>
      <c r="B124" s="26"/>
      <c r="C124" s="11"/>
      <c r="D124" s="11"/>
      <c r="E124" s="11"/>
      <c r="F124" s="12"/>
      <c r="G124" s="11"/>
      <c r="H124" s="11"/>
      <c r="I124" s="11"/>
      <c r="J124" s="11"/>
    </row>
    <row r="125" spans="1:10" ht="33" customHeight="1">
      <c r="A125" s="11"/>
      <c r="B125" s="26"/>
      <c r="C125" s="11"/>
      <c r="D125" s="11"/>
      <c r="E125" s="11"/>
      <c r="F125" s="12"/>
      <c r="G125" s="11"/>
      <c r="H125" s="11"/>
      <c r="I125" s="11"/>
      <c r="J125" s="11"/>
    </row>
    <row r="126" spans="1:10" ht="33" customHeight="1">
      <c r="A126" s="11"/>
      <c r="B126" s="26"/>
      <c r="C126" s="11"/>
      <c r="D126" s="11"/>
      <c r="E126" s="11"/>
      <c r="F126" s="12"/>
      <c r="G126" s="11"/>
      <c r="H126" s="11"/>
      <c r="I126" s="11"/>
      <c r="J126" s="11"/>
    </row>
    <row r="127" spans="1:10" ht="33" customHeight="1">
      <c r="A127" s="11"/>
      <c r="B127" s="26"/>
      <c r="C127" s="11"/>
      <c r="D127" s="11"/>
      <c r="E127" s="11"/>
      <c r="F127" s="12"/>
      <c r="G127" s="11"/>
      <c r="H127" s="11"/>
      <c r="I127" s="11"/>
      <c r="J127" s="11"/>
    </row>
    <row r="128" spans="1:10" ht="33" customHeight="1">
      <c r="A128" s="11"/>
      <c r="B128" s="26"/>
      <c r="C128" s="11"/>
      <c r="D128" s="11"/>
      <c r="E128" s="11"/>
      <c r="F128" s="12"/>
      <c r="G128" s="11"/>
      <c r="H128" s="11"/>
      <c r="I128" s="11"/>
      <c r="J128" s="11"/>
    </row>
    <row r="129" spans="1:10" ht="33" customHeight="1">
      <c r="A129" s="11"/>
      <c r="B129" s="26"/>
      <c r="C129" s="11"/>
      <c r="D129" s="11"/>
      <c r="E129" s="11"/>
      <c r="F129" s="12"/>
      <c r="G129" s="11"/>
      <c r="H129" s="11"/>
      <c r="I129" s="11"/>
      <c r="J129" s="11"/>
    </row>
    <row r="130" spans="1:10" ht="33" customHeight="1">
      <c r="A130" s="11"/>
      <c r="B130" s="26"/>
      <c r="C130" s="11"/>
      <c r="D130" s="11"/>
      <c r="E130" s="11"/>
      <c r="F130" s="12"/>
      <c r="G130" s="11"/>
      <c r="H130" s="11"/>
      <c r="I130" s="11"/>
      <c r="J130" s="11"/>
    </row>
    <row r="131" spans="1:10" ht="33" customHeight="1">
      <c r="A131" s="11"/>
      <c r="B131" s="26"/>
      <c r="C131" s="11"/>
      <c r="D131" s="11"/>
      <c r="E131" s="11"/>
      <c r="F131" s="12"/>
      <c r="G131" s="11"/>
      <c r="H131" s="11"/>
      <c r="I131" s="11"/>
      <c r="J131" s="11"/>
    </row>
    <row r="132" spans="1:10" ht="33" customHeight="1">
      <c r="A132" s="11"/>
      <c r="B132" s="26"/>
      <c r="C132" s="11"/>
      <c r="D132" s="11"/>
      <c r="E132" s="11"/>
      <c r="F132" s="12"/>
      <c r="G132" s="11"/>
      <c r="H132" s="11"/>
      <c r="I132" s="11"/>
      <c r="J132" s="11"/>
    </row>
    <row r="133" spans="1:10" ht="33" customHeight="1">
      <c r="A133" s="11"/>
      <c r="B133" s="26"/>
      <c r="C133" s="11"/>
      <c r="D133" s="11"/>
      <c r="E133" s="11"/>
      <c r="F133" s="12"/>
      <c r="G133" s="11"/>
      <c r="H133" s="11"/>
      <c r="I133" s="11"/>
      <c r="J133" s="11"/>
    </row>
    <row r="134" spans="1:10" ht="33" customHeight="1">
      <c r="A134" s="11"/>
      <c r="B134" s="26"/>
      <c r="C134" s="11"/>
      <c r="D134" s="11"/>
      <c r="E134" s="11"/>
      <c r="F134" s="12"/>
      <c r="G134" s="11"/>
      <c r="H134" s="11"/>
      <c r="I134" s="11"/>
      <c r="J134" s="11"/>
    </row>
    <row r="135" spans="1:10" ht="33" customHeight="1">
      <c r="A135" s="11"/>
      <c r="B135" s="26"/>
      <c r="C135" s="11"/>
      <c r="D135" s="11"/>
      <c r="E135" s="11"/>
      <c r="F135" s="12"/>
      <c r="G135" s="11"/>
      <c r="H135" s="11"/>
      <c r="I135" s="11"/>
      <c r="J135" s="11"/>
    </row>
    <row r="136" spans="1:10" ht="33" customHeight="1">
      <c r="A136" s="11"/>
      <c r="B136" s="26"/>
      <c r="C136" s="11"/>
      <c r="D136" s="11"/>
      <c r="E136" s="11"/>
      <c r="F136" s="12"/>
      <c r="G136" s="11"/>
      <c r="H136" s="11"/>
      <c r="I136" s="11"/>
      <c r="J136" s="11"/>
    </row>
    <row r="137" spans="1:10" ht="33" customHeight="1">
      <c r="A137" s="11"/>
      <c r="B137" s="26"/>
      <c r="C137" s="11"/>
      <c r="D137" s="11"/>
      <c r="E137" s="11"/>
      <c r="F137" s="12"/>
      <c r="G137" s="11"/>
      <c r="H137" s="11"/>
      <c r="I137" s="11"/>
      <c r="J137" s="11"/>
    </row>
    <row r="138" spans="1:10" ht="33" customHeight="1">
      <c r="A138" s="11"/>
      <c r="B138" s="26"/>
      <c r="C138" s="11"/>
      <c r="D138" s="11"/>
      <c r="E138" s="11"/>
      <c r="F138" s="12"/>
      <c r="G138" s="11"/>
      <c r="H138" s="11"/>
      <c r="I138" s="11"/>
      <c r="J138" s="11"/>
    </row>
    <row r="139" spans="1:10" ht="33" customHeight="1">
      <c r="A139" s="11"/>
      <c r="B139" s="26"/>
      <c r="C139" s="11"/>
      <c r="D139" s="11"/>
      <c r="E139" s="11"/>
      <c r="F139" s="12"/>
      <c r="G139" s="11"/>
      <c r="H139" s="11"/>
      <c r="I139" s="11"/>
      <c r="J139" s="11"/>
    </row>
    <row r="140" spans="1:10" ht="33" customHeight="1">
      <c r="A140" s="11"/>
      <c r="B140" s="26"/>
      <c r="C140" s="11"/>
      <c r="D140" s="11"/>
      <c r="E140" s="11"/>
      <c r="F140" s="12"/>
      <c r="G140" s="11"/>
      <c r="H140" s="11"/>
      <c r="I140" s="11"/>
      <c r="J140" s="11"/>
    </row>
    <row r="141" spans="1:10" ht="33" customHeight="1">
      <c r="A141" s="11"/>
      <c r="B141" s="26"/>
      <c r="C141" s="11"/>
      <c r="D141" s="11"/>
      <c r="E141" s="11"/>
      <c r="F141" s="12"/>
      <c r="G141" s="11"/>
      <c r="H141" s="11"/>
      <c r="I141" s="11"/>
      <c r="J141" s="11"/>
    </row>
    <row r="142" spans="1:10" ht="33" customHeight="1">
      <c r="A142" s="11"/>
      <c r="B142" s="26"/>
      <c r="C142" s="11"/>
      <c r="D142" s="11"/>
      <c r="E142" s="11"/>
      <c r="F142" s="12"/>
      <c r="G142" s="11"/>
      <c r="H142" s="11"/>
      <c r="I142" s="11"/>
      <c r="J142" s="11"/>
    </row>
    <row r="143" spans="1:10" ht="33" customHeight="1">
      <c r="A143" s="11"/>
      <c r="B143" s="26"/>
      <c r="C143" s="11"/>
      <c r="D143" s="11"/>
      <c r="E143" s="11"/>
      <c r="F143" s="12"/>
      <c r="G143" s="11"/>
      <c r="H143" s="11"/>
      <c r="I143" s="11"/>
      <c r="J143" s="11"/>
    </row>
    <row r="144" spans="1:10" ht="33" customHeight="1">
      <c r="A144" s="11"/>
      <c r="B144" s="26"/>
      <c r="C144" s="11"/>
      <c r="D144" s="11"/>
      <c r="E144" s="11"/>
      <c r="F144" s="12"/>
      <c r="G144" s="11"/>
      <c r="H144" s="11"/>
      <c r="I144" s="11"/>
      <c r="J144" s="11"/>
    </row>
    <row r="145" spans="1:10" ht="33" customHeight="1">
      <c r="A145" s="11"/>
      <c r="B145" s="26"/>
      <c r="C145" s="11"/>
      <c r="D145" s="11"/>
      <c r="E145" s="11"/>
      <c r="F145" s="12"/>
      <c r="G145" s="11"/>
      <c r="H145" s="11"/>
      <c r="I145" s="11"/>
      <c r="J145" s="11"/>
    </row>
    <row r="146" spans="1:10" ht="33" customHeight="1">
      <c r="A146" s="11"/>
      <c r="B146" s="26"/>
      <c r="C146" s="11"/>
      <c r="D146" s="11"/>
      <c r="E146" s="11"/>
      <c r="F146" s="12"/>
      <c r="G146" s="11"/>
      <c r="H146" s="11"/>
      <c r="I146" s="11"/>
      <c r="J146" s="11"/>
    </row>
    <row r="147" spans="1:10" ht="33" customHeight="1">
      <c r="A147" s="11"/>
      <c r="B147" s="26"/>
      <c r="C147" s="11"/>
      <c r="D147" s="11"/>
      <c r="E147" s="11"/>
      <c r="F147" s="12"/>
      <c r="G147" s="11"/>
      <c r="H147" s="11"/>
      <c r="I147" s="11"/>
      <c r="J147" s="11"/>
    </row>
    <row r="148" spans="1:10" ht="33" customHeight="1">
      <c r="A148" s="11"/>
      <c r="B148" s="26"/>
      <c r="C148" s="11"/>
      <c r="D148" s="11"/>
      <c r="E148" s="11"/>
      <c r="F148" s="12"/>
      <c r="G148" s="11"/>
      <c r="H148" s="11"/>
      <c r="I148" s="11"/>
      <c r="J148" s="11"/>
    </row>
    <row r="149" spans="1:10" ht="33" customHeight="1">
      <c r="A149" s="11"/>
      <c r="B149" s="26"/>
      <c r="C149" s="11"/>
      <c r="D149" s="11"/>
      <c r="E149" s="11"/>
      <c r="F149" s="12"/>
      <c r="G149" s="11"/>
      <c r="H149" s="11"/>
      <c r="I149" s="11"/>
      <c r="J149" s="11"/>
    </row>
    <row r="150" spans="1:10" ht="33" customHeight="1">
      <c r="A150" s="11"/>
      <c r="B150" s="26"/>
      <c r="C150" s="11"/>
      <c r="D150" s="11"/>
      <c r="E150" s="11"/>
      <c r="F150" s="12"/>
      <c r="G150" s="11"/>
      <c r="H150" s="11"/>
      <c r="I150" s="11"/>
      <c r="J150" s="11"/>
    </row>
    <row r="151" spans="1:10" ht="33" customHeight="1">
      <c r="A151" s="11"/>
      <c r="B151" s="26"/>
      <c r="C151" s="11"/>
      <c r="D151" s="11"/>
      <c r="E151" s="11"/>
      <c r="F151" s="12"/>
      <c r="G151" s="11"/>
      <c r="H151" s="11"/>
      <c r="I151" s="11"/>
      <c r="J151" s="11"/>
    </row>
    <row r="152" spans="1:10" ht="33" customHeight="1">
      <c r="A152" s="11"/>
      <c r="B152" s="26"/>
      <c r="C152" s="11"/>
      <c r="D152" s="11"/>
      <c r="E152" s="11"/>
      <c r="F152" s="12"/>
      <c r="G152" s="11"/>
      <c r="H152" s="11"/>
      <c r="I152" s="11"/>
      <c r="J152" s="11"/>
    </row>
    <row r="153" spans="1:10" ht="33" customHeight="1">
      <c r="A153" s="11"/>
      <c r="B153" s="26"/>
      <c r="C153" s="11"/>
      <c r="D153" s="11"/>
      <c r="E153" s="11"/>
      <c r="F153" s="12"/>
      <c r="G153" s="11"/>
      <c r="H153" s="11"/>
      <c r="I153" s="11"/>
      <c r="J153" s="11"/>
    </row>
    <row r="154" spans="1:10" ht="33" customHeight="1">
      <c r="A154" s="11"/>
      <c r="B154" s="26"/>
      <c r="C154" s="11"/>
      <c r="D154" s="11"/>
      <c r="E154" s="11"/>
      <c r="F154" s="12"/>
      <c r="G154" s="11"/>
      <c r="H154" s="11"/>
      <c r="I154" s="11"/>
      <c r="J154" s="11"/>
    </row>
    <row r="155" spans="1:10" ht="33" customHeight="1">
      <c r="A155" s="11"/>
      <c r="B155" s="26"/>
      <c r="C155" s="11"/>
      <c r="D155" s="11"/>
      <c r="E155" s="11"/>
      <c r="F155" s="12"/>
      <c r="G155" s="11"/>
      <c r="H155" s="11"/>
      <c r="I155" s="11"/>
      <c r="J155" s="11"/>
    </row>
    <row r="156" spans="1:10" ht="33" customHeight="1">
      <c r="A156" s="11"/>
      <c r="B156" s="26"/>
      <c r="C156" s="11"/>
      <c r="D156" s="11"/>
      <c r="E156" s="11"/>
      <c r="F156" s="12"/>
      <c r="G156" s="11"/>
      <c r="H156" s="11"/>
      <c r="I156" s="11"/>
      <c r="J156" s="11"/>
    </row>
    <row r="157" spans="1:10" ht="33" customHeight="1">
      <c r="A157" s="11"/>
      <c r="B157" s="26"/>
      <c r="C157" s="11"/>
      <c r="D157" s="11"/>
      <c r="E157" s="11"/>
      <c r="F157" s="12"/>
      <c r="G157" s="11"/>
      <c r="H157" s="11"/>
      <c r="I157" s="11"/>
      <c r="J157" s="11"/>
    </row>
    <row r="158" spans="1:10" ht="33" customHeight="1">
      <c r="A158" s="11"/>
      <c r="B158" s="26"/>
      <c r="C158" s="11"/>
      <c r="D158" s="11"/>
      <c r="E158" s="11"/>
      <c r="F158" s="12"/>
      <c r="G158" s="11"/>
      <c r="H158" s="11"/>
      <c r="I158" s="11"/>
      <c r="J158" s="11"/>
    </row>
    <row r="159" spans="1:10" ht="33" customHeight="1">
      <c r="A159" s="11"/>
      <c r="B159" s="26"/>
      <c r="C159" s="11"/>
      <c r="D159" s="11"/>
      <c r="E159" s="11"/>
      <c r="F159" s="12"/>
      <c r="G159" s="11"/>
      <c r="H159" s="11"/>
      <c r="I159" s="11"/>
      <c r="J159" s="11"/>
    </row>
    <row r="160" spans="1:10" ht="33" customHeight="1">
      <c r="A160" s="11"/>
      <c r="B160" s="26"/>
      <c r="C160" s="11"/>
      <c r="D160" s="11"/>
      <c r="E160" s="11"/>
      <c r="F160" s="12"/>
      <c r="G160" s="11"/>
      <c r="H160" s="11"/>
      <c r="I160" s="11"/>
      <c r="J160" s="11"/>
    </row>
    <row r="161" spans="1:10" ht="33" customHeight="1">
      <c r="A161" s="11"/>
      <c r="B161" s="26"/>
      <c r="C161" s="11"/>
      <c r="D161" s="11"/>
      <c r="E161" s="11"/>
      <c r="F161" s="12"/>
      <c r="G161" s="11"/>
      <c r="H161" s="11"/>
      <c r="I161" s="11"/>
      <c r="J161" s="11"/>
    </row>
    <row r="162" spans="1:10" ht="33" customHeight="1">
      <c r="A162" s="11"/>
      <c r="B162" s="26"/>
      <c r="C162" s="11"/>
      <c r="D162" s="11"/>
      <c r="E162" s="11"/>
      <c r="F162" s="12"/>
      <c r="G162" s="11"/>
      <c r="H162" s="11"/>
      <c r="I162" s="11"/>
      <c r="J162" s="11"/>
    </row>
    <row r="163" spans="1:10" ht="33" customHeight="1">
      <c r="A163" s="11"/>
      <c r="B163" s="26"/>
      <c r="C163" s="11"/>
      <c r="D163" s="11"/>
      <c r="E163" s="11"/>
      <c r="F163" s="12"/>
      <c r="G163" s="11"/>
      <c r="H163" s="11"/>
      <c r="I163" s="11"/>
      <c r="J163" s="11"/>
    </row>
    <row r="164" spans="1:10" ht="33" customHeight="1">
      <c r="A164" s="11"/>
      <c r="B164" s="26"/>
      <c r="C164" s="11"/>
      <c r="D164" s="11"/>
      <c r="E164" s="11"/>
      <c r="F164" s="12"/>
      <c r="G164" s="11"/>
      <c r="H164" s="11"/>
      <c r="I164" s="11"/>
      <c r="J164" s="11"/>
    </row>
    <row r="165" spans="1:10" ht="33" customHeight="1">
      <c r="A165" s="11"/>
      <c r="B165" s="26"/>
      <c r="C165" s="11"/>
      <c r="D165" s="11"/>
      <c r="E165" s="11"/>
      <c r="F165" s="12"/>
      <c r="G165" s="11"/>
      <c r="H165" s="11"/>
      <c r="I165" s="11"/>
      <c r="J165" s="11"/>
    </row>
    <row r="166" spans="1:10" ht="33" customHeight="1">
      <c r="A166" s="11"/>
      <c r="B166" s="26"/>
      <c r="C166" s="11"/>
      <c r="D166" s="11"/>
      <c r="E166" s="11"/>
      <c r="F166" s="12"/>
      <c r="G166" s="11"/>
      <c r="H166" s="11"/>
      <c r="I166" s="11"/>
      <c r="J166" s="11"/>
    </row>
    <row r="167" spans="1:10" ht="33" customHeight="1">
      <c r="A167" s="11"/>
      <c r="B167" s="26"/>
      <c r="C167" s="11"/>
      <c r="D167" s="11"/>
      <c r="E167" s="11"/>
      <c r="F167" s="12"/>
      <c r="G167" s="11"/>
      <c r="H167" s="11"/>
      <c r="I167" s="11"/>
      <c r="J167" s="11"/>
    </row>
    <row r="168" spans="1:10" ht="33" customHeight="1">
      <c r="A168" s="11"/>
      <c r="B168" s="26"/>
      <c r="C168" s="11"/>
      <c r="D168" s="11"/>
      <c r="E168" s="11"/>
      <c r="F168" s="12"/>
      <c r="G168" s="11"/>
      <c r="H168" s="11"/>
      <c r="I168" s="11"/>
      <c r="J168" s="11"/>
    </row>
    <row r="169" spans="1:10" ht="33" customHeight="1">
      <c r="A169" s="11"/>
      <c r="B169" s="26"/>
      <c r="C169" s="11"/>
      <c r="D169" s="11"/>
      <c r="E169" s="11"/>
      <c r="F169" s="12"/>
      <c r="G169" s="11"/>
      <c r="H169" s="11"/>
      <c r="I169" s="11"/>
      <c r="J169" s="11"/>
    </row>
    <row r="170" spans="1:10" ht="33" customHeight="1">
      <c r="A170" s="11"/>
      <c r="B170" s="26"/>
      <c r="C170" s="11"/>
      <c r="D170" s="11"/>
      <c r="E170" s="11"/>
      <c r="F170" s="12"/>
      <c r="G170" s="11"/>
      <c r="H170" s="11"/>
      <c r="I170" s="11"/>
      <c r="J170" s="11"/>
    </row>
    <row r="171" spans="1:10" ht="33" customHeight="1">
      <c r="A171" s="11"/>
      <c r="B171" s="26"/>
      <c r="C171" s="11"/>
      <c r="D171" s="11"/>
      <c r="E171" s="11"/>
      <c r="F171" s="12"/>
      <c r="G171" s="11"/>
      <c r="H171" s="11"/>
      <c r="I171" s="11"/>
      <c r="J171" s="11"/>
    </row>
    <row r="172" spans="1:10" ht="33" customHeight="1">
      <c r="A172" s="11"/>
      <c r="B172" s="26"/>
      <c r="C172" s="11"/>
      <c r="D172" s="11"/>
      <c r="E172" s="11"/>
      <c r="F172" s="12"/>
      <c r="G172" s="11"/>
      <c r="H172" s="11"/>
      <c r="I172" s="11"/>
      <c r="J172" s="11"/>
    </row>
    <row r="173" spans="1:10" ht="33" customHeight="1">
      <c r="A173" s="11"/>
      <c r="B173" s="26"/>
      <c r="C173" s="11"/>
      <c r="D173" s="11"/>
      <c r="E173" s="11"/>
      <c r="F173" s="12"/>
      <c r="G173" s="11"/>
      <c r="H173" s="11"/>
      <c r="I173" s="11"/>
      <c r="J173" s="11"/>
    </row>
    <row r="174" spans="1:10" ht="33" customHeight="1">
      <c r="A174" s="11"/>
      <c r="B174" s="26"/>
      <c r="C174" s="11"/>
      <c r="D174" s="11"/>
      <c r="E174" s="11"/>
      <c r="F174" s="12"/>
      <c r="G174" s="11"/>
      <c r="H174" s="11"/>
      <c r="I174" s="11"/>
      <c r="J174" s="11"/>
    </row>
    <row r="175" spans="1:10" ht="33" customHeight="1">
      <c r="A175" s="11"/>
      <c r="B175" s="26"/>
      <c r="C175" s="11"/>
      <c r="D175" s="11"/>
      <c r="E175" s="11"/>
      <c r="F175" s="12"/>
      <c r="G175" s="11"/>
      <c r="H175" s="11"/>
      <c r="I175" s="11"/>
      <c r="J175" s="11"/>
    </row>
    <row r="176" spans="1:10" ht="33" customHeight="1">
      <c r="A176" s="11"/>
      <c r="B176" s="26"/>
      <c r="C176" s="11"/>
      <c r="D176" s="11"/>
      <c r="E176" s="11"/>
      <c r="F176" s="12"/>
      <c r="G176" s="11"/>
      <c r="H176" s="11"/>
      <c r="I176" s="11"/>
      <c r="J176" s="11"/>
    </row>
    <row r="177" spans="1:10" ht="33" customHeight="1">
      <c r="A177" s="11"/>
      <c r="B177" s="26"/>
      <c r="C177" s="11"/>
      <c r="D177" s="11"/>
      <c r="E177" s="11"/>
      <c r="F177" s="12"/>
      <c r="G177" s="11"/>
      <c r="H177" s="11"/>
      <c r="I177" s="11"/>
      <c r="J177" s="11"/>
    </row>
    <row r="178" spans="1:10" ht="33" customHeight="1">
      <c r="A178" s="11"/>
      <c r="B178" s="26"/>
      <c r="C178" s="11"/>
      <c r="D178" s="11"/>
      <c r="E178" s="11"/>
      <c r="F178" s="12"/>
      <c r="G178" s="11"/>
      <c r="H178" s="11"/>
      <c r="I178" s="11"/>
      <c r="J178" s="11"/>
    </row>
    <row r="179" spans="1:10" ht="33" customHeight="1">
      <c r="A179" s="11"/>
      <c r="B179" s="26"/>
      <c r="C179" s="11"/>
      <c r="D179" s="11"/>
      <c r="E179" s="11"/>
      <c r="F179" s="12"/>
      <c r="G179" s="11"/>
      <c r="H179" s="11"/>
      <c r="I179" s="11"/>
      <c r="J179" s="11"/>
    </row>
    <row r="180" spans="1:10" ht="33" customHeight="1">
      <c r="A180" s="11"/>
      <c r="B180" s="26"/>
      <c r="C180" s="11"/>
      <c r="D180" s="11"/>
      <c r="E180" s="11"/>
      <c r="F180" s="12"/>
      <c r="G180" s="11"/>
      <c r="H180" s="11"/>
      <c r="I180" s="11"/>
      <c r="J180" s="11"/>
    </row>
    <row r="181" spans="1:10" ht="33" customHeight="1">
      <c r="A181" s="11"/>
      <c r="B181" s="26"/>
      <c r="C181" s="11"/>
      <c r="D181" s="11"/>
      <c r="E181" s="11"/>
      <c r="F181" s="12"/>
      <c r="G181" s="11"/>
      <c r="H181" s="11"/>
      <c r="I181" s="11"/>
      <c r="J181" s="11"/>
    </row>
    <row r="182" spans="1:10" ht="33" customHeight="1">
      <c r="A182" s="11"/>
      <c r="B182" s="26"/>
      <c r="C182" s="11"/>
      <c r="D182" s="11"/>
      <c r="E182" s="11"/>
      <c r="F182" s="12"/>
      <c r="G182" s="11"/>
      <c r="H182" s="11"/>
      <c r="I182" s="11"/>
      <c r="J182" s="11"/>
    </row>
  </sheetData>
  <mergeCells count="2">
    <mergeCell ref="B28:H28"/>
    <mergeCell ref="B29:H29"/>
  </mergeCells>
  <conditionalFormatting sqref="A2:V27">
    <cfRule type="expression" dxfId="0" priority="1">
      <formula>$C2&lt;20</formula>
    </cfRule>
  </conditionalFormatting>
  <pageMargins left="0.31496062992125984" right="0.39370078740157483" top="1.7716535433070868" bottom="0" header="0.31496062992125984" footer="0.9055118110236221"/>
  <pageSetup paperSize="8" scale="53" orientation="landscape" r:id="rId1"/>
  <headerFooter scaleWithDoc="0" alignWithMargins="0">
    <oddHeader>&amp;L&amp;G
&amp;[1]
&amp;C&amp;16
حوافز التجريبى عن شهر (ديسمبر)&amp;R&amp;16محافظة البحر الاحمر
ادارة الغردقه التعليمية
مدرسة حامد جوهر الرسمية للغات</oddHeader>
    <oddFooter>&amp;L               مدير الادارة                 &amp;Cمدير المدرسة&amp;R     ماليات                   ش عاملين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Ibrahim</dc:creator>
  <cp:lastModifiedBy>Ahmed</cp:lastModifiedBy>
  <cp:lastPrinted>2019-01-13T06:40:24Z</cp:lastPrinted>
  <dcterms:created xsi:type="dcterms:W3CDTF">2016-05-24T12:12:57Z</dcterms:created>
  <dcterms:modified xsi:type="dcterms:W3CDTF">2019-01-31T13:32:36Z</dcterms:modified>
</cp:coreProperties>
</file>